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9600" yWindow="-15" windowWidth="9645" windowHeight="12540" tabRatio="909"/>
  </bookViews>
  <sheets>
    <sheet name="Luhansk" sheetId="1" r:id="rId1"/>
    <sheet name="Donetsk" sheetId="2" r:id="rId2"/>
    <sheet name="sources externes" sheetId="15" r:id="rId3"/>
    <sheet name="synth donetsk" sheetId="11" r:id="rId4"/>
    <sheet name="Lexique" sheetId="12" r:id="rId5"/>
    <sheet name="report osce" sheetId="7" r:id="rId6"/>
    <sheet name="RAP OSCE" sheetId="9" r:id="rId7"/>
    <sheet name="Feuil2" sheetId="13" r:id="rId8"/>
    <sheet name="synthese par date" sheetId="14" r:id="rId9"/>
    <sheet name="buhaivka 2015" sheetId="10" r:id="rId10"/>
    <sheet name="buhaivka 2017" sheetId="16" r:id="rId11"/>
    <sheet name="Feuil4" sheetId="17" r:id="rId12"/>
  </sheets>
  <definedNames>
    <definedName name="_xlnm._FilterDatabase" localSheetId="1" hidden="1">Donetsk!$D$1:$D$1157</definedName>
    <definedName name="_xlnm._FilterDatabase" localSheetId="0" hidden="1">Luhansk!$A$1:$A$603</definedName>
    <definedName name="_xlnm._FilterDatabase" localSheetId="5" hidden="1">'report osce'!$A$1:$A$234</definedName>
    <definedName name="_xlnm.Print_Titles" localSheetId="1">Donetsk!$1:$1</definedName>
    <definedName name="_xlnm.Print_Titles" localSheetId="0">Luhansk!$1:$1</definedName>
    <definedName name="_xlnm.Print_Area" localSheetId="1">Donetsk!$A$1042:$AW$1084</definedName>
    <definedName name="_xlnm.Print_Area" localSheetId="11">Feuil4!$D$39:$I$65</definedName>
    <definedName name="_xlnm.Print_Area" localSheetId="0">Luhansk!$B$1:$BE$518</definedName>
    <definedName name="_xlnm.Print_Area" localSheetId="6">'RAP OSCE'!$A$1:$P$32</definedName>
    <definedName name="_xlnm.Print_Area" localSheetId="8">'synthese par date'!$A$1:$AP$19</definedName>
  </definedNames>
  <calcPr calcId="125725"/>
  <fileRecoveryPr autoRecover="0"/>
</workbook>
</file>

<file path=xl/calcChain.xml><?xml version="1.0" encoding="utf-8"?>
<calcChain xmlns="http://schemas.openxmlformats.org/spreadsheetml/2006/main">
  <c r="I44" i="17"/>
  <c r="H44"/>
  <c r="G44"/>
  <c r="G45"/>
  <c r="H40"/>
  <c r="H41"/>
  <c r="H42"/>
  <c r="H43"/>
  <c r="H45"/>
  <c r="H46"/>
  <c r="H47"/>
  <c r="H48"/>
  <c r="H49"/>
  <c r="H50"/>
  <c r="G50"/>
  <c r="I50" s="1"/>
  <c r="G49"/>
  <c r="I49" s="1"/>
  <c r="G48"/>
  <c r="I48" s="1"/>
  <c r="G47"/>
  <c r="I47" s="1"/>
  <c r="G46"/>
  <c r="I46" s="1"/>
  <c r="I45"/>
  <c r="G43"/>
  <c r="I43" s="1"/>
  <c r="G42"/>
  <c r="I42" s="1"/>
  <c r="G41"/>
  <c r="I41" s="1"/>
  <c r="G40"/>
  <c r="I40" s="1"/>
  <c r="BW15" i="1"/>
  <c r="BY15" s="1"/>
  <c r="BX25"/>
  <c r="BZ25" s="1"/>
  <c r="BW25"/>
  <c r="BY25" s="1"/>
  <c r="BW66"/>
  <c r="BY66" s="1"/>
  <c r="BW65"/>
  <c r="BY65" s="1"/>
  <c r="BU64"/>
  <c r="BW64" s="1"/>
  <c r="BY64" s="1"/>
  <c r="BU63"/>
  <c r="BW63" s="1"/>
  <c r="BY63" s="1"/>
  <c r="BU62"/>
  <c r="BW62" s="1"/>
  <c r="BY62" s="1"/>
  <c r="BU61"/>
  <c r="BW61" s="1"/>
  <c r="BY61" s="1"/>
  <c r="BU60"/>
  <c r="BW60" s="1"/>
  <c r="BY60" s="1"/>
  <c r="BV59"/>
  <c r="BX59" s="1"/>
  <c r="BZ59" s="1"/>
  <c r="BU59"/>
  <c r="BW59" s="1"/>
  <c r="BY59" s="1"/>
  <c r="BU58"/>
  <c r="BW58" s="1"/>
  <c r="BY58" s="1"/>
  <c r="BW57"/>
  <c r="BY57" s="1"/>
  <c r="BJ56"/>
  <c r="BL56" s="1"/>
  <c r="BN56" s="1"/>
  <c r="BP56" s="1"/>
  <c r="BU56"/>
  <c r="BW56" s="1"/>
  <c r="BY56" s="1"/>
  <c r="BU55"/>
  <c r="BW55" s="1"/>
  <c r="BY55" s="1"/>
  <c r="BU54"/>
  <c r="BW54" s="1"/>
  <c r="BY54" s="1"/>
  <c r="BU53"/>
  <c r="BW53"/>
  <c r="BY53" s="1"/>
  <c r="BU52"/>
  <c r="BW52" s="1"/>
  <c r="BY52" s="1"/>
  <c r="BU51"/>
  <c r="BW51" s="1"/>
  <c r="BY51" s="1"/>
  <c r="BW50"/>
  <c r="BY50" s="1"/>
  <c r="BU49"/>
  <c r="BW49" s="1"/>
  <c r="BY49" s="1"/>
  <c r="BU48"/>
  <c r="BW48" s="1"/>
  <c r="BY48" s="1"/>
  <c r="BU47"/>
  <c r="BW47" s="1"/>
  <c r="BY47" s="1"/>
  <c r="BU46"/>
  <c r="BW46" s="1"/>
  <c r="BY46" s="1"/>
  <c r="BW45"/>
  <c r="BY45" s="1"/>
  <c r="BU44"/>
  <c r="BW44" s="1"/>
  <c r="BY44" s="1"/>
  <c r="BU43"/>
  <c r="BW43" s="1"/>
  <c r="BY43" s="1"/>
  <c r="BU42"/>
  <c r="BW42" s="1"/>
  <c r="BY42" s="1"/>
  <c r="BU41"/>
  <c r="BW41" s="1"/>
  <c r="BY41" s="1"/>
  <c r="BU40"/>
  <c r="BW40" s="1"/>
  <c r="BY40" s="1"/>
  <c r="BX36"/>
  <c r="BZ36" s="1"/>
  <c r="BU39"/>
  <c r="BW39" s="1"/>
  <c r="BY39" s="1"/>
  <c r="BU38"/>
  <c r="BW38" s="1"/>
  <c r="BY38" s="1"/>
  <c r="BV37"/>
  <c r="BX37" s="1"/>
  <c r="BU37"/>
  <c r="BW37" s="1"/>
  <c r="BY37" s="1"/>
  <c r="BU35"/>
  <c r="BW35" s="1"/>
  <c r="BY35" s="1"/>
  <c r="BW36"/>
  <c r="BY36" s="1"/>
  <c r="BL35"/>
  <c r="BN35" s="1"/>
  <c r="BP35" s="1"/>
  <c r="BU34"/>
  <c r="BW34" s="1"/>
  <c r="BY34" s="1"/>
  <c r="BV33"/>
  <c r="BX33" s="1"/>
  <c r="BZ33" s="1"/>
  <c r="BU33"/>
  <c r="BW33" s="1"/>
  <c r="BY33" s="1"/>
  <c r="BR33"/>
  <c r="BS33"/>
  <c r="BU32"/>
  <c r="BW32" s="1"/>
  <c r="BY32" s="1"/>
  <c r="BW31"/>
  <c r="BY31" s="1"/>
  <c r="BV30"/>
  <c r="BX30" s="1"/>
  <c r="BZ30" s="1"/>
  <c r="BU30"/>
  <c r="BW30" s="1"/>
  <c r="BY30" s="1"/>
  <c r="BU29"/>
  <c r="BW29" s="1"/>
  <c r="BY29" s="1"/>
  <c r="BU28"/>
  <c r="BW28" s="1"/>
  <c r="BY28" s="1"/>
  <c r="BU26"/>
  <c r="BW26" s="1"/>
  <c r="BY26" s="1"/>
  <c r="BU27"/>
  <c r="BW27" s="1"/>
  <c r="BY27" s="1"/>
  <c r="BU24"/>
  <c r="BW24" s="1"/>
  <c r="BY24" s="1"/>
  <c r="BV23"/>
  <c r="BV522" s="1"/>
  <c r="BU23"/>
  <c r="BX23"/>
  <c r="BZ23" s="1"/>
  <c r="BW23"/>
  <c r="BY23" s="1"/>
  <c r="BW22"/>
  <c r="BY22" s="1"/>
  <c r="BW21"/>
  <c r="BY21" s="1"/>
  <c r="BW20"/>
  <c r="BY20" s="1"/>
  <c r="BW19"/>
  <c r="BY19" s="1"/>
  <c r="BW18"/>
  <c r="BY18" s="1"/>
  <c r="BW17"/>
  <c r="BY17" s="1"/>
  <c r="BU16"/>
  <c r="BW16" s="1"/>
  <c r="BY16" s="1"/>
  <c r="BW14"/>
  <c r="BY14" s="1"/>
  <c r="BW12"/>
  <c r="BY12" s="1"/>
  <c r="BW13"/>
  <c r="BY13" s="1"/>
  <c r="BW11"/>
  <c r="BY11" s="1"/>
  <c r="BW10"/>
  <c r="BX10"/>
  <c r="BY10"/>
  <c r="BZ10"/>
  <c r="BX9"/>
  <c r="BZ9" s="1"/>
  <c r="BW8"/>
  <c r="BY8" s="1"/>
  <c r="BW9"/>
  <c r="BY9" s="1"/>
  <c r="BU7"/>
  <c r="BW7" s="1"/>
  <c r="BY7" s="1"/>
  <c r="BU6"/>
  <c r="BW6" s="1"/>
  <c r="BY6" s="1"/>
  <c r="BU5"/>
  <c r="BW5" s="1"/>
  <c r="BY5" s="1"/>
  <c r="BU3"/>
  <c r="BU4"/>
  <c r="BW4" s="1"/>
  <c r="BY4" s="1"/>
  <c r="BW3"/>
  <c r="BY3" s="1"/>
  <c r="BY357"/>
  <c r="BU357"/>
  <c r="BU354"/>
  <c r="BY354"/>
  <c r="BN355"/>
  <c r="BP355" s="1"/>
  <c r="BR355" s="1"/>
  <c r="BY355"/>
  <c r="BU355"/>
  <c r="AP345"/>
  <c r="AO345"/>
  <c r="AJ345"/>
  <c r="AL345" s="1"/>
  <c r="AE345"/>
  <c r="AI345"/>
  <c r="AK345" s="1"/>
  <c r="BJ342"/>
  <c r="AZ350"/>
  <c r="AX350" s="1"/>
  <c r="AT350"/>
  <c r="BJ350"/>
  <c r="BN350"/>
  <c r="BP350" s="1"/>
  <c r="BR350" s="1"/>
  <c r="BZ350"/>
  <c r="BV350"/>
  <c r="BV566"/>
  <c r="BZ548"/>
  <c r="BX550"/>
  <c r="BW550"/>
  <c r="BY371"/>
  <c r="BY372"/>
  <c r="BR371"/>
  <c r="BU371"/>
  <c r="BU372"/>
  <c r="BN342"/>
  <c r="BP342" s="1"/>
  <c r="BR342" s="1"/>
  <c r="BZ342"/>
  <c r="BV342"/>
  <c r="BU370"/>
  <c r="BY370"/>
  <c r="BU369"/>
  <c r="BY369"/>
  <c r="BU368"/>
  <c r="BY368"/>
  <c r="BP367"/>
  <c r="BR367" s="1"/>
  <c r="BU367"/>
  <c r="BY367"/>
  <c r="BU366"/>
  <c r="BY366"/>
  <c r="BY365"/>
  <c r="BU365"/>
  <c r="BP363"/>
  <c r="BR363" s="1"/>
  <c r="BU363"/>
  <c r="BY363"/>
  <c r="BN362"/>
  <c r="BP362" s="1"/>
  <c r="BR362" s="1"/>
  <c r="BU362"/>
  <c r="BY362"/>
  <c r="BU361"/>
  <c r="BY361"/>
  <c r="BU360"/>
  <c r="BY360"/>
  <c r="BU359"/>
  <c r="BY359"/>
  <c r="BU358"/>
  <c r="BY358"/>
  <c r="BU356"/>
  <c r="BY356"/>
  <c r="BU353"/>
  <c r="BY353"/>
  <c r="BU352"/>
  <c r="BY352"/>
  <c r="BY351"/>
  <c r="BU351"/>
  <c r="BU349"/>
  <c r="BV349"/>
  <c r="BZ349"/>
  <c r="BY349"/>
  <c r="BO349"/>
  <c r="BQ349" s="1"/>
  <c r="BS349" s="1"/>
  <c r="BK349"/>
  <c r="BZ348"/>
  <c r="BV348"/>
  <c r="BO348"/>
  <c r="BQ348" s="1"/>
  <c r="BS348" s="1"/>
  <c r="BK348"/>
  <c r="BG348"/>
  <c r="BG551" s="1"/>
  <c r="BU347"/>
  <c r="BY347"/>
  <c r="BU346"/>
  <c r="BY346"/>
  <c r="BU344"/>
  <c r="BY344"/>
  <c r="BU343"/>
  <c r="BY343"/>
  <c r="BU341"/>
  <c r="BY341"/>
  <c r="BU340"/>
  <c r="BY340"/>
  <c r="BN398"/>
  <c r="BP398" s="1"/>
  <c r="BR398" s="1"/>
  <c r="BU398"/>
  <c r="BY398"/>
  <c r="BX552"/>
  <c r="BW552"/>
  <c r="BZ410"/>
  <c r="BZ552" s="1"/>
  <c r="BZ553" s="1"/>
  <c r="BY410"/>
  <c r="BV410"/>
  <c r="BV552" s="1"/>
  <c r="BV553" s="1"/>
  <c r="BU410"/>
  <c r="BY411"/>
  <c r="BU411"/>
  <c r="BU409"/>
  <c r="BY409"/>
  <c r="BU408"/>
  <c r="BY408"/>
  <c r="BY407"/>
  <c r="BU407"/>
  <c r="BN406"/>
  <c r="BP406" s="1"/>
  <c r="BR406" s="1"/>
  <c r="BY405"/>
  <c r="BU405"/>
  <c r="BU404"/>
  <c r="BY404"/>
  <c r="BU402"/>
  <c r="BY402"/>
  <c r="BY401"/>
  <c r="BU401"/>
  <c r="BU400"/>
  <c r="BY400"/>
  <c r="BU399"/>
  <c r="BY399"/>
  <c r="BU397"/>
  <c r="BY397"/>
  <c r="BU396"/>
  <c r="BY396"/>
  <c r="BU395"/>
  <c r="BY395"/>
  <c r="BU394"/>
  <c r="BY394"/>
  <c r="BU393"/>
  <c r="BY393"/>
  <c r="BU392"/>
  <c r="BY392"/>
  <c r="BU391"/>
  <c r="BY391"/>
  <c r="BY390"/>
  <c r="BU390"/>
  <c r="BY388"/>
  <c r="BU388"/>
  <c r="BU387"/>
  <c r="BY387"/>
  <c r="BU386"/>
  <c r="BY386"/>
  <c r="BU385"/>
  <c r="BY385"/>
  <c r="BY384"/>
  <c r="BU384"/>
  <c r="BY383"/>
  <c r="BU383"/>
  <c r="BU382"/>
  <c r="BY382"/>
  <c r="BU381"/>
  <c r="BY381"/>
  <c r="BU380"/>
  <c r="BY380"/>
  <c r="BY379"/>
  <c r="BU379"/>
  <c r="BY378"/>
  <c r="BU378"/>
  <c r="BU377"/>
  <c r="BY377"/>
  <c r="BV523" l="1"/>
  <c r="BU522"/>
  <c r="BU523" s="1"/>
  <c r="BZ37"/>
  <c r="BY550"/>
  <c r="BY551" s="1"/>
  <c r="BU550"/>
  <c r="BU551" s="1"/>
  <c r="BZ550"/>
  <c r="BZ551" s="1"/>
  <c r="BV550"/>
  <c r="BV551" s="1"/>
  <c r="BY552"/>
  <c r="BY553" s="1"/>
  <c r="BY588" s="1"/>
  <c r="BU552"/>
  <c r="BU553" s="1"/>
  <c r="BW505"/>
  <c r="BY505" s="1"/>
  <c r="AE505"/>
  <c r="AC505" s="1"/>
  <c r="W505"/>
  <c r="K505"/>
  <c r="AK505"/>
  <c r="AM505" s="1"/>
  <c r="AO505" s="1"/>
  <c r="AT505"/>
  <c r="AR505" s="1"/>
  <c r="BJ505"/>
  <c r="BL505" s="1"/>
  <c r="BN505" s="1"/>
  <c r="BP505" s="1"/>
  <c r="BR505" s="1"/>
  <c r="BB505"/>
  <c r="AZ505" s="1"/>
  <c r="BW515"/>
  <c r="BW514"/>
  <c r="BY514" s="1"/>
  <c r="BW513"/>
  <c r="BY513" s="1"/>
  <c r="BW512"/>
  <c r="BY512" s="1"/>
  <c r="BX511"/>
  <c r="BZ511" s="1"/>
  <c r="BZ566" s="1"/>
  <c r="BZ567" s="1"/>
  <c r="BW511"/>
  <c r="BY511" s="1"/>
  <c r="BN510"/>
  <c r="BP510" s="1"/>
  <c r="BR510" s="1"/>
  <c r="BW510"/>
  <c r="BY510" s="1"/>
  <c r="BW509"/>
  <c r="BV594"/>
  <c r="BZ564"/>
  <c r="BZ565" s="1"/>
  <c r="BX564"/>
  <c r="BX565" s="1"/>
  <c r="BW507"/>
  <c r="BW506"/>
  <c r="BW504"/>
  <c r="BW503"/>
  <c r="BV564"/>
  <c r="BV593" s="1"/>
  <c r="BU564"/>
  <c r="BY507"/>
  <c r="BY506"/>
  <c r="BY504"/>
  <c r="BY503"/>
  <c r="BY502"/>
  <c r="BW558"/>
  <c r="BX448"/>
  <c r="BV448" s="1"/>
  <c r="BY448"/>
  <c r="BZ448"/>
  <c r="BY455"/>
  <c r="BU455"/>
  <c r="BY453"/>
  <c r="BU453"/>
  <c r="BZ452"/>
  <c r="BY452"/>
  <c r="BV452"/>
  <c r="BU452"/>
  <c r="BU451"/>
  <c r="BY451"/>
  <c r="BU450"/>
  <c r="BY450"/>
  <c r="BY449"/>
  <c r="BU449"/>
  <c r="BZ447"/>
  <c r="BZ559" s="1"/>
  <c r="BY447"/>
  <c r="BV447"/>
  <c r="BV559" s="1"/>
  <c r="BU447"/>
  <c r="BY319"/>
  <c r="BY318"/>
  <c r="BY317"/>
  <c r="BY316"/>
  <c r="BY315"/>
  <c r="BY314"/>
  <c r="BY313"/>
  <c r="BY312"/>
  <c r="BZ311"/>
  <c r="BY310"/>
  <c r="BY309"/>
  <c r="BY308"/>
  <c r="BY305"/>
  <c r="BY304"/>
  <c r="BY302"/>
  <c r="BY303"/>
  <c r="BY337"/>
  <c r="BY336"/>
  <c r="BY335"/>
  <c r="BY334"/>
  <c r="BY333"/>
  <c r="BV592"/>
  <c r="BU592"/>
  <c r="BZ588"/>
  <c r="BX588"/>
  <c r="BW588"/>
  <c r="BV588"/>
  <c r="BU588"/>
  <c r="BX587"/>
  <c r="BW587"/>
  <c r="BV587"/>
  <c r="BU587"/>
  <c r="BU580"/>
  <c r="BX560"/>
  <c r="BY472"/>
  <c r="BU467"/>
  <c r="BU468"/>
  <c r="BY468"/>
  <c r="BU464"/>
  <c r="BY465"/>
  <c r="BU465"/>
  <c r="BU463"/>
  <c r="BU462"/>
  <c r="BU461"/>
  <c r="BC460"/>
  <c r="BA460" s="1"/>
  <c r="AY460" s="1"/>
  <c r="AW460" s="1"/>
  <c r="AU460" s="1"/>
  <c r="AS460" s="1"/>
  <c r="BF470"/>
  <c r="BF460"/>
  <c r="BF459"/>
  <c r="BF458"/>
  <c r="BU460"/>
  <c r="BV460"/>
  <c r="BU459"/>
  <c r="BV459"/>
  <c r="BY460"/>
  <c r="BZ460"/>
  <c r="BZ459"/>
  <c r="BY459"/>
  <c r="BM460"/>
  <c r="BO460" s="1"/>
  <c r="BQ460" s="1"/>
  <c r="BS460" s="1"/>
  <c r="BU469"/>
  <c r="BY470"/>
  <c r="BU470"/>
  <c r="BU471"/>
  <c r="BL472"/>
  <c r="BN472" s="1"/>
  <c r="BP472" s="1"/>
  <c r="BR472" s="1"/>
  <c r="BU472"/>
  <c r="BW473"/>
  <c r="BY473" s="1"/>
  <c r="BU474"/>
  <c r="BU475"/>
  <c r="BY477"/>
  <c r="BY475"/>
  <c r="BY474"/>
  <c r="BY471"/>
  <c r="BY466"/>
  <c r="BY461"/>
  <c r="BU477"/>
  <c r="BY478"/>
  <c r="BU478"/>
  <c r="BU458"/>
  <c r="BY458"/>
  <c r="BU457"/>
  <c r="BV457"/>
  <c r="BZ457"/>
  <c r="BY457"/>
  <c r="BZ554"/>
  <c r="BZ555" s="1"/>
  <c r="BX554"/>
  <c r="BX555" s="1"/>
  <c r="BV554"/>
  <c r="BV555" s="1"/>
  <c r="BN430"/>
  <c r="BP430" s="1"/>
  <c r="BU430"/>
  <c r="BY430"/>
  <c r="BU429"/>
  <c r="BY429"/>
  <c r="BU428"/>
  <c r="BY428"/>
  <c r="BU427"/>
  <c r="BY427"/>
  <c r="BU426"/>
  <c r="BY426"/>
  <c r="BU425"/>
  <c r="BY425"/>
  <c r="BY424"/>
  <c r="BU424"/>
  <c r="BU422"/>
  <c r="BY422"/>
  <c r="BY421"/>
  <c r="BU421"/>
  <c r="BU419"/>
  <c r="BY419"/>
  <c r="BY418"/>
  <c r="BU418"/>
  <c r="BY416"/>
  <c r="BU416"/>
  <c r="BY415"/>
  <c r="BU415"/>
  <c r="BU413"/>
  <c r="BY413"/>
  <c r="BZ445"/>
  <c r="BY445"/>
  <c r="BV445"/>
  <c r="BV557" s="1"/>
  <c r="BU445"/>
  <c r="BV556"/>
  <c r="BX440"/>
  <c r="BZ440" s="1"/>
  <c r="BW440"/>
  <c r="BY440" s="1"/>
  <c r="BW444"/>
  <c r="BY444" s="1"/>
  <c r="BW443"/>
  <c r="BY443" s="1"/>
  <c r="BW442"/>
  <c r="BY442" s="1"/>
  <c r="BW441"/>
  <c r="BY441" s="1"/>
  <c r="BW439"/>
  <c r="BY439" s="1"/>
  <c r="BW437"/>
  <c r="BU436"/>
  <c r="BY436"/>
  <c r="BU435"/>
  <c r="BY435"/>
  <c r="BU434"/>
  <c r="BY434"/>
  <c r="BW438"/>
  <c r="BY438" s="1"/>
  <c r="BP122"/>
  <c r="BR122" s="1"/>
  <c r="AO133"/>
  <c r="BR133"/>
  <c r="BU133"/>
  <c r="AR133"/>
  <c r="AX133"/>
  <c r="AV133" s="1"/>
  <c r="BB133"/>
  <c r="BF133"/>
  <c r="BH133" s="1"/>
  <c r="BJ133" s="1"/>
  <c r="BL133" s="1"/>
  <c r="BV132"/>
  <c r="BS132"/>
  <c r="BF132"/>
  <c r="BH132" s="1"/>
  <c r="BJ132" s="1"/>
  <c r="BL132" s="1"/>
  <c r="BB132"/>
  <c r="AX132"/>
  <c r="AV132" s="1"/>
  <c r="AR132"/>
  <c r="AO132"/>
  <c r="BU144"/>
  <c r="BU142"/>
  <c r="BU143"/>
  <c r="BU146"/>
  <c r="BV136"/>
  <c r="BU136"/>
  <c r="BZ528"/>
  <c r="BX528"/>
  <c r="BU157"/>
  <c r="BU156"/>
  <c r="BS155"/>
  <c r="BR155"/>
  <c r="BR154"/>
  <c r="BW155"/>
  <c r="BU155" s="1"/>
  <c r="BU154"/>
  <c r="BY153"/>
  <c r="BY152"/>
  <c r="BU152"/>
  <c r="BU153"/>
  <c r="BU151"/>
  <c r="BU150"/>
  <c r="BP149"/>
  <c r="BR149" s="1"/>
  <c r="BV149"/>
  <c r="BU148"/>
  <c r="BU147"/>
  <c r="BU145"/>
  <c r="BR141"/>
  <c r="BU141"/>
  <c r="BR140"/>
  <c r="BU140"/>
  <c r="BU139"/>
  <c r="BR139"/>
  <c r="BV138"/>
  <c r="BV137"/>
  <c r="BS137"/>
  <c r="BU135"/>
  <c r="BR135"/>
  <c r="BR131"/>
  <c r="BU131"/>
  <c r="BW130"/>
  <c r="BU130" s="1"/>
  <c r="BR130"/>
  <c r="BR129"/>
  <c r="BU129"/>
  <c r="BU128"/>
  <c r="BP128"/>
  <c r="BR128" s="1"/>
  <c r="BR127"/>
  <c r="BU127"/>
  <c r="BU126"/>
  <c r="BU125"/>
  <c r="BU124"/>
  <c r="BU123"/>
  <c r="BY120"/>
  <c r="BR119"/>
  <c r="BU119"/>
  <c r="BY119"/>
  <c r="BY529" s="1"/>
  <c r="BY118"/>
  <c r="BU118"/>
  <c r="BR118"/>
  <c r="BU117"/>
  <c r="BY117"/>
  <c r="BR116"/>
  <c r="BU116"/>
  <c r="BY116"/>
  <c r="BR115"/>
  <c r="BU115"/>
  <c r="BY115"/>
  <c r="BV526"/>
  <c r="BX101"/>
  <c r="BZ101" s="1"/>
  <c r="BX102"/>
  <c r="BZ102" s="1"/>
  <c r="BX100"/>
  <c r="BZ100" s="1"/>
  <c r="BV530"/>
  <c r="BU530"/>
  <c r="BZ530"/>
  <c r="BZ531" s="1"/>
  <c r="BX530"/>
  <c r="BX531" s="1"/>
  <c r="BW164"/>
  <c r="BY164" s="1"/>
  <c r="BW163"/>
  <c r="BY163" s="1"/>
  <c r="BW162"/>
  <c r="BY162" s="1"/>
  <c r="BW161"/>
  <c r="BY161" s="1"/>
  <c r="BW160"/>
  <c r="BY160" s="1"/>
  <c r="BW159"/>
  <c r="BY159" s="1"/>
  <c r="BW90"/>
  <c r="BY90" s="1"/>
  <c r="BW89"/>
  <c r="BY89" s="1"/>
  <c r="BU236"/>
  <c r="BU235"/>
  <c r="BU234"/>
  <c r="BU230"/>
  <c r="BU229"/>
  <c r="BU227"/>
  <c r="BU231"/>
  <c r="BV232"/>
  <c r="BV233"/>
  <c r="BU233"/>
  <c r="BU228"/>
  <c r="BV538"/>
  <c r="BU538"/>
  <c r="BX221"/>
  <c r="BZ221" s="1"/>
  <c r="BZ538" s="1"/>
  <c r="BZ539" s="1"/>
  <c r="BW221"/>
  <c r="BY221" s="1"/>
  <c r="BW225"/>
  <c r="BY225" s="1"/>
  <c r="BW224"/>
  <c r="BY224" s="1"/>
  <c r="BW223"/>
  <c r="BY223" s="1"/>
  <c r="BW222"/>
  <c r="BY222" s="1"/>
  <c r="BW220"/>
  <c r="BY220" s="1"/>
  <c r="BW219"/>
  <c r="BY219" s="1"/>
  <c r="BW218"/>
  <c r="BY218" s="1"/>
  <c r="BW217"/>
  <c r="BY217" s="1"/>
  <c r="BW216"/>
  <c r="BY216" s="1"/>
  <c r="BW215"/>
  <c r="BY215" s="1"/>
  <c r="BW214"/>
  <c r="BY214" s="1"/>
  <c r="BW213"/>
  <c r="BY213" s="1"/>
  <c r="BW212"/>
  <c r="BY212" s="1"/>
  <c r="BW211"/>
  <c r="BY211" s="1"/>
  <c r="BW210"/>
  <c r="BJ211"/>
  <c r="BL211" s="1"/>
  <c r="BN211" s="1"/>
  <c r="BP211" s="1"/>
  <c r="BR211" s="1"/>
  <c r="BV536"/>
  <c r="BU536"/>
  <c r="BL209"/>
  <c r="BN209" s="1"/>
  <c r="BP209" s="1"/>
  <c r="BR209" s="1"/>
  <c r="BF209"/>
  <c r="BH209" s="1"/>
  <c r="BW208"/>
  <c r="BL208"/>
  <c r="BN208" s="1"/>
  <c r="BP208" s="1"/>
  <c r="BR208" s="1"/>
  <c r="BX201"/>
  <c r="BZ201" s="1"/>
  <c r="BX200"/>
  <c r="BZ200" s="1"/>
  <c r="BW200"/>
  <c r="BY200" s="1"/>
  <c r="BL199"/>
  <c r="BN199" s="1"/>
  <c r="BP199" s="1"/>
  <c r="BR199" s="1"/>
  <c r="BW199"/>
  <c r="BY199" s="1"/>
  <c r="BW201"/>
  <c r="BY201" s="1"/>
  <c r="BW202"/>
  <c r="BY202" s="1"/>
  <c r="BW203"/>
  <c r="BY203" s="1"/>
  <c r="BW204"/>
  <c r="BY204" s="1"/>
  <c r="BW205"/>
  <c r="BY205" s="1"/>
  <c r="BW206"/>
  <c r="BY206" s="1"/>
  <c r="BW207"/>
  <c r="BY207" s="1"/>
  <c r="BW209"/>
  <c r="BY209" s="1"/>
  <c r="BW198"/>
  <c r="BY198" s="1"/>
  <c r="BW197"/>
  <c r="BY197" s="1"/>
  <c r="BW196"/>
  <c r="BY196" s="1"/>
  <c r="BW195"/>
  <c r="BY195" s="1"/>
  <c r="BZ534"/>
  <c r="BZ535" s="1"/>
  <c r="BX534"/>
  <c r="BX535" s="1"/>
  <c r="BV534"/>
  <c r="BV535" s="1"/>
  <c r="BU534"/>
  <c r="BW194"/>
  <c r="BY194" s="1"/>
  <c r="BW193"/>
  <c r="BY193" s="1"/>
  <c r="BW192"/>
  <c r="BY192" s="1"/>
  <c r="BW191"/>
  <c r="BY191" s="1"/>
  <c r="BW190"/>
  <c r="BY190" s="1"/>
  <c r="BW189"/>
  <c r="BY189" s="1"/>
  <c r="BW188"/>
  <c r="BY188" s="1"/>
  <c r="BW187"/>
  <c r="BY187" s="1"/>
  <c r="BW186"/>
  <c r="BY186" s="1"/>
  <c r="BW185"/>
  <c r="BY185" s="1"/>
  <c r="BW184"/>
  <c r="BY184" s="1"/>
  <c r="BW183"/>
  <c r="BY183" s="1"/>
  <c r="BX93"/>
  <c r="BZ93" s="1"/>
  <c r="BX87"/>
  <c r="BZ87" s="1"/>
  <c r="BV524"/>
  <c r="BU524"/>
  <c r="BY98"/>
  <c r="BY97"/>
  <c r="BW96"/>
  <c r="BY96" s="1"/>
  <c r="BW95"/>
  <c r="BY95" s="1"/>
  <c r="BY93"/>
  <c r="BW86"/>
  <c r="BY86" s="1"/>
  <c r="BW87"/>
  <c r="BY87" s="1"/>
  <c r="BW88"/>
  <c r="BY88" s="1"/>
  <c r="BW94"/>
  <c r="BY94" s="1"/>
  <c r="BW92"/>
  <c r="BJ93"/>
  <c r="BL93" s="1"/>
  <c r="BN93" s="1"/>
  <c r="BP93" s="1"/>
  <c r="BR93" s="1"/>
  <c r="BJ86"/>
  <c r="BL86" s="1"/>
  <c r="BN86" s="1"/>
  <c r="BP86" s="1"/>
  <c r="BJ87"/>
  <c r="BL87" s="1"/>
  <c r="BN87" s="1"/>
  <c r="BP87" s="1"/>
  <c r="BV562"/>
  <c r="BV591" s="1"/>
  <c r="BU562"/>
  <c r="BU591" s="1"/>
  <c r="BX499"/>
  <c r="BX562" s="1"/>
  <c r="BX563" s="1"/>
  <c r="BX592" s="1"/>
  <c r="BW499"/>
  <c r="BY499" s="1"/>
  <c r="BW498"/>
  <c r="BY498" s="1"/>
  <c r="BW497"/>
  <c r="BY497" s="1"/>
  <c r="BY496"/>
  <c r="BW495"/>
  <c r="BY495" s="1"/>
  <c r="BW494"/>
  <c r="BY494" s="1"/>
  <c r="BW493"/>
  <c r="BY493" s="1"/>
  <c r="BW492"/>
  <c r="BY492" s="1"/>
  <c r="BW491"/>
  <c r="BY491" s="1"/>
  <c r="BW490"/>
  <c r="BY490" s="1"/>
  <c r="BW489"/>
  <c r="BY489" s="1"/>
  <c r="BW488"/>
  <c r="BY488" s="1"/>
  <c r="BW487"/>
  <c r="BY487" s="1"/>
  <c r="BW486"/>
  <c r="BY486" s="1"/>
  <c r="BW485"/>
  <c r="BY485" s="1"/>
  <c r="BW484"/>
  <c r="BY484" s="1"/>
  <c r="BW483"/>
  <c r="BY483" s="1"/>
  <c r="BW482"/>
  <c r="BY482" s="1"/>
  <c r="BW481"/>
  <c r="BY481" s="1"/>
  <c r="BW480"/>
  <c r="BY480" s="1"/>
  <c r="BW181"/>
  <c r="BY181" s="1"/>
  <c r="BL181"/>
  <c r="BN181" s="1"/>
  <c r="BP181" s="1"/>
  <c r="BR181" s="1"/>
  <c r="BV532"/>
  <c r="BU532"/>
  <c r="BX180"/>
  <c r="BZ180" s="1"/>
  <c r="BZ532" s="1"/>
  <c r="BZ533" s="1"/>
  <c r="BK180"/>
  <c r="BM180" s="1"/>
  <c r="BO180" s="1"/>
  <c r="BQ180" s="1"/>
  <c r="BS180" s="1"/>
  <c r="BW177"/>
  <c r="BY177" s="1"/>
  <c r="BW178"/>
  <c r="BY178" s="1"/>
  <c r="BW179"/>
  <c r="BY179" s="1"/>
  <c r="BW175"/>
  <c r="BY175" s="1"/>
  <c r="BW176"/>
  <c r="BY176" s="1"/>
  <c r="BR174"/>
  <c r="BW174"/>
  <c r="BY174" s="1"/>
  <c r="BW173"/>
  <c r="BY173" s="1"/>
  <c r="BL170"/>
  <c r="BN170" s="1"/>
  <c r="BP170" s="1"/>
  <c r="BL172"/>
  <c r="BN172" s="1"/>
  <c r="BP172" s="1"/>
  <c r="BW172"/>
  <c r="BY172" s="1"/>
  <c r="BW171"/>
  <c r="BY171" s="1"/>
  <c r="BW170"/>
  <c r="BY170" s="1"/>
  <c r="BW169"/>
  <c r="BY169" s="1"/>
  <c r="BW168"/>
  <c r="BY168" s="1"/>
  <c r="BW167"/>
  <c r="BY167" s="1"/>
  <c r="BW166"/>
  <c r="BZ239"/>
  <c r="BY239"/>
  <c r="BZ237"/>
  <c r="BY237"/>
  <c r="BZ542"/>
  <c r="BZ543" s="1"/>
  <c r="BX542"/>
  <c r="BV239"/>
  <c r="BU239"/>
  <c r="BU237"/>
  <c r="BV237"/>
  <c r="BU238"/>
  <c r="BU242"/>
  <c r="BU241"/>
  <c r="BU240"/>
  <c r="BU246"/>
  <c r="BY246"/>
  <c r="BN239"/>
  <c r="BR239" s="1"/>
  <c r="BM238"/>
  <c r="BL238"/>
  <c r="BP238" s="1"/>
  <c r="BL239"/>
  <c r="BP239" s="1"/>
  <c r="BL240"/>
  <c r="BP240" s="1"/>
  <c r="BL241"/>
  <c r="BP241" s="1"/>
  <c r="BL242"/>
  <c r="BL243"/>
  <c r="BP243" s="1"/>
  <c r="BL244"/>
  <c r="BP244" s="1"/>
  <c r="BL245"/>
  <c r="BL246"/>
  <c r="BP246" s="1"/>
  <c r="BM237"/>
  <c r="BL237"/>
  <c r="BH243"/>
  <c r="BW245"/>
  <c r="BY245" s="1"/>
  <c r="BW244"/>
  <c r="BY244" s="1"/>
  <c r="BN244"/>
  <c r="BR244" s="1"/>
  <c r="BR245"/>
  <c r="BN246"/>
  <c r="BR246" s="1"/>
  <c r="BN243"/>
  <c r="BR243" s="1"/>
  <c r="BN242"/>
  <c r="BR242" s="1"/>
  <c r="BN241"/>
  <c r="BR241" s="1"/>
  <c r="BN240"/>
  <c r="BR240" s="1"/>
  <c r="BN238"/>
  <c r="BR238" s="1"/>
  <c r="BP242"/>
  <c r="BY242"/>
  <c r="BY241"/>
  <c r="BY240"/>
  <c r="BY238"/>
  <c r="BW243"/>
  <c r="BY243" s="1"/>
  <c r="BY432"/>
  <c r="BY431"/>
  <c r="BU432"/>
  <c r="BY300"/>
  <c r="BB297"/>
  <c r="BL297"/>
  <c r="BY298"/>
  <c r="BY299"/>
  <c r="BY297"/>
  <c r="BY296"/>
  <c r="BY295"/>
  <c r="BU293"/>
  <c r="BU292"/>
  <c r="BU291"/>
  <c r="BU290"/>
  <c r="BU289"/>
  <c r="BU288"/>
  <c r="BU287"/>
  <c r="BU286"/>
  <c r="BU285"/>
  <c r="BU284"/>
  <c r="BU283"/>
  <c r="BU282"/>
  <c r="BU281"/>
  <c r="BU280"/>
  <c r="BW279"/>
  <c r="BU279" s="1"/>
  <c r="BW275"/>
  <c r="BU275" s="1"/>
  <c r="BW274"/>
  <c r="BU274" s="1"/>
  <c r="BW273"/>
  <c r="BU273" s="1"/>
  <c r="BW272"/>
  <c r="BU272" s="1"/>
  <c r="BW271"/>
  <c r="BU271" s="1"/>
  <c r="BW270"/>
  <c r="BU270" s="1"/>
  <c r="BU269"/>
  <c r="BW277"/>
  <c r="BU277" s="1"/>
  <c r="BX276"/>
  <c r="BW276"/>
  <c r="BV276"/>
  <c r="BU276"/>
  <c r="BX268"/>
  <c r="BV268" s="1"/>
  <c r="BW268"/>
  <c r="BU268" s="1"/>
  <c r="BU278"/>
  <c r="BU267"/>
  <c r="U278"/>
  <c r="AA278"/>
  <c r="Y278" s="1"/>
  <c r="AI278"/>
  <c r="AK278" s="1"/>
  <c r="AM278" s="1"/>
  <c r="AO278" s="1"/>
  <c r="AZ278"/>
  <c r="AX278" s="1"/>
  <c r="AV278" s="1"/>
  <c r="AT278" s="1"/>
  <c r="AR278" s="1"/>
  <c r="BH278"/>
  <c r="BJ278" s="1"/>
  <c r="BN278"/>
  <c r="BP278" s="1"/>
  <c r="BR278" s="1"/>
  <c r="BU266"/>
  <c r="BU265"/>
  <c r="BU264"/>
  <c r="BU263"/>
  <c r="BU262"/>
  <c r="BU261"/>
  <c r="BU260"/>
  <c r="BU259"/>
  <c r="BU258"/>
  <c r="BU257"/>
  <c r="BU256"/>
  <c r="BU255"/>
  <c r="BY254"/>
  <c r="BY252"/>
  <c r="BY253"/>
  <c r="BW250"/>
  <c r="BY250" s="1"/>
  <c r="BW251"/>
  <c r="BY251" s="1"/>
  <c r="BU253"/>
  <c r="BU252"/>
  <c r="BL252"/>
  <c r="BN252" s="1"/>
  <c r="BP252" s="1"/>
  <c r="BR252" s="1"/>
  <c r="BP250"/>
  <c r="BR250" s="1"/>
  <c r="BL251"/>
  <c r="BN251" s="1"/>
  <c r="BP251" s="1"/>
  <c r="BR251" s="1"/>
  <c r="BW249"/>
  <c r="BY249" s="1"/>
  <c r="BX248"/>
  <c r="BZ248"/>
  <c r="BZ544" s="1"/>
  <c r="BW248"/>
  <c r="BY248" s="1"/>
  <c r="BU113"/>
  <c r="BW113" s="1"/>
  <c r="BY113" s="1"/>
  <c r="BU112"/>
  <c r="BW112" s="1"/>
  <c r="BY112" s="1"/>
  <c r="BU111"/>
  <c r="BW111" s="1"/>
  <c r="BY111" s="1"/>
  <c r="K112"/>
  <c r="Q112"/>
  <c r="AC112"/>
  <c r="AO112"/>
  <c r="AT112"/>
  <c r="AR112" s="1"/>
  <c r="AZ112"/>
  <c r="AX112" s="1"/>
  <c r="BF112"/>
  <c r="BJ112"/>
  <c r="BL112" s="1"/>
  <c r="BN112" s="1"/>
  <c r="BP112" s="1"/>
  <c r="AI112"/>
  <c r="AK112" s="1"/>
  <c r="BU110"/>
  <c r="BW110" s="1"/>
  <c r="BY110" s="1"/>
  <c r="BU108"/>
  <c r="BW108" s="1"/>
  <c r="BY108" s="1"/>
  <c r="BU109"/>
  <c r="BW109" s="1"/>
  <c r="BY109" s="1"/>
  <c r="BU107"/>
  <c r="BW107" s="1"/>
  <c r="BY107" s="1"/>
  <c r="BU106"/>
  <c r="BW106" s="1"/>
  <c r="BY106" s="1"/>
  <c r="BU105"/>
  <c r="BW105" s="1"/>
  <c r="BY105" s="1"/>
  <c r="BU104"/>
  <c r="BW104" s="1"/>
  <c r="BY104" s="1"/>
  <c r="BU103"/>
  <c r="E23" i="14"/>
  <c r="BO248" i="1"/>
  <c r="B4" i="16"/>
  <c r="B5"/>
  <c r="B3"/>
  <c r="B8"/>
  <c r="C8"/>
  <c r="C3"/>
  <c r="C5"/>
  <c r="BW540" i="1"/>
  <c r="BY228"/>
  <c r="BY540" s="1"/>
  <c r="BZ228"/>
  <c r="BZ540" s="1"/>
  <c r="BX228"/>
  <c r="BX540" s="1"/>
  <c r="BL231"/>
  <c r="BN231" s="1"/>
  <c r="BP231" s="1"/>
  <c r="BR231" s="1"/>
  <c r="BL235"/>
  <c r="BN235" s="1"/>
  <c r="BP235" s="1"/>
  <c r="BR235" s="1"/>
  <c r="BL236"/>
  <c r="BN236" s="1"/>
  <c r="BP236" s="1"/>
  <c r="BR236" s="1"/>
  <c r="BL227"/>
  <c r="BN227" s="1"/>
  <c r="BP227" s="1"/>
  <c r="BR227" s="1"/>
  <c r="BL229"/>
  <c r="BN229" s="1"/>
  <c r="BP229" s="1"/>
  <c r="BR229" s="1"/>
  <c r="AT348"/>
  <c r="AO129"/>
  <c r="AI129"/>
  <c r="AK129" s="1"/>
  <c r="AB548"/>
  <c r="X548"/>
  <c r="W548"/>
  <c r="R548"/>
  <c r="Q548"/>
  <c r="BX548"/>
  <c r="BX549" s="1"/>
  <c r="BM548"/>
  <c r="BL548"/>
  <c r="BI548"/>
  <c r="BH548"/>
  <c r="BE548"/>
  <c r="BD548"/>
  <c r="BC548"/>
  <c r="BB548"/>
  <c r="AW548"/>
  <c r="AV548"/>
  <c r="AU548"/>
  <c r="AT548"/>
  <c r="AS548"/>
  <c r="AR548"/>
  <c r="AP548"/>
  <c r="AO548"/>
  <c r="AN548"/>
  <c r="AM548"/>
  <c r="AL548"/>
  <c r="AJ548"/>
  <c r="AH548"/>
  <c r="AG548"/>
  <c r="AF548"/>
  <c r="AE548"/>
  <c r="AD548"/>
  <c r="AC548"/>
  <c r="BU431"/>
  <c r="BJ316"/>
  <c r="BJ317"/>
  <c r="BJ318"/>
  <c r="BF316"/>
  <c r="BF317"/>
  <c r="BF318"/>
  <c r="BV548"/>
  <c r="BV549" s="1"/>
  <c r="BW338"/>
  <c r="BU335"/>
  <c r="BU336"/>
  <c r="BU334"/>
  <c r="BU333"/>
  <c r="BY322"/>
  <c r="BU322"/>
  <c r="AX320"/>
  <c r="AZ320" s="1"/>
  <c r="AX321"/>
  <c r="AZ321" s="1"/>
  <c r="AX322"/>
  <c r="AZ322" s="1"/>
  <c r="AX323"/>
  <c r="AZ323" s="1"/>
  <c r="AX324"/>
  <c r="AZ324" s="1"/>
  <c r="AX325"/>
  <c r="AZ325" s="1"/>
  <c r="AX326"/>
  <c r="AZ326" s="1"/>
  <c r="AX327"/>
  <c r="AZ327" s="1"/>
  <c r="AX328"/>
  <c r="AZ328" s="1"/>
  <c r="AX329"/>
  <c r="AZ329" s="1"/>
  <c r="AX330"/>
  <c r="AZ330" s="1"/>
  <c r="AX319"/>
  <c r="AZ319" s="1"/>
  <c r="BB322"/>
  <c r="BF322"/>
  <c r="BJ322"/>
  <c r="BN322"/>
  <c r="BP322" s="1"/>
  <c r="BR322" s="1"/>
  <c r="AK322"/>
  <c r="AI322" s="1"/>
  <c r="Y322"/>
  <c r="U322"/>
  <c r="O322"/>
  <c r="M322" s="1"/>
  <c r="BN316"/>
  <c r="BP316" s="1"/>
  <c r="BR316" s="1"/>
  <c r="BP317"/>
  <c r="BR317" s="1"/>
  <c r="BN318"/>
  <c r="BP318" s="1"/>
  <c r="BR318" s="1"/>
  <c r="BU317"/>
  <c r="BN311"/>
  <c r="BP311" s="1"/>
  <c r="BR311" s="1"/>
  <c r="BN312"/>
  <c r="BP312" s="1"/>
  <c r="BR312" s="1"/>
  <c r="BU311"/>
  <c r="BU312"/>
  <c r="BU313"/>
  <c r="BU314"/>
  <c r="BU315"/>
  <c r="BU316"/>
  <c r="BU318"/>
  <c r="BU319"/>
  <c r="BU320"/>
  <c r="BU310"/>
  <c r="BU309"/>
  <c r="BU308"/>
  <c r="BU307"/>
  <c r="BU306"/>
  <c r="BO305"/>
  <c r="BQ305" s="1"/>
  <c r="BS305" s="1"/>
  <c r="BU305"/>
  <c r="BO304"/>
  <c r="BQ304" s="1"/>
  <c r="BS304" s="1"/>
  <c r="BN304"/>
  <c r="BP304" s="1"/>
  <c r="BR304" s="1"/>
  <c r="BV304"/>
  <c r="BV546" s="1"/>
  <c r="BV547" s="1"/>
  <c r="BU304"/>
  <c r="BX546"/>
  <c r="BU303"/>
  <c r="BU302"/>
  <c r="BW330"/>
  <c r="BU330" s="1"/>
  <c r="BW329"/>
  <c r="BU329" s="1"/>
  <c r="BY328"/>
  <c r="BY327"/>
  <c r="BY326"/>
  <c r="BY325"/>
  <c r="BU327"/>
  <c r="BU326"/>
  <c r="BU325"/>
  <c r="BY323"/>
  <c r="BY321"/>
  <c r="BY320"/>
  <c r="BW324"/>
  <c r="BU324" s="1"/>
  <c r="BU323"/>
  <c r="BU321"/>
  <c r="S656" i="2"/>
  <c r="Q656" s="1"/>
  <c r="O656" s="1"/>
  <c r="S657"/>
  <c r="Q657" s="1"/>
  <c r="O657" s="1"/>
  <c r="S658"/>
  <c r="Q658" s="1"/>
  <c r="O658" s="1"/>
  <c r="S659"/>
  <c r="Q659" s="1"/>
  <c r="O659" s="1"/>
  <c r="BP656"/>
  <c r="BL656"/>
  <c r="BJ656" s="1"/>
  <c r="AT656"/>
  <c r="AR656" s="1"/>
  <c r="BL863"/>
  <c r="BL864"/>
  <c r="BL865"/>
  <c r="AR428"/>
  <c r="AP428" s="1"/>
  <c r="AN428" s="1"/>
  <c r="AX858"/>
  <c r="AZ858" s="1"/>
  <c r="BB858" s="1"/>
  <c r="BD858" s="1"/>
  <c r="BF858" s="1"/>
  <c r="BH858" s="1"/>
  <c r="AR858"/>
  <c r="AP858" s="1"/>
  <c r="AX856"/>
  <c r="AZ856" s="1"/>
  <c r="BB856" s="1"/>
  <c r="BD856" s="1"/>
  <c r="BF856" s="1"/>
  <c r="BH856" s="1"/>
  <c r="AX855"/>
  <c r="AZ855" s="1"/>
  <c r="BB855" s="1"/>
  <c r="BD855" s="1"/>
  <c r="BF855" s="1"/>
  <c r="BH855" s="1"/>
  <c r="AL856"/>
  <c r="AR856"/>
  <c r="AP856" s="1"/>
  <c r="AL855"/>
  <c r="AR855"/>
  <c r="AP855" s="1"/>
  <c r="I52" i="9"/>
  <c r="E52"/>
  <c r="F53"/>
  <c r="G55"/>
  <c r="H52"/>
  <c r="G52"/>
  <c r="G49"/>
  <c r="E51"/>
  <c r="E49"/>
  <c r="E48"/>
  <c r="BY522" i="1" l="1"/>
  <c r="BV580"/>
  <c r="BV561"/>
  <c r="BV590" s="1"/>
  <c r="BX522"/>
  <c r="BX523" s="1"/>
  <c r="BW522"/>
  <c r="BW523" s="1"/>
  <c r="BZ522"/>
  <c r="BY509"/>
  <c r="BU338"/>
  <c r="BW548"/>
  <c r="BU548"/>
  <c r="BZ587"/>
  <c r="BY548"/>
  <c r="BX566"/>
  <c r="BY546"/>
  <c r="BY587"/>
  <c r="BX558"/>
  <c r="BY564"/>
  <c r="BY565" s="1"/>
  <c r="BW564"/>
  <c r="BW565" s="1"/>
  <c r="BY559"/>
  <c r="BZ594"/>
  <c r="BY515"/>
  <c r="BZ593"/>
  <c r="BZ581"/>
  <c r="BZ556"/>
  <c r="BZ557" s="1"/>
  <c r="BV579"/>
  <c r="BY558"/>
  <c r="BU579"/>
  <c r="BZ560"/>
  <c r="BU560"/>
  <c r="BV558"/>
  <c r="BZ558"/>
  <c r="BZ304"/>
  <c r="BZ546" s="1"/>
  <c r="BZ585" s="1"/>
  <c r="BX591"/>
  <c r="BU448"/>
  <c r="BU561"/>
  <c r="BZ561"/>
  <c r="BV560"/>
  <c r="BY528"/>
  <c r="BW557"/>
  <c r="BW590" s="1"/>
  <c r="BU528"/>
  <c r="BU529" s="1"/>
  <c r="BU556"/>
  <c r="BU526"/>
  <c r="BY437"/>
  <c r="BY556" s="1"/>
  <c r="BX556"/>
  <c r="BX589" s="1"/>
  <c r="BX557"/>
  <c r="BX590" s="1"/>
  <c r="BW556"/>
  <c r="BU557"/>
  <c r="BZ526"/>
  <c r="BZ527" s="1"/>
  <c r="BW528"/>
  <c r="BV528"/>
  <c r="BV529" s="1"/>
  <c r="BW103"/>
  <c r="BX526"/>
  <c r="BX527" s="1"/>
  <c r="BY530"/>
  <c r="BY531" s="1"/>
  <c r="BW530"/>
  <c r="BW531" s="1"/>
  <c r="BV228"/>
  <c r="BX518"/>
  <c r="BW538"/>
  <c r="BW539" s="1"/>
  <c r="BU540"/>
  <c r="BV542"/>
  <c r="BW532"/>
  <c r="BW533" s="1"/>
  <c r="BW524"/>
  <c r="BY536"/>
  <c r="BY537" s="1"/>
  <c r="BX538"/>
  <c r="BX539" s="1"/>
  <c r="BZ536"/>
  <c r="BZ537" s="1"/>
  <c r="BY210"/>
  <c r="BY538" s="1"/>
  <c r="BY539" s="1"/>
  <c r="BW536"/>
  <c r="BW537" s="1"/>
  <c r="BX536"/>
  <c r="BX537" s="1"/>
  <c r="BY534"/>
  <c r="BY535" s="1"/>
  <c r="BW534"/>
  <c r="BW535" s="1"/>
  <c r="BY542"/>
  <c r="BZ524"/>
  <c r="BY92"/>
  <c r="BY524" s="1"/>
  <c r="BX524"/>
  <c r="BY562"/>
  <c r="BX532"/>
  <c r="BX533" s="1"/>
  <c r="BZ499"/>
  <c r="BZ562" s="1"/>
  <c r="BW562"/>
  <c r="BY166"/>
  <c r="BY532" s="1"/>
  <c r="BY533" s="1"/>
  <c r="BU542"/>
  <c r="BW542"/>
  <c r="BY544"/>
  <c r="BX544"/>
  <c r="BX581" s="1"/>
  <c r="BZ545"/>
  <c r="BZ586" s="1"/>
  <c r="BW545"/>
  <c r="BU545"/>
  <c r="BV545"/>
  <c r="BV586" s="1"/>
  <c r="BV544"/>
  <c r="BV585" s="1"/>
  <c r="BY545"/>
  <c r="BY586" s="1"/>
  <c r="BU544"/>
  <c r="BW544"/>
  <c r="BU549"/>
  <c r="BU546"/>
  <c r="BU547" s="1"/>
  <c r="BW549"/>
  <c r="BW546"/>
  <c r="BW547"/>
  <c r="AI247" i="2"/>
  <c r="BH926"/>
  <c r="BJ926" s="1"/>
  <c r="BL926" s="1"/>
  <c r="BN926" s="1"/>
  <c r="BH925"/>
  <c r="BJ925" s="1"/>
  <c r="BL925" s="1"/>
  <c r="BN925" s="1"/>
  <c r="AG925"/>
  <c r="BF154" i="1"/>
  <c r="BH154" s="1"/>
  <c r="BJ154" s="1"/>
  <c r="BL154" s="1"/>
  <c r="BB154"/>
  <c r="AX154"/>
  <c r="U154"/>
  <c r="Y154"/>
  <c r="AI154"/>
  <c r="AK154"/>
  <c r="AO154"/>
  <c r="AT154"/>
  <c r="AR154" s="1"/>
  <c r="K154"/>
  <c r="I154" s="1"/>
  <c r="P154"/>
  <c r="R39"/>
  <c r="Q39"/>
  <c r="V39"/>
  <c r="X39" s="1"/>
  <c r="U39"/>
  <c r="W39" s="1"/>
  <c r="AD39"/>
  <c r="AC39"/>
  <c r="AJ39"/>
  <c r="AL39" s="1"/>
  <c r="AN39" s="1"/>
  <c r="AI39"/>
  <c r="AK39" s="1"/>
  <c r="AM39" s="1"/>
  <c r="AT39"/>
  <c r="AR39" s="1"/>
  <c r="BD39"/>
  <c r="BB39" s="1"/>
  <c r="AZ39" s="1"/>
  <c r="AX39" s="1"/>
  <c r="U156"/>
  <c r="O156"/>
  <c r="K156"/>
  <c r="I156" s="1"/>
  <c r="K155"/>
  <c r="I155" s="1"/>
  <c r="U155"/>
  <c r="Y155"/>
  <c r="AO156"/>
  <c r="AI156"/>
  <c r="AK156" s="1"/>
  <c r="AO155"/>
  <c r="AT155"/>
  <c r="AR155" s="1"/>
  <c r="BF156"/>
  <c r="BH156" s="1"/>
  <c r="BJ156" s="1"/>
  <c r="BL156" s="1"/>
  <c r="BB156"/>
  <c r="AX156"/>
  <c r="AV156" s="1"/>
  <c r="AT156" s="1"/>
  <c r="U408"/>
  <c r="Y408"/>
  <c r="Y407"/>
  <c r="AI408"/>
  <c r="AK408"/>
  <c r="AO408"/>
  <c r="AT408"/>
  <c r="AR408" s="1"/>
  <c r="AX408"/>
  <c r="BF408"/>
  <c r="BB408"/>
  <c r="BJ408"/>
  <c r="BN408"/>
  <c r="BP408" s="1"/>
  <c r="BR408" s="1"/>
  <c r="BF407"/>
  <c r="BN407"/>
  <c r="BP407" s="1"/>
  <c r="BR407" s="1"/>
  <c r="BJ407"/>
  <c r="AZ407"/>
  <c r="AX407" s="1"/>
  <c r="AT407"/>
  <c r="AR407" s="1"/>
  <c r="AO406"/>
  <c r="AO407"/>
  <c r="AI406"/>
  <c r="AK406"/>
  <c r="AI407"/>
  <c r="AK407"/>
  <c r="K407"/>
  <c r="K408"/>
  <c r="K406"/>
  <c r="U407"/>
  <c r="E25" i="15"/>
  <c r="D25"/>
  <c r="G25"/>
  <c r="G44" i="9"/>
  <c r="F25" i="15"/>
  <c r="H25"/>
  <c r="O3"/>
  <c r="O4"/>
  <c r="O5"/>
  <c r="O6"/>
  <c r="O7"/>
  <c r="O8"/>
  <c r="O9"/>
  <c r="O10"/>
  <c r="O11"/>
  <c r="O14"/>
  <c r="O15"/>
  <c r="O16"/>
  <c r="O17"/>
  <c r="O18"/>
  <c r="O19"/>
  <c r="O20"/>
  <c r="O21"/>
  <c r="O22"/>
  <c r="O2"/>
  <c r="AB447" i="2"/>
  <c r="BJ39" i="1"/>
  <c r="BL39" s="1"/>
  <c r="BN39" s="1"/>
  <c r="BP39" s="1"/>
  <c r="AX27"/>
  <c r="AZ27" s="1"/>
  <c r="AW594"/>
  <c r="AV594"/>
  <c r="AW588"/>
  <c r="AS584"/>
  <c r="BI594"/>
  <c r="BH594"/>
  <c r="BG594"/>
  <c r="BF594"/>
  <c r="BI592"/>
  <c r="BG592"/>
  <c r="BK590"/>
  <c r="BM588"/>
  <c r="BL588"/>
  <c r="BI588"/>
  <c r="BH588"/>
  <c r="BO529"/>
  <c r="BM529"/>
  <c r="BI529"/>
  <c r="AT153"/>
  <c r="AT152"/>
  <c r="BH525"/>
  <c r="AT94"/>
  <c r="AR94" s="1"/>
  <c r="AT95"/>
  <c r="AT96"/>
  <c r="AR96" s="1"/>
  <c r="AR95"/>
  <c r="BF54"/>
  <c r="BN153"/>
  <c r="BP153" s="1"/>
  <c r="BR153" s="1"/>
  <c r="BN151"/>
  <c r="BP151" s="1"/>
  <c r="BR151" s="1"/>
  <c r="BN150"/>
  <c r="BP150" s="1"/>
  <c r="BR150" s="1"/>
  <c r="BC535"/>
  <c r="AU382"/>
  <c r="BS561"/>
  <c r="BK556"/>
  <c r="BS560"/>
  <c r="BQ560"/>
  <c r="BO560"/>
  <c r="BM560"/>
  <c r="BK560"/>
  <c r="BI560"/>
  <c r="BG560"/>
  <c r="BS554"/>
  <c r="BS555" s="1"/>
  <c r="BS550"/>
  <c r="BS548"/>
  <c r="BS549" s="1"/>
  <c r="BI538"/>
  <c r="BH538"/>
  <c r="BI534"/>
  <c r="BS532"/>
  <c r="BQ532"/>
  <c r="BO532"/>
  <c r="BO533" s="1"/>
  <c r="BM532"/>
  <c r="BM533" s="1"/>
  <c r="BK532"/>
  <c r="BK533" s="1"/>
  <c r="BI532"/>
  <c r="BH532"/>
  <c r="BS530"/>
  <c r="BQ530"/>
  <c r="BQ531" s="1"/>
  <c r="BO530"/>
  <c r="BO531" s="1"/>
  <c r="BM530"/>
  <c r="BM531" s="1"/>
  <c r="BK530"/>
  <c r="BK531" s="1"/>
  <c r="BI530"/>
  <c r="BH530"/>
  <c r="BS528"/>
  <c r="BS529" s="1"/>
  <c r="BQ528"/>
  <c r="BQ529" s="1"/>
  <c r="BO528"/>
  <c r="BM528"/>
  <c r="BK528"/>
  <c r="BK529" s="1"/>
  <c r="BI528"/>
  <c r="BS526"/>
  <c r="BQ526"/>
  <c r="BQ527" s="1"/>
  <c r="BO526"/>
  <c r="BO527" s="1"/>
  <c r="BM526"/>
  <c r="BM527" s="1"/>
  <c r="BK526"/>
  <c r="BK527" s="1"/>
  <c r="BI526"/>
  <c r="BH526"/>
  <c r="BS524"/>
  <c r="BS525" s="1"/>
  <c r="BQ524"/>
  <c r="BQ525" s="1"/>
  <c r="BO524"/>
  <c r="BO525" s="1"/>
  <c r="BM524"/>
  <c r="BM525" s="1"/>
  <c r="BK524"/>
  <c r="BK525" s="1"/>
  <c r="BI524"/>
  <c r="BS522"/>
  <c r="BR522"/>
  <c r="BI522"/>
  <c r="BG532"/>
  <c r="BG530"/>
  <c r="BG531" s="1"/>
  <c r="BG528"/>
  <c r="BG529" s="1"/>
  <c r="BG526"/>
  <c r="BG527" s="1"/>
  <c r="BG524"/>
  <c r="BG525" s="1"/>
  <c r="BS546"/>
  <c r="BS547" s="1"/>
  <c r="BQ546"/>
  <c r="BQ547" s="1"/>
  <c r="BO546"/>
  <c r="BO547" s="1"/>
  <c r="BM546"/>
  <c r="BL546"/>
  <c r="BI546"/>
  <c r="BH546"/>
  <c r="BQ548"/>
  <c r="BQ549" s="1"/>
  <c r="BO548"/>
  <c r="BO549" s="1"/>
  <c r="BM549"/>
  <c r="BL549"/>
  <c r="BK548"/>
  <c r="BK549" s="1"/>
  <c r="BI549"/>
  <c r="BG548"/>
  <c r="BG549" s="1"/>
  <c r="BQ554"/>
  <c r="BQ555" s="1"/>
  <c r="BQ550"/>
  <c r="BQ551" s="1"/>
  <c r="BO554"/>
  <c r="BO555" s="1"/>
  <c r="BO550"/>
  <c r="BO551" s="1"/>
  <c r="BG554"/>
  <c r="BG550"/>
  <c r="BK554"/>
  <c r="BK555" s="1"/>
  <c r="BK550"/>
  <c r="BK551" s="1"/>
  <c r="BC560"/>
  <c r="BC561" s="1"/>
  <c r="BA560"/>
  <c r="BA561" s="1"/>
  <c r="AY560"/>
  <c r="AY561" s="1"/>
  <c r="AW560"/>
  <c r="AW561" s="1"/>
  <c r="AU560"/>
  <c r="AU561" s="1"/>
  <c r="AW556"/>
  <c r="BC554"/>
  <c r="BA554"/>
  <c r="BA555" s="1"/>
  <c r="AY554"/>
  <c r="AY555" s="1"/>
  <c r="AW554"/>
  <c r="AU554"/>
  <c r="AU555" s="1"/>
  <c r="BA552"/>
  <c r="AW552"/>
  <c r="BC550"/>
  <c r="BB550"/>
  <c r="BA550"/>
  <c r="BA587" s="1"/>
  <c r="AY550"/>
  <c r="AW550"/>
  <c r="BC549"/>
  <c r="BA548"/>
  <c r="BA549" s="1"/>
  <c r="AY548"/>
  <c r="AY549" s="1"/>
  <c r="AW549"/>
  <c r="AU549"/>
  <c r="AT549"/>
  <c r="BC546"/>
  <c r="AW546"/>
  <c r="AV546"/>
  <c r="AU546"/>
  <c r="BC544"/>
  <c r="BC585" s="1"/>
  <c r="AW544"/>
  <c r="AW585" s="1"/>
  <c r="BC538"/>
  <c r="BC539" s="1"/>
  <c r="BA538"/>
  <c r="BA539" s="1"/>
  <c r="AY538"/>
  <c r="AY539" s="1"/>
  <c r="AW538"/>
  <c r="AV538"/>
  <c r="AW536"/>
  <c r="BC534"/>
  <c r="AW534"/>
  <c r="AV534"/>
  <c r="BC532"/>
  <c r="BB532"/>
  <c r="BA532"/>
  <c r="AY532"/>
  <c r="AW532"/>
  <c r="AV532"/>
  <c r="AU532"/>
  <c r="BC530"/>
  <c r="BB530"/>
  <c r="BA530"/>
  <c r="BA531" s="1"/>
  <c r="AY530"/>
  <c r="AY531" s="1"/>
  <c r="AW530"/>
  <c r="AV530"/>
  <c r="AU530"/>
  <c r="AU531" s="1"/>
  <c r="BC528"/>
  <c r="BC529" s="1"/>
  <c r="BC582" s="1"/>
  <c r="BA528"/>
  <c r="AU528"/>
  <c r="BC526"/>
  <c r="BA526"/>
  <c r="BA527" s="1"/>
  <c r="BA582" s="1"/>
  <c r="AY526"/>
  <c r="AY527" s="1"/>
  <c r="AW526"/>
  <c r="AV526"/>
  <c r="BC524"/>
  <c r="BC525" s="1"/>
  <c r="BA524"/>
  <c r="BA525" s="1"/>
  <c r="AY524"/>
  <c r="AY525" s="1"/>
  <c r="AW524"/>
  <c r="AW525" s="1"/>
  <c r="AW580" s="1"/>
  <c r="AU524"/>
  <c r="AU525" s="1"/>
  <c r="AW522"/>
  <c r="AS542"/>
  <c r="AS560"/>
  <c r="AS561" s="1"/>
  <c r="AS554"/>
  <c r="AS550"/>
  <c r="AR550"/>
  <c r="AS549"/>
  <c r="AS546"/>
  <c r="AS532"/>
  <c r="AS530"/>
  <c r="AS531" s="1"/>
  <c r="AS524"/>
  <c r="AS525" s="1"/>
  <c r="U243"/>
  <c r="AC243"/>
  <c r="AA243" s="1"/>
  <c r="AI243"/>
  <c r="AK243" s="1"/>
  <c r="AO243"/>
  <c r="AZ243"/>
  <c r="AX243" s="1"/>
  <c r="AZ244"/>
  <c r="AX244" s="1"/>
  <c r="AZ245"/>
  <c r="AX245" s="1"/>
  <c r="BF244"/>
  <c r="BH244" s="1"/>
  <c r="BF245"/>
  <c r="BH245" s="1"/>
  <c r="U245"/>
  <c r="AC245"/>
  <c r="AA245" s="1"/>
  <c r="AI245"/>
  <c r="AK245" s="1"/>
  <c r="AO245"/>
  <c r="AT245"/>
  <c r="AT244"/>
  <c r="AO244"/>
  <c r="U244"/>
  <c r="AC244"/>
  <c r="AA244" s="1"/>
  <c r="AI244"/>
  <c r="AK244" s="1"/>
  <c r="BM200"/>
  <c r="BO200" s="1"/>
  <c r="BQ200" s="1"/>
  <c r="BS200" s="1"/>
  <c r="BL200"/>
  <c r="BN200" s="1"/>
  <c r="BP200" s="1"/>
  <c r="BR200" s="1"/>
  <c r="BI200"/>
  <c r="BH200"/>
  <c r="BG200"/>
  <c r="BF200"/>
  <c r="BC200"/>
  <c r="BA200" s="1"/>
  <c r="AY200" s="1"/>
  <c r="BB200"/>
  <c r="AZ200" s="1"/>
  <c r="AX200" s="1"/>
  <c r="Q200"/>
  <c r="AR522" i="2"/>
  <c r="AX522"/>
  <c r="AZ522" s="1"/>
  <c r="BB522" s="1"/>
  <c r="BD522" s="1"/>
  <c r="BF522" s="1"/>
  <c r="BH522" s="1"/>
  <c r="BJ522" s="1"/>
  <c r="BL522" s="1"/>
  <c r="BN522" s="1"/>
  <c r="BP522" s="1"/>
  <c r="AR530"/>
  <c r="AE530"/>
  <c r="AI530" s="1"/>
  <c r="AA1110"/>
  <c r="BG753"/>
  <c r="BE753" s="1"/>
  <c r="BC753" s="1"/>
  <c r="BA753" s="1"/>
  <c r="AY753" s="1"/>
  <c r="S337"/>
  <c r="AE341"/>
  <c r="G14" i="9"/>
  <c r="G15"/>
  <c r="N15"/>
  <c r="M15"/>
  <c r="BI562" i="1"/>
  <c r="BI591" s="1"/>
  <c r="BG562"/>
  <c r="BG591" s="1"/>
  <c r="BQ561"/>
  <c r="BO561"/>
  <c r="BM561"/>
  <c r="BI561"/>
  <c r="BG561"/>
  <c r="BK558"/>
  <c r="BE558"/>
  <c r="BE556"/>
  <c r="BD556"/>
  <c r="BM554"/>
  <c r="BL554"/>
  <c r="BI554"/>
  <c r="BE552"/>
  <c r="BD552"/>
  <c r="BM552"/>
  <c r="BL552"/>
  <c r="BI552"/>
  <c r="BH552"/>
  <c r="BF372"/>
  <c r="BM550"/>
  <c r="BL550"/>
  <c r="BI550"/>
  <c r="BH550"/>
  <c r="BD544"/>
  <c r="BK545"/>
  <c r="BK544"/>
  <c r="BK542"/>
  <c r="BJ542"/>
  <c r="BE542"/>
  <c r="BD542"/>
  <c r="BE562"/>
  <c r="BE591" s="1"/>
  <c r="BD562"/>
  <c r="BD592" s="1"/>
  <c r="BE560"/>
  <c r="BE554"/>
  <c r="BD554"/>
  <c r="BE550"/>
  <c r="BD550"/>
  <c r="BE549"/>
  <c r="BD549"/>
  <c r="BD586" s="1"/>
  <c r="BE546"/>
  <c r="BD546"/>
  <c r="BE544"/>
  <c r="BE585" s="1"/>
  <c r="BE538"/>
  <c r="BD538"/>
  <c r="BE536"/>
  <c r="BD536"/>
  <c r="BE534"/>
  <c r="BD534"/>
  <c r="BE532"/>
  <c r="BD532"/>
  <c r="BE530"/>
  <c r="BD530"/>
  <c r="BE528"/>
  <c r="BD528"/>
  <c r="BE526"/>
  <c r="BD525"/>
  <c r="BE524"/>
  <c r="BD524"/>
  <c r="BE522"/>
  <c r="BE579" s="1"/>
  <c r="BE594"/>
  <c r="BD594"/>
  <c r="BE590"/>
  <c r="BE588"/>
  <c r="BD588"/>
  <c r="BE584"/>
  <c r="BD584"/>
  <c r="BE582"/>
  <c r="BD582"/>
  <c r="BE580"/>
  <c r="O333"/>
  <c r="M333" s="1"/>
  <c r="K333" s="1"/>
  <c r="M571" i="2"/>
  <c r="O571" s="1"/>
  <c r="S571"/>
  <c r="AA571"/>
  <c r="AI571"/>
  <c r="AT571"/>
  <c r="AR571" s="1"/>
  <c r="AZ571"/>
  <c r="AX571" s="1"/>
  <c r="AZ570"/>
  <c r="AX570" s="1"/>
  <c r="AT570"/>
  <c r="AR570" s="1"/>
  <c r="AI570"/>
  <c r="AA570"/>
  <c r="S570"/>
  <c r="M570"/>
  <c r="O570" s="1"/>
  <c r="O371" i="1"/>
  <c r="U371"/>
  <c r="AE371"/>
  <c r="AI371"/>
  <c r="AO371"/>
  <c r="AD3" i="14"/>
  <c r="BI3"/>
  <c r="BJ3"/>
  <c r="BK3"/>
  <c r="BL3"/>
  <c r="BM3"/>
  <c r="BK7"/>
  <c r="BP7"/>
  <c r="BQ7"/>
  <c r="BR7"/>
  <c r="BS7"/>
  <c r="BT7"/>
  <c r="BU7"/>
  <c r="BV7"/>
  <c r="BW7"/>
  <c r="BX7"/>
  <c r="BY7"/>
  <c r="AA526" i="1"/>
  <c r="AG26" i="2"/>
  <c r="K60"/>
  <c r="W636"/>
  <c r="W635"/>
  <c r="W634"/>
  <c r="W633"/>
  <c r="W632"/>
  <c r="W630"/>
  <c r="W628"/>
  <c r="M374"/>
  <c r="N374" s="1"/>
  <c r="AN509"/>
  <c r="AN506"/>
  <c r="AN456"/>
  <c r="AN430"/>
  <c r="AN392"/>
  <c r="AN389"/>
  <c r="AN390"/>
  <c r="AN384"/>
  <c r="AN385"/>
  <c r="AN386"/>
  <c r="AN387"/>
  <c r="AO388"/>
  <c r="AN388"/>
  <c r="AN383"/>
  <c r="L1092"/>
  <c r="K1092"/>
  <c r="L1093"/>
  <c r="AX1117"/>
  <c r="AF1137"/>
  <c r="BQ1138"/>
  <c r="BQ1078" s="1"/>
  <c r="AW1137"/>
  <c r="AV1137"/>
  <c r="AW1132"/>
  <c r="AV1132"/>
  <c r="AJ1132"/>
  <c r="AI1132"/>
  <c r="AF1132"/>
  <c r="AE1132"/>
  <c r="T1132"/>
  <c r="S1132"/>
  <c r="L1132"/>
  <c r="K1132"/>
  <c r="AY1130"/>
  <c r="AX1130"/>
  <c r="S389"/>
  <c r="S388"/>
  <c r="AY1099"/>
  <c r="AX1099"/>
  <c r="AV1099"/>
  <c r="BB1005"/>
  <c r="BD1005" s="1"/>
  <c r="BF1005" s="1"/>
  <c r="BB1006"/>
  <c r="BD1006" s="1"/>
  <c r="BF1006" s="1"/>
  <c r="BB1007"/>
  <c r="BD1007" s="1"/>
  <c r="BF1007" s="1"/>
  <c r="BB1008"/>
  <c r="BD1008" s="1"/>
  <c r="BF1008" s="1"/>
  <c r="BB1009"/>
  <c r="BD1009" s="1"/>
  <c r="BF1009" s="1"/>
  <c r="BB1010"/>
  <c r="BD1010" s="1"/>
  <c r="BF1010" s="1"/>
  <c r="BB1011"/>
  <c r="BD1011" s="1"/>
  <c r="BF1011" s="1"/>
  <c r="BB1012"/>
  <c r="BD1012" s="1"/>
  <c r="BF1012" s="1"/>
  <c r="BB1013"/>
  <c r="BD1013" s="1"/>
  <c r="BF1013" s="1"/>
  <c r="BB1014"/>
  <c r="BD1014" s="1"/>
  <c r="BF1014" s="1"/>
  <c r="BB1015"/>
  <c r="BD1015" s="1"/>
  <c r="BF1015" s="1"/>
  <c r="BB1016"/>
  <c r="BD1016" s="1"/>
  <c r="BF1016" s="1"/>
  <c r="BJ1088"/>
  <c r="BR1067"/>
  <c r="BP1067"/>
  <c r="BM1147"/>
  <c r="BL1147"/>
  <c r="BM1148"/>
  <c r="BL1148"/>
  <c r="AW1128"/>
  <c r="AV1128"/>
  <c r="AU1128"/>
  <c r="AT1128"/>
  <c r="AT1076"/>
  <c r="BJ1119"/>
  <c r="BO1128"/>
  <c r="BN1128"/>
  <c r="BK1128"/>
  <c r="BJ1128"/>
  <c r="AO1128"/>
  <c r="AN1128"/>
  <c r="AF1128"/>
  <c r="AE1128"/>
  <c r="T1128"/>
  <c r="L1128"/>
  <c r="K1128"/>
  <c r="T1126"/>
  <c r="L1126"/>
  <c r="AN71"/>
  <c r="AQ1088"/>
  <c r="AP1088"/>
  <c r="Z1088"/>
  <c r="BK1088"/>
  <c r="BE1088"/>
  <c r="BB1088"/>
  <c r="BC1088"/>
  <c r="AB1088"/>
  <c r="AA1088"/>
  <c r="Y251"/>
  <c r="X1088"/>
  <c r="BS1068"/>
  <c r="BR1068"/>
  <c r="BQ1068"/>
  <c r="BP1068"/>
  <c r="AW1068"/>
  <c r="BS1067"/>
  <c r="BQ1067"/>
  <c r="AD1068"/>
  <c r="AC1068"/>
  <c r="BO1088"/>
  <c r="BN1088"/>
  <c r="AW1088"/>
  <c r="AV1088"/>
  <c r="AD1088"/>
  <c r="J1089"/>
  <c r="J1088" s="1"/>
  <c r="L1095"/>
  <c r="N1094"/>
  <c r="N1095" s="1"/>
  <c r="M1094"/>
  <c r="T1095"/>
  <c r="R1095"/>
  <c r="P1095"/>
  <c r="AB1095"/>
  <c r="AJ1094"/>
  <c r="AI1094"/>
  <c r="AJ1095"/>
  <c r="AO1095"/>
  <c r="AN1094"/>
  <c r="AS1095"/>
  <c r="AW1094"/>
  <c r="AV1094"/>
  <c r="BE1095"/>
  <c r="BC1095"/>
  <c r="BA1095"/>
  <c r="AY1095"/>
  <c r="BI1095"/>
  <c r="BO1095"/>
  <c r="BM1095"/>
  <c r="BG1094"/>
  <c r="BF1094"/>
  <c r="BK1094"/>
  <c r="BJ1094"/>
  <c r="AU1094"/>
  <c r="AQ1094"/>
  <c r="AM1094"/>
  <c r="AH1094"/>
  <c r="AG1094"/>
  <c r="AF1094"/>
  <c r="AE1094"/>
  <c r="AD1094"/>
  <c r="AC1094"/>
  <c r="Z1094"/>
  <c r="X1094"/>
  <c r="W1094"/>
  <c r="V1094"/>
  <c r="U1094"/>
  <c r="J1094"/>
  <c r="I1094"/>
  <c r="Z1090"/>
  <c r="AA265"/>
  <c r="AA263"/>
  <c r="Y263"/>
  <c r="AB1090"/>
  <c r="T1091"/>
  <c r="T1090"/>
  <c r="R1090"/>
  <c r="N1090"/>
  <c r="M1090"/>
  <c r="L1090"/>
  <c r="K1090"/>
  <c r="R1091"/>
  <c r="J1090"/>
  <c r="AO1090"/>
  <c r="AN1090"/>
  <c r="AQ1090"/>
  <c r="AJ1090"/>
  <c r="AI1090"/>
  <c r="AI292"/>
  <c r="AI291"/>
  <c r="AI290"/>
  <c r="AI289"/>
  <c r="AI287"/>
  <c r="AI286"/>
  <c r="AH1090"/>
  <c r="AS1090"/>
  <c r="BI1090"/>
  <c r="BH1090"/>
  <c r="BG1090"/>
  <c r="BF1090"/>
  <c r="BG1091"/>
  <c r="BE1091"/>
  <c r="BC1091"/>
  <c r="BA1091"/>
  <c r="AY1091"/>
  <c r="BI295"/>
  <c r="BH295"/>
  <c r="BH294"/>
  <c r="BH274"/>
  <c r="BL274"/>
  <c r="BP274"/>
  <c r="BR274" s="1"/>
  <c r="BN1090"/>
  <c r="BO1091"/>
  <c r="BJ1090"/>
  <c r="BK1090"/>
  <c r="BK1091" s="1"/>
  <c r="AW1090"/>
  <c r="AU1090"/>
  <c r="AT1090"/>
  <c r="AM1090"/>
  <c r="AD1090"/>
  <c r="AC1090"/>
  <c r="AS1093"/>
  <c r="AR1093"/>
  <c r="AW1092"/>
  <c r="AV1092"/>
  <c r="AU1092"/>
  <c r="AT1092"/>
  <c r="AS1092"/>
  <c r="AR1092"/>
  <c r="AO1093"/>
  <c r="AM1092"/>
  <c r="AH1092"/>
  <c r="AG1092"/>
  <c r="AD1092"/>
  <c r="AC1092"/>
  <c r="X1093"/>
  <c r="W1093"/>
  <c r="W1092" s="1"/>
  <c r="X1092"/>
  <c r="V1093"/>
  <c r="V1092" s="1"/>
  <c r="T1092"/>
  <c r="T1093" s="1"/>
  <c r="S1092"/>
  <c r="Q1093"/>
  <c r="R1092"/>
  <c r="Q1092"/>
  <c r="P1092"/>
  <c r="O1092"/>
  <c r="BK1092"/>
  <c r="BJ1092"/>
  <c r="BO1093"/>
  <c r="BM1093"/>
  <c r="BK1093"/>
  <c r="BI1093"/>
  <c r="BG1093"/>
  <c r="BE1093"/>
  <c r="BC1093"/>
  <c r="BA1093"/>
  <c r="AY1093"/>
  <c r="AQ1092"/>
  <c r="AP1092"/>
  <c r="AQ1093"/>
  <c r="AJ1092"/>
  <c r="AI1092"/>
  <c r="AF1093"/>
  <c r="AB1092"/>
  <c r="AA1092"/>
  <c r="AB1093"/>
  <c r="Z1093"/>
  <c r="N1093"/>
  <c r="J1092"/>
  <c r="I1092"/>
  <c r="BS1070"/>
  <c r="BR1070"/>
  <c r="BQ1070"/>
  <c r="BP1070"/>
  <c r="AW1070"/>
  <c r="AQ1070"/>
  <c r="AP1070"/>
  <c r="BS1069"/>
  <c r="BR1069"/>
  <c r="BQ1069"/>
  <c r="BP1069"/>
  <c r="AD1070"/>
  <c r="AC1070"/>
  <c r="X1070"/>
  <c r="W1070"/>
  <c r="V1070"/>
  <c r="U1070"/>
  <c r="BD1097"/>
  <c r="BE1097"/>
  <c r="BA1097"/>
  <c r="AZ1097"/>
  <c r="AY1097"/>
  <c r="AX1097"/>
  <c r="AX1098" s="1"/>
  <c r="AM1097"/>
  <c r="AL1097"/>
  <c r="AM1098"/>
  <c r="AM1070" s="1"/>
  <c r="AL1098"/>
  <c r="AL1070" s="1"/>
  <c r="BF1098"/>
  <c r="BF1097" s="1"/>
  <c r="AW1097"/>
  <c r="AV1097"/>
  <c r="AQ1097"/>
  <c r="AP1097"/>
  <c r="AF1097"/>
  <c r="AE1097"/>
  <c r="AJ1097"/>
  <c r="AJ1098" s="1"/>
  <c r="AI1097"/>
  <c r="AD1097"/>
  <c r="AB1097"/>
  <c r="AB1098" s="1"/>
  <c r="AA1097"/>
  <c r="X1097"/>
  <c r="W1097"/>
  <c r="V1097"/>
  <c r="U1097"/>
  <c r="T1097"/>
  <c r="S1097"/>
  <c r="P1097"/>
  <c r="O1097"/>
  <c r="T1099"/>
  <c r="R1099"/>
  <c r="Z1099"/>
  <c r="AH1099"/>
  <c r="AH1100" s="1"/>
  <c r="BD1099"/>
  <c r="BA1099"/>
  <c r="AZ1099"/>
  <c r="AP1099"/>
  <c r="AM1099"/>
  <c r="AL1099"/>
  <c r="AD1099"/>
  <c r="AC1099"/>
  <c r="AB1099"/>
  <c r="AA1099"/>
  <c r="X1099"/>
  <c r="W1099"/>
  <c r="V1099"/>
  <c r="U1099"/>
  <c r="P1099"/>
  <c r="O1099"/>
  <c r="L1099"/>
  <c r="K1099"/>
  <c r="J1099"/>
  <c r="I1099"/>
  <c r="BO1102"/>
  <c r="BM1102"/>
  <c r="BK1102"/>
  <c r="BI1102"/>
  <c r="BG1101"/>
  <c r="BF1101"/>
  <c r="BE1101"/>
  <c r="BC1101"/>
  <c r="BB1101"/>
  <c r="AV1102"/>
  <c r="AV1101" s="1"/>
  <c r="BA1102"/>
  <c r="AY1101"/>
  <c r="AW1101"/>
  <c r="AU1101"/>
  <c r="AQ1101"/>
  <c r="AM1101"/>
  <c r="AL1101"/>
  <c r="AJ1101"/>
  <c r="AI1101"/>
  <c r="AJ1102"/>
  <c r="AB1101"/>
  <c r="AB1102" s="1"/>
  <c r="AA1101"/>
  <c r="AF1102"/>
  <c r="AF1101" s="1"/>
  <c r="AH1101"/>
  <c r="AD1101"/>
  <c r="AC1101"/>
  <c r="Z1101"/>
  <c r="Y1101"/>
  <c r="X1101"/>
  <c r="W1101"/>
  <c r="V1101"/>
  <c r="U1101"/>
  <c r="T1101"/>
  <c r="S1101"/>
  <c r="R1101"/>
  <c r="Q1101"/>
  <c r="P1102"/>
  <c r="N1102"/>
  <c r="L1102"/>
  <c r="J1102"/>
  <c r="R1108"/>
  <c r="V1108"/>
  <c r="AJ1108"/>
  <c r="AI1108"/>
  <c r="BK1108"/>
  <c r="BK1109" s="1"/>
  <c r="BK1072" s="1"/>
  <c r="BG1108"/>
  <c r="BC1108"/>
  <c r="AW1108"/>
  <c r="AV1108"/>
  <c r="AU1108"/>
  <c r="AT1108"/>
  <c r="AQ1108"/>
  <c r="AL1109"/>
  <c r="AM1108"/>
  <c r="AL1108"/>
  <c r="BS1072"/>
  <c r="BR1072"/>
  <c r="BQ1072"/>
  <c r="BP1072"/>
  <c r="BG1072"/>
  <c r="AW1072"/>
  <c r="AM1072"/>
  <c r="BS1071"/>
  <c r="BR1071"/>
  <c r="BQ1071"/>
  <c r="BP1071"/>
  <c r="AD1072"/>
  <c r="AC1072"/>
  <c r="BJ1111"/>
  <c r="BK1110"/>
  <c r="BJ1110"/>
  <c r="BF1111"/>
  <c r="BF1072" s="1"/>
  <c r="BG1110"/>
  <c r="AW1110"/>
  <c r="AV1110"/>
  <c r="AU1110"/>
  <c r="AT1110"/>
  <c r="AP1111"/>
  <c r="AP1110" s="1"/>
  <c r="AL1111"/>
  <c r="AL1072" s="1"/>
  <c r="AQ1110"/>
  <c r="AM1110"/>
  <c r="BO1111"/>
  <c r="BN1111"/>
  <c r="BM1111"/>
  <c r="BL1111"/>
  <c r="BI1111"/>
  <c r="BH1111"/>
  <c r="BE1111"/>
  <c r="BD1111"/>
  <c r="BC1111"/>
  <c r="BB1111"/>
  <c r="BA1111"/>
  <c r="AZ1111"/>
  <c r="AY1111"/>
  <c r="AX1111"/>
  <c r="AS1111"/>
  <c r="AO1111"/>
  <c r="AH1110"/>
  <c r="AF1111"/>
  <c r="AD1110"/>
  <c r="AC1110"/>
  <c r="Z1110"/>
  <c r="X1110"/>
  <c r="V1110"/>
  <c r="AJ1111"/>
  <c r="AJ1110"/>
  <c r="AI1110"/>
  <c r="AB1111"/>
  <c r="R1111"/>
  <c r="R1110" s="1"/>
  <c r="P1111"/>
  <c r="P1110" s="1"/>
  <c r="T1111"/>
  <c r="L1110"/>
  <c r="K1110"/>
  <c r="J1110"/>
  <c r="I1110"/>
  <c r="BE1112"/>
  <c r="BE1113" s="1"/>
  <c r="BD1112"/>
  <c r="BG1112"/>
  <c r="BF1112"/>
  <c r="BO1112"/>
  <c r="BN1112"/>
  <c r="BO1113"/>
  <c r="BC1113"/>
  <c r="BA1112"/>
  <c r="AY1112"/>
  <c r="AX1112"/>
  <c r="AW1112"/>
  <c r="AV1112"/>
  <c r="AU1112"/>
  <c r="AT1112"/>
  <c r="AQ1112"/>
  <c r="AP1112"/>
  <c r="AM1112"/>
  <c r="AL1112"/>
  <c r="AO1112"/>
  <c r="AO1113" s="1"/>
  <c r="AN1112"/>
  <c r="AN1113" s="1"/>
  <c r="AS1113"/>
  <c r="AB1113"/>
  <c r="AH1112"/>
  <c r="AG1112"/>
  <c r="AF1112"/>
  <c r="AE1112"/>
  <c r="AD1112"/>
  <c r="AC1112"/>
  <c r="Z1112"/>
  <c r="Y1112"/>
  <c r="X1112"/>
  <c r="W1112"/>
  <c r="V1112"/>
  <c r="U1112"/>
  <c r="T1113"/>
  <c r="R1113"/>
  <c r="P1113"/>
  <c r="N1113"/>
  <c r="L1112"/>
  <c r="L1113" s="1"/>
  <c r="K1112"/>
  <c r="J1112"/>
  <c r="I1112"/>
  <c r="AD1108"/>
  <c r="AC1108"/>
  <c r="J1108"/>
  <c r="I1108"/>
  <c r="Q1106"/>
  <c r="AT1107"/>
  <c r="AT1106" s="1"/>
  <c r="AV1107"/>
  <c r="AV1072" s="1"/>
  <c r="BK1106"/>
  <c r="BG1106"/>
  <c r="BF1106"/>
  <c r="BC1106"/>
  <c r="AW1106"/>
  <c r="AV1106"/>
  <c r="AU1106"/>
  <c r="AL1106"/>
  <c r="AJ1106"/>
  <c r="AH1106"/>
  <c r="AG1106"/>
  <c r="AF1106"/>
  <c r="AD1106"/>
  <c r="AC1106"/>
  <c r="Z1106"/>
  <c r="Y1106"/>
  <c r="X1106"/>
  <c r="W1106"/>
  <c r="V1106"/>
  <c r="U1106"/>
  <c r="T1106"/>
  <c r="S1106"/>
  <c r="R1106"/>
  <c r="P1106"/>
  <c r="O1106"/>
  <c r="N1106"/>
  <c r="M1106"/>
  <c r="J1106"/>
  <c r="L1106"/>
  <c r="R1104"/>
  <c r="Z1104"/>
  <c r="Y1104"/>
  <c r="X1104"/>
  <c r="W1104"/>
  <c r="V1104"/>
  <c r="AH1104"/>
  <c r="AG1104"/>
  <c r="AF1104"/>
  <c r="AE1104"/>
  <c r="AD1104"/>
  <c r="AC1104"/>
  <c r="AL1104"/>
  <c r="AK1104"/>
  <c r="AW1104"/>
  <c r="BC1104"/>
  <c r="BB1104"/>
  <c r="BG1104"/>
  <c r="BF1104"/>
  <c r="BK1104"/>
  <c r="BJ1104"/>
  <c r="BO1105"/>
  <c r="BN1105"/>
  <c r="BM1105"/>
  <c r="BL1105"/>
  <c r="BI1105"/>
  <c r="BE1105"/>
  <c r="BA1105"/>
  <c r="AU1105"/>
  <c r="AU1072" s="1"/>
  <c r="AS1104"/>
  <c r="AR1104"/>
  <c r="AS1105"/>
  <c r="AQ1105"/>
  <c r="AQ1072" s="1"/>
  <c r="AO1105"/>
  <c r="AJ1105"/>
  <c r="T1105"/>
  <c r="P1105"/>
  <c r="N1105"/>
  <c r="J1105"/>
  <c r="J1072" s="1"/>
  <c r="L1104"/>
  <c r="K1104"/>
  <c r="L1105"/>
  <c r="X1128"/>
  <c r="AJ1128"/>
  <c r="AI1128"/>
  <c r="AJ1129"/>
  <c r="P1128"/>
  <c r="V1128"/>
  <c r="AB1128"/>
  <c r="BM1129"/>
  <c r="BB703"/>
  <c r="BD703" s="1"/>
  <c r="BI1129"/>
  <c r="BG1129"/>
  <c r="BE1129"/>
  <c r="BC1129"/>
  <c r="BA1129"/>
  <c r="AY1129"/>
  <c r="AL703"/>
  <c r="AD1128"/>
  <c r="AC1128"/>
  <c r="X1139"/>
  <c r="W1139"/>
  <c r="W1140"/>
  <c r="W1078" s="1"/>
  <c r="BN1139"/>
  <c r="BK1139"/>
  <c r="BJ1139"/>
  <c r="AW1139"/>
  <c r="AV1139"/>
  <c r="AU1139"/>
  <c r="AO1139"/>
  <c r="AN1139"/>
  <c r="J1140"/>
  <c r="J1078" s="1"/>
  <c r="AF1139"/>
  <c r="AE1139"/>
  <c r="AB1139"/>
  <c r="AA1139"/>
  <c r="V1139"/>
  <c r="U1139"/>
  <c r="T1139"/>
  <c r="S1139"/>
  <c r="P1139"/>
  <c r="O1139"/>
  <c r="L1139"/>
  <c r="K1139"/>
  <c r="Z1137"/>
  <c r="AI809"/>
  <c r="AI808"/>
  <c r="AR788"/>
  <c r="AP788" s="1"/>
  <c r="AP789"/>
  <c r="AS1137"/>
  <c r="AO1137"/>
  <c r="AN1137"/>
  <c r="AM1137"/>
  <c r="BO1138"/>
  <c r="BM1138"/>
  <c r="BK1138"/>
  <c r="BK1078" s="1"/>
  <c r="BI1137"/>
  <c r="BH1137"/>
  <c r="BI1138"/>
  <c r="BG1138"/>
  <c r="BE1138"/>
  <c r="BC1138"/>
  <c r="BA1138"/>
  <c r="AY1138"/>
  <c r="AD1137"/>
  <c r="X1137"/>
  <c r="W1137"/>
  <c r="T1137"/>
  <c r="L1137"/>
  <c r="K1137"/>
  <c r="J1137"/>
  <c r="I1137"/>
  <c r="BS1084"/>
  <c r="BR1084"/>
  <c r="BQ1084"/>
  <c r="BP1084"/>
  <c r="AY1084"/>
  <c r="AW1084"/>
  <c r="AV1084"/>
  <c r="AQ1084"/>
  <c r="AP1084"/>
  <c r="AO1084"/>
  <c r="AN1084"/>
  <c r="AM1084"/>
  <c r="BS1083"/>
  <c r="BR1083"/>
  <c r="BQ1083"/>
  <c r="BP1083"/>
  <c r="BS1082"/>
  <c r="BR1082"/>
  <c r="BQ1082"/>
  <c r="BP1082"/>
  <c r="AO1082"/>
  <c r="AN1082"/>
  <c r="BS1081"/>
  <c r="BR1081"/>
  <c r="BQ1081"/>
  <c r="BP1081"/>
  <c r="BS1080"/>
  <c r="BR1080"/>
  <c r="BQ1080"/>
  <c r="BP1080"/>
  <c r="AW1080"/>
  <c r="AV1080"/>
  <c r="AU1080"/>
  <c r="AT1080"/>
  <c r="AO1080"/>
  <c r="AN1080"/>
  <c r="BS1079"/>
  <c r="BR1079"/>
  <c r="BQ1079"/>
  <c r="BP1079"/>
  <c r="L1082"/>
  <c r="K1082"/>
  <c r="BN1003"/>
  <c r="BN1002"/>
  <c r="BN1001"/>
  <c r="BN1000"/>
  <c r="BM1151"/>
  <c r="BM1152" s="1"/>
  <c r="BL1151"/>
  <c r="BI1151"/>
  <c r="BI1152" s="1"/>
  <c r="BH1151"/>
  <c r="AY1151"/>
  <c r="AX1151"/>
  <c r="AW1151"/>
  <c r="AV1151"/>
  <c r="AO1151"/>
  <c r="AN1151"/>
  <c r="AJ1151"/>
  <c r="AI1151"/>
  <c r="AF1151"/>
  <c r="AD1151"/>
  <c r="AC1151"/>
  <c r="Z1151"/>
  <c r="X1151"/>
  <c r="W1151"/>
  <c r="T1151"/>
  <c r="S1151"/>
  <c r="N1151"/>
  <c r="M1151"/>
  <c r="L1151"/>
  <c r="K1151"/>
  <c r="BO1152"/>
  <c r="BK1152"/>
  <c r="BG1152"/>
  <c r="BE1152"/>
  <c r="BC1152"/>
  <c r="BA1152"/>
  <c r="AY1152"/>
  <c r="J1152"/>
  <c r="R1150"/>
  <c r="V1150"/>
  <c r="Z1149"/>
  <c r="AB1150"/>
  <c r="Z1150"/>
  <c r="AH1150"/>
  <c r="AM1149"/>
  <c r="AL1149"/>
  <c r="BF1150"/>
  <c r="BD1150"/>
  <c r="BB1150"/>
  <c r="AZ1150"/>
  <c r="BI1149"/>
  <c r="AY1149"/>
  <c r="AO1149"/>
  <c r="AN1149"/>
  <c r="AJ1149"/>
  <c r="AI1149"/>
  <c r="AF1149"/>
  <c r="AE1149"/>
  <c r="AD1149"/>
  <c r="X1149"/>
  <c r="W1149"/>
  <c r="T1149"/>
  <c r="S1149"/>
  <c r="N1149"/>
  <c r="M1149"/>
  <c r="L1149"/>
  <c r="K1149"/>
  <c r="J1149"/>
  <c r="I1149"/>
  <c r="Z1147"/>
  <c r="AW1147"/>
  <c r="AV1147"/>
  <c r="AU1147"/>
  <c r="AT1147"/>
  <c r="AO1147"/>
  <c r="AN1147"/>
  <c r="AJ1147"/>
  <c r="AI1147"/>
  <c r="AD1148"/>
  <c r="AD1147" s="1"/>
  <c r="AF1147"/>
  <c r="AE1147"/>
  <c r="X1147"/>
  <c r="W1147"/>
  <c r="T1147"/>
  <c r="S1147"/>
  <c r="P1147"/>
  <c r="O1147"/>
  <c r="N1147"/>
  <c r="M1147"/>
  <c r="L1147"/>
  <c r="K1147"/>
  <c r="BO1148"/>
  <c r="BN1148"/>
  <c r="P1145"/>
  <c r="V1145"/>
  <c r="X1146"/>
  <c r="X1145" s="1"/>
  <c r="AY1146"/>
  <c r="AW1145"/>
  <c r="AV1145"/>
  <c r="BE1145"/>
  <c r="BD1145"/>
  <c r="BC1146"/>
  <c r="BA1146"/>
  <c r="AQ1145"/>
  <c r="AP1145"/>
  <c r="AD1145"/>
  <c r="AD1146" s="1"/>
  <c r="AC1145"/>
  <c r="AI1145"/>
  <c r="AM1145"/>
  <c r="AL1145"/>
  <c r="AH1145"/>
  <c r="AG1145"/>
  <c r="Z1145"/>
  <c r="Y1145"/>
  <c r="N1145"/>
  <c r="M1145"/>
  <c r="AO1145"/>
  <c r="AN1145"/>
  <c r="AB1145"/>
  <c r="AA1145"/>
  <c r="L1145"/>
  <c r="K1145"/>
  <c r="I1145"/>
  <c r="N1142"/>
  <c r="M1142"/>
  <c r="V1142"/>
  <c r="U1142"/>
  <c r="AD1142"/>
  <c r="AC1142"/>
  <c r="AB1142"/>
  <c r="AA1142"/>
  <c r="BN1142"/>
  <c r="BK1142"/>
  <c r="BI1143"/>
  <c r="BI1080" s="1"/>
  <c r="BI1142"/>
  <c r="BH1142"/>
  <c r="AW1142"/>
  <c r="AW1079" s="1"/>
  <c r="AW1054" s="1"/>
  <c r="AV1142"/>
  <c r="AV1079" s="1"/>
  <c r="AV1054" s="1"/>
  <c r="AU1142"/>
  <c r="AU1079" s="1"/>
  <c r="AU1054" s="1"/>
  <c r="AT1142"/>
  <c r="AT1079" s="1"/>
  <c r="AT1054" s="1"/>
  <c r="AO1142"/>
  <c r="AO1079" s="1"/>
  <c r="AN1142"/>
  <c r="AN1079" s="1"/>
  <c r="AJ1142"/>
  <c r="AJ1079" s="1"/>
  <c r="AJ1054" s="1"/>
  <c r="AI1142"/>
  <c r="AI1079" s="1"/>
  <c r="AI1054" s="1"/>
  <c r="X1142"/>
  <c r="X1079" s="1"/>
  <c r="T1142"/>
  <c r="T1079" s="1"/>
  <c r="T1054" s="1"/>
  <c r="S1142"/>
  <c r="S1079" s="1"/>
  <c r="S1054" s="1"/>
  <c r="P1142"/>
  <c r="P1079" s="1"/>
  <c r="O1142"/>
  <c r="O1079" s="1"/>
  <c r="L1142"/>
  <c r="L1079" s="1"/>
  <c r="L1054" s="1"/>
  <c r="K1142"/>
  <c r="K1079" s="1"/>
  <c r="K1054" s="1"/>
  <c r="BS1078"/>
  <c r="BR1078"/>
  <c r="BP1078"/>
  <c r="AW1078"/>
  <c r="AV1078"/>
  <c r="AO1078"/>
  <c r="AN1078"/>
  <c r="BS1077"/>
  <c r="BR1077"/>
  <c r="BP1077"/>
  <c r="AJ1080"/>
  <c r="AI1080"/>
  <c r="X1080"/>
  <c r="W1080"/>
  <c r="T1080"/>
  <c r="S1080"/>
  <c r="P1080"/>
  <c r="O1080"/>
  <c r="L1080"/>
  <c r="K1080"/>
  <c r="AF1078"/>
  <c r="AE1078"/>
  <c r="X1078"/>
  <c r="T1078"/>
  <c r="S1078"/>
  <c r="AD1084"/>
  <c r="AC1084"/>
  <c r="V1084"/>
  <c r="U1084"/>
  <c r="P1084"/>
  <c r="L1084"/>
  <c r="K1084"/>
  <c r="BE1156"/>
  <c r="BD1156"/>
  <c r="AY1156"/>
  <c r="AX1156"/>
  <c r="AW1156"/>
  <c r="AV1156"/>
  <c r="AL1157"/>
  <c r="AL1084" s="1"/>
  <c r="AQ1156"/>
  <c r="AP1156"/>
  <c r="AO1156"/>
  <c r="AN1156"/>
  <c r="AM1156"/>
  <c r="AL1156"/>
  <c r="AA1156"/>
  <c r="AB1156"/>
  <c r="X1156"/>
  <c r="V1156"/>
  <c r="U1156"/>
  <c r="AD1156"/>
  <c r="AC1156"/>
  <c r="O1157"/>
  <c r="O1084" s="1"/>
  <c r="L1156"/>
  <c r="K1156"/>
  <c r="J1157"/>
  <c r="J1084" s="1"/>
  <c r="Z1154"/>
  <c r="Z1155" s="1"/>
  <c r="Y1154"/>
  <c r="X1154"/>
  <c r="W1154"/>
  <c r="AY1154"/>
  <c r="AY1083" s="1"/>
  <c r="AY1056" s="1"/>
  <c r="BO1155"/>
  <c r="BM1155"/>
  <c r="BK1155"/>
  <c r="BI1155"/>
  <c r="BG1155"/>
  <c r="BC1155"/>
  <c r="BA1155"/>
  <c r="AU1155"/>
  <c r="AS1155"/>
  <c r="BE1154"/>
  <c r="BD1154"/>
  <c r="AW1154"/>
  <c r="AW1083" s="1"/>
  <c r="AW1056" s="1"/>
  <c r="AV1154"/>
  <c r="AV1083" s="1"/>
  <c r="AV1056" s="1"/>
  <c r="AQ1154"/>
  <c r="AP1154"/>
  <c r="AO1154"/>
  <c r="AN1154"/>
  <c r="AM1154"/>
  <c r="AL1154"/>
  <c r="AD1154"/>
  <c r="AD1083" s="1"/>
  <c r="AD1056" s="1"/>
  <c r="AC1154"/>
  <c r="AC1083" s="1"/>
  <c r="AC1056" s="1"/>
  <c r="AB1154"/>
  <c r="AA1154"/>
  <c r="V1154"/>
  <c r="V1083" s="1"/>
  <c r="U1154"/>
  <c r="U1083" s="1"/>
  <c r="P1154"/>
  <c r="O1154"/>
  <c r="L1154"/>
  <c r="K1154"/>
  <c r="J1154"/>
  <c r="AM1132"/>
  <c r="AL1132"/>
  <c r="BI1132"/>
  <c r="BS1076"/>
  <c r="BR1076"/>
  <c r="BQ1076"/>
  <c r="BP1076"/>
  <c r="BO1076"/>
  <c r="BN1076"/>
  <c r="BK1076"/>
  <c r="BJ1076"/>
  <c r="AW1076"/>
  <c r="AV1076"/>
  <c r="AU1076"/>
  <c r="AO1076"/>
  <c r="AN1076"/>
  <c r="AF1076"/>
  <c r="AE1076"/>
  <c r="AB1076"/>
  <c r="AA1076"/>
  <c r="V1076"/>
  <c r="T1076"/>
  <c r="S1076"/>
  <c r="P1076"/>
  <c r="O1076"/>
  <c r="L1076"/>
  <c r="K1076"/>
  <c r="AS1134"/>
  <c r="AR1134"/>
  <c r="AW1134"/>
  <c r="AV1134"/>
  <c r="AT1134"/>
  <c r="AO1134"/>
  <c r="AN1134"/>
  <c r="AJ1134"/>
  <c r="AI1134"/>
  <c r="AF1134"/>
  <c r="AE1134"/>
  <c r="Z1134"/>
  <c r="X1134"/>
  <c r="W1134"/>
  <c r="T1134"/>
  <c r="S1134"/>
  <c r="N1134"/>
  <c r="M1134"/>
  <c r="L1134"/>
  <c r="K1134"/>
  <c r="AU1132"/>
  <c r="AT1132"/>
  <c r="AS1132"/>
  <c r="AO1132"/>
  <c r="AN1132"/>
  <c r="AD1132"/>
  <c r="AC1132"/>
  <c r="X1132"/>
  <c r="W1132"/>
  <c r="Z1132"/>
  <c r="Y1132"/>
  <c r="N1132"/>
  <c r="M1132"/>
  <c r="BS1073"/>
  <c r="BR1073"/>
  <c r="BQ1073"/>
  <c r="BP1073"/>
  <c r="BI1134"/>
  <c r="BH1135"/>
  <c r="BH1134" s="1"/>
  <c r="BM1134"/>
  <c r="BL1134"/>
  <c r="BN1134"/>
  <c r="BO1134"/>
  <c r="BJ1134"/>
  <c r="BK1134"/>
  <c r="AT1135"/>
  <c r="AR1135"/>
  <c r="AP1135"/>
  <c r="AD1134"/>
  <c r="AC1134"/>
  <c r="O1134"/>
  <c r="J1134"/>
  <c r="I1134"/>
  <c r="BS1133"/>
  <c r="BS1075" s="1"/>
  <c r="BR1133"/>
  <c r="BR1075" s="1"/>
  <c r="BQ1133"/>
  <c r="BQ1075" s="1"/>
  <c r="BP1133"/>
  <c r="BP1075" s="1"/>
  <c r="Y1133"/>
  <c r="W1133"/>
  <c r="S1133"/>
  <c r="O1132"/>
  <c r="M1133"/>
  <c r="J1132"/>
  <c r="I1132"/>
  <c r="AZ728"/>
  <c r="BB728" s="1"/>
  <c r="BD728" s="1"/>
  <c r="BF728" s="1"/>
  <c r="BH728" s="1"/>
  <c r="BJ728" s="1"/>
  <c r="AZ715"/>
  <c r="BB715" s="1"/>
  <c r="BD715" s="1"/>
  <c r="BF715" s="1"/>
  <c r="BH715" s="1"/>
  <c r="BJ715" s="1"/>
  <c r="BM720"/>
  <c r="BK720" s="1"/>
  <c r="BI720" s="1"/>
  <c r="BG720" s="1"/>
  <c r="BE720" s="1"/>
  <c r="BC720" s="1"/>
  <c r="BA720" s="1"/>
  <c r="BM723"/>
  <c r="BK723" s="1"/>
  <c r="BI723" s="1"/>
  <c r="BG723" s="1"/>
  <c r="BE723" s="1"/>
  <c r="BC723" s="1"/>
  <c r="BA723" s="1"/>
  <c r="BM727"/>
  <c r="BK727" s="1"/>
  <c r="BI727" s="1"/>
  <c r="BG727" s="1"/>
  <c r="BE727" s="1"/>
  <c r="BC727" s="1"/>
  <c r="BA727" s="1"/>
  <c r="BL717"/>
  <c r="BJ717" s="1"/>
  <c r="BH717" s="1"/>
  <c r="BF717" s="1"/>
  <c r="BD717" s="1"/>
  <c r="BB717" s="1"/>
  <c r="AZ717" s="1"/>
  <c r="BL718"/>
  <c r="BJ718" s="1"/>
  <c r="BH718" s="1"/>
  <c r="BF718" s="1"/>
  <c r="BD718" s="1"/>
  <c r="BB718" s="1"/>
  <c r="AZ718" s="1"/>
  <c r="BL719"/>
  <c r="BJ719" s="1"/>
  <c r="BH719" s="1"/>
  <c r="BF719" s="1"/>
  <c r="BD719" s="1"/>
  <c r="BB719" s="1"/>
  <c r="AZ719" s="1"/>
  <c r="BL723"/>
  <c r="BJ723" s="1"/>
  <c r="BH723" s="1"/>
  <c r="BF723" s="1"/>
  <c r="BD723" s="1"/>
  <c r="BB723" s="1"/>
  <c r="AZ723" s="1"/>
  <c r="BL724"/>
  <c r="BJ724" s="1"/>
  <c r="BH724" s="1"/>
  <c r="BF724" s="1"/>
  <c r="BD724" s="1"/>
  <c r="BB724" s="1"/>
  <c r="AZ724" s="1"/>
  <c r="BL725"/>
  <c r="BJ725" s="1"/>
  <c r="BH725" s="1"/>
  <c r="BF725" s="1"/>
  <c r="BD725" s="1"/>
  <c r="BB725" s="1"/>
  <c r="AZ725" s="1"/>
  <c r="BL726"/>
  <c r="BJ726" s="1"/>
  <c r="BH726" s="1"/>
  <c r="BF726" s="1"/>
  <c r="BD726" s="1"/>
  <c r="BB726" s="1"/>
  <c r="AZ726" s="1"/>
  <c r="BL727"/>
  <c r="BJ727" s="1"/>
  <c r="BH727" s="1"/>
  <c r="BF727" s="1"/>
  <c r="BD727" s="1"/>
  <c r="BB727" s="1"/>
  <c r="AZ727" s="1"/>
  <c r="BL716"/>
  <c r="BJ716" s="1"/>
  <c r="BH716" s="1"/>
  <c r="BF716" s="1"/>
  <c r="BD716" s="1"/>
  <c r="BB716" s="1"/>
  <c r="AZ716" s="1"/>
  <c r="BM716"/>
  <c r="BK716" s="1"/>
  <c r="BI716" s="1"/>
  <c r="BG716" s="1"/>
  <c r="BE716" s="1"/>
  <c r="BC716" s="1"/>
  <c r="BA716" s="1"/>
  <c r="BO1130"/>
  <c r="BN1130"/>
  <c r="AW1130"/>
  <c r="AV1130"/>
  <c r="AU1130"/>
  <c r="AT1130"/>
  <c r="AR715"/>
  <c r="AS1130"/>
  <c r="AR1130"/>
  <c r="AQ1130"/>
  <c r="AP1130"/>
  <c r="AO1130"/>
  <c r="AN1130"/>
  <c r="AJ1126"/>
  <c r="AI1126"/>
  <c r="X1126"/>
  <c r="W1126"/>
  <c r="P1126"/>
  <c r="V1126"/>
  <c r="U1126"/>
  <c r="AB1126"/>
  <c r="AF1126"/>
  <c r="AE1126"/>
  <c r="AO1126"/>
  <c r="AN1126"/>
  <c r="AW1126"/>
  <c r="AV1126"/>
  <c r="AU1126"/>
  <c r="AT1126"/>
  <c r="BO1126"/>
  <c r="BN1126"/>
  <c r="BK1126"/>
  <c r="BJ1126"/>
  <c r="BI1127"/>
  <c r="BI1076" s="1"/>
  <c r="BG1127"/>
  <c r="BG1076" s="1"/>
  <c r="BE1127"/>
  <c r="BE1076" s="1"/>
  <c r="BC1127"/>
  <c r="BC1076" s="1"/>
  <c r="BA1127"/>
  <c r="BA1076" s="1"/>
  <c r="AY1127"/>
  <c r="AY1076" s="1"/>
  <c r="U1125"/>
  <c r="U1076" s="1"/>
  <c r="W1124"/>
  <c r="X1124"/>
  <c r="Z1124"/>
  <c r="AC1124"/>
  <c r="AD1124"/>
  <c r="AR1124"/>
  <c r="AS1124"/>
  <c r="AQ1124"/>
  <c r="AM1124"/>
  <c r="AH1124"/>
  <c r="BI1124"/>
  <c r="BG1124"/>
  <c r="BE1124"/>
  <c r="BC1124"/>
  <c r="BA1124"/>
  <c r="AY1124"/>
  <c r="BM1124"/>
  <c r="BO1124"/>
  <c r="BN1124"/>
  <c r="BK1124"/>
  <c r="BJ1124"/>
  <c r="AW1124"/>
  <c r="AV1124"/>
  <c r="AU1124"/>
  <c r="AO1124"/>
  <c r="AN1124"/>
  <c r="AJ1124"/>
  <c r="AI1124"/>
  <c r="AF1124"/>
  <c r="AE1124"/>
  <c r="AB1124"/>
  <c r="AA1124"/>
  <c r="V1124"/>
  <c r="S1124"/>
  <c r="T1124"/>
  <c r="P1124"/>
  <c r="O1124"/>
  <c r="K1124"/>
  <c r="L1124"/>
  <c r="AW1121"/>
  <c r="BS1074"/>
  <c r="BR1074"/>
  <c r="BQ1074"/>
  <c r="BP1074"/>
  <c r="AW1074"/>
  <c r="AG643"/>
  <c r="AE643" s="1"/>
  <c r="AH643"/>
  <c r="AF643" s="1"/>
  <c r="AG644"/>
  <c r="AE644" s="1"/>
  <c r="AH644"/>
  <c r="AF644" s="1"/>
  <c r="BE1121"/>
  <c r="BO1121"/>
  <c r="BN1121"/>
  <c r="AQ1121"/>
  <c r="AP1121"/>
  <c r="AO1121"/>
  <c r="AN1121"/>
  <c r="AM1121"/>
  <c r="AL1121"/>
  <c r="AY1121"/>
  <c r="AX1121"/>
  <c r="AV1121"/>
  <c r="Z1121"/>
  <c r="Y1121"/>
  <c r="V1121"/>
  <c r="U1121"/>
  <c r="AD1121"/>
  <c r="AC1121"/>
  <c r="AJ1121"/>
  <c r="AI1121"/>
  <c r="AA1122"/>
  <c r="W1122"/>
  <c r="V1074"/>
  <c r="U1074"/>
  <c r="BO1119"/>
  <c r="BN1119"/>
  <c r="BK1119"/>
  <c r="BK1120"/>
  <c r="BC1119"/>
  <c r="BC1120" s="1"/>
  <c r="BB1119"/>
  <c r="BM1120"/>
  <c r="BI1120"/>
  <c r="BG1120"/>
  <c r="BE1120"/>
  <c r="AW1119"/>
  <c r="AV1119"/>
  <c r="AU1119"/>
  <c r="AT1119"/>
  <c r="AP638"/>
  <c r="AO1119"/>
  <c r="AN1119"/>
  <c r="AM1120"/>
  <c r="AM1074" s="1"/>
  <c r="AI1119"/>
  <c r="AF1119"/>
  <c r="AB1119"/>
  <c r="Y1119"/>
  <c r="W1119"/>
  <c r="I1119"/>
  <c r="J1120"/>
  <c r="N1120"/>
  <c r="M1119"/>
  <c r="P1120"/>
  <c r="P1119"/>
  <c r="O1119"/>
  <c r="T1119"/>
  <c r="S1119"/>
  <c r="T1120"/>
  <c r="R1120"/>
  <c r="R1074" s="1"/>
  <c r="L1119"/>
  <c r="K1119"/>
  <c r="V1119"/>
  <c r="U1119"/>
  <c r="L1117"/>
  <c r="K1117"/>
  <c r="T1117"/>
  <c r="S1117"/>
  <c r="R1117"/>
  <c r="Q1117"/>
  <c r="AD1117"/>
  <c r="AC1117"/>
  <c r="Z1117"/>
  <c r="Y1117"/>
  <c r="X1117"/>
  <c r="W1117"/>
  <c r="V1117"/>
  <c r="U1117"/>
  <c r="BK1118"/>
  <c r="BK1117" s="1"/>
  <c r="BF1118"/>
  <c r="BF1117" s="1"/>
  <c r="BC1117"/>
  <c r="BG1117"/>
  <c r="AY1117"/>
  <c r="AW1117"/>
  <c r="AR618"/>
  <c r="AP618" s="1"/>
  <c r="AN618" s="1"/>
  <c r="AR616"/>
  <c r="AR604"/>
  <c r="AM1117"/>
  <c r="AL1117"/>
  <c r="AH1117"/>
  <c r="AG1117"/>
  <c r="AF1117"/>
  <c r="AE1117"/>
  <c r="AN548"/>
  <c r="BH546"/>
  <c r="BL546"/>
  <c r="BN546" s="1"/>
  <c r="BH547"/>
  <c r="BL547"/>
  <c r="BN547" s="1"/>
  <c r="BH548"/>
  <c r="BJ548" s="1"/>
  <c r="BL548" s="1"/>
  <c r="BN548" s="1"/>
  <c r="BO1115"/>
  <c r="BO1116" s="1"/>
  <c r="BM1115"/>
  <c r="BM1116" s="1"/>
  <c r="BK1115"/>
  <c r="BJ1115"/>
  <c r="BK1116"/>
  <c r="BD548"/>
  <c r="BD545"/>
  <c r="BD546"/>
  <c r="BD547"/>
  <c r="BD544"/>
  <c r="BE1115"/>
  <c r="BD1115"/>
  <c r="AY1115"/>
  <c r="AX1115"/>
  <c r="BI1115"/>
  <c r="BI1116" s="1"/>
  <c r="BH1115"/>
  <c r="BA1115"/>
  <c r="BA1116" s="1"/>
  <c r="BG1115"/>
  <c r="BF1115"/>
  <c r="BC1115"/>
  <c r="BB1115"/>
  <c r="AT1115"/>
  <c r="AW1115"/>
  <c r="AV1115"/>
  <c r="AU1115"/>
  <c r="AU1116" s="1"/>
  <c r="AQ1115"/>
  <c r="AO1115"/>
  <c r="AO1116" s="1"/>
  <c r="AN1115"/>
  <c r="AJ1116"/>
  <c r="AJ1115" s="1"/>
  <c r="AB562"/>
  <c r="AB1116" s="1"/>
  <c r="O599"/>
  <c r="M599" s="1"/>
  <c r="O598"/>
  <c r="M598" s="1"/>
  <c r="O597"/>
  <c r="M597" s="1"/>
  <c r="O594"/>
  <c r="M594" s="1"/>
  <c r="O593"/>
  <c r="M593" s="1"/>
  <c r="M580"/>
  <c r="O580" s="1"/>
  <c r="M579"/>
  <c r="O579" s="1"/>
  <c r="M578"/>
  <c r="O578" s="1"/>
  <c r="M577"/>
  <c r="O577" s="1"/>
  <c r="M576"/>
  <c r="O576" s="1"/>
  <c r="M575"/>
  <c r="O575" s="1"/>
  <c r="M574"/>
  <c r="O574" s="1"/>
  <c r="M573"/>
  <c r="O573" s="1"/>
  <c r="M572"/>
  <c r="O572" s="1"/>
  <c r="M600"/>
  <c r="O600" s="1"/>
  <c r="M596"/>
  <c r="O596" s="1"/>
  <c r="M595"/>
  <c r="O595" s="1"/>
  <c r="N594"/>
  <c r="P594" s="1"/>
  <c r="N592"/>
  <c r="P592" s="1"/>
  <c r="S1115"/>
  <c r="AE588"/>
  <c r="AE587"/>
  <c r="AE586"/>
  <c r="AE585"/>
  <c r="AE584"/>
  <c r="AE583"/>
  <c r="AE582"/>
  <c r="AE580"/>
  <c r="AE579"/>
  <c r="AE578"/>
  <c r="AE577"/>
  <c r="AE576"/>
  <c r="AE575"/>
  <c r="AE574"/>
  <c r="AS1115"/>
  <c r="AM1115"/>
  <c r="AL1115"/>
  <c r="S575"/>
  <c r="T1115"/>
  <c r="AH1115"/>
  <c r="AF1115"/>
  <c r="AD1115"/>
  <c r="Z1115"/>
  <c r="X1115"/>
  <c r="V1115"/>
  <c r="R1115"/>
  <c r="J1115"/>
  <c r="AA600"/>
  <c r="AA599"/>
  <c r="AA598"/>
  <c r="AA597"/>
  <c r="AA596"/>
  <c r="AA595"/>
  <c r="AA594"/>
  <c r="AA593"/>
  <c r="AA592"/>
  <c r="AA591"/>
  <c r="AA590"/>
  <c r="AA589"/>
  <c r="AA588"/>
  <c r="AA587"/>
  <c r="AA586"/>
  <c r="AA585"/>
  <c r="AA584"/>
  <c r="AA583"/>
  <c r="AA582"/>
  <c r="AA581"/>
  <c r="AA580"/>
  <c r="AA579"/>
  <c r="AA578"/>
  <c r="AA577"/>
  <c r="AA576"/>
  <c r="AA575"/>
  <c r="AA574"/>
  <c r="AA573"/>
  <c r="AA572"/>
  <c r="AA569"/>
  <c r="AA568"/>
  <c r="AA567"/>
  <c r="AA566"/>
  <c r="AA565"/>
  <c r="AA564"/>
  <c r="AA563"/>
  <c r="AA562"/>
  <c r="AA561"/>
  <c r="AA560"/>
  <c r="AA559"/>
  <c r="AA558"/>
  <c r="AA557"/>
  <c r="AA556"/>
  <c r="AA555"/>
  <c r="AA554"/>
  <c r="AA553"/>
  <c r="AA552"/>
  <c r="AA551"/>
  <c r="AA549"/>
  <c r="AA548"/>
  <c r="AA547"/>
  <c r="AA546"/>
  <c r="AA545"/>
  <c r="AA544"/>
  <c r="AC1115"/>
  <c r="Y1115"/>
  <c r="W1115"/>
  <c r="U1115"/>
  <c r="L1116"/>
  <c r="L1115" s="1"/>
  <c r="J1116"/>
  <c r="I1115"/>
  <c r="S390"/>
  <c r="Q390" s="1"/>
  <c r="Q1100" s="1"/>
  <c r="Q1099" s="1"/>
  <c r="M390"/>
  <c r="BR557"/>
  <c r="CM993"/>
  <c r="AT1027"/>
  <c r="AR1027" s="1"/>
  <c r="AT1028"/>
  <c r="AR1028" s="1"/>
  <c r="AU1028"/>
  <c r="AS1028" s="1"/>
  <c r="AU1030"/>
  <c r="AS1030" s="1"/>
  <c r="AL981"/>
  <c r="AL932"/>
  <c r="AG912"/>
  <c r="AI912" s="1"/>
  <c r="AL912" s="1"/>
  <c r="AG903"/>
  <c r="AI903" s="1"/>
  <c r="AG895"/>
  <c r="AI895" s="1"/>
  <c r="AL895" s="1"/>
  <c r="AF1019"/>
  <c r="AH1019" s="1"/>
  <c r="AJ1019" s="1"/>
  <c r="AJ1155" s="1"/>
  <c r="AI1029"/>
  <c r="AG1029" s="1"/>
  <c r="AI1025"/>
  <c r="AG1025" s="1"/>
  <c r="AE1030"/>
  <c r="AG1030" s="1"/>
  <c r="AI1030" s="1"/>
  <c r="AE1024"/>
  <c r="AG1024" s="1"/>
  <c r="AI1024" s="1"/>
  <c r="AE1027"/>
  <c r="AG1027" s="1"/>
  <c r="AI1027" s="1"/>
  <c r="AE1017"/>
  <c r="AG1017" s="1"/>
  <c r="AI1017" s="1"/>
  <c r="X639"/>
  <c r="Z639" s="1"/>
  <c r="W639"/>
  <c r="Y639" s="1"/>
  <c r="W677"/>
  <c r="Y677" s="1"/>
  <c r="U894"/>
  <c r="AN614"/>
  <c r="AP614" s="1"/>
  <c r="AR614" s="1"/>
  <c r="AN345"/>
  <c r="AN344"/>
  <c r="AN470"/>
  <c r="AO470"/>
  <c r="AN411"/>
  <c r="AT409"/>
  <c r="AR409" s="1"/>
  <c r="AP409" s="1"/>
  <c r="AN409" s="1"/>
  <c r="AT408"/>
  <c r="AR408" s="1"/>
  <c r="AP408" s="1"/>
  <c r="AN408" s="1"/>
  <c r="AT406"/>
  <c r="AR406" s="1"/>
  <c r="AO105"/>
  <c r="AN105"/>
  <c r="AN109"/>
  <c r="AN110"/>
  <c r="AP313"/>
  <c r="AN313" s="1"/>
  <c r="AP286"/>
  <c r="AN286" s="1"/>
  <c r="AR287"/>
  <c r="AP287" s="1"/>
  <c r="AN287" s="1"/>
  <c r="AN72"/>
  <c r="AP54"/>
  <c r="AP60"/>
  <c r="AN60" s="1"/>
  <c r="AP178"/>
  <c r="AN178" s="1"/>
  <c r="AP185"/>
  <c r="AN185" s="1"/>
  <c r="AP165"/>
  <c r="AN165" s="1"/>
  <c r="AP171"/>
  <c r="AN171" s="1"/>
  <c r="AP174"/>
  <c r="AN174" s="1"/>
  <c r="AQ174"/>
  <c r="AO174" s="1"/>
  <c r="AP112"/>
  <c r="AN112" s="1"/>
  <c r="AP98"/>
  <c r="AP83"/>
  <c r="AQ91"/>
  <c r="AP91"/>
  <c r="AP34"/>
  <c r="AP42"/>
  <c r="AP32"/>
  <c r="AP210"/>
  <c r="AP207"/>
  <c r="AN292"/>
  <c r="AP292" s="1"/>
  <c r="AR292" s="1"/>
  <c r="AN291"/>
  <c r="AP291" s="1"/>
  <c r="AR291" s="1"/>
  <c r="AN290"/>
  <c r="AP290" s="1"/>
  <c r="AR290" s="1"/>
  <c r="AN289"/>
  <c r="AP289" s="1"/>
  <c r="AR289" s="1"/>
  <c r="AP104"/>
  <c r="AN104" s="1"/>
  <c r="AQ36"/>
  <c r="AP36"/>
  <c r="AP138"/>
  <c r="AQ158"/>
  <c r="AP158"/>
  <c r="AP161"/>
  <c r="AN161" s="1"/>
  <c r="AP159"/>
  <c r="AP142"/>
  <c r="AQ159"/>
  <c r="AL1013"/>
  <c r="AL948"/>
  <c r="AL949"/>
  <c r="AL950"/>
  <c r="AL951"/>
  <c r="AL952"/>
  <c r="AL891"/>
  <c r="AL834"/>
  <c r="AL820"/>
  <c r="AG820"/>
  <c r="AI820" s="1"/>
  <c r="AC788"/>
  <c r="AE788" s="1"/>
  <c r="AG788" s="1"/>
  <c r="AI788" s="1"/>
  <c r="AL788" s="1"/>
  <c r="AL1137" s="1"/>
  <c r="AM763"/>
  <c r="AM761"/>
  <c r="AM760"/>
  <c r="AL732"/>
  <c r="AL869"/>
  <c r="AL868"/>
  <c r="AL867"/>
  <c r="AL866"/>
  <c r="AL714"/>
  <c r="AL701"/>
  <c r="AI702"/>
  <c r="AI694"/>
  <c r="AI689"/>
  <c r="AI683"/>
  <c r="AI682"/>
  <c r="AG680"/>
  <c r="AI680" s="1"/>
  <c r="AG676"/>
  <c r="AI676" s="1"/>
  <c r="AL675"/>
  <c r="AL676"/>
  <c r="AI679"/>
  <c r="AI678"/>
  <c r="AI677"/>
  <c r="AL671"/>
  <c r="AC913"/>
  <c r="AC903"/>
  <c r="AC907"/>
  <c r="AC900"/>
  <c r="AC912"/>
  <c r="AC911"/>
  <c r="AC910"/>
  <c r="AC909"/>
  <c r="AC908"/>
  <c r="AC904"/>
  <c r="AC930"/>
  <c r="AD834"/>
  <c r="AD1140" s="1"/>
  <c r="AD1078" s="1"/>
  <c r="AC834"/>
  <c r="AC672"/>
  <c r="AC686"/>
  <c r="AC685"/>
  <c r="AC684"/>
  <c r="AC683"/>
  <c r="AC682"/>
  <c r="I240"/>
  <c r="BM10"/>
  <c r="BO10" s="1"/>
  <c r="BM149"/>
  <c r="BO149" s="1"/>
  <c r="BL152"/>
  <c r="BL135"/>
  <c r="BL153"/>
  <c r="BL156"/>
  <c r="BL155"/>
  <c r="BL138"/>
  <c r="BM295"/>
  <c r="BM1091" s="1"/>
  <c r="BL295"/>
  <c r="BL284"/>
  <c r="BL285"/>
  <c r="BL80"/>
  <c r="BL82"/>
  <c r="BL81"/>
  <c r="BL286"/>
  <c r="BL287"/>
  <c r="BL288"/>
  <c r="BL289"/>
  <c r="BL290"/>
  <c r="BL291"/>
  <c r="BL292"/>
  <c r="BL294"/>
  <c r="BL67"/>
  <c r="BL68"/>
  <c r="BL69"/>
  <c r="BL72"/>
  <c r="BL47"/>
  <c r="BN47" s="1"/>
  <c r="BP47" s="1"/>
  <c r="BR47" s="1"/>
  <c r="BL48"/>
  <c r="BN48" s="1"/>
  <c r="BP48" s="1"/>
  <c r="BR48" s="1"/>
  <c r="BL56"/>
  <c r="BN56" s="1"/>
  <c r="BP56" s="1"/>
  <c r="BR56" s="1"/>
  <c r="BL61"/>
  <c r="BN61" s="1"/>
  <c r="BL54"/>
  <c r="BN54" s="1"/>
  <c r="BL58"/>
  <c r="BN58" s="1"/>
  <c r="BL62"/>
  <c r="BN62" s="1"/>
  <c r="BL60"/>
  <c r="BN60" s="1"/>
  <c r="BL64"/>
  <c r="BN64" s="1"/>
  <c r="BL65"/>
  <c r="BN65" s="1"/>
  <c r="BL50"/>
  <c r="BN50" s="1"/>
  <c r="BL49"/>
  <c r="BN49" s="1"/>
  <c r="BL52"/>
  <c r="BN52" s="1"/>
  <c r="BL53"/>
  <c r="BN53" s="1"/>
  <c r="BP53" s="1"/>
  <c r="BR53" s="1"/>
  <c r="BL55"/>
  <c r="BN55" s="1"/>
  <c r="BP55" s="1"/>
  <c r="BL63"/>
  <c r="BN63" s="1"/>
  <c r="BP63" s="1"/>
  <c r="BR63" s="1"/>
  <c r="BL59"/>
  <c r="BN59" s="1"/>
  <c r="BP59" s="1"/>
  <c r="BL178"/>
  <c r="BN178" s="1"/>
  <c r="BP178" s="1"/>
  <c r="BL185"/>
  <c r="BN185" s="1"/>
  <c r="BP185" s="1"/>
  <c r="BL177"/>
  <c r="BN177" s="1"/>
  <c r="BP177" s="1"/>
  <c r="BL165"/>
  <c r="BN165" s="1"/>
  <c r="BP165" s="1"/>
  <c r="BL166"/>
  <c r="BN166" s="1"/>
  <c r="BP166" s="1"/>
  <c r="BR166" s="1"/>
  <c r="BL167"/>
  <c r="BN167" s="1"/>
  <c r="BP167" s="1"/>
  <c r="BL170"/>
  <c r="BN170" s="1"/>
  <c r="BL173"/>
  <c r="BN173" s="1"/>
  <c r="BL176"/>
  <c r="BN176" s="1"/>
  <c r="BL182"/>
  <c r="BN182" s="1"/>
  <c r="BL168"/>
  <c r="BN168" s="1"/>
  <c r="BL183"/>
  <c r="BN183" s="1"/>
  <c r="BL172"/>
  <c r="BN172" s="1"/>
  <c r="BL175"/>
  <c r="BN175" s="1"/>
  <c r="BL179"/>
  <c r="BN179" s="1"/>
  <c r="BL180"/>
  <c r="BN180" s="1"/>
  <c r="BL181"/>
  <c r="BN181" s="1"/>
  <c r="BL184"/>
  <c r="BN184" s="1"/>
  <c r="BL169"/>
  <c r="BN169" s="1"/>
  <c r="BL171"/>
  <c r="BN171" s="1"/>
  <c r="BM174"/>
  <c r="BO174" s="1"/>
  <c r="BQ174" s="1"/>
  <c r="BL174"/>
  <c r="BN174" s="1"/>
  <c r="BP174" s="1"/>
  <c r="BJ190"/>
  <c r="BL190" s="1"/>
  <c r="BN190" s="1"/>
  <c r="BL150"/>
  <c r="BN150" s="1"/>
  <c r="BP150" s="1"/>
  <c r="BL146"/>
  <c r="BN146" s="1"/>
  <c r="BP146" s="1"/>
  <c r="BL145"/>
  <c r="BN145" s="1"/>
  <c r="BP145" s="1"/>
  <c r="BL143"/>
  <c r="BN143" s="1"/>
  <c r="BL57"/>
  <c r="BN57" s="1"/>
  <c r="BL160"/>
  <c r="BN160" s="1"/>
  <c r="BL139"/>
  <c r="BN139" s="1"/>
  <c r="BL164"/>
  <c r="BN164" s="1"/>
  <c r="BL197"/>
  <c r="BN197" s="1"/>
  <c r="BL196"/>
  <c r="BN196" s="1"/>
  <c r="BL195"/>
  <c r="BN195" s="1"/>
  <c r="BK188"/>
  <c r="BM188" s="1"/>
  <c r="BO188" s="1"/>
  <c r="BJ188"/>
  <c r="BL188" s="1"/>
  <c r="BN188" s="1"/>
  <c r="BG188"/>
  <c r="BF188"/>
  <c r="BE188"/>
  <c r="BC188" s="1"/>
  <c r="BD188"/>
  <c r="BB188" s="1"/>
  <c r="BD234"/>
  <c r="BF234" s="1"/>
  <c r="BH234" s="1"/>
  <c r="BD235"/>
  <c r="BF235" s="1"/>
  <c r="BH235" s="1"/>
  <c r="BD227"/>
  <c r="BF227" s="1"/>
  <c r="BH227" s="1"/>
  <c r="BD229"/>
  <c r="BF229" s="1"/>
  <c r="BH229" s="1"/>
  <c r="BD230"/>
  <c r="BF230" s="1"/>
  <c r="BH230" s="1"/>
  <c r="BD232"/>
  <c r="BF232" s="1"/>
  <c r="BH232" s="1"/>
  <c r="BD216"/>
  <c r="BF216" s="1"/>
  <c r="BH216" s="1"/>
  <c r="BD233"/>
  <c r="BF233" s="1"/>
  <c r="BH233" s="1"/>
  <c r="BD221"/>
  <c r="BF221" s="1"/>
  <c r="BH221" s="1"/>
  <c r="BD231"/>
  <c r="BF231" s="1"/>
  <c r="BH231" s="1"/>
  <c r="BD224"/>
  <c r="BF224" s="1"/>
  <c r="BH224" s="1"/>
  <c r="BD225"/>
  <c r="BF225" s="1"/>
  <c r="BH225" s="1"/>
  <c r="BD211"/>
  <c r="BF211" s="1"/>
  <c r="BH211" s="1"/>
  <c r="BD236"/>
  <c r="BF236" s="1"/>
  <c r="BH236" s="1"/>
  <c r="BD223"/>
  <c r="BF223" s="1"/>
  <c r="BH223" s="1"/>
  <c r="BJ223" s="1"/>
  <c r="BD228"/>
  <c r="BF228" s="1"/>
  <c r="BH228" s="1"/>
  <c r="BJ228" s="1"/>
  <c r="BD222"/>
  <c r="BD226"/>
  <c r="BD220"/>
  <c r="BF220" s="1"/>
  <c r="BH220" s="1"/>
  <c r="BJ220" s="1"/>
  <c r="BD218"/>
  <c r="BF218" s="1"/>
  <c r="BH218" s="1"/>
  <c r="BJ218" s="1"/>
  <c r="BL218" s="1"/>
  <c r="BN218" s="1"/>
  <c r="BL233"/>
  <c r="BN233" s="1"/>
  <c r="BL235"/>
  <c r="BN235" s="1"/>
  <c r="BL234"/>
  <c r="BN234" s="1"/>
  <c r="BL226"/>
  <c r="BN226" s="1"/>
  <c r="BL222"/>
  <c r="BN222" s="1"/>
  <c r="BL217"/>
  <c r="BN217" s="1"/>
  <c r="BL219"/>
  <c r="BN219" s="1"/>
  <c r="BL24"/>
  <c r="BN24" s="1"/>
  <c r="BL23"/>
  <c r="BN23" s="1"/>
  <c r="BL22"/>
  <c r="BN22" s="1"/>
  <c r="BL21"/>
  <c r="BN21" s="1"/>
  <c r="BL20"/>
  <c r="BN20" s="1"/>
  <c r="BL19"/>
  <c r="BN19" s="1"/>
  <c r="BL18"/>
  <c r="BN18" s="1"/>
  <c r="BL17"/>
  <c r="BN17" s="1"/>
  <c r="BL16"/>
  <c r="BN16" s="1"/>
  <c r="BL15"/>
  <c r="BN15" s="1"/>
  <c r="BL14"/>
  <c r="BN14" s="1"/>
  <c r="BL13"/>
  <c r="BN13" s="1"/>
  <c r="BL12"/>
  <c r="BN12" s="1"/>
  <c r="BL11"/>
  <c r="BN11" s="1"/>
  <c r="BL10"/>
  <c r="BN10" s="1"/>
  <c r="BL9"/>
  <c r="BN9" s="1"/>
  <c r="BL8"/>
  <c r="BN8" s="1"/>
  <c r="BL7"/>
  <c r="BN7" s="1"/>
  <c r="BL6"/>
  <c r="BN6" s="1"/>
  <c r="BL5"/>
  <c r="BN5" s="1"/>
  <c r="BJ42"/>
  <c r="BL42" s="1"/>
  <c r="BN42" s="1"/>
  <c r="BJ34"/>
  <c r="BL34" s="1"/>
  <c r="BN34" s="1"/>
  <c r="BK34"/>
  <c r="BM34" s="1"/>
  <c r="BO34" s="1"/>
  <c r="BJ239"/>
  <c r="BL239" s="1"/>
  <c r="BN239" s="1"/>
  <c r="BJ238"/>
  <c r="BL238" s="1"/>
  <c r="BN238" s="1"/>
  <c r="BJ45"/>
  <c r="BL45" s="1"/>
  <c r="BN45" s="1"/>
  <c r="BP45" s="1"/>
  <c r="BJ40"/>
  <c r="BL40" s="1"/>
  <c r="BN40" s="1"/>
  <c r="BP40" s="1"/>
  <c r="BJ39"/>
  <c r="BL39" s="1"/>
  <c r="BN39" s="1"/>
  <c r="BP39" s="1"/>
  <c r="BJ41"/>
  <c r="BL41" s="1"/>
  <c r="BN41" s="1"/>
  <c r="BJ43"/>
  <c r="BL43" s="1"/>
  <c r="BN43" s="1"/>
  <c r="BP43" s="1"/>
  <c r="BJ44"/>
  <c r="BL44" s="1"/>
  <c r="BN44" s="1"/>
  <c r="BJ26"/>
  <c r="BL26" s="1"/>
  <c r="BN26" s="1"/>
  <c r="BJ29"/>
  <c r="BL29" s="1"/>
  <c r="BN29" s="1"/>
  <c r="BJ28"/>
  <c r="BL28" s="1"/>
  <c r="BN28" s="1"/>
  <c r="BJ35"/>
  <c r="BL35" s="1"/>
  <c r="BN35" s="1"/>
  <c r="BK98"/>
  <c r="BM98" s="1"/>
  <c r="BO98" s="1"/>
  <c r="BK90"/>
  <c r="BM90" s="1"/>
  <c r="BO90" s="1"/>
  <c r="BJ98"/>
  <c r="BL98" s="1"/>
  <c r="BN98" s="1"/>
  <c r="BJ87"/>
  <c r="BL87" s="1"/>
  <c r="BN87" s="1"/>
  <c r="BJ84"/>
  <c r="BL84" s="1"/>
  <c r="BN84" s="1"/>
  <c r="BJ83"/>
  <c r="BL83" s="1"/>
  <c r="BN83" s="1"/>
  <c r="BJ95"/>
  <c r="BL95" s="1"/>
  <c r="BN95" s="1"/>
  <c r="BJ94"/>
  <c r="BL94" s="1"/>
  <c r="BN94" s="1"/>
  <c r="BJ93"/>
  <c r="BL93" s="1"/>
  <c r="BN93" s="1"/>
  <c r="BJ96"/>
  <c r="BL96" s="1"/>
  <c r="BN96" s="1"/>
  <c r="BJ91"/>
  <c r="BL91" s="1"/>
  <c r="BN91" s="1"/>
  <c r="BJ92"/>
  <c r="BL92" s="1"/>
  <c r="BN92" s="1"/>
  <c r="BJ90"/>
  <c r="BL90" s="1"/>
  <c r="BN90" s="1"/>
  <c r="BJ85"/>
  <c r="BL85" s="1"/>
  <c r="BN85" s="1"/>
  <c r="BH375"/>
  <c r="BJ375" s="1"/>
  <c r="BL375" s="1"/>
  <c r="BN375" s="1"/>
  <c r="BH355"/>
  <c r="BJ355" s="1"/>
  <c r="BL355" s="1"/>
  <c r="BN355" s="1"/>
  <c r="BN1098" s="1"/>
  <c r="BI374"/>
  <c r="BK374" s="1"/>
  <c r="BM374" s="1"/>
  <c r="BO374" s="1"/>
  <c r="BH374"/>
  <c r="BJ374" s="1"/>
  <c r="BL374" s="1"/>
  <c r="BN374" s="1"/>
  <c r="BC388"/>
  <c r="BC1100" s="1"/>
  <c r="BB388"/>
  <c r="BB1100" s="1"/>
  <c r="S368"/>
  <c r="K357"/>
  <c r="K356"/>
  <c r="O356"/>
  <c r="O357"/>
  <c r="M357" s="1"/>
  <c r="O426"/>
  <c r="M426" s="1"/>
  <c r="K426" s="1"/>
  <c r="S425"/>
  <c r="Q425" s="1"/>
  <c r="O425" s="1"/>
  <c r="M425" s="1"/>
  <c r="K425" s="1"/>
  <c r="L500"/>
  <c r="L1109" s="1"/>
  <c r="L1108" s="1"/>
  <c r="BH513"/>
  <c r="BD620"/>
  <c r="AY616"/>
  <c r="BA616" s="1"/>
  <c r="BA1118" s="1"/>
  <c r="AX616"/>
  <c r="AZ616" s="1"/>
  <c r="AX642"/>
  <c r="AY639"/>
  <c r="AY1120" s="1"/>
  <c r="AX639"/>
  <c r="Y703"/>
  <c r="AA703" s="1"/>
  <c r="AA1128" s="1"/>
  <c r="AB730"/>
  <c r="AA730"/>
  <c r="U703"/>
  <c r="U698"/>
  <c r="Q703"/>
  <c r="Q705"/>
  <c r="S705" s="1"/>
  <c r="U705" s="1"/>
  <c r="AJ627"/>
  <c r="Y323"/>
  <c r="AE323"/>
  <c r="AX504"/>
  <c r="AZ504" s="1"/>
  <c r="BB504" s="1"/>
  <c r="BD504" s="1"/>
  <c r="BF504" s="1"/>
  <c r="BH504" s="1"/>
  <c r="BJ504" s="1"/>
  <c r="BL504" s="1"/>
  <c r="BN504" s="1"/>
  <c r="BP504" s="1"/>
  <c r="BR504" s="1"/>
  <c r="AR504"/>
  <c r="BN509"/>
  <c r="BP509" s="1"/>
  <c r="BR509" s="1"/>
  <c r="BH509"/>
  <c r="AX509"/>
  <c r="AZ509" s="1"/>
  <c r="BB509" s="1"/>
  <c r="BD509" s="1"/>
  <c r="AI509"/>
  <c r="AE509"/>
  <c r="AA509"/>
  <c r="M509"/>
  <c r="O509" s="1"/>
  <c r="S509"/>
  <c r="AN282"/>
  <c r="BN282"/>
  <c r="BP282" s="1"/>
  <c r="BH282"/>
  <c r="AX282"/>
  <c r="AZ282" s="1"/>
  <c r="BB282" s="1"/>
  <c r="BD282" s="1"/>
  <c r="AI282"/>
  <c r="AE282"/>
  <c r="Y282"/>
  <c r="BN511"/>
  <c r="BP511" s="1"/>
  <c r="BR511" s="1"/>
  <c r="BH511"/>
  <c r="AX511"/>
  <c r="AZ511" s="1"/>
  <c r="BB511" s="1"/>
  <c r="BD511" s="1"/>
  <c r="M511"/>
  <c r="O511" s="1"/>
  <c r="Q511" s="1"/>
  <c r="S511" s="1"/>
  <c r="BR514"/>
  <c r="M513"/>
  <c r="O513" s="1"/>
  <c r="Q513" s="1"/>
  <c r="S513" s="1"/>
  <c r="BD513"/>
  <c r="BB513" s="1"/>
  <c r="AZ513" s="1"/>
  <c r="AX513" s="1"/>
  <c r="BL513"/>
  <c r="BN513" s="1"/>
  <c r="BP513" s="1"/>
  <c r="BR513" s="1"/>
  <c r="BL512"/>
  <c r="BN512" s="1"/>
  <c r="BP512" s="1"/>
  <c r="BR512" s="1"/>
  <c r="BH512"/>
  <c r="AX512"/>
  <c r="AZ512" s="1"/>
  <c r="BB512" s="1"/>
  <c r="BD512" s="1"/>
  <c r="M512"/>
  <c r="O512" s="1"/>
  <c r="Q512" s="1"/>
  <c r="S512" s="1"/>
  <c r="BL510"/>
  <c r="BN510" s="1"/>
  <c r="BP510" s="1"/>
  <c r="BR510" s="1"/>
  <c r="BH510"/>
  <c r="AX510"/>
  <c r="AZ510" s="1"/>
  <c r="BB510" s="1"/>
  <c r="BD510" s="1"/>
  <c r="M510"/>
  <c r="O510" s="1"/>
  <c r="Q510" s="1"/>
  <c r="S510" s="1"/>
  <c r="M508"/>
  <c r="O508" s="1"/>
  <c r="M507"/>
  <c r="O507" s="1"/>
  <c r="S507"/>
  <c r="S508"/>
  <c r="AX508"/>
  <c r="AZ508" s="1"/>
  <c r="BB508" s="1"/>
  <c r="BD508" s="1"/>
  <c r="AX507"/>
  <c r="AZ507" s="1"/>
  <c r="BB507" s="1"/>
  <c r="BD507" s="1"/>
  <c r="BH508"/>
  <c r="BH507"/>
  <c r="BL507"/>
  <c r="BN507" s="1"/>
  <c r="BP507" s="1"/>
  <c r="BR507" s="1"/>
  <c r="BL508"/>
  <c r="BN508" s="1"/>
  <c r="BP508" s="1"/>
  <c r="BR508" s="1"/>
  <c r="S506"/>
  <c r="S505"/>
  <c r="M506"/>
  <c r="BL506"/>
  <c r="BN506" s="1"/>
  <c r="BP506" s="1"/>
  <c r="BR506" s="1"/>
  <c r="BL505"/>
  <c r="BN505" s="1"/>
  <c r="BP505" s="1"/>
  <c r="BR505" s="1"/>
  <c r="BH506"/>
  <c r="BH505"/>
  <c r="AX506"/>
  <c r="AZ506" s="1"/>
  <c r="BB506" s="1"/>
  <c r="BD506" s="1"/>
  <c r="AX505"/>
  <c r="AZ505" s="1"/>
  <c r="BB505" s="1"/>
  <c r="BD505" s="1"/>
  <c r="M505"/>
  <c r="S503"/>
  <c r="U503" s="1"/>
  <c r="W503" s="1"/>
  <c r="Y503" s="1"/>
  <c r="AE503"/>
  <c r="AI503" s="1"/>
  <c r="AZ503"/>
  <c r="BB503" s="1"/>
  <c r="BD503" s="1"/>
  <c r="BF503" s="1"/>
  <c r="BH503" s="1"/>
  <c r="BJ503" s="1"/>
  <c r="BL503" s="1"/>
  <c r="BN503" s="1"/>
  <c r="BP503" s="1"/>
  <c r="BR503" s="1"/>
  <c r="K503"/>
  <c r="M503" s="1"/>
  <c r="AZ502"/>
  <c r="BB502" s="1"/>
  <c r="BD502" s="1"/>
  <c r="BF502" s="1"/>
  <c r="BH502" s="1"/>
  <c r="BJ502" s="1"/>
  <c r="BL502" s="1"/>
  <c r="BN502" s="1"/>
  <c r="BP502" s="1"/>
  <c r="BR502" s="1"/>
  <c r="S502"/>
  <c r="U502" s="1"/>
  <c r="W502" s="1"/>
  <c r="Y502" s="1"/>
  <c r="K502"/>
  <c r="M502" s="1"/>
  <c r="AZ501"/>
  <c r="BB501" s="1"/>
  <c r="BD501" s="1"/>
  <c r="BF501" s="1"/>
  <c r="BH501" s="1"/>
  <c r="BJ501" s="1"/>
  <c r="BL501" s="1"/>
  <c r="BN501" s="1"/>
  <c r="BP501" s="1"/>
  <c r="BR501" s="1"/>
  <c r="K501"/>
  <c r="M501" s="1"/>
  <c r="S501"/>
  <c r="U501" s="1"/>
  <c r="W501" s="1"/>
  <c r="Y501" s="1"/>
  <c r="AE501"/>
  <c r="AI501" s="1"/>
  <c r="AE500"/>
  <c r="AI500" s="1"/>
  <c r="AZ500"/>
  <c r="BB500" s="1"/>
  <c r="BD500" s="1"/>
  <c r="BF500" s="1"/>
  <c r="BH500" s="1"/>
  <c r="BJ500" s="1"/>
  <c r="BL500" s="1"/>
  <c r="BN500" s="1"/>
  <c r="BP500" s="1"/>
  <c r="BR500" s="1"/>
  <c r="S500"/>
  <c r="U500" s="1"/>
  <c r="W500" s="1"/>
  <c r="Y500" s="1"/>
  <c r="K500"/>
  <c r="M500" s="1"/>
  <c r="K499"/>
  <c r="M499" s="1"/>
  <c r="AX499"/>
  <c r="AZ499" s="1"/>
  <c r="BB499" s="1"/>
  <c r="BD499" s="1"/>
  <c r="BF499" s="1"/>
  <c r="BH499" s="1"/>
  <c r="BJ499" s="1"/>
  <c r="BL499" s="1"/>
  <c r="BN499" s="1"/>
  <c r="BP499" s="1"/>
  <c r="BR499" s="1"/>
  <c r="AE499"/>
  <c r="AI499" s="1"/>
  <c r="S499"/>
  <c r="U499" s="1"/>
  <c r="W499" s="1"/>
  <c r="Y499" s="1"/>
  <c r="AX497"/>
  <c r="AZ497" s="1"/>
  <c r="BB497" s="1"/>
  <c r="BD497" s="1"/>
  <c r="BF497" s="1"/>
  <c r="BH497" s="1"/>
  <c r="BJ497" s="1"/>
  <c r="BL497" s="1"/>
  <c r="BN497" s="1"/>
  <c r="BP497" s="1"/>
  <c r="BR497" s="1"/>
  <c r="AN497"/>
  <c r="AP497" s="1"/>
  <c r="AR497" s="1"/>
  <c r="AE497"/>
  <c r="AI497" s="1"/>
  <c r="S497"/>
  <c r="U497" s="1"/>
  <c r="W497" s="1"/>
  <c r="Y497" s="1"/>
  <c r="BL496"/>
  <c r="BN496" s="1"/>
  <c r="BP496" s="1"/>
  <c r="BR496" s="1"/>
  <c r="BL495"/>
  <c r="BN495" s="1"/>
  <c r="BP495" s="1"/>
  <c r="BR495" s="1"/>
  <c r="BH496"/>
  <c r="BH495"/>
  <c r="AZ496"/>
  <c r="BB496" s="1"/>
  <c r="BD496" s="1"/>
  <c r="AZ495"/>
  <c r="BB495" s="1"/>
  <c r="BD495" s="1"/>
  <c r="AR496"/>
  <c r="AR495"/>
  <c r="AN496"/>
  <c r="AN495"/>
  <c r="AI496"/>
  <c r="AI495"/>
  <c r="AA496"/>
  <c r="AA495"/>
  <c r="S496"/>
  <c r="S495"/>
  <c r="M496"/>
  <c r="O496" s="1"/>
  <c r="M495"/>
  <c r="O495" s="1"/>
  <c r="AX492"/>
  <c r="AZ492" s="1"/>
  <c r="BB492" s="1"/>
  <c r="BD492" s="1"/>
  <c r="BH492" s="1"/>
  <c r="BJ492" s="1"/>
  <c r="BL492" s="1"/>
  <c r="BN492" s="1"/>
  <c r="BP492" s="1"/>
  <c r="BR492" s="1"/>
  <c r="AX491"/>
  <c r="AZ491" s="1"/>
  <c r="BB491" s="1"/>
  <c r="BD491" s="1"/>
  <c r="BF491" s="1"/>
  <c r="BH491" s="1"/>
  <c r="BJ491" s="1"/>
  <c r="BL491" s="1"/>
  <c r="BN491" s="1"/>
  <c r="BP491" s="1"/>
  <c r="BR491" s="1"/>
  <c r="AR492"/>
  <c r="AR491"/>
  <c r="AR490"/>
  <c r="AN492"/>
  <c r="AG492"/>
  <c r="AI492"/>
  <c r="M492"/>
  <c r="M491"/>
  <c r="O491" s="1"/>
  <c r="S491" s="1"/>
  <c r="O492"/>
  <c r="S492"/>
  <c r="AA492"/>
  <c r="AN491"/>
  <c r="AG491"/>
  <c r="Y490"/>
  <c r="AA491"/>
  <c r="AE491" s="1"/>
  <c r="AI491" s="1"/>
  <c r="AA490"/>
  <c r="O490"/>
  <c r="Q490" s="1"/>
  <c r="S490" s="1"/>
  <c r="BL490"/>
  <c r="BN490" s="1"/>
  <c r="BP490" s="1"/>
  <c r="BR490" s="1"/>
  <c r="BH490"/>
  <c r="AX490"/>
  <c r="AZ490" s="1"/>
  <c r="BB490" s="1"/>
  <c r="BD490" s="1"/>
  <c r="AN490"/>
  <c r="BP241"/>
  <c r="BR241" s="1"/>
  <c r="AX241"/>
  <c r="AZ241" s="1"/>
  <c r="BB241" s="1"/>
  <c r="BD241" s="1"/>
  <c r="BF241" s="1"/>
  <c r="BH241" s="1"/>
  <c r="BJ241" s="1"/>
  <c r="BL241" s="1"/>
  <c r="AR241"/>
  <c r="AI241"/>
  <c r="Q241"/>
  <c r="I241"/>
  <c r="M241"/>
  <c r="AN73"/>
  <c r="AX73"/>
  <c r="AZ73" s="1"/>
  <c r="BB73" s="1"/>
  <c r="BD73" s="1"/>
  <c r="BF73" s="1"/>
  <c r="BH73" s="1"/>
  <c r="BJ73" s="1"/>
  <c r="BL73" s="1"/>
  <c r="BN73" s="1"/>
  <c r="BP73" s="1"/>
  <c r="AE73"/>
  <c r="Y73"/>
  <c r="K73"/>
  <c r="M73" s="1"/>
  <c r="BL75"/>
  <c r="BN75" s="1"/>
  <c r="BP75" s="1"/>
  <c r="AX75"/>
  <c r="AZ75" s="1"/>
  <c r="BB75" s="1"/>
  <c r="BD75" s="1"/>
  <c r="BF75" s="1"/>
  <c r="BH75" s="1"/>
  <c r="AX104"/>
  <c r="AZ104" s="1"/>
  <c r="BB104" s="1"/>
  <c r="BD104" s="1"/>
  <c r="BF104" s="1"/>
  <c r="BH104" s="1"/>
  <c r="BJ104" s="1"/>
  <c r="BL104" s="1"/>
  <c r="BN104" s="1"/>
  <c r="BP104" s="1"/>
  <c r="BR104" s="1"/>
  <c r="AX106"/>
  <c r="AZ106" s="1"/>
  <c r="BB106" s="1"/>
  <c r="BD106" s="1"/>
  <c r="BF106" s="1"/>
  <c r="BH106" s="1"/>
  <c r="BJ106" s="1"/>
  <c r="BL106" s="1"/>
  <c r="BN106" s="1"/>
  <c r="BP106" s="1"/>
  <c r="AN106"/>
  <c r="AP106" s="1"/>
  <c r="Y106"/>
  <c r="K106"/>
  <c r="M106" s="1"/>
  <c r="K104"/>
  <c r="M104" s="1"/>
  <c r="Y104"/>
  <c r="AX273"/>
  <c r="AZ273" s="1"/>
  <c r="BB273" s="1"/>
  <c r="BD273" s="1"/>
  <c r="BF273" s="1"/>
  <c r="BH273" s="1"/>
  <c r="BJ273" s="1"/>
  <c r="BL273" s="1"/>
  <c r="BN273" s="1"/>
  <c r="BP273" s="1"/>
  <c r="BR273" s="1"/>
  <c r="AN273"/>
  <c r="AP273" s="1"/>
  <c r="AR273" s="1"/>
  <c r="AI273"/>
  <c r="AE273"/>
  <c r="W273"/>
  <c r="Y273" s="1"/>
  <c r="S273"/>
  <c r="AN272"/>
  <c r="AP272" s="1"/>
  <c r="AR272" s="1"/>
  <c r="AX272"/>
  <c r="AZ272" s="1"/>
  <c r="BB272" s="1"/>
  <c r="BD272" s="1"/>
  <c r="BF272" s="1"/>
  <c r="BH272" s="1"/>
  <c r="BJ272" s="1"/>
  <c r="BL272" s="1"/>
  <c r="BN272" s="1"/>
  <c r="BP272" s="1"/>
  <c r="BR272" s="1"/>
  <c r="AI272"/>
  <c r="AE272"/>
  <c r="W272"/>
  <c r="Y272" s="1"/>
  <c r="S272"/>
  <c r="AX271"/>
  <c r="AZ271" s="1"/>
  <c r="BB271" s="1"/>
  <c r="BD271" s="1"/>
  <c r="BF271" s="1"/>
  <c r="BH271" s="1"/>
  <c r="BJ271" s="1"/>
  <c r="BL271" s="1"/>
  <c r="BN271" s="1"/>
  <c r="BP271" s="1"/>
  <c r="BR271" s="1"/>
  <c r="AN271"/>
  <c r="AP271" s="1"/>
  <c r="AR271" s="1"/>
  <c r="S271"/>
  <c r="AX74"/>
  <c r="AZ74" s="1"/>
  <c r="BB74" s="1"/>
  <c r="BD74" s="1"/>
  <c r="BF74" s="1"/>
  <c r="BH74" s="1"/>
  <c r="BJ74" s="1"/>
  <c r="BL74" s="1"/>
  <c r="BN74" s="1"/>
  <c r="BP74" s="1"/>
  <c r="AN74"/>
  <c r="AN75"/>
  <c r="AE74"/>
  <c r="Y74"/>
  <c r="K74"/>
  <c r="M74" s="1"/>
  <c r="BJ242"/>
  <c r="BL242" s="1"/>
  <c r="BN242" s="1"/>
  <c r="BP242" s="1"/>
  <c r="BR242" s="1"/>
  <c r="AX242"/>
  <c r="AZ242" s="1"/>
  <c r="BB242" s="1"/>
  <c r="BD242" s="1"/>
  <c r="BF242" s="1"/>
  <c r="AR242"/>
  <c r="AA242"/>
  <c r="U242"/>
  <c r="AX45"/>
  <c r="AZ45" s="1"/>
  <c r="BB45" s="1"/>
  <c r="BD45" s="1"/>
  <c r="BF45" s="1"/>
  <c r="AA45"/>
  <c r="U45"/>
  <c r="AX43"/>
  <c r="AZ43" s="1"/>
  <c r="BB43" s="1"/>
  <c r="BD43" s="1"/>
  <c r="BF43" s="1"/>
  <c r="AT43"/>
  <c r="AP43"/>
  <c r="AA43"/>
  <c r="U43"/>
  <c r="AT198"/>
  <c r="AP198"/>
  <c r="AL198"/>
  <c r="AA198"/>
  <c r="BJ198"/>
  <c r="BL198" s="1"/>
  <c r="BN198" s="1"/>
  <c r="BP198" s="1"/>
  <c r="AZ198"/>
  <c r="BB198" s="1"/>
  <c r="BD198" s="1"/>
  <c r="BF198" s="1"/>
  <c r="AA206"/>
  <c r="AA205"/>
  <c r="AP206"/>
  <c r="AP205"/>
  <c r="BL206"/>
  <c r="BN206" s="1"/>
  <c r="BP206" s="1"/>
  <c r="BL205"/>
  <c r="BN205" s="1"/>
  <c r="BP205" s="1"/>
  <c r="AX206"/>
  <c r="AZ206" s="1"/>
  <c r="BB206" s="1"/>
  <c r="BD206" s="1"/>
  <c r="BF206" s="1"/>
  <c r="AZ205"/>
  <c r="BB205" s="1"/>
  <c r="BD205" s="1"/>
  <c r="BF205" s="1"/>
  <c r="AE75"/>
  <c r="Y75"/>
  <c r="K75"/>
  <c r="M75" s="1"/>
  <c r="BL243"/>
  <c r="BN243" s="1"/>
  <c r="BP243" s="1"/>
  <c r="AX243"/>
  <c r="AZ243" s="1"/>
  <c r="BB243" s="1"/>
  <c r="BD243" s="1"/>
  <c r="BF243" s="1"/>
  <c r="BH243" s="1"/>
  <c r="AN243"/>
  <c r="AP243" s="1"/>
  <c r="AE243"/>
  <c r="Y243"/>
  <c r="M243"/>
  <c r="BL245"/>
  <c r="BN245" s="1"/>
  <c r="BP245" s="1"/>
  <c r="AX245"/>
  <c r="AZ245" s="1"/>
  <c r="BB245" s="1"/>
  <c r="BD245" s="1"/>
  <c r="BF245" s="1"/>
  <c r="BH245" s="1"/>
  <c r="AN245"/>
  <c r="AP245" s="1"/>
  <c r="AE245"/>
  <c r="AE244"/>
  <c r="Y245"/>
  <c r="M245"/>
  <c r="AN244"/>
  <c r="AP244" s="1"/>
  <c r="AX244"/>
  <c r="AZ244" s="1"/>
  <c r="BB244" s="1"/>
  <c r="BD244" s="1"/>
  <c r="BF244" s="1"/>
  <c r="BH244" s="1"/>
  <c r="BL244"/>
  <c r="BN244" s="1"/>
  <c r="BP244" s="1"/>
  <c r="Y244"/>
  <c r="M244"/>
  <c r="AX130"/>
  <c r="AZ130" s="1"/>
  <c r="BB130" s="1"/>
  <c r="BD130" s="1"/>
  <c r="BF130" s="1"/>
  <c r="BH130" s="1"/>
  <c r="BJ130" s="1"/>
  <c r="BL130" s="1"/>
  <c r="BN130" s="1"/>
  <c r="BP130" s="1"/>
  <c r="AN130"/>
  <c r="AP130" s="1"/>
  <c r="AI130"/>
  <c r="AE130"/>
  <c r="W130"/>
  <c r="Y130" s="1"/>
  <c r="K130"/>
  <c r="M130" s="1"/>
  <c r="AX132"/>
  <c r="AZ132" s="1"/>
  <c r="BB132" s="1"/>
  <c r="BD132" s="1"/>
  <c r="BF132" s="1"/>
  <c r="BH132" s="1"/>
  <c r="BJ132" s="1"/>
  <c r="BL132" s="1"/>
  <c r="BN132" s="1"/>
  <c r="BP132" s="1"/>
  <c r="AN132"/>
  <c r="AE132"/>
  <c r="Y132"/>
  <c r="K132"/>
  <c r="M132" s="1"/>
  <c r="K131"/>
  <c r="M131" s="1"/>
  <c r="AX131"/>
  <c r="AZ131" s="1"/>
  <c r="BB131" s="1"/>
  <c r="BD131" s="1"/>
  <c r="BF131" s="1"/>
  <c r="BH131" s="1"/>
  <c r="BJ131" s="1"/>
  <c r="BL131" s="1"/>
  <c r="BN131" s="1"/>
  <c r="BP131" s="1"/>
  <c r="BR131" s="1"/>
  <c r="AN131"/>
  <c r="AP131" s="1"/>
  <c r="AR131" s="1"/>
  <c r="AE131"/>
  <c r="W131"/>
  <c r="Y131" s="1"/>
  <c r="Y163"/>
  <c r="AE163"/>
  <c r="AI163"/>
  <c r="AN163"/>
  <c r="AP163" s="1"/>
  <c r="AX163"/>
  <c r="AZ163" s="1"/>
  <c r="BD163"/>
  <c r="BF163" s="1"/>
  <c r="BH163" s="1"/>
  <c r="BL163"/>
  <c r="BN163" s="1"/>
  <c r="BP163" s="1"/>
  <c r="AX274"/>
  <c r="AZ274" s="1"/>
  <c r="BB274" s="1"/>
  <c r="BD274" s="1"/>
  <c r="AR274"/>
  <c r="S275"/>
  <c r="Q275" s="1"/>
  <c r="O275" s="1"/>
  <c r="M275" s="1"/>
  <c r="K275" s="1"/>
  <c r="I275" s="1"/>
  <c r="I1091" s="1"/>
  <c r="AL275"/>
  <c r="AL1091" s="1"/>
  <c r="AE275"/>
  <c r="AG275" s="1"/>
  <c r="AI275" s="1"/>
  <c r="AR275"/>
  <c r="AX275"/>
  <c r="AZ275" s="1"/>
  <c r="BB275" s="1"/>
  <c r="BD275" s="1"/>
  <c r="BP275"/>
  <c r="BR275" s="1"/>
  <c r="BL275"/>
  <c r="BH275"/>
  <c r="AX100"/>
  <c r="AZ100" s="1"/>
  <c r="BB100" s="1"/>
  <c r="BD100" s="1"/>
  <c r="BF100" s="1"/>
  <c r="BJ100"/>
  <c r="BL100" s="1"/>
  <c r="BN100" s="1"/>
  <c r="BP100" s="1"/>
  <c r="K102"/>
  <c r="AX102"/>
  <c r="AZ102" s="1"/>
  <c r="BB102" s="1"/>
  <c r="BD102" s="1"/>
  <c r="BF102" s="1"/>
  <c r="BH102" s="1"/>
  <c r="BL102"/>
  <c r="BN102" s="1"/>
  <c r="BP102" s="1"/>
  <c r="AP102"/>
  <c r="AA208"/>
  <c r="BL199"/>
  <c r="BN199" s="1"/>
  <c r="BP199" s="1"/>
  <c r="AP199"/>
  <c r="AT199"/>
  <c r="AX199"/>
  <c r="AZ199" s="1"/>
  <c r="BD199"/>
  <c r="BF199" s="1"/>
  <c r="AG199"/>
  <c r="O199"/>
  <c r="Q199" s="1"/>
  <c r="U199"/>
  <c r="AA199"/>
  <c r="AA194"/>
  <c r="AA189"/>
  <c r="AG194"/>
  <c r="AP194"/>
  <c r="AT194"/>
  <c r="AX194"/>
  <c r="AZ194" s="1"/>
  <c r="BD194"/>
  <c r="BF194" s="1"/>
  <c r="BJ194"/>
  <c r="BL194" s="1"/>
  <c r="BN194" s="1"/>
  <c r="BP194" s="1"/>
  <c r="U194"/>
  <c r="O194"/>
  <c r="Q194" s="1"/>
  <c r="AT189"/>
  <c r="AX189"/>
  <c r="AZ189" s="1"/>
  <c r="BD189"/>
  <c r="BF189" s="1"/>
  <c r="BJ189"/>
  <c r="BL189" s="1"/>
  <c r="BN189" s="1"/>
  <c r="BP189" s="1"/>
  <c r="AP189"/>
  <c r="AG189"/>
  <c r="U189"/>
  <c r="O189"/>
  <c r="Q189" s="1"/>
  <c r="BJ191"/>
  <c r="BL191" s="1"/>
  <c r="BN191" s="1"/>
  <c r="BP191" s="1"/>
  <c r="BD191"/>
  <c r="BF191" s="1"/>
  <c r="AX191"/>
  <c r="AZ191" s="1"/>
  <c r="AT191"/>
  <c r="AP191"/>
  <c r="AG191"/>
  <c r="AA191"/>
  <c r="U191"/>
  <c r="O191"/>
  <c r="Q191" s="1"/>
  <c r="BJ186"/>
  <c r="BL186" s="1"/>
  <c r="BN186" s="1"/>
  <c r="BP186" s="1"/>
  <c r="BD186"/>
  <c r="BF186" s="1"/>
  <c r="AX186"/>
  <c r="AZ186" s="1"/>
  <c r="AT186"/>
  <c r="AP186"/>
  <c r="AG186"/>
  <c r="AA186"/>
  <c r="U186"/>
  <c r="O186"/>
  <c r="Q186" s="1"/>
  <c r="K186"/>
  <c r="U192"/>
  <c r="U193"/>
  <c r="AA192"/>
  <c r="AA193"/>
  <c r="AG192"/>
  <c r="AG193"/>
  <c r="AP193"/>
  <c r="AT192"/>
  <c r="AT193"/>
  <c r="AX192"/>
  <c r="AZ192" s="1"/>
  <c r="AX193"/>
  <c r="AZ193" s="1"/>
  <c r="BD192"/>
  <c r="BF192" s="1"/>
  <c r="BD193"/>
  <c r="BF193" s="1"/>
  <c r="BJ192"/>
  <c r="BL192" s="1"/>
  <c r="BN192" s="1"/>
  <c r="BP192" s="1"/>
  <c r="BJ193"/>
  <c r="BL193" s="1"/>
  <c r="BN193" s="1"/>
  <c r="BP193" s="1"/>
  <c r="AP192"/>
  <c r="O192"/>
  <c r="Q192" s="1"/>
  <c r="O193"/>
  <c r="Q193" s="1"/>
  <c r="K192"/>
  <c r="K193"/>
  <c r="AT40"/>
  <c r="AX40"/>
  <c r="AZ40" s="1"/>
  <c r="BB40" s="1"/>
  <c r="BD40" s="1"/>
  <c r="BF40" s="1"/>
  <c r="AA40"/>
  <c r="U40"/>
  <c r="O40"/>
  <c r="Q40" s="1"/>
  <c r="AX39"/>
  <c r="AZ39" s="1"/>
  <c r="BB39" s="1"/>
  <c r="BD39" s="1"/>
  <c r="BF39" s="1"/>
  <c r="AT39"/>
  <c r="AA39"/>
  <c r="U39"/>
  <c r="O39"/>
  <c r="Q39" s="1"/>
  <c r="AF150"/>
  <c r="AE150"/>
  <c r="Q150"/>
  <c r="AX150"/>
  <c r="AZ150" s="1"/>
  <c r="BB150" s="1"/>
  <c r="BD150" s="1"/>
  <c r="BF150" s="1"/>
  <c r="AT150"/>
  <c r="AP150"/>
  <c r="AX146"/>
  <c r="AZ146" s="1"/>
  <c r="BB146" s="1"/>
  <c r="BD146" s="1"/>
  <c r="BF146" s="1"/>
  <c r="AT146"/>
  <c r="AP146"/>
  <c r="K146"/>
  <c r="AX145"/>
  <c r="AZ145" s="1"/>
  <c r="BB145" s="1"/>
  <c r="BD145" s="1"/>
  <c r="BF145" s="1"/>
  <c r="AT145"/>
  <c r="AP145"/>
  <c r="K145"/>
  <c r="AF88"/>
  <c r="AE88"/>
  <c r="BJ88"/>
  <c r="BL88" s="1"/>
  <c r="BN88" s="1"/>
  <c r="BP88" s="1"/>
  <c r="AX88"/>
  <c r="AZ88" s="1"/>
  <c r="BB88" s="1"/>
  <c r="BD88" s="1"/>
  <c r="BF88" s="1"/>
  <c r="AP88"/>
  <c r="AX111"/>
  <c r="AZ111" s="1"/>
  <c r="BB111" s="1"/>
  <c r="BD111" s="1"/>
  <c r="BF111" s="1"/>
  <c r="BH111" s="1"/>
  <c r="BJ111" s="1"/>
  <c r="BL111" s="1"/>
  <c r="BN111" s="1"/>
  <c r="BP111" s="1"/>
  <c r="AN111"/>
  <c r="AI111"/>
  <c r="AE111"/>
  <c r="M111"/>
  <c r="Y111"/>
  <c r="AX107"/>
  <c r="AZ107" s="1"/>
  <c r="BB107" s="1"/>
  <c r="BD107" s="1"/>
  <c r="BF107" s="1"/>
  <c r="BH107" s="1"/>
  <c r="BJ107" s="1"/>
  <c r="BL107" s="1"/>
  <c r="BN107" s="1"/>
  <c r="BP107" s="1"/>
  <c r="AT107"/>
  <c r="AN107"/>
  <c r="AP107" s="1"/>
  <c r="AI107"/>
  <c r="AE107"/>
  <c r="Y107"/>
  <c r="M107"/>
  <c r="K107" s="1"/>
  <c r="AX108"/>
  <c r="AZ108" s="1"/>
  <c r="BB108" s="1"/>
  <c r="BD108" s="1"/>
  <c r="BF108" s="1"/>
  <c r="BH108" s="1"/>
  <c r="BJ108" s="1"/>
  <c r="BL108" s="1"/>
  <c r="BN108" s="1"/>
  <c r="BP108" s="1"/>
  <c r="AT108"/>
  <c r="AN108"/>
  <c r="AP108" s="1"/>
  <c r="AI108"/>
  <c r="AE108"/>
  <c r="Y108"/>
  <c r="M108"/>
  <c r="K108" s="1"/>
  <c r="M112"/>
  <c r="Y112"/>
  <c r="AE112"/>
  <c r="AI112"/>
  <c r="AX112"/>
  <c r="AZ112" s="1"/>
  <c r="BB112" s="1"/>
  <c r="BD112" s="1"/>
  <c r="BF112" s="1"/>
  <c r="BH112" s="1"/>
  <c r="BJ112" s="1"/>
  <c r="BL112" s="1"/>
  <c r="BN112" s="1"/>
  <c r="BP112" s="1"/>
  <c r="AI165"/>
  <c r="Y165"/>
  <c r="AX165"/>
  <c r="AZ165" s="1"/>
  <c r="BB165" s="1"/>
  <c r="BD165" s="1"/>
  <c r="BF165" s="1"/>
  <c r="BH165" s="1"/>
  <c r="K165"/>
  <c r="BD177"/>
  <c r="BF177" s="1"/>
  <c r="BH177" s="1"/>
  <c r="AZ177"/>
  <c r="AN177"/>
  <c r="AP177" s="1"/>
  <c r="AA177"/>
  <c r="Y177"/>
  <c r="AZ185"/>
  <c r="BB185" s="1"/>
  <c r="BD185" s="1"/>
  <c r="BF185" s="1"/>
  <c r="BH185" s="1"/>
  <c r="M185"/>
  <c r="M178"/>
  <c r="Y185"/>
  <c r="AI185"/>
  <c r="BD178"/>
  <c r="BF178" s="1"/>
  <c r="BH178" s="1"/>
  <c r="AX178"/>
  <c r="AZ178" s="1"/>
  <c r="AI178"/>
  <c r="Y178"/>
  <c r="AZ59"/>
  <c r="BB59" s="1"/>
  <c r="BD59" s="1"/>
  <c r="BF59" s="1"/>
  <c r="BH59" s="1"/>
  <c r="AN59"/>
  <c r="AP59" s="1"/>
  <c r="AI59"/>
  <c r="Y59"/>
  <c r="K59"/>
  <c r="AP47"/>
  <c r="AX47"/>
  <c r="AZ47" s="1"/>
  <c r="BB47" s="1"/>
  <c r="BD47" s="1"/>
  <c r="BF47" s="1"/>
  <c r="AX48"/>
  <c r="AZ48" s="1"/>
  <c r="BB48" s="1"/>
  <c r="BD48" s="1"/>
  <c r="BF48" s="1"/>
  <c r="AP48"/>
  <c r="K56"/>
  <c r="Y56"/>
  <c r="AX56"/>
  <c r="AZ56" s="1"/>
  <c r="BB56" s="1"/>
  <c r="BD56" s="1"/>
  <c r="BF56" s="1"/>
  <c r="BH56" s="1"/>
  <c r="AN56"/>
  <c r="AP56" s="1"/>
  <c r="AX63"/>
  <c r="AZ63" s="1"/>
  <c r="BB63" s="1"/>
  <c r="BD63" s="1"/>
  <c r="BF63" s="1"/>
  <c r="BH63" s="1"/>
  <c r="AN63"/>
  <c r="AP63" s="1"/>
  <c r="AN55"/>
  <c r="AP55" s="1"/>
  <c r="AI63"/>
  <c r="Y63"/>
  <c r="K55"/>
  <c r="AX55"/>
  <c r="AZ55" s="1"/>
  <c r="BB55" s="1"/>
  <c r="BD55" s="1"/>
  <c r="BF55" s="1"/>
  <c r="BH55" s="1"/>
  <c r="AI55"/>
  <c r="Y55"/>
  <c r="K53"/>
  <c r="Y53"/>
  <c r="AX53"/>
  <c r="AZ53" s="1"/>
  <c r="BB53" s="1"/>
  <c r="BD53" s="1"/>
  <c r="BF53" s="1"/>
  <c r="BH53" s="1"/>
  <c r="AP53"/>
  <c r="I51"/>
  <c r="AE51"/>
  <c r="AG51" s="1"/>
  <c r="AN51"/>
  <c r="AP51" s="1"/>
  <c r="Y166"/>
  <c r="AI167"/>
  <c r="AX166"/>
  <c r="AZ166" s="1"/>
  <c r="BB166" s="1"/>
  <c r="BD166" s="1"/>
  <c r="BF166" s="1"/>
  <c r="BH166" s="1"/>
  <c r="AX167"/>
  <c r="AZ167" s="1"/>
  <c r="BB167" s="1"/>
  <c r="BD167" s="1"/>
  <c r="BF167" s="1"/>
  <c r="BH167" s="1"/>
  <c r="AN167"/>
  <c r="AP167" s="1"/>
  <c r="AN166"/>
  <c r="AP166" s="1"/>
  <c r="AR166" s="1"/>
  <c r="AE167"/>
  <c r="Y167"/>
  <c r="AB1030"/>
  <c r="AB1157" s="1"/>
  <c r="AB1084" s="1"/>
  <c r="AA1030"/>
  <c r="AA1157" s="1"/>
  <c r="AA1084" s="1"/>
  <c r="AF455"/>
  <c r="AH465"/>
  <c r="AJ465" s="1"/>
  <c r="AO465"/>
  <c r="AS465"/>
  <c r="BH464"/>
  <c r="BD464"/>
  <c r="BB464" s="1"/>
  <c r="AZ464" s="1"/>
  <c r="AR464"/>
  <c r="AN464"/>
  <c r="AI464"/>
  <c r="Q465"/>
  <c r="M465" s="1"/>
  <c r="S465"/>
  <c r="O465" s="1"/>
  <c r="AB465"/>
  <c r="BD465"/>
  <c r="BB465" s="1"/>
  <c r="AZ465" s="1"/>
  <c r="BH465"/>
  <c r="AR489"/>
  <c r="BH489"/>
  <c r="BD489"/>
  <c r="BB489" s="1"/>
  <c r="AZ489" s="1"/>
  <c r="AX489" s="1"/>
  <c r="AN489"/>
  <c r="AI489"/>
  <c r="AA489"/>
  <c r="M489"/>
  <c r="O489" s="1"/>
  <c r="Q489" s="1"/>
  <c r="S489" s="1"/>
  <c r="BL210"/>
  <c r="BN210" s="1"/>
  <c r="BP210" s="1"/>
  <c r="AX210"/>
  <c r="AZ210" s="1"/>
  <c r="BB210" s="1"/>
  <c r="BD210" s="1"/>
  <c r="BF210" s="1"/>
  <c r="K210"/>
  <c r="BL204"/>
  <c r="BN204" s="1"/>
  <c r="BP204" s="1"/>
  <c r="AX204"/>
  <c r="AZ204" s="1"/>
  <c r="BB204" s="1"/>
  <c r="BD204" s="1"/>
  <c r="BF204" s="1"/>
  <c r="AG204"/>
  <c r="AA204"/>
  <c r="V204"/>
  <c r="U204"/>
  <c r="Q204"/>
  <c r="O208"/>
  <c r="Q208" s="1"/>
  <c r="O209"/>
  <c r="BL207"/>
  <c r="BN207" s="1"/>
  <c r="BP207" s="1"/>
  <c r="BR207" s="1"/>
  <c r="AX207"/>
  <c r="AZ207" s="1"/>
  <c r="BB207" s="1"/>
  <c r="BD207" s="1"/>
  <c r="BF207" s="1"/>
  <c r="AG207"/>
  <c r="AA207"/>
  <c r="BL200"/>
  <c r="BN200" s="1"/>
  <c r="BP200" s="1"/>
  <c r="BR200" s="1"/>
  <c r="AX200"/>
  <c r="AZ200" s="1"/>
  <c r="BB200" s="1"/>
  <c r="BD200" s="1"/>
  <c r="BF200" s="1"/>
  <c r="AT200"/>
  <c r="AP200"/>
  <c r="AG200"/>
  <c r="AA200"/>
  <c r="U200"/>
  <c r="O187"/>
  <c r="Q187" s="1"/>
  <c r="BJ202"/>
  <c r="BL202" s="1"/>
  <c r="BN202" s="1"/>
  <c r="BP202" s="1"/>
  <c r="AX202"/>
  <c r="AZ202" s="1"/>
  <c r="BB202" s="1"/>
  <c r="BD202" s="1"/>
  <c r="BF202" s="1"/>
  <c r="AT202"/>
  <c r="AP202"/>
  <c r="AA202"/>
  <c r="U202"/>
  <c r="BL201"/>
  <c r="BN201" s="1"/>
  <c r="BP201" s="1"/>
  <c r="AX201"/>
  <c r="AZ201" s="1"/>
  <c r="BB201" s="1"/>
  <c r="BD201" s="1"/>
  <c r="BF201" s="1"/>
  <c r="AP201"/>
  <c r="AT201"/>
  <c r="AA201"/>
  <c r="U201"/>
  <c r="AA203"/>
  <c r="U203"/>
  <c r="AP203"/>
  <c r="AX25"/>
  <c r="AZ25" s="1"/>
  <c r="BB25" s="1"/>
  <c r="BD25" s="1"/>
  <c r="BF25" s="1"/>
  <c r="AX187"/>
  <c r="AZ187" s="1"/>
  <c r="BB187" s="1"/>
  <c r="BD187" s="1"/>
  <c r="BF187" s="1"/>
  <c r="AX203"/>
  <c r="AZ203" s="1"/>
  <c r="BB203" s="1"/>
  <c r="BD203" s="1"/>
  <c r="BF203" s="1"/>
  <c r="BJ203"/>
  <c r="BL203" s="1"/>
  <c r="BN203" s="1"/>
  <c r="BP203" s="1"/>
  <c r="BJ209"/>
  <c r="BL209" s="1"/>
  <c r="BN209" s="1"/>
  <c r="BP209" s="1"/>
  <c r="AX209"/>
  <c r="AZ209" s="1"/>
  <c r="BB209" s="1"/>
  <c r="BD209" s="1"/>
  <c r="BF209" s="1"/>
  <c r="AT209"/>
  <c r="AP209"/>
  <c r="U209"/>
  <c r="BJ187"/>
  <c r="BL187" s="1"/>
  <c r="BN187" s="1"/>
  <c r="BP187" s="1"/>
  <c r="AT187"/>
  <c r="AP187"/>
  <c r="AL187"/>
  <c r="AG187"/>
  <c r="AA187"/>
  <c r="U187"/>
  <c r="BJ25"/>
  <c r="BL25" s="1"/>
  <c r="BN25" s="1"/>
  <c r="BP25" s="1"/>
  <c r="AT25"/>
  <c r="AP25"/>
  <c r="AL25"/>
  <c r="AG25"/>
  <c r="AA25"/>
  <c r="U25"/>
  <c r="I25"/>
  <c r="O25"/>
  <c r="Q25" s="1"/>
  <c r="AV283"/>
  <c r="AX283" s="1"/>
  <c r="AZ283" s="1"/>
  <c r="BB283" s="1"/>
  <c r="BD283" s="1"/>
  <c r="BF283" s="1"/>
  <c r="BH283" s="1"/>
  <c r="BJ283" s="1"/>
  <c r="BL283" s="1"/>
  <c r="BN283" s="1"/>
  <c r="BP283" s="1"/>
  <c r="BR283" s="1"/>
  <c r="AN283"/>
  <c r="AP283" s="1"/>
  <c r="AR283" s="1"/>
  <c r="AI283"/>
  <c r="AE283"/>
  <c r="Y283"/>
  <c r="W283" s="1"/>
  <c r="S283"/>
  <c r="M283"/>
  <c r="K283" s="1"/>
  <c r="BL298"/>
  <c r="BN298" s="1"/>
  <c r="BP298" s="1"/>
  <c r="BR298" s="1"/>
  <c r="BH298"/>
  <c r="AX298"/>
  <c r="AZ298" s="1"/>
  <c r="BB298" s="1"/>
  <c r="BD298" s="1"/>
  <c r="AR298"/>
  <c r="AN298"/>
  <c r="AI298"/>
  <c r="AA298"/>
  <c r="S298"/>
  <c r="M298"/>
  <c r="BP296"/>
  <c r="BR296" s="1"/>
  <c r="BL296"/>
  <c r="BH296"/>
  <c r="AX296"/>
  <c r="AZ296" s="1"/>
  <c r="BB296" s="1"/>
  <c r="BD296" s="1"/>
  <c r="AR296"/>
  <c r="Y296"/>
  <c r="W296" s="1"/>
  <c r="S296"/>
  <c r="M296"/>
  <c r="M282"/>
  <c r="AX281"/>
  <c r="AZ281" s="1"/>
  <c r="BB281" s="1"/>
  <c r="BD281" s="1"/>
  <c r="BF281" s="1"/>
  <c r="BH281" s="1"/>
  <c r="BJ281" s="1"/>
  <c r="BL281" s="1"/>
  <c r="BN281" s="1"/>
  <c r="BP281" s="1"/>
  <c r="AN281"/>
  <c r="AE281"/>
  <c r="Y281"/>
  <c r="K281"/>
  <c r="M281" s="1"/>
  <c r="AX280"/>
  <c r="AZ280" s="1"/>
  <c r="BB280" s="1"/>
  <c r="BD280" s="1"/>
  <c r="BF280" s="1"/>
  <c r="BH280" s="1"/>
  <c r="BJ280" s="1"/>
  <c r="BL280" s="1"/>
  <c r="BN280" s="1"/>
  <c r="BP280" s="1"/>
  <c r="AN280"/>
  <c r="Y280"/>
  <c r="K280"/>
  <c r="M280" s="1"/>
  <c r="AX279"/>
  <c r="AZ279" s="1"/>
  <c r="BB279" s="1"/>
  <c r="BD279" s="1"/>
  <c r="BF279" s="1"/>
  <c r="BH279" s="1"/>
  <c r="BJ279" s="1"/>
  <c r="BL279" s="1"/>
  <c r="BN279" s="1"/>
  <c r="BP279" s="1"/>
  <c r="AN279"/>
  <c r="AP279" s="1"/>
  <c r="BJ278"/>
  <c r="BL278" s="1"/>
  <c r="BN278" s="1"/>
  <c r="BP278" s="1"/>
  <c r="AX278"/>
  <c r="AZ278" s="1"/>
  <c r="BB278" s="1"/>
  <c r="BD278" s="1"/>
  <c r="BF278" s="1"/>
  <c r="AX277"/>
  <c r="AZ277" s="1"/>
  <c r="BB277" s="1"/>
  <c r="BD277" s="1"/>
  <c r="BF277" s="1"/>
  <c r="BH277" s="1"/>
  <c r="BJ277" s="1"/>
  <c r="BL277" s="1"/>
  <c r="BN277" s="1"/>
  <c r="BP277" s="1"/>
  <c r="AN277"/>
  <c r="AR270"/>
  <c r="AN270"/>
  <c r="AI270"/>
  <c r="K270"/>
  <c r="AR269"/>
  <c r="AN269"/>
  <c r="AI269"/>
  <c r="K269"/>
  <c r="AX266"/>
  <c r="AZ266" s="1"/>
  <c r="BB266" s="1"/>
  <c r="BD266" s="1"/>
  <c r="BF266" s="1"/>
  <c r="BH266" s="1"/>
  <c r="BJ266" s="1"/>
  <c r="AN266"/>
  <c r="AP266" s="1"/>
  <c r="AR266" s="1"/>
  <c r="AP332"/>
  <c r="AN332" s="1"/>
  <c r="AI332"/>
  <c r="AE332"/>
  <c r="S332"/>
  <c r="M332"/>
  <c r="AP331"/>
  <c r="AN331" s="1"/>
  <c r="AI331"/>
  <c r="AE331"/>
  <c r="Y331"/>
  <c r="S331"/>
  <c r="M331"/>
  <c r="AP330"/>
  <c r="AN330" s="1"/>
  <c r="AI330"/>
  <c r="AE330"/>
  <c r="Y330"/>
  <c r="S330"/>
  <c r="M330"/>
  <c r="AP329"/>
  <c r="AN329" s="1"/>
  <c r="AL329" s="1"/>
  <c r="AI329"/>
  <c r="AE329"/>
  <c r="Y329"/>
  <c r="S329"/>
  <c r="K329"/>
  <c r="M329" s="1"/>
  <c r="AX322"/>
  <c r="AZ322" s="1"/>
  <c r="BB322" s="1"/>
  <c r="BD322" s="1"/>
  <c r="BF322" s="1"/>
  <c r="BH322" s="1"/>
  <c r="BJ322" s="1"/>
  <c r="BL322" s="1"/>
  <c r="BN322" s="1"/>
  <c r="BP322" s="1"/>
  <c r="BR322" s="1"/>
  <c r="AP322"/>
  <c r="AN322" s="1"/>
  <c r="AL322" s="1"/>
  <c r="AI322"/>
  <c r="AE322"/>
  <c r="Y322"/>
  <c r="S322"/>
  <c r="K322"/>
  <c r="M322" s="1"/>
  <c r="AX321"/>
  <c r="AZ321" s="1"/>
  <c r="BB321" s="1"/>
  <c r="BD321" s="1"/>
  <c r="BF321" s="1"/>
  <c r="BH321" s="1"/>
  <c r="BJ321" s="1"/>
  <c r="BL321" s="1"/>
  <c r="BN321" s="1"/>
  <c r="BP321" s="1"/>
  <c r="BR321" s="1"/>
  <c r="AN321"/>
  <c r="AI321"/>
  <c r="AE321"/>
  <c r="Y321"/>
  <c r="S321"/>
  <c r="M321"/>
  <c r="AX320"/>
  <c r="AZ320" s="1"/>
  <c r="BB320" s="1"/>
  <c r="BD320" s="1"/>
  <c r="BF320" s="1"/>
  <c r="BH320" s="1"/>
  <c r="BJ320" s="1"/>
  <c r="BL320" s="1"/>
  <c r="BN320" s="1"/>
  <c r="BP320" s="1"/>
  <c r="BR320" s="1"/>
  <c r="AP320"/>
  <c r="AN320" s="1"/>
  <c r="AL320" s="1"/>
  <c r="AI320"/>
  <c r="AE320"/>
  <c r="Y320"/>
  <c r="S320"/>
  <c r="M320"/>
  <c r="AX319"/>
  <c r="AZ319" s="1"/>
  <c r="BB319" s="1"/>
  <c r="BD319" s="1"/>
  <c r="BF319" s="1"/>
  <c r="BH319" s="1"/>
  <c r="BJ319" s="1"/>
  <c r="BL319" s="1"/>
  <c r="BN319" s="1"/>
  <c r="BP319" s="1"/>
  <c r="BR319" s="1"/>
  <c r="AP319"/>
  <c r="AN319" s="1"/>
  <c r="AL319" s="1"/>
  <c r="AI319"/>
  <c r="AE319"/>
  <c r="Y319"/>
  <c r="S319"/>
  <c r="M319"/>
  <c r="AX318"/>
  <c r="AZ318" s="1"/>
  <c r="BB318" s="1"/>
  <c r="BD318" s="1"/>
  <c r="BF318" s="1"/>
  <c r="BH318" s="1"/>
  <c r="BJ318" s="1"/>
  <c r="BL318" s="1"/>
  <c r="BN318" s="1"/>
  <c r="BP318" s="1"/>
  <c r="BR318" s="1"/>
  <c r="AP318"/>
  <c r="AN318" s="1"/>
  <c r="AL318" s="1"/>
  <c r="AE318"/>
  <c r="Y318"/>
  <c r="S318"/>
  <c r="M318"/>
  <c r="AN335"/>
  <c r="AI335"/>
  <c r="AE335"/>
  <c r="Y335"/>
  <c r="S335"/>
  <c r="M335"/>
  <c r="AN334"/>
  <c r="AI334"/>
  <c r="AE334"/>
  <c r="Y334"/>
  <c r="S334"/>
  <c r="M334"/>
  <c r="AP333"/>
  <c r="AN333" s="1"/>
  <c r="AL333" s="1"/>
  <c r="AI333"/>
  <c r="AE333"/>
  <c r="Y333"/>
  <c r="S333"/>
  <c r="M333"/>
  <c r="BL494"/>
  <c r="BN494" s="1"/>
  <c r="BP494" s="1"/>
  <c r="BR494" s="1"/>
  <c r="BH494"/>
  <c r="BD494"/>
  <c r="BB494" s="1"/>
  <c r="AZ494" s="1"/>
  <c r="AX494" s="1"/>
  <c r="AN494"/>
  <c r="AA494"/>
  <c r="S494"/>
  <c r="M494"/>
  <c r="O494" s="1"/>
  <c r="BL493"/>
  <c r="BN493" s="1"/>
  <c r="BP493" s="1"/>
  <c r="BR493" s="1"/>
  <c r="BH493"/>
  <c r="BD493"/>
  <c r="BB493" s="1"/>
  <c r="AZ493" s="1"/>
  <c r="AX493" s="1"/>
  <c r="AN493"/>
  <c r="AA493"/>
  <c r="S493"/>
  <c r="M493"/>
  <c r="O493" s="1"/>
  <c r="BV589" i="1" l="1"/>
  <c r="BI587"/>
  <c r="BM587"/>
  <c r="BX567"/>
  <c r="BX594" s="1"/>
  <c r="BX593"/>
  <c r="BZ583"/>
  <c r="BY585"/>
  <c r="BD587"/>
  <c r="BH587"/>
  <c r="BL587"/>
  <c r="BZ590"/>
  <c r="BZ589"/>
  <c r="BU559"/>
  <c r="BU590" s="1"/>
  <c r="BU558"/>
  <c r="BW581"/>
  <c r="BU589"/>
  <c r="BU543"/>
  <c r="BU584" s="1"/>
  <c r="BU583"/>
  <c r="BW563"/>
  <c r="BW591"/>
  <c r="BX525"/>
  <c r="BX580" s="1"/>
  <c r="BX579"/>
  <c r="BZ525"/>
  <c r="BZ580" s="1"/>
  <c r="BZ579"/>
  <c r="BW525"/>
  <c r="BW580" s="1"/>
  <c r="BW579"/>
  <c r="BV543"/>
  <c r="BV584" s="1"/>
  <c r="BV583"/>
  <c r="BY557"/>
  <c r="BU585"/>
  <c r="BU586"/>
  <c r="BZ584"/>
  <c r="BW586"/>
  <c r="BW584"/>
  <c r="BW582"/>
  <c r="BX545"/>
  <c r="BX585"/>
  <c r="BZ563"/>
  <c r="BZ591"/>
  <c r="BZ569"/>
  <c r="BY563"/>
  <c r="BY591"/>
  <c r="BY525"/>
  <c r="BY580" s="1"/>
  <c r="BY579"/>
  <c r="BY543"/>
  <c r="BY583"/>
  <c r="BU541"/>
  <c r="BU582" s="1"/>
  <c r="BU581"/>
  <c r="BW585"/>
  <c r="BW583"/>
  <c r="BZ582"/>
  <c r="BX569"/>
  <c r="BX570" s="1"/>
  <c r="BX583"/>
  <c r="BY581"/>
  <c r="BY103"/>
  <c r="BY526" s="1"/>
  <c r="BY527" s="1"/>
  <c r="BW526"/>
  <c r="BW527" s="1"/>
  <c r="BV540"/>
  <c r="BV569" s="1"/>
  <c r="BV518"/>
  <c r="BZ518"/>
  <c r="P12" i="15"/>
  <c r="BF1110" i="2"/>
  <c r="BC581" i="1"/>
  <c r="BE581"/>
  <c r="BK589"/>
  <c r="BD591"/>
  <c r="P23" i="15"/>
  <c r="BA581" i="1"/>
  <c r="BD585"/>
  <c r="AW579"/>
  <c r="AW587"/>
  <c r="AY551"/>
  <c r="AW545"/>
  <c r="AW586" s="1"/>
  <c r="BC545"/>
  <c r="BC586" s="1"/>
  <c r="BE586"/>
  <c r="BE573"/>
  <c r="BA551"/>
  <c r="BA588" s="1"/>
  <c r="BQ1077" i="2"/>
  <c r="X1077"/>
  <c r="AF1077"/>
  <c r="AF1053" s="1"/>
  <c r="AW1077"/>
  <c r="AW1053" s="1"/>
  <c r="BE587" i="1"/>
  <c r="BE589"/>
  <c r="BE592"/>
  <c r="AV1077" i="2"/>
  <c r="AV1053" s="1"/>
  <c r="AE1137"/>
  <c r="AE1077" s="1"/>
  <c r="AE1053" s="1"/>
  <c r="T1077"/>
  <c r="T1053" s="1"/>
  <c r="AN1075"/>
  <c r="S1128"/>
  <c r="AF1122"/>
  <c r="J1067"/>
  <c r="AD1067"/>
  <c r="AW1067"/>
  <c r="AW1048" s="1"/>
  <c r="J1068"/>
  <c r="BI1091"/>
  <c r="AL1093"/>
  <c r="AV1091"/>
  <c r="I1090"/>
  <c r="Y1090"/>
  <c r="AP1093"/>
  <c r="AX1093"/>
  <c r="AZ1093"/>
  <c r="BB1093"/>
  <c r="BD1093"/>
  <c r="BF1093"/>
  <c r="BH1093"/>
  <c r="BJ1093"/>
  <c r="BL1093"/>
  <c r="BN1093"/>
  <c r="AG1091"/>
  <c r="Q1090"/>
  <c r="U1069"/>
  <c r="W1069"/>
  <c r="AB1070"/>
  <c r="AB1069"/>
  <c r="AM1069"/>
  <c r="AM1049" s="1"/>
  <c r="V1069"/>
  <c r="X1069"/>
  <c r="AD1069"/>
  <c r="AD1049" s="1"/>
  <c r="AV1069"/>
  <c r="AV1049" s="1"/>
  <c r="AL1069"/>
  <c r="AL1049" s="1"/>
  <c r="AV1070"/>
  <c r="BB1099"/>
  <c r="S1100"/>
  <c r="S1099" s="1"/>
  <c r="BH1098"/>
  <c r="BJ1098"/>
  <c r="BL1098"/>
  <c r="BK1077"/>
  <c r="AW1071"/>
  <c r="AW1050" s="1"/>
  <c r="AD1071"/>
  <c r="AD1050" s="1"/>
  <c r="AL1110"/>
  <c r="AL1071" s="1"/>
  <c r="AL1050" s="1"/>
  <c r="BF1109"/>
  <c r="BG1071"/>
  <c r="AC1071"/>
  <c r="AC1050" s="1"/>
  <c r="AF1110"/>
  <c r="BB1108"/>
  <c r="AH1109"/>
  <c r="J1071"/>
  <c r="AU1071"/>
  <c r="AU1050" s="1"/>
  <c r="AO1077"/>
  <c r="W1077"/>
  <c r="L1083"/>
  <c r="L1056" s="1"/>
  <c r="AM1083"/>
  <c r="AM1056" s="1"/>
  <c r="AO1083"/>
  <c r="AQ1083"/>
  <c r="AQ1056" s="1"/>
  <c r="K1081"/>
  <c r="K1055" s="1"/>
  <c r="AN1081"/>
  <c r="AN1077"/>
  <c r="BF703"/>
  <c r="AC1137"/>
  <c r="AD1077"/>
  <c r="AD1053" s="1"/>
  <c r="J1077"/>
  <c r="AL1083"/>
  <c r="AL1056" s="1"/>
  <c r="AN1083"/>
  <c r="AP1083"/>
  <c r="AP1056" s="1"/>
  <c r="BI1079"/>
  <c r="L1081"/>
  <c r="L1055" s="1"/>
  <c r="AO1081"/>
  <c r="AD1082"/>
  <c r="AD1081"/>
  <c r="AD1055" s="1"/>
  <c r="X1081"/>
  <c r="X1082"/>
  <c r="AS1157"/>
  <c r="AS1083" s="1"/>
  <c r="K1083"/>
  <c r="K1056" s="1"/>
  <c r="AA1083"/>
  <c r="AB1083"/>
  <c r="AF1155"/>
  <c r="AH1155"/>
  <c r="AU1157"/>
  <c r="AU1084" s="1"/>
  <c r="L1075"/>
  <c r="L1052" s="1"/>
  <c r="T1075"/>
  <c r="T1052" s="1"/>
  <c r="AF1075"/>
  <c r="AF1052" s="1"/>
  <c r="AO1075"/>
  <c r="AV1075"/>
  <c r="AV1052" s="1"/>
  <c r="AE1075"/>
  <c r="AE1052" s="1"/>
  <c r="R1073"/>
  <c r="AM1073"/>
  <c r="AM1051" s="1"/>
  <c r="BA1131"/>
  <c r="U1073"/>
  <c r="V1073"/>
  <c r="AW1073"/>
  <c r="AW1051" s="1"/>
  <c r="AH1122"/>
  <c r="BJ1131"/>
  <c r="BM1131"/>
  <c r="BC1131"/>
  <c r="BE1131"/>
  <c r="BG1131"/>
  <c r="BI1131"/>
  <c r="BK1131"/>
  <c r="AZ1131"/>
  <c r="BB1131"/>
  <c r="BD1131"/>
  <c r="BF1131"/>
  <c r="BH1131"/>
  <c r="AE1122"/>
  <c r="AG1122"/>
  <c r="U1124"/>
  <c r="AY1119"/>
  <c r="AX1120"/>
  <c r="AX1119" s="1"/>
  <c r="AB1115"/>
  <c r="BA1117"/>
  <c r="AY1118"/>
  <c r="AY1074" s="1"/>
  <c r="M356"/>
  <c r="AE502"/>
  <c r="AI502" s="1"/>
  <c r="AD712"/>
  <c r="AC712"/>
  <c r="AD695"/>
  <c r="AC695"/>
  <c r="AR488"/>
  <c r="AN488"/>
  <c r="BH488"/>
  <c r="BD488"/>
  <c r="AZ488"/>
  <c r="AX488" s="1"/>
  <c r="M488"/>
  <c r="O488" s="1"/>
  <c r="Q488" s="1"/>
  <c r="S488" s="1"/>
  <c r="AA488"/>
  <c r="BE487"/>
  <c r="AY487"/>
  <c r="AS487"/>
  <c r="AO487"/>
  <c r="AB487"/>
  <c r="M487"/>
  <c r="O487" s="1"/>
  <c r="Q487" s="1"/>
  <c r="S487" s="1"/>
  <c r="BH486"/>
  <c r="AZ486"/>
  <c r="BD486"/>
  <c r="AX486"/>
  <c r="AN486"/>
  <c r="AR486"/>
  <c r="AA486"/>
  <c r="M486"/>
  <c r="O486" s="1"/>
  <c r="Q486" s="1"/>
  <c r="S486" s="1"/>
  <c r="S462"/>
  <c r="M462"/>
  <c r="U42"/>
  <c r="U30"/>
  <c r="U31"/>
  <c r="U27"/>
  <c r="BP143"/>
  <c r="AX143"/>
  <c r="AZ143" s="1"/>
  <c r="BB143" s="1"/>
  <c r="BD143" s="1"/>
  <c r="BF143" s="1"/>
  <c r="AT143"/>
  <c r="M179"/>
  <c r="Y179"/>
  <c r="AE179"/>
  <c r="AI179"/>
  <c r="BH179"/>
  <c r="BF179" s="1"/>
  <c r="BD179" s="1"/>
  <c r="BB179" s="1"/>
  <c r="AZ179" s="1"/>
  <c r="AX179" s="1"/>
  <c r="BP179"/>
  <c r="BH180"/>
  <c r="BF180" s="1"/>
  <c r="BD180" s="1"/>
  <c r="BB180" s="1"/>
  <c r="AZ180" s="1"/>
  <c r="AX180" s="1"/>
  <c r="BP180"/>
  <c r="M180"/>
  <c r="Y180"/>
  <c r="AE180"/>
  <c r="AI180"/>
  <c r="BH170"/>
  <c r="BF170" s="1"/>
  <c r="BD170" s="1"/>
  <c r="BB170" s="1"/>
  <c r="AZ170" s="1"/>
  <c r="AX170" s="1"/>
  <c r="BP170"/>
  <c r="AE170"/>
  <c r="AI170"/>
  <c r="Y170"/>
  <c r="BP173"/>
  <c r="BH173"/>
  <c r="BF173" s="1"/>
  <c r="BD173" s="1"/>
  <c r="BB173" s="1"/>
  <c r="AZ173" s="1"/>
  <c r="AX173" s="1"/>
  <c r="Y173"/>
  <c r="AE173"/>
  <c r="AI173"/>
  <c r="BP176"/>
  <c r="BH176"/>
  <c r="BF176" s="1"/>
  <c r="BD176" s="1"/>
  <c r="BB176" s="1"/>
  <c r="AZ176" s="1"/>
  <c r="AX176" s="1"/>
  <c r="AE176"/>
  <c r="AI176"/>
  <c r="Y176"/>
  <c r="BP181"/>
  <c r="BH181"/>
  <c r="BF181" s="1"/>
  <c r="BD181" s="1"/>
  <c r="BB181" s="1"/>
  <c r="AZ181" s="1"/>
  <c r="AX181" s="1"/>
  <c r="AE181"/>
  <c r="AI181"/>
  <c r="Y181"/>
  <c r="M181"/>
  <c r="BF101"/>
  <c r="BD101" s="1"/>
  <c r="BB101" s="1"/>
  <c r="AZ101" s="1"/>
  <c r="AX101" s="1"/>
  <c r="K268"/>
  <c r="K267"/>
  <c r="AR268"/>
  <c r="AR267"/>
  <c r="AN268"/>
  <c r="AN267"/>
  <c r="AI268"/>
  <c r="AI267"/>
  <c r="K264"/>
  <c r="K110"/>
  <c r="M110" s="1"/>
  <c r="K157"/>
  <c r="AP157"/>
  <c r="AX157"/>
  <c r="AZ157" s="1"/>
  <c r="BB157" s="1"/>
  <c r="BD157" s="1"/>
  <c r="BF157" s="1"/>
  <c r="BH157" s="1"/>
  <c r="BL157"/>
  <c r="BN157" s="1"/>
  <c r="BP157" s="1"/>
  <c r="K151"/>
  <c r="BL151"/>
  <c r="BN151" s="1"/>
  <c r="BP151" s="1"/>
  <c r="BL154"/>
  <c r="BN154" s="1"/>
  <c r="BP154" s="1"/>
  <c r="BD151"/>
  <c r="BF151" s="1"/>
  <c r="BD154"/>
  <c r="BF154" s="1"/>
  <c r="AX151"/>
  <c r="AZ151" s="1"/>
  <c r="AX154"/>
  <c r="AZ154" s="1"/>
  <c r="AP151"/>
  <c r="AX258"/>
  <c r="AZ258" s="1"/>
  <c r="BB258" s="1"/>
  <c r="BD258" s="1"/>
  <c r="BF258" s="1"/>
  <c r="BH258" s="1"/>
  <c r="BJ258" s="1"/>
  <c r="BL258" s="1"/>
  <c r="BN258" s="1"/>
  <c r="BP258" s="1"/>
  <c r="BR258" s="1"/>
  <c r="AX257"/>
  <c r="AZ257" s="1"/>
  <c r="BB257" s="1"/>
  <c r="BD257" s="1"/>
  <c r="BF257" s="1"/>
  <c r="BH257" s="1"/>
  <c r="BJ257" s="1"/>
  <c r="BL257" s="1"/>
  <c r="BN257" s="1"/>
  <c r="BP257" s="1"/>
  <c r="BR257" s="1"/>
  <c r="AX256"/>
  <c r="AZ256" s="1"/>
  <c r="BB256" s="1"/>
  <c r="BD256" s="1"/>
  <c r="BF256" s="1"/>
  <c r="BH256" s="1"/>
  <c r="BJ256" s="1"/>
  <c r="BL256" s="1"/>
  <c r="BN256" s="1"/>
  <c r="BP256" s="1"/>
  <c r="BR256" s="1"/>
  <c r="AI519"/>
  <c r="S519"/>
  <c r="M519"/>
  <c r="AX521"/>
  <c r="AZ521" s="1"/>
  <c r="BB521" s="1"/>
  <c r="BD521" s="1"/>
  <c r="BF521" s="1"/>
  <c r="BH521" s="1"/>
  <c r="BJ521" s="1"/>
  <c r="BL521" s="1"/>
  <c r="BN521" s="1"/>
  <c r="BP521" s="1"/>
  <c r="BR521" s="1"/>
  <c r="AR521"/>
  <c r="O475"/>
  <c r="M475" s="1"/>
  <c r="P472"/>
  <c r="P457"/>
  <c r="P1108" s="1"/>
  <c r="O457"/>
  <c r="O1108" s="1"/>
  <c r="AE363"/>
  <c r="AI363"/>
  <c r="AI364"/>
  <c r="AE364"/>
  <c r="AI362"/>
  <c r="AE362"/>
  <c r="AE360"/>
  <c r="AI360"/>
  <c r="AN360"/>
  <c r="AR360"/>
  <c r="AA360"/>
  <c r="I620"/>
  <c r="O620"/>
  <c r="M620" s="1"/>
  <c r="S620"/>
  <c r="AE620"/>
  <c r="AA620"/>
  <c r="BL620"/>
  <c r="BN620" s="1"/>
  <c r="BP620" s="1"/>
  <c r="BR620" s="1"/>
  <c r="AZ620"/>
  <c r="AX620" s="1"/>
  <c r="AN620"/>
  <c r="AP620" s="1"/>
  <c r="AR620" s="1"/>
  <c r="AI620"/>
  <c r="BL619"/>
  <c r="BN619" s="1"/>
  <c r="BP619" s="1"/>
  <c r="BD619"/>
  <c r="BB619" s="1"/>
  <c r="AN619"/>
  <c r="AP619" s="1"/>
  <c r="AR619" s="1"/>
  <c r="AE619"/>
  <c r="AI619"/>
  <c r="AA619"/>
  <c r="S619"/>
  <c r="O619"/>
  <c r="M619" s="1"/>
  <c r="K619" s="1"/>
  <c r="I619" s="1"/>
  <c r="I606"/>
  <c r="BL622"/>
  <c r="BN622" s="1"/>
  <c r="BP622" s="1"/>
  <c r="BR622" s="1"/>
  <c r="BD622"/>
  <c r="BH622"/>
  <c r="AZ622"/>
  <c r="M622"/>
  <c r="O622" s="1"/>
  <c r="AA622"/>
  <c r="AE622"/>
  <c r="AI622"/>
  <c r="AN622"/>
  <c r="AP622" s="1"/>
  <c r="AR622" s="1"/>
  <c r="I622"/>
  <c r="BD624"/>
  <c r="AZ624"/>
  <c r="AA624"/>
  <c r="AE624"/>
  <c r="AI624"/>
  <c r="AN624"/>
  <c r="AP624" s="1"/>
  <c r="S624"/>
  <c r="O624"/>
  <c r="M624" s="1"/>
  <c r="K624" s="1"/>
  <c r="I624" s="1"/>
  <c r="P607"/>
  <c r="N607" s="1"/>
  <c r="L607" s="1"/>
  <c r="O607"/>
  <c r="M607" s="1"/>
  <c r="K607" s="1"/>
  <c r="I607" s="1"/>
  <c r="O613"/>
  <c r="M613" s="1"/>
  <c r="K613" s="1"/>
  <c r="I613" s="1"/>
  <c r="J616"/>
  <c r="I616"/>
  <c r="J611"/>
  <c r="I611"/>
  <c r="I621"/>
  <c r="O605"/>
  <c r="O618"/>
  <c r="I617"/>
  <c r="I623"/>
  <c r="M623"/>
  <c r="O623" s="1"/>
  <c r="AA623"/>
  <c r="AE623"/>
  <c r="AI623"/>
  <c r="BH623"/>
  <c r="AJ612"/>
  <c r="AF612"/>
  <c r="BD612"/>
  <c r="BH612"/>
  <c r="AX612"/>
  <c r="AZ612" s="1"/>
  <c r="AN612"/>
  <c r="AP612" s="1"/>
  <c r="AR612" s="1"/>
  <c r="P612"/>
  <c r="N612" s="1"/>
  <c r="L612" s="1"/>
  <c r="O612"/>
  <c r="M612" s="1"/>
  <c r="K612" s="1"/>
  <c r="I612" s="1"/>
  <c r="BJ591"/>
  <c r="BL591" s="1"/>
  <c r="BJ592"/>
  <c r="BL592" s="1"/>
  <c r="BJ593"/>
  <c r="BL593" s="1"/>
  <c r="BJ594"/>
  <c r="BL594" s="1"/>
  <c r="BJ595"/>
  <c r="BL595" s="1"/>
  <c r="BJ596"/>
  <c r="BL596" s="1"/>
  <c r="BJ597"/>
  <c r="BL597" s="1"/>
  <c r="BJ598"/>
  <c r="BL598" s="1"/>
  <c r="BJ599"/>
  <c r="BL599" s="1"/>
  <c r="BJ600"/>
  <c r="BL600" s="1"/>
  <c r="BJ784"/>
  <c r="BJ785"/>
  <c r="BL785" s="1"/>
  <c r="BJ786"/>
  <c r="BL786" s="1"/>
  <c r="BJ787"/>
  <c r="BL787" s="1"/>
  <c r="BJ625"/>
  <c r="BL625" s="1"/>
  <c r="BJ626"/>
  <c r="BJ587"/>
  <c r="BL587" s="1"/>
  <c r="BN587" s="1"/>
  <c r="BJ586"/>
  <c r="BL586" s="1"/>
  <c r="BN586" s="1"/>
  <c r="BJ585"/>
  <c r="BL585" s="1"/>
  <c r="BN585" s="1"/>
  <c r="BJ580"/>
  <c r="BL580" s="1"/>
  <c r="BN580" s="1"/>
  <c r="BJ584"/>
  <c r="BL584" s="1"/>
  <c r="BN584" s="1"/>
  <c r="BJ579"/>
  <c r="BL579" s="1"/>
  <c r="BN579" s="1"/>
  <c r="BJ578"/>
  <c r="BL578" s="1"/>
  <c r="BN578" s="1"/>
  <c r="BJ577"/>
  <c r="BL577" s="1"/>
  <c r="BN577" s="1"/>
  <c r="BJ576"/>
  <c r="BL576" s="1"/>
  <c r="BJ575"/>
  <c r="BL575" s="1"/>
  <c r="BN575" s="1"/>
  <c r="BJ574"/>
  <c r="BL574" s="1"/>
  <c r="BN574" s="1"/>
  <c r="BJ583"/>
  <c r="BL583" s="1"/>
  <c r="BN583" s="1"/>
  <c r="BJ582"/>
  <c r="BL582" s="1"/>
  <c r="BN582" s="1"/>
  <c r="BJ589"/>
  <c r="BL589" s="1"/>
  <c r="BN589" s="1"/>
  <c r="BJ590"/>
  <c r="BL590" s="1"/>
  <c r="BN590" s="1"/>
  <c r="BH588"/>
  <c r="BJ588" s="1"/>
  <c r="BL588" s="1"/>
  <c r="BN588" s="1"/>
  <c r="BP588" s="1"/>
  <c r="BR588" s="1"/>
  <c r="AZ588"/>
  <c r="AX588" s="1"/>
  <c r="BD588"/>
  <c r="AN588"/>
  <c r="AP588" s="1"/>
  <c r="AR588"/>
  <c r="AI588"/>
  <c r="AL663"/>
  <c r="AP663"/>
  <c r="AR663" s="1"/>
  <c r="BR663"/>
  <c r="BM686"/>
  <c r="BM1127" s="1"/>
  <c r="BM1076" s="1"/>
  <c r="BL687"/>
  <c r="AX687"/>
  <c r="AZ687" s="1"/>
  <c r="BB687" s="1"/>
  <c r="BD687" s="1"/>
  <c r="BF687" s="1"/>
  <c r="BH687" s="1"/>
  <c r="AR687"/>
  <c r="AP687"/>
  <c r="AG686"/>
  <c r="AI686" s="1"/>
  <c r="AG687"/>
  <c r="AI687" s="1"/>
  <c r="AC687"/>
  <c r="AC688"/>
  <c r="W687"/>
  <c r="Y687" s="1"/>
  <c r="Q687"/>
  <c r="M687"/>
  <c r="I687"/>
  <c r="AA550"/>
  <c r="AA603"/>
  <c r="AI554"/>
  <c r="AI555"/>
  <c r="AZ554"/>
  <c r="AX554" s="1"/>
  <c r="AZ555"/>
  <c r="AX555" s="1"/>
  <c r="AZ556"/>
  <c r="AX556" s="1"/>
  <c r="AT554"/>
  <c r="AT555"/>
  <c r="BH555"/>
  <c r="BJ555" s="1"/>
  <c r="BL555" s="1"/>
  <c r="BN555" s="1"/>
  <c r="BH554"/>
  <c r="BJ554" s="1"/>
  <c r="BL554" s="1"/>
  <c r="BN554" s="1"/>
  <c r="AT552"/>
  <c r="AR552" s="1"/>
  <c r="S550"/>
  <c r="AT550"/>
  <c r="AR550" s="1"/>
  <c r="AX550"/>
  <c r="AZ550" s="1"/>
  <c r="BH550"/>
  <c r="BJ550" s="1"/>
  <c r="O564"/>
  <c r="S564"/>
  <c r="AN564"/>
  <c r="AP564" s="1"/>
  <c r="AR564" s="1"/>
  <c r="AT564" s="1"/>
  <c r="AX564"/>
  <c r="AZ564"/>
  <c r="BH564"/>
  <c r="BJ564" s="1"/>
  <c r="BL564" s="1"/>
  <c r="BN564" s="1"/>
  <c r="AI562"/>
  <c r="AI564"/>
  <c r="AI561"/>
  <c r="AI560"/>
  <c r="AT553"/>
  <c r="BH556"/>
  <c r="BJ556" s="1"/>
  <c r="BL556" s="1"/>
  <c r="BN556" s="1"/>
  <c r="AT556"/>
  <c r="AR556" s="1"/>
  <c r="AI556"/>
  <c r="O556"/>
  <c r="S556"/>
  <c r="M550"/>
  <c r="O550" s="1"/>
  <c r="O555"/>
  <c r="S555"/>
  <c r="O554"/>
  <c r="S554"/>
  <c r="BH565"/>
  <c r="BJ565" s="1"/>
  <c r="BL565" s="1"/>
  <c r="BN565" s="1"/>
  <c r="AZ565"/>
  <c r="AX565"/>
  <c r="AN565"/>
  <c r="AP565" s="1"/>
  <c r="AR565" s="1"/>
  <c r="AT565" s="1"/>
  <c r="AN566"/>
  <c r="AP566" s="1"/>
  <c r="AR566" s="1"/>
  <c r="AT566" s="1"/>
  <c r="AX566"/>
  <c r="AI565"/>
  <c r="S565"/>
  <c r="O565"/>
  <c r="BH603"/>
  <c r="AX603"/>
  <c r="AZ603" s="1"/>
  <c r="AT603"/>
  <c r="S603"/>
  <c r="M603"/>
  <c r="O603" s="1"/>
  <c r="AI542"/>
  <c r="BH542"/>
  <c r="BL542"/>
  <c r="BN542" s="1"/>
  <c r="BB542"/>
  <c r="AR542"/>
  <c r="K542"/>
  <c r="M542" s="1"/>
  <c r="O542" s="1"/>
  <c r="Q542" s="1"/>
  <c r="S542" s="1"/>
  <c r="BH539"/>
  <c r="BJ539" s="1"/>
  <c r="BL539" s="1"/>
  <c r="BN539" s="1"/>
  <c r="BR539"/>
  <c r="AR539"/>
  <c r="AZ539"/>
  <c r="BB539" s="1"/>
  <c r="BD539" s="1"/>
  <c r="M539"/>
  <c r="O539" s="1"/>
  <c r="Q539" s="1"/>
  <c r="S539" s="1"/>
  <c r="AI539"/>
  <c r="BR538"/>
  <c r="AZ538"/>
  <c r="AZ1112" s="1"/>
  <c r="BH538"/>
  <c r="BL538" s="1"/>
  <c r="BN538" s="1"/>
  <c r="BH514"/>
  <c r="BJ514" s="1"/>
  <c r="BL514" s="1"/>
  <c r="BN514" s="1"/>
  <c r="AR538"/>
  <c r="AI538"/>
  <c r="M538"/>
  <c r="O538" s="1"/>
  <c r="Q538" s="1"/>
  <c r="S538" s="1"/>
  <c r="I867"/>
  <c r="M867"/>
  <c r="Q867"/>
  <c r="Y867"/>
  <c r="Y868"/>
  <c r="Y869"/>
  <c r="Y870"/>
  <c r="Y866"/>
  <c r="BP714"/>
  <c r="BR714" s="1"/>
  <c r="BL714"/>
  <c r="BH714"/>
  <c r="BF714" s="1"/>
  <c r="BD714" s="1"/>
  <c r="BB714" s="1"/>
  <c r="AZ714" s="1"/>
  <c r="AX714" s="1"/>
  <c r="AR714"/>
  <c r="AL727"/>
  <c r="AL726"/>
  <c r="AL724"/>
  <c r="AL723"/>
  <c r="AL720"/>
  <c r="AL719"/>
  <c r="AL718"/>
  <c r="AY931"/>
  <c r="AX933"/>
  <c r="AX934"/>
  <c r="AX935"/>
  <c r="AX931"/>
  <c r="AZ931" s="1"/>
  <c r="BB931" s="1"/>
  <c r="AX930"/>
  <c r="AX922"/>
  <c r="AX932"/>
  <c r="AX936"/>
  <c r="AX937"/>
  <c r="AZ937" s="1"/>
  <c r="BB937" s="1"/>
  <c r="AZ908"/>
  <c r="BB908" s="1"/>
  <c r="BD908" s="1"/>
  <c r="BF908" s="1"/>
  <c r="BH908" s="1"/>
  <c r="BJ908" s="1"/>
  <c r="BL908" s="1"/>
  <c r="AZ909"/>
  <c r="BB909" s="1"/>
  <c r="BD909" s="1"/>
  <c r="BF909" s="1"/>
  <c r="BH909" s="1"/>
  <c r="BJ909" s="1"/>
  <c r="BL909" s="1"/>
  <c r="BN909" s="1"/>
  <c r="AZ918"/>
  <c r="BB918" s="1"/>
  <c r="AZ919"/>
  <c r="BB919" s="1"/>
  <c r="AZ920"/>
  <c r="BB920" s="1"/>
  <c r="AZ921"/>
  <c r="BB921" s="1"/>
  <c r="AZ922"/>
  <c r="BB922" s="1"/>
  <c r="AZ933"/>
  <c r="BB933" s="1"/>
  <c r="AZ934"/>
  <c r="BB934" s="1"/>
  <c r="AZ935"/>
  <c r="BB935" s="1"/>
  <c r="AX907"/>
  <c r="AZ907" s="1"/>
  <c r="BB907" s="1"/>
  <c r="AX904"/>
  <c r="AZ904" s="1"/>
  <c r="BB904" s="1"/>
  <c r="BD904" s="1"/>
  <c r="BF904" s="1"/>
  <c r="BH904" s="1"/>
  <c r="BJ904" s="1"/>
  <c r="AX903"/>
  <c r="AZ903" s="1"/>
  <c r="BB903" s="1"/>
  <c r="AX902"/>
  <c r="AZ902" s="1"/>
  <c r="BB902" s="1"/>
  <c r="AX901"/>
  <c r="AZ901" s="1"/>
  <c r="BB901" s="1"/>
  <c r="AX900"/>
  <c r="AZ900" s="1"/>
  <c r="BB900" s="1"/>
  <c r="AX899"/>
  <c r="AZ899" s="1"/>
  <c r="BB899" s="1"/>
  <c r="AX898"/>
  <c r="AZ898" s="1"/>
  <c r="BB898" s="1"/>
  <c r="AX897"/>
  <c r="AZ897" s="1"/>
  <c r="BB897" s="1"/>
  <c r="AX896"/>
  <c r="AZ896" s="1"/>
  <c r="BB896" s="1"/>
  <c r="AX895"/>
  <c r="AX893"/>
  <c r="AZ893" s="1"/>
  <c r="BB893" s="1"/>
  <c r="BD893" s="1"/>
  <c r="BF893" s="1"/>
  <c r="AX892"/>
  <c r="AZ892" s="1"/>
  <c r="BB892" s="1"/>
  <c r="BD892" s="1"/>
  <c r="BF892" s="1"/>
  <c r="AX891"/>
  <c r="AZ891" s="1"/>
  <c r="BB891" s="1"/>
  <c r="BD891" s="1"/>
  <c r="BF891" s="1"/>
  <c r="AX890"/>
  <c r="AZ890" s="1"/>
  <c r="BB890" s="1"/>
  <c r="BD890" s="1"/>
  <c r="BF890" s="1"/>
  <c r="AX889"/>
  <c r="AZ889" s="1"/>
  <c r="BB889" s="1"/>
  <c r="BD889" s="1"/>
  <c r="BF889" s="1"/>
  <c r="AX888"/>
  <c r="AZ888" s="1"/>
  <c r="BB888" s="1"/>
  <c r="BD888" s="1"/>
  <c r="BF888" s="1"/>
  <c r="AX887"/>
  <c r="AZ887" s="1"/>
  <c r="BB887" s="1"/>
  <c r="BD887" s="1"/>
  <c r="BF887" s="1"/>
  <c r="AX886"/>
  <c r="AZ886" s="1"/>
  <c r="BB886" s="1"/>
  <c r="BD886" s="1"/>
  <c r="BF886" s="1"/>
  <c r="AX885"/>
  <c r="AZ885" s="1"/>
  <c r="BB885" s="1"/>
  <c r="BD885" s="1"/>
  <c r="BF885" s="1"/>
  <c r="AX884"/>
  <c r="AX862"/>
  <c r="AZ862" s="1"/>
  <c r="BB862" s="1"/>
  <c r="BD862" s="1"/>
  <c r="BF862" s="1"/>
  <c r="AX861"/>
  <c r="AZ861" s="1"/>
  <c r="BB861" s="1"/>
  <c r="BD861" s="1"/>
  <c r="BF861" s="1"/>
  <c r="AX860"/>
  <c r="AZ860" s="1"/>
  <c r="BB860" s="1"/>
  <c r="BD860" s="1"/>
  <c r="BF860" s="1"/>
  <c r="AX859"/>
  <c r="AZ859" s="1"/>
  <c r="BB859" s="1"/>
  <c r="BD859" s="1"/>
  <c r="BF859" s="1"/>
  <c r="AX849"/>
  <c r="AZ849" s="1"/>
  <c r="BB849" s="1"/>
  <c r="BD849" s="1"/>
  <c r="BF849" s="1"/>
  <c r="AX857"/>
  <c r="AZ857" s="1"/>
  <c r="BB857" s="1"/>
  <c r="BD857" s="1"/>
  <c r="BF857" s="1"/>
  <c r="AX853"/>
  <c r="AZ853" s="1"/>
  <c r="BB853" s="1"/>
  <c r="BD853" s="1"/>
  <c r="BF853" s="1"/>
  <c r="AX852"/>
  <c r="AZ852" s="1"/>
  <c r="BB852" s="1"/>
  <c r="BD852" s="1"/>
  <c r="BF852" s="1"/>
  <c r="AX851"/>
  <c r="AZ851" s="1"/>
  <c r="BB851" s="1"/>
  <c r="BD851" s="1"/>
  <c r="BF851" s="1"/>
  <c r="AX850"/>
  <c r="AZ850" s="1"/>
  <c r="BB850" s="1"/>
  <c r="BD850" s="1"/>
  <c r="BF850" s="1"/>
  <c r="AX848"/>
  <c r="AZ848" s="1"/>
  <c r="BB848" s="1"/>
  <c r="BD848" s="1"/>
  <c r="BF848" s="1"/>
  <c r="AX847"/>
  <c r="AZ847" s="1"/>
  <c r="BB847" s="1"/>
  <c r="BD847" s="1"/>
  <c r="BF847" s="1"/>
  <c r="AX846"/>
  <c r="AZ846" s="1"/>
  <c r="BB846" s="1"/>
  <c r="BD846" s="1"/>
  <c r="BF846" s="1"/>
  <c r="BR638"/>
  <c r="BL636"/>
  <c r="BL637"/>
  <c r="BL638"/>
  <c r="BL639"/>
  <c r="BL640"/>
  <c r="AL638"/>
  <c r="AR638"/>
  <c r="S638"/>
  <c r="Q638"/>
  <c r="M638"/>
  <c r="I638"/>
  <c r="BP634"/>
  <c r="BR634" s="1"/>
  <c r="BP635"/>
  <c r="BR635" s="1"/>
  <c r="BL635"/>
  <c r="BJ635" s="1"/>
  <c r="BH635" s="1"/>
  <c r="BF635" s="1"/>
  <c r="BD635" s="1"/>
  <c r="BB635" s="1"/>
  <c r="AZ635" s="1"/>
  <c r="AR635"/>
  <c r="AL635"/>
  <c r="AG635"/>
  <c r="S635"/>
  <c r="Q635" s="1"/>
  <c r="O635" s="1"/>
  <c r="BP633"/>
  <c r="BR633" s="1"/>
  <c r="BL633"/>
  <c r="BJ633" s="1"/>
  <c r="BH633" s="1"/>
  <c r="BF633" s="1"/>
  <c r="BD633" s="1"/>
  <c r="BB633" s="1"/>
  <c r="AZ633" s="1"/>
  <c r="AR633"/>
  <c r="AL633"/>
  <c r="AG633"/>
  <c r="AI633" s="1"/>
  <c r="Y633"/>
  <c r="S634"/>
  <c r="Q634" s="1"/>
  <c r="O634" s="1"/>
  <c r="M634" s="1"/>
  <c r="S633"/>
  <c r="Q633" s="1"/>
  <c r="O633" s="1"/>
  <c r="M633" s="1"/>
  <c r="AL631"/>
  <c r="AE631"/>
  <c r="AR631"/>
  <c r="BP631"/>
  <c r="BR631" s="1"/>
  <c r="AZ631"/>
  <c r="BB631" s="1"/>
  <c r="BD631" s="1"/>
  <c r="BF631" s="1"/>
  <c r="BH631" s="1"/>
  <c r="BJ631" s="1"/>
  <c r="BL631" s="1"/>
  <c r="BL354"/>
  <c r="BN354" s="1"/>
  <c r="BP354" s="1"/>
  <c r="AT354"/>
  <c r="AA354"/>
  <c r="O354"/>
  <c r="S354"/>
  <c r="Q354" s="1"/>
  <c r="K354"/>
  <c r="I634"/>
  <c r="I632"/>
  <c r="I628"/>
  <c r="BL353"/>
  <c r="BL309"/>
  <c r="BL308"/>
  <c r="BL352"/>
  <c r="BL342"/>
  <c r="BL351"/>
  <c r="BN351" s="1"/>
  <c r="BP351" s="1"/>
  <c r="BR351" s="1"/>
  <c r="BL350"/>
  <c r="BL349"/>
  <c r="BL348"/>
  <c r="BL347"/>
  <c r="BL346"/>
  <c r="BL345"/>
  <c r="BN345" s="1"/>
  <c r="BP345" s="1"/>
  <c r="BR345" s="1"/>
  <c r="BL343"/>
  <c r="BN343" s="1"/>
  <c r="BL307"/>
  <c r="BL306"/>
  <c r="BL305"/>
  <c r="BL304"/>
  <c r="BL303"/>
  <c r="AX345"/>
  <c r="AZ345" s="1"/>
  <c r="BB345" s="1"/>
  <c r="BD345" s="1"/>
  <c r="BH345"/>
  <c r="AX344"/>
  <c r="AZ344" s="1"/>
  <c r="BB344" s="1"/>
  <c r="BD344" s="1"/>
  <c r="BH344"/>
  <c r="BL344"/>
  <c r="AI344"/>
  <c r="AA344"/>
  <c r="AI345"/>
  <c r="AA345"/>
  <c r="BH351"/>
  <c r="S351"/>
  <c r="Q351" s="1"/>
  <c r="O351" s="1"/>
  <c r="M351" s="1"/>
  <c r="K351" s="1"/>
  <c r="AA351"/>
  <c r="S350"/>
  <c r="Q350" s="1"/>
  <c r="O350" s="1"/>
  <c r="M350" s="1"/>
  <c r="K350" s="1"/>
  <c r="AA350"/>
  <c r="AI350"/>
  <c r="AN350"/>
  <c r="S349"/>
  <c r="Q349" s="1"/>
  <c r="O349" s="1"/>
  <c r="M349" s="1"/>
  <c r="K349" s="1"/>
  <c r="AA349"/>
  <c r="AI349"/>
  <c r="AN349"/>
  <c r="AN348"/>
  <c r="AA348"/>
  <c r="AI348"/>
  <c r="S348"/>
  <c r="Q348" s="1"/>
  <c r="O348" s="1"/>
  <c r="M348" s="1"/>
  <c r="K348" s="1"/>
  <c r="AN626"/>
  <c r="AR626"/>
  <c r="AT626" s="1"/>
  <c r="AV626" s="1"/>
  <c r="AI626"/>
  <c r="K626"/>
  <c r="O626"/>
  <c r="S626"/>
  <c r="AR304"/>
  <c r="AR303"/>
  <c r="AR302"/>
  <c r="AR301"/>
  <c r="AR300"/>
  <c r="AN302"/>
  <c r="AA302"/>
  <c r="AI302"/>
  <c r="S302"/>
  <c r="Q302" s="1"/>
  <c r="O302" s="1"/>
  <c r="M302" s="1"/>
  <c r="K302" s="1"/>
  <c r="BR669"/>
  <c r="BP669" s="1"/>
  <c r="BL669"/>
  <c r="BF669"/>
  <c r="BD669" s="1"/>
  <c r="BB669" s="1"/>
  <c r="AZ669" s="1"/>
  <c r="AX669" s="1"/>
  <c r="AR669"/>
  <c r="AP669" s="1"/>
  <c r="I669"/>
  <c r="O752"/>
  <c r="Q752" s="1"/>
  <c r="U752"/>
  <c r="BF751"/>
  <c r="BD751" s="1"/>
  <c r="BB751" s="1"/>
  <c r="AZ751" s="1"/>
  <c r="AX751" s="1"/>
  <c r="BF750"/>
  <c r="BD750" s="1"/>
  <c r="BB750" s="1"/>
  <c r="AZ750" s="1"/>
  <c r="AX750" s="1"/>
  <c r="AA750"/>
  <c r="U751"/>
  <c r="U750"/>
  <c r="O751"/>
  <c r="Q751" s="1"/>
  <c r="O750"/>
  <c r="Q750" s="1"/>
  <c r="BM845"/>
  <c r="BO845" s="1"/>
  <c r="AY845"/>
  <c r="BA845" s="1"/>
  <c r="BC845" s="1"/>
  <c r="BE845" s="1"/>
  <c r="BG845" s="1"/>
  <c r="BI845" s="1"/>
  <c r="AT796"/>
  <c r="AX796"/>
  <c r="AZ796" s="1"/>
  <c r="BB796" s="1"/>
  <c r="BD796" s="1"/>
  <c r="BF796" s="1"/>
  <c r="BH796" s="1"/>
  <c r="BJ796" s="1"/>
  <c r="BL796" s="1"/>
  <c r="BN796" s="1"/>
  <c r="BP796" s="1"/>
  <c r="BR796" s="1"/>
  <c r="AT795"/>
  <c r="AX795"/>
  <c r="AZ795" s="1"/>
  <c r="BB795" s="1"/>
  <c r="BD795" s="1"/>
  <c r="BF795" s="1"/>
  <c r="BH795" s="1"/>
  <c r="BJ795" s="1"/>
  <c r="BL795" s="1"/>
  <c r="BN795" s="1"/>
  <c r="BP795" s="1"/>
  <c r="BR795" s="1"/>
  <c r="AT794"/>
  <c r="AX794"/>
  <c r="AZ794" s="1"/>
  <c r="BB794" s="1"/>
  <c r="BD794" s="1"/>
  <c r="BF794" s="1"/>
  <c r="BH794" s="1"/>
  <c r="BJ794" s="1"/>
  <c r="BL794" s="1"/>
  <c r="BN794" s="1"/>
  <c r="BP794" s="1"/>
  <c r="BR794" s="1"/>
  <c r="AX793"/>
  <c r="AZ793" s="1"/>
  <c r="BB793" s="1"/>
  <c r="BD793" s="1"/>
  <c r="BF793" s="1"/>
  <c r="BH793" s="1"/>
  <c r="BJ793" s="1"/>
  <c r="BL793" s="1"/>
  <c r="BN793" s="1"/>
  <c r="BP793" s="1"/>
  <c r="BR793" s="1"/>
  <c r="AT793"/>
  <c r="AT792"/>
  <c r="AX792"/>
  <c r="AZ792" s="1"/>
  <c r="BB792" s="1"/>
  <c r="BD792" s="1"/>
  <c r="BF792" s="1"/>
  <c r="BH792" s="1"/>
  <c r="BJ792" s="1"/>
  <c r="BL792" s="1"/>
  <c r="BN792" s="1"/>
  <c r="BP792" s="1"/>
  <c r="I46"/>
  <c r="AP395"/>
  <c r="AR395"/>
  <c r="BD395"/>
  <c r="AZ395"/>
  <c r="AE395"/>
  <c r="O395"/>
  <c r="M395" s="1"/>
  <c r="K395" s="1"/>
  <c r="I395" s="1"/>
  <c r="AR369"/>
  <c r="Y369"/>
  <c r="S369"/>
  <c r="Q369" s="1"/>
  <c r="M369"/>
  <c r="O396"/>
  <c r="M396" s="1"/>
  <c r="K396" s="1"/>
  <c r="I396" s="1"/>
  <c r="BH396"/>
  <c r="BH1102" s="1"/>
  <c r="BD396"/>
  <c r="AZ396"/>
  <c r="AX396" s="1"/>
  <c r="AX1102" s="1"/>
  <c r="AX1101" s="1"/>
  <c r="AR396"/>
  <c r="I692"/>
  <c r="S719"/>
  <c r="Q719" s="1"/>
  <c r="O719" s="1"/>
  <c r="M719" s="1"/>
  <c r="Y719"/>
  <c r="AC719"/>
  <c r="S720"/>
  <c r="Q720" s="1"/>
  <c r="O720" s="1"/>
  <c r="M720" s="1"/>
  <c r="Y720"/>
  <c r="AC720"/>
  <c r="S723"/>
  <c r="Q723" s="1"/>
  <c r="O723" s="1"/>
  <c r="M723" s="1"/>
  <c r="Y723"/>
  <c r="AC723"/>
  <c r="AG723"/>
  <c r="AI723" s="1"/>
  <c r="AG720"/>
  <c r="AI720" s="1"/>
  <c r="AG719"/>
  <c r="AI719" s="1"/>
  <c r="AG718"/>
  <c r="AI718" s="1"/>
  <c r="AC718"/>
  <c r="Y718"/>
  <c r="S718"/>
  <c r="Q718" s="1"/>
  <c r="O718" s="1"/>
  <c r="AE466"/>
  <c r="AG466" s="1"/>
  <c r="AI466" s="1"/>
  <c r="AZ402"/>
  <c r="O402"/>
  <c r="M402" s="1"/>
  <c r="K402" s="1"/>
  <c r="I402" s="1"/>
  <c r="AA402"/>
  <c r="AI402"/>
  <c r="BO373"/>
  <c r="AN397"/>
  <c r="AU373"/>
  <c r="AO373"/>
  <c r="AO1098" s="1"/>
  <c r="AN373"/>
  <c r="AH373"/>
  <c r="AG373"/>
  <c r="AE373" s="1"/>
  <c r="Z373"/>
  <c r="Y373"/>
  <c r="T373"/>
  <c r="R373" s="1"/>
  <c r="S373"/>
  <c r="N373"/>
  <c r="M373"/>
  <c r="K373" s="1"/>
  <c r="L373"/>
  <c r="AX425"/>
  <c r="AX426"/>
  <c r="AX430"/>
  <c r="AX446"/>
  <c r="AX431"/>
  <c r="AX432"/>
  <c r="AX424"/>
  <c r="AY423"/>
  <c r="AY1107" s="1"/>
  <c r="AX423"/>
  <c r="AY411"/>
  <c r="AX405"/>
  <c r="AX406"/>
  <c r="AX408"/>
  <c r="AX409"/>
  <c r="AX410"/>
  <c r="AX411"/>
  <c r="AX412"/>
  <c r="AX413"/>
  <c r="AX414"/>
  <c r="AX415"/>
  <c r="AX416"/>
  <c r="AX417"/>
  <c r="AX418"/>
  <c r="AX419"/>
  <c r="AX420"/>
  <c r="AX421"/>
  <c r="AX404"/>
  <c r="AT404"/>
  <c r="AR404"/>
  <c r="AN405"/>
  <c r="AI404"/>
  <c r="AA404"/>
  <c r="U404"/>
  <c r="O404"/>
  <c r="AI405"/>
  <c r="AA405"/>
  <c r="U405"/>
  <c r="O405"/>
  <c r="M405" s="1"/>
  <c r="K405" s="1"/>
  <c r="I405" s="1"/>
  <c r="AP412"/>
  <c r="AN412" s="1"/>
  <c r="AP413"/>
  <c r="AN413" s="1"/>
  <c r="AP414"/>
  <c r="AN414" s="1"/>
  <c r="AP415"/>
  <c r="AN415" s="1"/>
  <c r="AP416"/>
  <c r="AN416" s="1"/>
  <c r="AT417"/>
  <c r="AR417" s="1"/>
  <c r="AP417" s="1"/>
  <c r="BL443"/>
  <c r="BN443" s="1"/>
  <c r="BR443" s="1"/>
  <c r="BL444"/>
  <c r="BN444" s="1"/>
  <c r="AX443"/>
  <c r="AA442"/>
  <c r="AA441"/>
  <c r="AB436"/>
  <c r="AA436"/>
  <c r="AB440"/>
  <c r="AA440"/>
  <c r="AB438"/>
  <c r="AA438"/>
  <c r="AA427"/>
  <c r="S427"/>
  <c r="O427"/>
  <c r="M427" s="1"/>
  <c r="K427" s="1"/>
  <c r="AI450"/>
  <c r="AE452"/>
  <c r="AG452" s="1"/>
  <c r="AG1109" s="1"/>
  <c r="AG1108" s="1"/>
  <c r="AI526"/>
  <c r="AI422"/>
  <c r="AI448"/>
  <c r="AI449"/>
  <c r="AI451"/>
  <c r="AI453"/>
  <c r="AI445"/>
  <c r="AI427"/>
  <c r="AR427"/>
  <c r="AP427" s="1"/>
  <c r="AN427" s="1"/>
  <c r="AZ427"/>
  <c r="AX427" s="1"/>
  <c r="BD427"/>
  <c r="BL427"/>
  <c r="BN427" s="1"/>
  <c r="BR427" s="1"/>
  <c r="BL602"/>
  <c r="BN602" s="1"/>
  <c r="BR602" s="1"/>
  <c r="BL601"/>
  <c r="BN601" s="1"/>
  <c r="BR601" s="1"/>
  <c r="BH602"/>
  <c r="BH601"/>
  <c r="BD602"/>
  <c r="AZ602"/>
  <c r="AX602" s="1"/>
  <c r="AN602"/>
  <c r="AI602"/>
  <c r="AI601"/>
  <c r="AA602"/>
  <c r="S602"/>
  <c r="O602"/>
  <c r="M602" s="1"/>
  <c r="K602" s="1"/>
  <c r="I602" s="1"/>
  <c r="AR422"/>
  <c r="AN422"/>
  <c r="Y452"/>
  <c r="W452" s="1"/>
  <c r="U452" s="1"/>
  <c r="S422"/>
  <c r="Q422" s="1"/>
  <c r="AT420"/>
  <c r="AR420" s="1"/>
  <c r="AP420" s="1"/>
  <c r="AT419"/>
  <c r="AR419" s="1"/>
  <c r="AP419" s="1"/>
  <c r="BR808"/>
  <c r="BR807"/>
  <c r="BN807"/>
  <c r="BL807" s="1"/>
  <c r="BJ807" s="1"/>
  <c r="BH807" s="1"/>
  <c r="BF807" s="1"/>
  <c r="BD807" s="1"/>
  <c r="BB807" s="1"/>
  <c r="AZ807" s="1"/>
  <c r="AX807" s="1"/>
  <c r="BN808"/>
  <c r="BL808" s="1"/>
  <c r="BJ808" s="1"/>
  <c r="BH808" s="1"/>
  <c r="BF808" s="1"/>
  <c r="BD808" s="1"/>
  <c r="BB808" s="1"/>
  <c r="AZ808" s="1"/>
  <c r="AX808" s="1"/>
  <c r="AG808"/>
  <c r="AG807"/>
  <c r="AA808"/>
  <c r="AA807"/>
  <c r="S807"/>
  <c r="S808"/>
  <c r="Q808" s="1"/>
  <c r="AX818"/>
  <c r="AZ818" s="1"/>
  <c r="BB818" s="1"/>
  <c r="BD818" s="1"/>
  <c r="BF818" s="1"/>
  <c r="BH818" s="1"/>
  <c r="BJ818" s="1"/>
  <c r="BL818" s="1"/>
  <c r="BN818" s="1"/>
  <c r="BR818" s="1"/>
  <c r="AG818"/>
  <c r="AA818"/>
  <c r="U818"/>
  <c r="Q818"/>
  <c r="AX828"/>
  <c r="AZ828" s="1"/>
  <c r="BB828" s="1"/>
  <c r="BD828" s="1"/>
  <c r="BF828" s="1"/>
  <c r="BH828" s="1"/>
  <c r="BJ828" s="1"/>
  <c r="BL828" s="1"/>
  <c r="BN828" s="1"/>
  <c r="BR828" s="1"/>
  <c r="AX819"/>
  <c r="AZ819" s="1"/>
  <c r="BB819" s="1"/>
  <c r="BD819" s="1"/>
  <c r="BF819" s="1"/>
  <c r="BH819" s="1"/>
  <c r="BJ819" s="1"/>
  <c r="BL819" s="1"/>
  <c r="BN819" s="1"/>
  <c r="BR819" s="1"/>
  <c r="AG828"/>
  <c r="AA828"/>
  <c r="U828"/>
  <c r="Q828"/>
  <c r="Q819"/>
  <c r="U819"/>
  <c r="AA819"/>
  <c r="AG819"/>
  <c r="AG829"/>
  <c r="Q829"/>
  <c r="U829"/>
  <c r="AA829"/>
  <c r="AR889"/>
  <c r="AP889" s="1"/>
  <c r="AL889"/>
  <c r="AL888"/>
  <c r="I889"/>
  <c r="Q889"/>
  <c r="U889"/>
  <c r="AA889"/>
  <c r="AG889"/>
  <c r="AL893"/>
  <c r="Q893"/>
  <c r="R893"/>
  <c r="U893"/>
  <c r="V893"/>
  <c r="Y893"/>
  <c r="Z893"/>
  <c r="AA893"/>
  <c r="AB893"/>
  <c r="AG893"/>
  <c r="AR893"/>
  <c r="AP893" s="1"/>
  <c r="AX839"/>
  <c r="AZ839" s="1"/>
  <c r="BB839" s="1"/>
  <c r="BD839" s="1"/>
  <c r="BF839" s="1"/>
  <c r="AX840"/>
  <c r="AZ840" s="1"/>
  <c r="BB840" s="1"/>
  <c r="BD840" s="1"/>
  <c r="BF840" s="1"/>
  <c r="AX841"/>
  <c r="AZ841" s="1"/>
  <c r="BB841" s="1"/>
  <c r="BD841" s="1"/>
  <c r="BF841" s="1"/>
  <c r="AX842"/>
  <c r="AZ842" s="1"/>
  <c r="BB842" s="1"/>
  <c r="BD842" s="1"/>
  <c r="BF842" s="1"/>
  <c r="AX843"/>
  <c r="AZ843" s="1"/>
  <c r="BB843" s="1"/>
  <c r="BD843" s="1"/>
  <c r="BF843" s="1"/>
  <c r="AX844"/>
  <c r="AZ844" s="1"/>
  <c r="BB844" s="1"/>
  <c r="BD844" s="1"/>
  <c r="BF844" s="1"/>
  <c r="AX838"/>
  <c r="AZ838" s="1"/>
  <c r="BB838" s="1"/>
  <c r="BD838" s="1"/>
  <c r="BF838" s="1"/>
  <c r="BJ892"/>
  <c r="BL892" s="1"/>
  <c r="BN892" s="1"/>
  <c r="BJ889"/>
  <c r="BL889" s="1"/>
  <c r="BN889" s="1"/>
  <c r="BJ893"/>
  <c r="BL893" s="1"/>
  <c r="BN893" s="1"/>
  <c r="AR892"/>
  <c r="AP892" s="1"/>
  <c r="AL892"/>
  <c r="AG892"/>
  <c r="Y892"/>
  <c r="Z892"/>
  <c r="AA892"/>
  <c r="AB892"/>
  <c r="Q892"/>
  <c r="R892"/>
  <c r="U892"/>
  <c r="V892"/>
  <c r="K826"/>
  <c r="BR898"/>
  <c r="BL898"/>
  <c r="BJ898" s="1"/>
  <c r="BH898" s="1"/>
  <c r="BF898" s="1"/>
  <c r="BD898" s="1"/>
  <c r="AR898"/>
  <c r="AP898" s="1"/>
  <c r="AS898"/>
  <c r="AQ898" s="1"/>
  <c r="AC898"/>
  <c r="AG898"/>
  <c r="Y898"/>
  <c r="I898"/>
  <c r="M898"/>
  <c r="Q898"/>
  <c r="BR899"/>
  <c r="AR899"/>
  <c r="AP899" s="1"/>
  <c r="AL899"/>
  <c r="AG899"/>
  <c r="AI899" s="1"/>
  <c r="AC899"/>
  <c r="Y899"/>
  <c r="Q899"/>
  <c r="M899"/>
  <c r="I899"/>
  <c r="BR901"/>
  <c r="AR901"/>
  <c r="AP901" s="1"/>
  <c r="AL902"/>
  <c r="AL901"/>
  <c r="I901"/>
  <c r="M901"/>
  <c r="Q901"/>
  <c r="Y901"/>
  <c r="AC901"/>
  <c r="AG901"/>
  <c r="AI901" s="1"/>
  <c r="BR904"/>
  <c r="AL904"/>
  <c r="AG904"/>
  <c r="AI904" s="1"/>
  <c r="Y904"/>
  <c r="W904" s="1"/>
  <c r="I904"/>
  <c r="M904"/>
  <c r="Q904"/>
  <c r="AH932"/>
  <c r="AG932"/>
  <c r="AG935"/>
  <c r="AA935"/>
  <c r="I935"/>
  <c r="U935"/>
  <c r="AL934"/>
  <c r="AL933"/>
  <c r="AG934"/>
  <c r="Y934"/>
  <c r="AA934" s="1"/>
  <c r="U934"/>
  <c r="I934"/>
  <c r="AL957"/>
  <c r="AL956"/>
  <c r="AL955"/>
  <c r="AL959"/>
  <c r="AG959"/>
  <c r="O959"/>
  <c r="Q959" s="1"/>
  <c r="AL938"/>
  <c r="AA938"/>
  <c r="AG938"/>
  <c r="I938"/>
  <c r="U938"/>
  <c r="I939"/>
  <c r="U939"/>
  <c r="U937"/>
  <c r="AG939"/>
  <c r="BJ940"/>
  <c r="BH940" s="1"/>
  <c r="BF940" s="1"/>
  <c r="BD940" s="1"/>
  <c r="BB940" s="1"/>
  <c r="AZ940" s="1"/>
  <c r="AX940" s="1"/>
  <c r="BJ946"/>
  <c r="BH946" s="1"/>
  <c r="BF946" s="1"/>
  <c r="BD946" s="1"/>
  <c r="BB946" s="1"/>
  <c r="AZ946" s="1"/>
  <c r="AX946" s="1"/>
  <c r="AL946"/>
  <c r="AL947"/>
  <c r="AG947"/>
  <c r="AA946"/>
  <c r="Y946" s="1"/>
  <c r="AG946"/>
  <c r="Q946"/>
  <c r="I946"/>
  <c r="AB932"/>
  <c r="AA932"/>
  <c r="BJ944"/>
  <c r="BH944" s="1"/>
  <c r="BF944" s="1"/>
  <c r="BD944" s="1"/>
  <c r="BB944" s="1"/>
  <c r="AZ944" s="1"/>
  <c r="AX944" s="1"/>
  <c r="AP944"/>
  <c r="AR944" s="1"/>
  <c r="AP943"/>
  <c r="AR943" s="1"/>
  <c r="AL944"/>
  <c r="AG944"/>
  <c r="AA944"/>
  <c r="AG943"/>
  <c r="AA943"/>
  <c r="W908"/>
  <c r="M908"/>
  <c r="O908" s="1"/>
  <c r="O1146" s="1"/>
  <c r="U931"/>
  <c r="U930"/>
  <c r="U1015"/>
  <c r="U1014"/>
  <c r="U1013"/>
  <c r="U1012"/>
  <c r="U1011"/>
  <c r="U1010"/>
  <c r="U1009"/>
  <c r="U1008"/>
  <c r="U1006"/>
  <c r="U1005"/>
  <c r="U1004"/>
  <c r="U1003"/>
  <c r="U1002"/>
  <c r="U1001"/>
  <c r="U1000"/>
  <c r="U999"/>
  <c r="U998"/>
  <c r="U997"/>
  <c r="U996"/>
  <c r="U995"/>
  <c r="U994"/>
  <c r="U992"/>
  <c r="U991"/>
  <c r="U990"/>
  <c r="U989"/>
  <c r="U988"/>
  <c r="U987"/>
  <c r="U986"/>
  <c r="U985"/>
  <c r="U984"/>
  <c r="U983"/>
  <c r="U982"/>
  <c r="U981"/>
  <c r="U980"/>
  <c r="U929"/>
  <c r="U927"/>
  <c r="U924"/>
  <c r="U979"/>
  <c r="U978"/>
  <c r="U977"/>
  <c r="U976"/>
  <c r="U975"/>
  <c r="U974"/>
  <c r="U973"/>
  <c r="U972"/>
  <c r="U971"/>
  <c r="U970"/>
  <c r="U969"/>
  <c r="U967"/>
  <c r="U966"/>
  <c r="U965"/>
  <c r="U964"/>
  <c r="U963"/>
  <c r="U962"/>
  <c r="U961"/>
  <c r="U960"/>
  <c r="U959"/>
  <c r="U958"/>
  <c r="U957"/>
  <c r="U956"/>
  <c r="U955"/>
  <c r="U953"/>
  <c r="U952"/>
  <c r="U951"/>
  <c r="U950"/>
  <c r="U949"/>
  <c r="U948"/>
  <c r="U947"/>
  <c r="U944"/>
  <c r="U943"/>
  <c r="U942"/>
  <c r="U941"/>
  <c r="U940"/>
  <c r="I945"/>
  <c r="I944"/>
  <c r="I943"/>
  <c r="I942"/>
  <c r="I941"/>
  <c r="I940"/>
  <c r="I937"/>
  <c r="I936"/>
  <c r="I933"/>
  <c r="BR1002"/>
  <c r="BB1002"/>
  <c r="BD1002" s="1"/>
  <c r="BF1002" s="1"/>
  <c r="BH1002" s="1"/>
  <c r="BJ1002" s="1"/>
  <c r="AG1002"/>
  <c r="BR1003"/>
  <c r="BB1003"/>
  <c r="BD1003" s="1"/>
  <c r="BF1003" s="1"/>
  <c r="BH1003" s="1"/>
  <c r="BJ1003" s="1"/>
  <c r="AG1003"/>
  <c r="AA964"/>
  <c r="AA963"/>
  <c r="AA962"/>
  <c r="AA961"/>
  <c r="AG1015"/>
  <c r="BJ1015"/>
  <c r="BL1015" s="1"/>
  <c r="BN1015" s="1"/>
  <c r="AA1015"/>
  <c r="Q1015"/>
  <c r="O1015" s="1"/>
  <c r="BJ1008"/>
  <c r="BL1008" s="1"/>
  <c r="BN1008" s="1"/>
  <c r="AL992"/>
  <c r="AL991"/>
  <c r="AL990"/>
  <c r="AL989"/>
  <c r="AL988"/>
  <c r="AL987"/>
  <c r="AL986"/>
  <c r="AL985"/>
  <c r="AL984"/>
  <c r="AL983"/>
  <c r="AL982"/>
  <c r="AL929"/>
  <c r="AL980"/>
  <c r="AL1008"/>
  <c r="AG1008"/>
  <c r="AA1008"/>
  <c r="O1008"/>
  <c r="Q1008" s="1"/>
  <c r="AG1019"/>
  <c r="AI1019" s="1"/>
  <c r="AE1020"/>
  <c r="AG1020" s="1"/>
  <c r="AI1020" s="1"/>
  <c r="AE1018"/>
  <c r="AG1018" s="1"/>
  <c r="AI1018" s="1"/>
  <c r="T1019"/>
  <c r="R1019"/>
  <c r="R1155" s="1"/>
  <c r="M1019"/>
  <c r="N1019"/>
  <c r="M1018"/>
  <c r="N1018"/>
  <c r="N1155" s="1"/>
  <c r="BR1018"/>
  <c r="AX1018"/>
  <c r="AZ1018" s="1"/>
  <c r="BB1018" s="1"/>
  <c r="AR1018"/>
  <c r="AT1018" s="1"/>
  <c r="S1027"/>
  <c r="Q1027" s="1"/>
  <c r="S1026"/>
  <c r="Q1026" s="1"/>
  <c r="S1025"/>
  <c r="Q1025" s="1"/>
  <c r="S1024"/>
  <c r="Q1024" s="1"/>
  <c r="S1023"/>
  <c r="Q1023" s="1"/>
  <c r="S1022"/>
  <c r="Q1022" s="1"/>
  <c r="S1020"/>
  <c r="Q1020" s="1"/>
  <c r="S1018"/>
  <c r="Q1018" s="1"/>
  <c r="S1017"/>
  <c r="U265"/>
  <c r="U95"/>
  <c r="U94"/>
  <c r="Q34"/>
  <c r="O34" s="1"/>
  <c r="O27"/>
  <c r="Q27" s="1"/>
  <c r="O31"/>
  <c r="Q31" s="1"/>
  <c r="O30"/>
  <c r="Q30" s="1"/>
  <c r="K121"/>
  <c r="K122"/>
  <c r="K126"/>
  <c r="K129"/>
  <c r="K262"/>
  <c r="K118"/>
  <c r="K116"/>
  <c r="K119"/>
  <c r="K120"/>
  <c r="K117"/>
  <c r="K128"/>
  <c r="K142"/>
  <c r="K159"/>
  <c r="K161"/>
  <c r="K158"/>
  <c r="K141"/>
  <c r="K147"/>
  <c r="K144"/>
  <c r="K148"/>
  <c r="O238"/>
  <c r="Q238" s="1"/>
  <c r="Q240"/>
  <c r="M109"/>
  <c r="I1029"/>
  <c r="I1157" s="1"/>
  <c r="I1021"/>
  <c r="I1155" s="1"/>
  <c r="AE140"/>
  <c r="AI115"/>
  <c r="AE224"/>
  <c r="AE159"/>
  <c r="AG161"/>
  <c r="AX152"/>
  <c r="AZ152" s="1"/>
  <c r="BB152" s="1"/>
  <c r="BD152" s="1"/>
  <c r="BF152" s="1"/>
  <c r="BN153"/>
  <c r="AX153"/>
  <c r="AZ153" s="1"/>
  <c r="BB153" s="1"/>
  <c r="BD153" s="1"/>
  <c r="BF153" s="1"/>
  <c r="AX156"/>
  <c r="AZ156" s="1"/>
  <c r="BB156" s="1"/>
  <c r="BD156" s="1"/>
  <c r="BF156" s="1"/>
  <c r="BH156" s="1"/>
  <c r="BN156"/>
  <c r="AI156"/>
  <c r="K156"/>
  <c r="BN155"/>
  <c r="AX155"/>
  <c r="AZ155" s="1"/>
  <c r="BB155" s="1"/>
  <c r="BD155" s="1"/>
  <c r="BF155" s="1"/>
  <c r="BH155" s="1"/>
  <c r="K155"/>
  <c r="BJ119"/>
  <c r="BJ116"/>
  <c r="BL118"/>
  <c r="BN118" s="1"/>
  <c r="U231"/>
  <c r="K231"/>
  <c r="Q231"/>
  <c r="O231" s="1"/>
  <c r="AA231"/>
  <c r="AE231"/>
  <c r="AG231" s="1"/>
  <c r="AI231" s="1"/>
  <c r="AN231"/>
  <c r="AX231"/>
  <c r="AZ231" s="1"/>
  <c r="BJ231"/>
  <c r="BJ221"/>
  <c r="AN221"/>
  <c r="AX221"/>
  <c r="AZ221" s="1"/>
  <c r="K221"/>
  <c r="Q221"/>
  <c r="O221" s="1"/>
  <c r="U221"/>
  <c r="AA221"/>
  <c r="AE221"/>
  <c r="AG221" s="1"/>
  <c r="AI221" s="1"/>
  <c r="AX215"/>
  <c r="AZ215" s="1"/>
  <c r="BB215" s="1"/>
  <c r="AN215"/>
  <c r="K215"/>
  <c r="Q215"/>
  <c r="O215" s="1"/>
  <c r="U215"/>
  <c r="AA215"/>
  <c r="AE215"/>
  <c r="AG215" s="1"/>
  <c r="AX214"/>
  <c r="AZ214" s="1"/>
  <c r="BB214" s="1"/>
  <c r="BD214" s="1"/>
  <c r="BF214" s="1"/>
  <c r="BH214" s="1"/>
  <c r="AN214"/>
  <c r="AN225"/>
  <c r="AN224"/>
  <c r="AN212"/>
  <c r="AN230"/>
  <c r="AN229"/>
  <c r="AN227"/>
  <c r="AN235"/>
  <c r="AN234"/>
  <c r="AN228"/>
  <c r="AN226"/>
  <c r="AN232"/>
  <c r="AE214"/>
  <c r="AG214" s="1"/>
  <c r="Q214"/>
  <c r="O214" s="1"/>
  <c r="U214"/>
  <c r="AA214"/>
  <c r="K214"/>
  <c r="BL250"/>
  <c r="AZ250"/>
  <c r="AX250" s="1"/>
  <c r="BH250"/>
  <c r="BF250" s="1"/>
  <c r="BD250" s="1"/>
  <c r="AP250"/>
  <c r="AE250"/>
  <c r="AI250"/>
  <c r="Y250"/>
  <c r="AA250" s="1"/>
  <c r="AX233"/>
  <c r="AZ233" s="1"/>
  <c r="AE233"/>
  <c r="AG233" s="1"/>
  <c r="Y233"/>
  <c r="AA233" s="1"/>
  <c r="K233"/>
  <c r="Q233"/>
  <c r="O233" s="1"/>
  <c r="U233"/>
  <c r="BJ216"/>
  <c r="BL216" s="1"/>
  <c r="BN216" s="1"/>
  <c r="AX216"/>
  <c r="AZ216" s="1"/>
  <c r="AG216"/>
  <c r="U216"/>
  <c r="Q216"/>
  <c r="O216" s="1"/>
  <c r="K216"/>
  <c r="AT229"/>
  <c r="AR229" s="1"/>
  <c r="AX229"/>
  <c r="AZ229" s="1"/>
  <c r="BJ229"/>
  <c r="AG229"/>
  <c r="AI229" s="1"/>
  <c r="AA229"/>
  <c r="K229"/>
  <c r="Q229"/>
  <c r="U229"/>
  <c r="BJ227"/>
  <c r="AX227"/>
  <c r="AZ227" s="1"/>
  <c r="AT227"/>
  <c r="AR227" s="1"/>
  <c r="AE227"/>
  <c r="AG227" s="1"/>
  <c r="AA227"/>
  <c r="K227"/>
  <c r="Q227"/>
  <c r="U227"/>
  <c r="Q235"/>
  <c r="K235"/>
  <c r="AX235"/>
  <c r="AZ235" s="1"/>
  <c r="AT235"/>
  <c r="AE235"/>
  <c r="AG235" s="1"/>
  <c r="AA235"/>
  <c r="U235"/>
  <c r="U1016"/>
  <c r="V1007"/>
  <c r="V1152" s="1"/>
  <c r="U1007"/>
  <c r="M1027"/>
  <c r="M1026"/>
  <c r="M1025"/>
  <c r="M1024"/>
  <c r="M1023"/>
  <c r="M1022"/>
  <c r="M1021"/>
  <c r="M1020"/>
  <c r="K125"/>
  <c r="K124"/>
  <c r="K123"/>
  <c r="BD128"/>
  <c r="BF128" s="1"/>
  <c r="BL128"/>
  <c r="BN128" s="1"/>
  <c r="Q128"/>
  <c r="O128" s="1"/>
  <c r="U128"/>
  <c r="AA128"/>
  <c r="AG128"/>
  <c r="AT128"/>
  <c r="AZ128"/>
  <c r="AX128" s="1"/>
  <c r="BD117"/>
  <c r="BF117" s="1"/>
  <c r="BH117" s="1"/>
  <c r="BJ117" s="1"/>
  <c r="BL117" s="1"/>
  <c r="BN117" s="1"/>
  <c r="BD113"/>
  <c r="BF113" s="1"/>
  <c r="BH113" s="1"/>
  <c r="BJ113" s="1"/>
  <c r="BL113" s="1"/>
  <c r="BN113" s="1"/>
  <c r="BD115"/>
  <c r="BF115" s="1"/>
  <c r="BH115" s="1"/>
  <c r="BJ115" s="1"/>
  <c r="BL115" s="1"/>
  <c r="BN115" s="1"/>
  <c r="BJ236"/>
  <c r="BL236" s="1"/>
  <c r="BN236" s="1"/>
  <c r="BJ211"/>
  <c r="BL211" s="1"/>
  <c r="BN211" s="1"/>
  <c r="BJ225"/>
  <c r="BL225" s="1"/>
  <c r="BN225" s="1"/>
  <c r="BJ224"/>
  <c r="BL224" s="1"/>
  <c r="BN224" s="1"/>
  <c r="BF119"/>
  <c r="BD119" s="1"/>
  <c r="BF116"/>
  <c r="BD116" s="1"/>
  <c r="BF118"/>
  <c r="BD118" s="1"/>
  <c r="BF129"/>
  <c r="BD129" s="1"/>
  <c r="BF126"/>
  <c r="BD126" s="1"/>
  <c r="BF122"/>
  <c r="BD122" s="1"/>
  <c r="BF121"/>
  <c r="BD121" s="1"/>
  <c r="BF127"/>
  <c r="BD127" s="1"/>
  <c r="BF125"/>
  <c r="BD125" s="1"/>
  <c r="BF124"/>
  <c r="BD124" s="1"/>
  <c r="BF123"/>
  <c r="BD123" s="1"/>
  <c r="BF114"/>
  <c r="BD114" s="1"/>
  <c r="BF120"/>
  <c r="BD120" s="1"/>
  <c r="BB120" s="1"/>
  <c r="AZ117"/>
  <c r="AX117" s="1"/>
  <c r="AT117"/>
  <c r="AG117"/>
  <c r="AA117"/>
  <c r="U117"/>
  <c r="Q117"/>
  <c r="O117" s="1"/>
  <c r="AA125"/>
  <c r="AB126"/>
  <c r="Z126" s="1"/>
  <c r="AA126"/>
  <c r="Y126" s="1"/>
  <c r="Y120"/>
  <c r="AA120" s="1"/>
  <c r="Y119"/>
  <c r="AA119" s="1"/>
  <c r="U120"/>
  <c r="U119"/>
  <c r="U129"/>
  <c r="AG219"/>
  <c r="AG218"/>
  <c r="AG217"/>
  <c r="AA219"/>
  <c r="U219"/>
  <c r="M219"/>
  <c r="AR24"/>
  <c r="AP24" s="1"/>
  <c r="M24"/>
  <c r="Y24"/>
  <c r="AA24" s="1"/>
  <c r="AE24"/>
  <c r="AI24"/>
  <c r="M22"/>
  <c r="Y22"/>
  <c r="AA22" s="1"/>
  <c r="AE22"/>
  <c r="M23"/>
  <c r="Y23"/>
  <c r="AA23" s="1"/>
  <c r="AE23"/>
  <c r="AI23"/>
  <c r="AI22"/>
  <c r="AI21"/>
  <c r="AP23"/>
  <c r="M21"/>
  <c r="Y21"/>
  <c r="AA21" s="1"/>
  <c r="AE21"/>
  <c r="Y20"/>
  <c r="AA20" s="1"/>
  <c r="AE20"/>
  <c r="M20"/>
  <c r="Q18"/>
  <c r="K18"/>
  <c r="U18"/>
  <c r="AA18"/>
  <c r="AE18"/>
  <c r="AI18"/>
  <c r="U17"/>
  <c r="AA17"/>
  <c r="AE17"/>
  <c r="AI17"/>
  <c r="K17"/>
  <c r="AT16"/>
  <c r="AA16"/>
  <c r="AE16"/>
  <c r="AI16"/>
  <c r="K16"/>
  <c r="U16"/>
  <c r="AR15"/>
  <c r="K15"/>
  <c r="U15"/>
  <c r="AA15"/>
  <c r="AE15"/>
  <c r="AI15"/>
  <c r="AT14"/>
  <c r="K14"/>
  <c r="U14"/>
  <c r="AA14"/>
  <c r="AE14"/>
  <c r="AI14"/>
  <c r="AR12"/>
  <c r="AR11"/>
  <c r="K12"/>
  <c r="U12"/>
  <c r="AA12"/>
  <c r="AE12"/>
  <c r="AI7"/>
  <c r="K8"/>
  <c r="U8"/>
  <c r="AA8"/>
  <c r="AE8"/>
  <c r="K7"/>
  <c r="U7"/>
  <c r="AA7"/>
  <c r="AE7"/>
  <c r="K6"/>
  <c r="U6"/>
  <c r="AA6"/>
  <c r="AE6"/>
  <c r="K5"/>
  <c r="U5"/>
  <c r="AA5"/>
  <c r="AE5"/>
  <c r="AR5"/>
  <c r="K454" i="1"/>
  <c r="U454"/>
  <c r="AC454"/>
  <c r="AA454" s="1"/>
  <c r="AI454"/>
  <c r="Q509"/>
  <c r="R510"/>
  <c r="BL463"/>
  <c r="BN463" s="1"/>
  <c r="BP463" s="1"/>
  <c r="BR463" s="1"/>
  <c r="AO463"/>
  <c r="AR463" s="1"/>
  <c r="AT463" s="1"/>
  <c r="AV463" s="1"/>
  <c r="AX463" s="1"/>
  <c r="AZ463" s="1"/>
  <c r="BB463" s="1"/>
  <c r="BD463" s="1"/>
  <c r="BF463" s="1"/>
  <c r="BH463" s="1"/>
  <c r="U463"/>
  <c r="AC463"/>
  <c r="AA463" s="1"/>
  <c r="Y463" s="1"/>
  <c r="AI463"/>
  <c r="AK463" s="1"/>
  <c r="BF319"/>
  <c r="BJ319"/>
  <c r="BN319"/>
  <c r="BP319" s="1"/>
  <c r="BR319" s="1"/>
  <c r="AK319"/>
  <c r="AI319" s="1"/>
  <c r="U319"/>
  <c r="Y319"/>
  <c r="BN1019" i="2"/>
  <c r="BL1019" s="1"/>
  <c r="BJ1019" s="1"/>
  <c r="BH1019" s="1"/>
  <c r="BF1019" s="1"/>
  <c r="BB1019"/>
  <c r="AZ1019" s="1"/>
  <c r="BN1020"/>
  <c r="BL1020" s="1"/>
  <c r="BJ1020" s="1"/>
  <c r="BH1020" s="1"/>
  <c r="BF1020" s="1"/>
  <c r="BB1020"/>
  <c r="AZ1020" s="1"/>
  <c r="AX1020" s="1"/>
  <c r="BN1026"/>
  <c r="BL1026" s="1"/>
  <c r="BJ1026" s="1"/>
  <c r="BH1026" s="1"/>
  <c r="BF1026" s="1"/>
  <c r="BB1026"/>
  <c r="AZ1026" s="1"/>
  <c r="AX1026" s="1"/>
  <c r="AX1154" s="1"/>
  <c r="AE1026"/>
  <c r="AG1026" s="1"/>
  <c r="AI1026" s="1"/>
  <c r="U315" i="1"/>
  <c r="BN315"/>
  <c r="BP315" s="1"/>
  <c r="BR315" s="1"/>
  <c r="BJ315"/>
  <c r="BF315"/>
  <c r="BB315"/>
  <c r="AZ315" s="1"/>
  <c r="AX315" s="1"/>
  <c r="AT315"/>
  <c r="AI315"/>
  <c r="AK315" s="1"/>
  <c r="AM315" s="1"/>
  <c r="AA315"/>
  <c r="Y315" s="1"/>
  <c r="BN297"/>
  <c r="BP297" s="1"/>
  <c r="BR297" s="1"/>
  <c r="BF297"/>
  <c r="AZ297"/>
  <c r="AX297" s="1"/>
  <c r="AV297" s="1"/>
  <c r="AT297" s="1"/>
  <c r="AR297" s="1"/>
  <c r="AO297"/>
  <c r="AI297"/>
  <c r="AK297" s="1"/>
  <c r="AC297"/>
  <c r="AA297" s="1"/>
  <c r="Y297" s="1"/>
  <c r="U297"/>
  <c r="K289"/>
  <c r="I289" s="1"/>
  <c r="K292"/>
  <c r="I292" s="1"/>
  <c r="K297"/>
  <c r="I297" s="1"/>
  <c r="BF291"/>
  <c r="BH291" s="1"/>
  <c r="BJ291" s="1"/>
  <c r="BN291"/>
  <c r="BP291" s="1"/>
  <c r="BR291" s="1"/>
  <c r="BF292"/>
  <c r="BH292" s="1"/>
  <c r="BJ292" s="1"/>
  <c r="BN292"/>
  <c r="BP292" s="1"/>
  <c r="BR292" s="1"/>
  <c r="BB291"/>
  <c r="AZ291" s="1"/>
  <c r="AX291" s="1"/>
  <c r="AV291" s="1"/>
  <c r="AT291" s="1"/>
  <c r="AR291" s="1"/>
  <c r="BB292"/>
  <c r="AZ292" s="1"/>
  <c r="AX292" s="1"/>
  <c r="AV292" s="1"/>
  <c r="AT292" s="1"/>
  <c r="AR292" s="1"/>
  <c r="AI291"/>
  <c r="AK291" s="1"/>
  <c r="AM291" s="1"/>
  <c r="AO291" s="1"/>
  <c r="AI292"/>
  <c r="AK292" s="1"/>
  <c r="AM292" s="1"/>
  <c r="AO292" s="1"/>
  <c r="AA291"/>
  <c r="Y291" s="1"/>
  <c r="AA292"/>
  <c r="Y292" s="1"/>
  <c r="U292"/>
  <c r="U291"/>
  <c r="BN290"/>
  <c r="BP290" s="1"/>
  <c r="BR290" s="1"/>
  <c r="BF290"/>
  <c r="BH290" s="1"/>
  <c r="BJ290" s="1"/>
  <c r="BB290"/>
  <c r="AZ290" s="1"/>
  <c r="AX290" s="1"/>
  <c r="AV290" s="1"/>
  <c r="AT290" s="1"/>
  <c r="AR290" s="1"/>
  <c r="AO290"/>
  <c r="AI290"/>
  <c r="AK290" s="1"/>
  <c r="AA290"/>
  <c r="Y290" s="1"/>
  <c r="U290"/>
  <c r="BN289"/>
  <c r="BP289" s="1"/>
  <c r="BR289" s="1"/>
  <c r="BF289"/>
  <c r="BH289" s="1"/>
  <c r="BJ289" s="1"/>
  <c r="BB289"/>
  <c r="AZ289" s="1"/>
  <c r="AX289" s="1"/>
  <c r="AV289" s="1"/>
  <c r="AT289" s="1"/>
  <c r="AR289" s="1"/>
  <c r="AO289"/>
  <c r="AI289"/>
  <c r="AK289" s="1"/>
  <c r="AA289"/>
  <c r="Y289" s="1"/>
  <c r="U289"/>
  <c r="BN288"/>
  <c r="BP288" s="1"/>
  <c r="BR288" s="1"/>
  <c r="BF288"/>
  <c r="BH288" s="1"/>
  <c r="BJ288" s="1"/>
  <c r="BB288"/>
  <c r="AZ288" s="1"/>
  <c r="AX288" s="1"/>
  <c r="AV288" s="1"/>
  <c r="AT288" s="1"/>
  <c r="AR288" s="1"/>
  <c r="AO288"/>
  <c r="AI288"/>
  <c r="AK288" s="1"/>
  <c r="AA288"/>
  <c r="Y288" s="1"/>
  <c r="U288"/>
  <c r="BN282"/>
  <c r="BP282" s="1"/>
  <c r="BR282" s="1"/>
  <c r="BF282"/>
  <c r="BH282" s="1"/>
  <c r="BJ282" s="1"/>
  <c r="BB282"/>
  <c r="AZ282" s="1"/>
  <c r="AX282" s="1"/>
  <c r="AV282" s="1"/>
  <c r="AT282" s="1"/>
  <c r="AR282" s="1"/>
  <c r="AO282"/>
  <c r="AI282"/>
  <c r="AK282" s="1"/>
  <c r="AA282"/>
  <c r="Y282" s="1"/>
  <c r="U282"/>
  <c r="BN281"/>
  <c r="BP281" s="1"/>
  <c r="BR281" s="1"/>
  <c r="BF281"/>
  <c r="BH281" s="1"/>
  <c r="BJ281" s="1"/>
  <c r="BB281"/>
  <c r="AZ281" s="1"/>
  <c r="AX281" s="1"/>
  <c r="AV281" s="1"/>
  <c r="AT281" s="1"/>
  <c r="AR281" s="1"/>
  <c r="AO281"/>
  <c r="AI281"/>
  <c r="AK281" s="1"/>
  <c r="AA281"/>
  <c r="Y281" s="1"/>
  <c r="U281"/>
  <c r="BF246"/>
  <c r="BH246" s="1"/>
  <c r="BB246"/>
  <c r="AZ246" s="1"/>
  <c r="AX246" s="1"/>
  <c r="AV246" s="1"/>
  <c r="AO246"/>
  <c r="AI246"/>
  <c r="AK246" s="1"/>
  <c r="AC246"/>
  <c r="AA246" s="1"/>
  <c r="U246"/>
  <c r="BJ186"/>
  <c r="BL186" s="1"/>
  <c r="BN186" s="1"/>
  <c r="BP186" s="1"/>
  <c r="BR186" s="1"/>
  <c r="AZ186"/>
  <c r="AX186" s="1"/>
  <c r="BF186"/>
  <c r="AT186"/>
  <c r="AR186" s="1"/>
  <c r="AI186"/>
  <c r="AK186" s="1"/>
  <c r="AM186" s="1"/>
  <c r="AO186" s="1"/>
  <c r="AC186"/>
  <c r="U186"/>
  <c r="S186" s="1"/>
  <c r="Q186"/>
  <c r="BN280"/>
  <c r="BP280" s="1"/>
  <c r="BR280" s="1"/>
  <c r="BF280"/>
  <c r="BH280" s="1"/>
  <c r="BJ280" s="1"/>
  <c r="BB280"/>
  <c r="AZ280" s="1"/>
  <c r="AX280" s="1"/>
  <c r="AV280" s="1"/>
  <c r="AT280" s="1"/>
  <c r="AR280" s="1"/>
  <c r="AI280"/>
  <c r="AK280" s="1"/>
  <c r="AM280" s="1"/>
  <c r="AO280" s="1"/>
  <c r="AA280"/>
  <c r="Y280" s="1"/>
  <c r="U280"/>
  <c r="AA257"/>
  <c r="Y257" s="1"/>
  <c r="U257"/>
  <c r="AZ167"/>
  <c r="AX167" s="1"/>
  <c r="BF167"/>
  <c r="BJ167"/>
  <c r="BL167" s="1"/>
  <c r="BN167" s="1"/>
  <c r="BP167" s="1"/>
  <c r="AT167"/>
  <c r="AR167" s="1"/>
  <c r="AI167"/>
  <c r="AK167" s="1"/>
  <c r="AM167" s="1"/>
  <c r="AO167" s="1"/>
  <c r="AC167"/>
  <c r="W167"/>
  <c r="U167" s="1"/>
  <c r="S167" s="1"/>
  <c r="BN257"/>
  <c r="BP257" s="1"/>
  <c r="BR257" s="1"/>
  <c r="BF257"/>
  <c r="BH257" s="1"/>
  <c r="BJ257" s="1"/>
  <c r="BB257"/>
  <c r="AZ257" s="1"/>
  <c r="AX257" s="1"/>
  <c r="AV257" s="1"/>
  <c r="AT257" s="1"/>
  <c r="AR257" s="1"/>
  <c r="AI257"/>
  <c r="AK257" s="1"/>
  <c r="AO257"/>
  <c r="BJ437"/>
  <c r="BF437"/>
  <c r="AX437"/>
  <c r="AZ437" s="1"/>
  <c r="BB437" s="1"/>
  <c r="AT437"/>
  <c r="AR437" s="1"/>
  <c r="AC437"/>
  <c r="AA437" s="1"/>
  <c r="U437"/>
  <c r="Q437"/>
  <c r="K437"/>
  <c r="BN393"/>
  <c r="BP393" s="1"/>
  <c r="BR393" s="1"/>
  <c r="BJ393"/>
  <c r="BF393"/>
  <c r="AX393"/>
  <c r="AZ393" s="1"/>
  <c r="AR393"/>
  <c r="AE393"/>
  <c r="AK393"/>
  <c r="AI393"/>
  <c r="Y393"/>
  <c r="U393"/>
  <c r="O393"/>
  <c r="BF81"/>
  <c r="BJ81"/>
  <c r="BL81" s="1"/>
  <c r="BN81" s="1"/>
  <c r="BP81" s="1"/>
  <c r="AT81"/>
  <c r="AR81" s="1"/>
  <c r="AZ81"/>
  <c r="AX81" s="1"/>
  <c r="AC81"/>
  <c r="AI81"/>
  <c r="AK81" s="1"/>
  <c r="AM81" s="1"/>
  <c r="S81"/>
  <c r="U81" s="1"/>
  <c r="AT80"/>
  <c r="AR80" s="1"/>
  <c r="BB80"/>
  <c r="AZ80" s="1"/>
  <c r="AX80" s="1"/>
  <c r="BJ80"/>
  <c r="BL80" s="1"/>
  <c r="BN80" s="1"/>
  <c r="BP80" s="1"/>
  <c r="AC80"/>
  <c r="AI80"/>
  <c r="AK80" s="1"/>
  <c r="AM80" s="1"/>
  <c r="Q80"/>
  <c r="K78"/>
  <c r="Q78"/>
  <c r="S78" s="1"/>
  <c r="U78" s="1"/>
  <c r="W78" s="1"/>
  <c r="AM78"/>
  <c r="BJ78"/>
  <c r="BL78" s="1"/>
  <c r="BN78" s="1"/>
  <c r="BP78" s="1"/>
  <c r="BJ79"/>
  <c r="BL79" s="1"/>
  <c r="BN79" s="1"/>
  <c r="BP79" s="1"/>
  <c r="BF78"/>
  <c r="AZ78"/>
  <c r="AX78" s="1"/>
  <c r="BB79"/>
  <c r="AZ79" s="1"/>
  <c r="AX79" s="1"/>
  <c r="AT78"/>
  <c r="AR78" s="1"/>
  <c r="AT79"/>
  <c r="AR79" s="1"/>
  <c r="AI79"/>
  <c r="AK79" s="1"/>
  <c r="AM79" s="1"/>
  <c r="AC79"/>
  <c r="AC78"/>
  <c r="W79"/>
  <c r="Q79"/>
  <c r="Q77"/>
  <c r="S77"/>
  <c r="AC77"/>
  <c r="AI77"/>
  <c r="AK77" s="1"/>
  <c r="AM77" s="1"/>
  <c r="AT77"/>
  <c r="AR77" s="1"/>
  <c r="AZ77"/>
  <c r="AX77" s="1"/>
  <c r="BF77"/>
  <c r="BJ77"/>
  <c r="BL77" s="1"/>
  <c r="BN77" s="1"/>
  <c r="BP77" s="1"/>
  <c r="Q76"/>
  <c r="S76"/>
  <c r="AC76"/>
  <c r="AI76"/>
  <c r="AK76" s="1"/>
  <c r="AM76" s="1"/>
  <c r="AT76"/>
  <c r="AR76" s="1"/>
  <c r="AZ76"/>
  <c r="AX76" s="1"/>
  <c r="BF76"/>
  <c r="BJ76"/>
  <c r="BL76" s="1"/>
  <c r="BN76" s="1"/>
  <c r="BP76" s="1"/>
  <c r="BF75"/>
  <c r="BJ75"/>
  <c r="BL75" s="1"/>
  <c r="BN75" s="1"/>
  <c r="BP75" s="1"/>
  <c r="AZ75"/>
  <c r="AX75" s="1"/>
  <c r="AT75"/>
  <c r="AR75" s="1"/>
  <c r="AI75"/>
  <c r="AK75" s="1"/>
  <c r="AM75" s="1"/>
  <c r="AC75"/>
  <c r="S75"/>
  <c r="Q75"/>
  <c r="O424"/>
  <c r="M424" s="1"/>
  <c r="K424" s="1"/>
  <c r="V424"/>
  <c r="Z424"/>
  <c r="AK424"/>
  <c r="AI424" s="1"/>
  <c r="AO424"/>
  <c r="AX424"/>
  <c r="AZ424" s="1"/>
  <c r="AT424"/>
  <c r="AR424" s="1"/>
  <c r="BN424"/>
  <c r="BP424" s="1"/>
  <c r="BR424" s="1"/>
  <c r="BH424"/>
  <c r="BL436"/>
  <c r="BN436" s="1"/>
  <c r="BP436" s="1"/>
  <c r="BR436" s="1"/>
  <c r="BL435"/>
  <c r="BN435" s="1"/>
  <c r="BP435" s="1"/>
  <c r="BR435" s="1"/>
  <c r="BL434"/>
  <c r="BJ426"/>
  <c r="BN426"/>
  <c r="BP426" s="1"/>
  <c r="BR426" s="1"/>
  <c r="AT426"/>
  <c r="AR426" s="1"/>
  <c r="AX426"/>
  <c r="AZ426" s="1"/>
  <c r="O426"/>
  <c r="M426" s="1"/>
  <c r="K426" s="1"/>
  <c r="U426"/>
  <c r="Y426"/>
  <c r="AK426"/>
  <c r="AI426" s="1"/>
  <c r="AO426"/>
  <c r="BF287"/>
  <c r="BH287" s="1"/>
  <c r="BJ287" s="1"/>
  <c r="BN287"/>
  <c r="BP287" s="1"/>
  <c r="BR287" s="1"/>
  <c r="AO287"/>
  <c r="BB287"/>
  <c r="AZ287" s="1"/>
  <c r="AX287" s="1"/>
  <c r="AV287" s="1"/>
  <c r="AT287" s="1"/>
  <c r="AR287" s="1"/>
  <c r="AK287"/>
  <c r="AI287" s="1"/>
  <c r="AA287"/>
  <c r="Y287" s="1"/>
  <c r="U287"/>
  <c r="U286"/>
  <c r="AA286"/>
  <c r="Y286" s="1"/>
  <c r="AE286"/>
  <c r="AK286"/>
  <c r="AI286" s="1"/>
  <c r="AO286"/>
  <c r="BB286"/>
  <c r="AZ286" s="1"/>
  <c r="AX286" s="1"/>
  <c r="AV286" s="1"/>
  <c r="AT286" s="1"/>
  <c r="AR286" s="1"/>
  <c r="BF286"/>
  <c r="BH286" s="1"/>
  <c r="BJ286" s="1"/>
  <c r="BN286"/>
  <c r="BP286" s="1"/>
  <c r="BR286" s="1"/>
  <c r="BF285"/>
  <c r="BH285" s="1"/>
  <c r="BJ285" s="1"/>
  <c r="BN285"/>
  <c r="BP285" s="1"/>
  <c r="BR285" s="1"/>
  <c r="BB285"/>
  <c r="AZ285" s="1"/>
  <c r="AX285" s="1"/>
  <c r="AV285" s="1"/>
  <c r="AT285" s="1"/>
  <c r="AR285" s="1"/>
  <c r="AO285"/>
  <c r="AA285"/>
  <c r="Y285" s="1"/>
  <c r="AE285"/>
  <c r="AK285"/>
  <c r="AI285" s="1"/>
  <c r="U285"/>
  <c r="BN284"/>
  <c r="BP284" s="1"/>
  <c r="BR284" s="1"/>
  <c r="BF284"/>
  <c r="BH284" s="1"/>
  <c r="BJ284" s="1"/>
  <c r="BB284"/>
  <c r="AZ284" s="1"/>
  <c r="AX284" s="1"/>
  <c r="AV284" s="1"/>
  <c r="AT284" s="1"/>
  <c r="AR284" s="1"/>
  <c r="AO284"/>
  <c r="AM284" s="1"/>
  <c r="AK284" s="1"/>
  <c r="AI284" s="1"/>
  <c r="AE284"/>
  <c r="AA284"/>
  <c r="Y284" s="1"/>
  <c r="U284"/>
  <c r="K436"/>
  <c r="U436"/>
  <c r="AC436"/>
  <c r="AA436" s="1"/>
  <c r="Y436" s="1"/>
  <c r="AI436"/>
  <c r="BB436"/>
  <c r="AZ436" s="1"/>
  <c r="AX436" s="1"/>
  <c r="AV436" s="1"/>
  <c r="AT436" s="1"/>
  <c r="AR436" s="1"/>
  <c r="BH436"/>
  <c r="BF436" s="1"/>
  <c r="K435"/>
  <c r="U435"/>
  <c r="AC435"/>
  <c r="AA435" s="1"/>
  <c r="Y435" s="1"/>
  <c r="AK435"/>
  <c r="AI435" s="1"/>
  <c r="AO435"/>
  <c r="BB435"/>
  <c r="AZ435" s="1"/>
  <c r="AX435" s="1"/>
  <c r="AV435" s="1"/>
  <c r="AT435" s="1"/>
  <c r="AR435" s="1"/>
  <c r="BH435"/>
  <c r="BF435" s="1"/>
  <c r="BH434"/>
  <c r="BB434"/>
  <c r="AO434"/>
  <c r="AK434"/>
  <c r="AI434" s="1"/>
  <c r="U434"/>
  <c r="AC434"/>
  <c r="AA434" s="1"/>
  <c r="Y434" s="1"/>
  <c r="K434"/>
  <c r="BJ425"/>
  <c r="BN425"/>
  <c r="BP425" s="1"/>
  <c r="BR425" s="1"/>
  <c r="AT425"/>
  <c r="AR425" s="1"/>
  <c r="AX425"/>
  <c r="AZ425" s="1"/>
  <c r="BB425" s="1"/>
  <c r="AO425"/>
  <c r="AK425"/>
  <c r="AI425" s="1"/>
  <c r="Y425"/>
  <c r="U425"/>
  <c r="O425"/>
  <c r="M425" s="1"/>
  <c r="K425" s="1"/>
  <c r="BN329"/>
  <c r="BP329" s="1"/>
  <c r="BR329" s="1"/>
  <c r="BJ329"/>
  <c r="BF329"/>
  <c r="BB329"/>
  <c r="AK329"/>
  <c r="AI329" s="1"/>
  <c r="Y329"/>
  <c r="U329"/>
  <c r="O329"/>
  <c r="M329" s="1"/>
  <c r="K329" s="1"/>
  <c r="BJ327"/>
  <c r="BN327"/>
  <c r="BP327" s="1"/>
  <c r="BR327" s="1"/>
  <c r="BF327"/>
  <c r="BB327"/>
  <c r="AL327"/>
  <c r="AJ327" s="1"/>
  <c r="Z327"/>
  <c r="V327"/>
  <c r="U326"/>
  <c r="BN326"/>
  <c r="BP326" s="1"/>
  <c r="BR326" s="1"/>
  <c r="BF326"/>
  <c r="BJ326"/>
  <c r="AK326"/>
  <c r="AI326" s="1"/>
  <c r="Y326"/>
  <c r="BF74"/>
  <c r="BJ74"/>
  <c r="BL74" s="1"/>
  <c r="BN74" s="1"/>
  <c r="BP74" s="1"/>
  <c r="AT74"/>
  <c r="BB74"/>
  <c r="AZ74" s="1"/>
  <c r="AX74" s="1"/>
  <c r="Q74"/>
  <c r="U74"/>
  <c r="W74" s="1"/>
  <c r="AC74"/>
  <c r="AI74"/>
  <c r="AK74" s="1"/>
  <c r="AM74" s="1"/>
  <c r="AI73"/>
  <c r="AK73" s="1"/>
  <c r="AM73" s="1"/>
  <c r="AT73"/>
  <c r="AR73" s="1"/>
  <c r="BB73"/>
  <c r="AZ73" s="1"/>
  <c r="AX73" s="1"/>
  <c r="BJ73"/>
  <c r="BL73" s="1"/>
  <c r="BN73" s="1"/>
  <c r="BP73" s="1"/>
  <c r="AC73"/>
  <c r="Q73"/>
  <c r="U73"/>
  <c r="W73" s="1"/>
  <c r="BJ72"/>
  <c r="BL72" s="1"/>
  <c r="BN72" s="1"/>
  <c r="BP72" s="1"/>
  <c r="BB72"/>
  <c r="AZ72" s="1"/>
  <c r="AX72" s="1"/>
  <c r="AI72"/>
  <c r="AK72" s="1"/>
  <c r="AM72" s="1"/>
  <c r="AT72"/>
  <c r="AR72" s="1"/>
  <c r="AC72"/>
  <c r="U72"/>
  <c r="W72" s="1"/>
  <c r="Q72"/>
  <c r="BF71"/>
  <c r="BH71" s="1"/>
  <c r="BB71"/>
  <c r="AZ71" s="1"/>
  <c r="AX71" s="1"/>
  <c r="AV71" s="1"/>
  <c r="AC71"/>
  <c r="AE71" s="1"/>
  <c r="AG71" s="1"/>
  <c r="AI71" s="1"/>
  <c r="AK71" s="1"/>
  <c r="AM71" s="1"/>
  <c r="Q71"/>
  <c r="S71" s="1"/>
  <c r="U71" s="1"/>
  <c r="W71" s="1"/>
  <c r="AT70"/>
  <c r="AR70" s="1"/>
  <c r="BF70"/>
  <c r="BJ70"/>
  <c r="BL70" s="1"/>
  <c r="BN70" s="1"/>
  <c r="BP70" s="1"/>
  <c r="AZ70"/>
  <c r="AX70" s="1"/>
  <c r="AI70"/>
  <c r="AK70" s="1"/>
  <c r="AM70" s="1"/>
  <c r="AC70"/>
  <c r="Q70"/>
  <c r="BF108"/>
  <c r="BJ108"/>
  <c r="BL108" s="1"/>
  <c r="BN108" s="1"/>
  <c r="BP108" s="1"/>
  <c r="AZ108"/>
  <c r="AX108" s="1"/>
  <c r="AT108"/>
  <c r="AR108" s="1"/>
  <c r="AI108"/>
  <c r="AK108" s="1"/>
  <c r="AM108" s="1"/>
  <c r="AC108"/>
  <c r="Q108"/>
  <c r="S108" s="1"/>
  <c r="U108" s="1"/>
  <c r="BJ101"/>
  <c r="BL101" s="1"/>
  <c r="BN101" s="1"/>
  <c r="BP101" s="1"/>
  <c r="BR101" s="1"/>
  <c r="BR526" s="1"/>
  <c r="BF101"/>
  <c r="BB101"/>
  <c r="AZ101" s="1"/>
  <c r="AX101" s="1"/>
  <c r="AT101"/>
  <c r="AR101" s="1"/>
  <c r="AI101"/>
  <c r="AK101" s="1"/>
  <c r="AM101" s="1"/>
  <c r="AO101" s="1"/>
  <c r="AE101"/>
  <c r="AC101" s="1"/>
  <c r="W101"/>
  <c r="U101" s="1"/>
  <c r="Q101"/>
  <c r="BL464"/>
  <c r="BN464" s="1"/>
  <c r="BP464" s="1"/>
  <c r="BR464" s="1"/>
  <c r="BF464"/>
  <c r="BH464" s="1"/>
  <c r="AC464"/>
  <c r="AA464" s="1"/>
  <c r="Y464" s="1"/>
  <c r="AI464"/>
  <c r="AK464" s="1"/>
  <c r="AO464"/>
  <c r="AR464" s="1"/>
  <c r="AT464" s="1"/>
  <c r="AV464" s="1"/>
  <c r="AX464" s="1"/>
  <c r="AZ464" s="1"/>
  <c r="BB464" s="1"/>
  <c r="S464"/>
  <c r="U464" s="1"/>
  <c r="K477"/>
  <c r="I477" s="1"/>
  <c r="K464"/>
  <c r="I464" s="1"/>
  <c r="K462"/>
  <c r="BF477"/>
  <c r="BH477" s="1"/>
  <c r="BJ477" s="1"/>
  <c r="BB477"/>
  <c r="AZ477" s="1"/>
  <c r="AX477" s="1"/>
  <c r="AV477" s="1"/>
  <c r="AT477" s="1"/>
  <c r="AR477" s="1"/>
  <c r="AO477"/>
  <c r="AI477"/>
  <c r="AK477" s="1"/>
  <c r="AC477"/>
  <c r="AA477" s="1"/>
  <c r="Y477" s="1"/>
  <c r="U477"/>
  <c r="BP120"/>
  <c r="BR120" s="1"/>
  <c r="BL120"/>
  <c r="BH120"/>
  <c r="AZ120"/>
  <c r="AX120" s="1"/>
  <c r="AR120"/>
  <c r="AI120"/>
  <c r="AK120" s="1"/>
  <c r="AO120"/>
  <c r="AC120"/>
  <c r="AA120" s="1"/>
  <c r="U120"/>
  <c r="O120"/>
  <c r="BN395"/>
  <c r="BP395" s="1"/>
  <c r="BR395" s="1"/>
  <c r="BJ395"/>
  <c r="AX395"/>
  <c r="BF395"/>
  <c r="AT395"/>
  <c r="AO395"/>
  <c r="AI395"/>
  <c r="AK395" s="1"/>
  <c r="AE395"/>
  <c r="BN394"/>
  <c r="BP394" s="1"/>
  <c r="BR394" s="1"/>
  <c r="BJ394"/>
  <c r="BF394"/>
  <c r="AX394"/>
  <c r="AT394"/>
  <c r="AO394"/>
  <c r="AI394"/>
  <c r="AK394" s="1"/>
  <c r="AE394"/>
  <c r="AT430"/>
  <c r="AX430"/>
  <c r="AZ430" s="1"/>
  <c r="BF430"/>
  <c r="BJ430"/>
  <c r="AO430"/>
  <c r="AK430"/>
  <c r="Y406"/>
  <c r="U406"/>
  <c r="BJ401"/>
  <c r="BN401"/>
  <c r="BP401" s="1"/>
  <c r="BR401" s="1"/>
  <c r="AX401"/>
  <c r="AT401"/>
  <c r="AO401"/>
  <c r="AK401"/>
  <c r="Y401"/>
  <c r="AE400"/>
  <c r="AI400"/>
  <c r="AK400" s="1"/>
  <c r="AO400"/>
  <c r="AT400"/>
  <c r="AV400" s="1"/>
  <c r="AX400" s="1"/>
  <c r="AZ400" s="1"/>
  <c r="BJ400"/>
  <c r="BN400"/>
  <c r="BP400" s="1"/>
  <c r="BR400" s="1"/>
  <c r="BN399"/>
  <c r="BP399" s="1"/>
  <c r="BR399" s="1"/>
  <c r="BJ399"/>
  <c r="AT399"/>
  <c r="AV399" s="1"/>
  <c r="AO399"/>
  <c r="AI399"/>
  <c r="AK399" s="1"/>
  <c r="AE399"/>
  <c r="BJ152"/>
  <c r="BN152"/>
  <c r="BN529" s="1"/>
  <c r="BF152"/>
  <c r="AX152"/>
  <c r="AR152"/>
  <c r="AO152"/>
  <c r="AI152"/>
  <c r="AK152" s="1"/>
  <c r="Y152"/>
  <c r="U152"/>
  <c r="O152"/>
  <c r="BJ179"/>
  <c r="BL179" s="1"/>
  <c r="BN179" s="1"/>
  <c r="BP179" s="1"/>
  <c r="BR179" s="1"/>
  <c r="BF179"/>
  <c r="AZ179"/>
  <c r="AX179" s="1"/>
  <c r="AT179"/>
  <c r="AR179" s="1"/>
  <c r="AI179"/>
  <c r="AK179" s="1"/>
  <c r="AM179" s="1"/>
  <c r="AO179" s="1"/>
  <c r="AC179"/>
  <c r="U179"/>
  <c r="Q179"/>
  <c r="I417"/>
  <c r="I180"/>
  <c r="I170"/>
  <c r="I169"/>
  <c r="K168"/>
  <c r="I168" s="1"/>
  <c r="K166"/>
  <c r="I166" s="1"/>
  <c r="BJ482"/>
  <c r="BL482" s="1"/>
  <c r="BN482" s="1"/>
  <c r="BP482" s="1"/>
  <c r="BR482" s="1"/>
  <c r="AT482"/>
  <c r="AR482" s="1"/>
  <c r="AK482"/>
  <c r="AM482" s="1"/>
  <c r="AO482" s="1"/>
  <c r="AE482"/>
  <c r="Y482"/>
  <c r="W482" s="1"/>
  <c r="Q482"/>
  <c r="K482"/>
  <c r="I482" s="1"/>
  <c r="K483"/>
  <c r="I483" s="1"/>
  <c r="Q483"/>
  <c r="Y483"/>
  <c r="W483" s="1"/>
  <c r="AE483"/>
  <c r="AK483"/>
  <c r="AM483" s="1"/>
  <c r="AO483" s="1"/>
  <c r="AR483"/>
  <c r="AZ483"/>
  <c r="BH483"/>
  <c r="BJ496"/>
  <c r="BL496" s="1"/>
  <c r="BN496" s="1"/>
  <c r="BP496" s="1"/>
  <c r="BR496" s="1"/>
  <c r="AZ496"/>
  <c r="AT496"/>
  <c r="AR496" s="1"/>
  <c r="AK496"/>
  <c r="AM496" s="1"/>
  <c r="AO496" s="1"/>
  <c r="AC496"/>
  <c r="AE496" s="1"/>
  <c r="AG496" s="1"/>
  <c r="W496"/>
  <c r="Y496" s="1"/>
  <c r="Q496"/>
  <c r="K496"/>
  <c r="I496" s="1"/>
  <c r="BJ497"/>
  <c r="BL497" s="1"/>
  <c r="BN497" s="1"/>
  <c r="BP497" s="1"/>
  <c r="BR497" s="1"/>
  <c r="AZ497"/>
  <c r="AT497"/>
  <c r="AR497" s="1"/>
  <c r="AK497"/>
  <c r="AM497" s="1"/>
  <c r="AO497" s="1"/>
  <c r="AC497"/>
  <c r="AE497" s="1"/>
  <c r="AG497" s="1"/>
  <c r="W497"/>
  <c r="Y497" s="1"/>
  <c r="Q497"/>
  <c r="Q507"/>
  <c r="K497"/>
  <c r="I497" s="1"/>
  <c r="BJ507"/>
  <c r="BL507" s="1"/>
  <c r="BN507" s="1"/>
  <c r="BP507" s="1"/>
  <c r="BR507" s="1"/>
  <c r="AZ507"/>
  <c r="AT507"/>
  <c r="AR507" s="1"/>
  <c r="AK507"/>
  <c r="AM507" s="1"/>
  <c r="AO507" s="1"/>
  <c r="AC507"/>
  <c r="AE507" s="1"/>
  <c r="AG507" s="1"/>
  <c r="W507"/>
  <c r="Y507" s="1"/>
  <c r="K507"/>
  <c r="I507" s="1"/>
  <c r="K513"/>
  <c r="K512"/>
  <c r="AP524"/>
  <c r="AN524"/>
  <c r="AL524"/>
  <c r="AJ524"/>
  <c r="AH524"/>
  <c r="AF524"/>
  <c r="AD524"/>
  <c r="AB524"/>
  <c r="Z524"/>
  <c r="Y524"/>
  <c r="X524"/>
  <c r="V524"/>
  <c r="T524"/>
  <c r="R524"/>
  <c r="P524"/>
  <c r="O524"/>
  <c r="N524"/>
  <c r="M524"/>
  <c r="L524"/>
  <c r="AT391"/>
  <c r="AX392"/>
  <c r="AZ392" s="1"/>
  <c r="BB392" s="1"/>
  <c r="AX391"/>
  <c r="AZ391" s="1"/>
  <c r="BB391" s="1"/>
  <c r="BF392"/>
  <c r="BF391"/>
  <c r="BJ392"/>
  <c r="BJ391"/>
  <c r="BN392"/>
  <c r="BP392" s="1"/>
  <c r="BR392" s="1"/>
  <c r="BN391"/>
  <c r="BP391" s="1"/>
  <c r="BR391" s="1"/>
  <c r="AU392"/>
  <c r="AU379"/>
  <c r="AT379"/>
  <c r="AK392"/>
  <c r="AO392"/>
  <c r="AE392"/>
  <c r="AI392"/>
  <c r="Y392"/>
  <c r="U392"/>
  <c r="O392"/>
  <c r="BB98"/>
  <c r="AZ98" s="1"/>
  <c r="AX98" s="1"/>
  <c r="AV98" s="1"/>
  <c r="AT98" s="1"/>
  <c r="AR98" s="1"/>
  <c r="BF98"/>
  <c r="BH98" s="1"/>
  <c r="BL98"/>
  <c r="BP98" s="1"/>
  <c r="BR98" s="1"/>
  <c r="AO98"/>
  <c r="AI98"/>
  <c r="AK98" s="1"/>
  <c r="AC98"/>
  <c r="AA98" s="1"/>
  <c r="U98"/>
  <c r="BJ69"/>
  <c r="BL69" s="1"/>
  <c r="BN69" s="1"/>
  <c r="BP69" s="1"/>
  <c r="BF69"/>
  <c r="BB69"/>
  <c r="AZ69" s="1"/>
  <c r="AX69" s="1"/>
  <c r="AT69"/>
  <c r="AR69" s="1"/>
  <c r="AI69"/>
  <c r="AK69" s="1"/>
  <c r="AM69" s="1"/>
  <c r="AC69"/>
  <c r="U69"/>
  <c r="Q69"/>
  <c r="BJ68"/>
  <c r="BL68" s="1"/>
  <c r="BN68" s="1"/>
  <c r="BP68" s="1"/>
  <c r="BB68"/>
  <c r="AZ68" s="1"/>
  <c r="AX68" s="1"/>
  <c r="BF68"/>
  <c r="AT68"/>
  <c r="AR68" s="1"/>
  <c r="AI68"/>
  <c r="AK68" s="1"/>
  <c r="AM68" s="1"/>
  <c r="AC68"/>
  <c r="Q68"/>
  <c r="Q45"/>
  <c r="U45"/>
  <c r="W45" s="1"/>
  <c r="AC45"/>
  <c r="AI45"/>
  <c r="AK45" s="1"/>
  <c r="AM45" s="1"/>
  <c r="BB45"/>
  <c r="AZ45" s="1"/>
  <c r="AX45" s="1"/>
  <c r="AT45"/>
  <c r="AR45" s="1"/>
  <c r="BJ45"/>
  <c r="BL45" s="1"/>
  <c r="BN45" s="1"/>
  <c r="BP45" s="1"/>
  <c r="AZ67"/>
  <c r="AX67" s="1"/>
  <c r="BJ67"/>
  <c r="BL67" s="1"/>
  <c r="BN67" s="1"/>
  <c r="BP67" s="1"/>
  <c r="AT67"/>
  <c r="AR67" s="1"/>
  <c r="AI67"/>
  <c r="AK67" s="1"/>
  <c r="AM67" s="1"/>
  <c r="AC67"/>
  <c r="W67"/>
  <c r="Q67"/>
  <c r="AI24"/>
  <c r="AK24" s="1"/>
  <c r="AE391"/>
  <c r="AI391"/>
  <c r="AK391"/>
  <c r="AO391"/>
  <c r="Y391"/>
  <c r="O391"/>
  <c r="U391"/>
  <c r="BJ489"/>
  <c r="BL489" s="1"/>
  <c r="BN489" s="1"/>
  <c r="BP489" s="1"/>
  <c r="BR489" s="1"/>
  <c r="BB489"/>
  <c r="AZ489" s="1"/>
  <c r="AT489"/>
  <c r="AR489" s="1"/>
  <c r="K489"/>
  <c r="I489" s="1"/>
  <c r="Q489"/>
  <c r="W489"/>
  <c r="Y489"/>
  <c r="AE489"/>
  <c r="AK489"/>
  <c r="AM489" s="1"/>
  <c r="AO489" s="1"/>
  <c r="K491"/>
  <c r="I491" s="1"/>
  <c r="Q491"/>
  <c r="W491"/>
  <c r="Y491"/>
  <c r="AE491"/>
  <c r="AK491"/>
  <c r="AM491" s="1"/>
  <c r="AO491" s="1"/>
  <c r="AT491"/>
  <c r="AR491" s="1"/>
  <c r="BB491"/>
  <c r="AZ491" s="1"/>
  <c r="BH491"/>
  <c r="BL491"/>
  <c r="BN491" s="1"/>
  <c r="BP491" s="1"/>
  <c r="BR491" s="1"/>
  <c r="BL490"/>
  <c r="BN490" s="1"/>
  <c r="BP490" s="1"/>
  <c r="BR490" s="1"/>
  <c r="BH490"/>
  <c r="BB490"/>
  <c r="AZ490" s="1"/>
  <c r="AT490"/>
  <c r="AR490" s="1"/>
  <c r="AK490"/>
  <c r="AM490" s="1"/>
  <c r="AO490" s="1"/>
  <c r="AE490"/>
  <c r="Y490"/>
  <c r="W490"/>
  <c r="Q490"/>
  <c r="K490"/>
  <c r="I490" s="1"/>
  <c r="U405"/>
  <c r="Y405"/>
  <c r="AI405"/>
  <c r="AK405"/>
  <c r="AO405"/>
  <c r="AR405"/>
  <c r="BB405"/>
  <c r="BF405"/>
  <c r="BJ405"/>
  <c r="BN405"/>
  <c r="BP405" s="1"/>
  <c r="BR405" s="1"/>
  <c r="U409"/>
  <c r="Y409"/>
  <c r="AI409"/>
  <c r="AK409"/>
  <c r="AO409"/>
  <c r="AR409"/>
  <c r="BB409"/>
  <c r="BF409"/>
  <c r="BJ409"/>
  <c r="BN409"/>
  <c r="BP409" s="1"/>
  <c r="BR409" s="1"/>
  <c r="K405"/>
  <c r="O405"/>
  <c r="K409"/>
  <c r="K404"/>
  <c r="O404"/>
  <c r="U404"/>
  <c r="Y404"/>
  <c r="AI404"/>
  <c r="AK404"/>
  <c r="AO404"/>
  <c r="AR404"/>
  <c r="BB404"/>
  <c r="BF404"/>
  <c r="BJ404"/>
  <c r="BN404"/>
  <c r="BP404" s="1"/>
  <c r="BR404" s="1"/>
  <c r="AZ623" i="2"/>
  <c r="BD623"/>
  <c r="AN623"/>
  <c r="AP623" s="1"/>
  <c r="AR623" s="1"/>
  <c r="BL621"/>
  <c r="BN621" s="1"/>
  <c r="BL606"/>
  <c r="BN606" s="1"/>
  <c r="BL623"/>
  <c r="BN623" s="1"/>
  <c r="BH606"/>
  <c r="AZ606"/>
  <c r="BD606"/>
  <c r="AE606"/>
  <c r="AI606"/>
  <c r="AN606"/>
  <c r="AP606" s="1"/>
  <c r="AR606" s="1"/>
  <c r="AA606"/>
  <c r="M606"/>
  <c r="O606" s="1"/>
  <c r="M621"/>
  <c r="O621" s="1"/>
  <c r="AA621"/>
  <c r="AE621"/>
  <c r="AI621"/>
  <c r="AN621"/>
  <c r="AP621" s="1"/>
  <c r="AR621" s="1"/>
  <c r="AZ621"/>
  <c r="AX621" s="1"/>
  <c r="BD621"/>
  <c r="BH621"/>
  <c r="Q211" i="1"/>
  <c r="AC209"/>
  <c r="AI209"/>
  <c r="AK209" s="1"/>
  <c r="AO209"/>
  <c r="Q209"/>
  <c r="K209"/>
  <c r="U170"/>
  <c r="S170" s="1"/>
  <c r="AC170"/>
  <c r="AI170"/>
  <c r="AK170" s="1"/>
  <c r="AM170" s="1"/>
  <c r="AO170" s="1"/>
  <c r="AR170"/>
  <c r="U169"/>
  <c r="S169" s="1"/>
  <c r="AC169"/>
  <c r="AI169"/>
  <c r="AK169" s="1"/>
  <c r="AM169" s="1"/>
  <c r="AO169" s="1"/>
  <c r="AT169"/>
  <c r="AR169" s="1"/>
  <c r="AZ169"/>
  <c r="AX169" s="1"/>
  <c r="BF169"/>
  <c r="BJ169"/>
  <c r="BL169" s="1"/>
  <c r="BN169" s="1"/>
  <c r="BP169" s="1"/>
  <c r="K105"/>
  <c r="AC105"/>
  <c r="AI105"/>
  <c r="AK105" s="1"/>
  <c r="AM105" s="1"/>
  <c r="AT105"/>
  <c r="AR105" s="1"/>
  <c r="BB105"/>
  <c r="AZ105" s="1"/>
  <c r="AX105" s="1"/>
  <c r="BF105"/>
  <c r="BJ105"/>
  <c r="BL105" s="1"/>
  <c r="BN105" s="1"/>
  <c r="BP105" s="1"/>
  <c r="AC104"/>
  <c r="AI104"/>
  <c r="AK104" s="1"/>
  <c r="AM104" s="1"/>
  <c r="AT104"/>
  <c r="AR104" s="1"/>
  <c r="BB104"/>
  <c r="AZ104" s="1"/>
  <c r="AX104" s="1"/>
  <c r="BF104"/>
  <c r="BJ104"/>
  <c r="BL104" s="1"/>
  <c r="BN104" s="1"/>
  <c r="BP104" s="1"/>
  <c r="K104"/>
  <c r="AI397"/>
  <c r="AK397"/>
  <c r="AO397"/>
  <c r="AT397"/>
  <c r="AX397"/>
  <c r="BF397"/>
  <c r="BJ397"/>
  <c r="BN397"/>
  <c r="BP397" s="1"/>
  <c r="BR397" s="1"/>
  <c r="Y397"/>
  <c r="U397"/>
  <c r="O397"/>
  <c r="AI396"/>
  <c r="AK396"/>
  <c r="AO396"/>
  <c r="AT396"/>
  <c r="AX396"/>
  <c r="BF396"/>
  <c r="BJ396"/>
  <c r="BN396"/>
  <c r="BP396" s="1"/>
  <c r="BR396" s="1"/>
  <c r="AE396"/>
  <c r="U396"/>
  <c r="Y396"/>
  <c r="O396"/>
  <c r="BF97" i="2"/>
  <c r="BD97" s="1"/>
  <c r="BB97" s="1"/>
  <c r="AZ97" s="1"/>
  <c r="AX97" s="1"/>
  <c r="Y97"/>
  <c r="AA97"/>
  <c r="AT390" i="1"/>
  <c r="AX390"/>
  <c r="BF390"/>
  <c r="BJ390"/>
  <c r="BN390"/>
  <c r="BP390" s="1"/>
  <c r="BR390" s="1"/>
  <c r="BN389"/>
  <c r="BP389" s="1"/>
  <c r="BR389" s="1"/>
  <c r="BJ389"/>
  <c r="BF389"/>
  <c r="AZ389"/>
  <c r="AX389" s="1"/>
  <c r="AT389"/>
  <c r="AO390"/>
  <c r="AK390"/>
  <c r="AI390"/>
  <c r="AP389"/>
  <c r="AJ389"/>
  <c r="AL389"/>
  <c r="AE390"/>
  <c r="AF389"/>
  <c r="U389"/>
  <c r="O389"/>
  <c r="Y390"/>
  <c r="U390"/>
  <c r="O390"/>
  <c r="K390"/>
  <c r="X23"/>
  <c r="AD197"/>
  <c r="AD210"/>
  <c r="AC210"/>
  <c r="AC212"/>
  <c r="Z346"/>
  <c r="Z551" s="1"/>
  <c r="Y346"/>
  <c r="Z321"/>
  <c r="Y321"/>
  <c r="Y484"/>
  <c r="Y499"/>
  <c r="Z499"/>
  <c r="W513"/>
  <c r="W512"/>
  <c r="W511"/>
  <c r="U506"/>
  <c r="U504"/>
  <c r="W503"/>
  <c r="W495"/>
  <c r="W494"/>
  <c r="W493"/>
  <c r="W492"/>
  <c r="W481"/>
  <c r="W484"/>
  <c r="W485"/>
  <c r="W486"/>
  <c r="W487"/>
  <c r="W488"/>
  <c r="W480"/>
  <c r="U64"/>
  <c r="U63"/>
  <c r="U62"/>
  <c r="V66"/>
  <c r="U66"/>
  <c r="U55"/>
  <c r="V32"/>
  <c r="X32" s="1"/>
  <c r="BI564"/>
  <c r="BH564"/>
  <c r="BG564"/>
  <c r="BF564"/>
  <c r="BE564"/>
  <c r="BD564"/>
  <c r="AY564"/>
  <c r="AX564"/>
  <c r="AW564"/>
  <c r="AV564"/>
  <c r="BI566"/>
  <c r="BH566"/>
  <c r="BG566"/>
  <c r="BF566"/>
  <c r="BE566"/>
  <c r="BD566"/>
  <c r="AW566"/>
  <c r="AV566"/>
  <c r="N580"/>
  <c r="P580"/>
  <c r="Z580"/>
  <c r="AB580"/>
  <c r="AF580"/>
  <c r="AH580"/>
  <c r="M582"/>
  <c r="N582"/>
  <c r="T582"/>
  <c r="W582"/>
  <c r="AF582"/>
  <c r="AG582"/>
  <c r="AH582"/>
  <c r="M584"/>
  <c r="N584"/>
  <c r="O584"/>
  <c r="P584"/>
  <c r="R584"/>
  <c r="S584"/>
  <c r="T584"/>
  <c r="W584"/>
  <c r="X584"/>
  <c r="AE584"/>
  <c r="AF584"/>
  <c r="AG584"/>
  <c r="AH584"/>
  <c r="AM584"/>
  <c r="AN584"/>
  <c r="W586"/>
  <c r="X586"/>
  <c r="AF586"/>
  <c r="AG586"/>
  <c r="AH586"/>
  <c r="AN586"/>
  <c r="N588"/>
  <c r="P588"/>
  <c r="Q588"/>
  <c r="R588"/>
  <c r="T588"/>
  <c r="W588"/>
  <c r="X588"/>
  <c r="AA588"/>
  <c r="AB588"/>
  <c r="AC588"/>
  <c r="AD588"/>
  <c r="AG588"/>
  <c r="AH588"/>
  <c r="AM588"/>
  <c r="AN588"/>
  <c r="M590"/>
  <c r="N590"/>
  <c r="O590"/>
  <c r="P590"/>
  <c r="X590"/>
  <c r="Z590"/>
  <c r="AF590"/>
  <c r="AH590"/>
  <c r="N592"/>
  <c r="O592"/>
  <c r="P592"/>
  <c r="S592"/>
  <c r="T592"/>
  <c r="AA592"/>
  <c r="AB592"/>
  <c r="AH592"/>
  <c r="AI592"/>
  <c r="AJ592"/>
  <c r="N594"/>
  <c r="P594"/>
  <c r="S594"/>
  <c r="T594"/>
  <c r="Y594"/>
  <c r="Z594"/>
  <c r="AA594"/>
  <c r="AB594"/>
  <c r="AE594"/>
  <c r="AF594"/>
  <c r="AH594"/>
  <c r="L592"/>
  <c r="L588"/>
  <c r="BI197"/>
  <c r="BH197"/>
  <c r="BF197" s="1"/>
  <c r="BB196"/>
  <c r="AZ196" s="1"/>
  <c r="AZ181"/>
  <c r="AX181" s="1"/>
  <c r="AZ180"/>
  <c r="AX180" s="1"/>
  <c r="AZ178"/>
  <c r="AX178" s="1"/>
  <c r="AZ177"/>
  <c r="AX177" s="1"/>
  <c r="AZ176"/>
  <c r="AX176" s="1"/>
  <c r="AZ175"/>
  <c r="AX175" s="1"/>
  <c r="AZ174"/>
  <c r="AX174" s="1"/>
  <c r="AZ173"/>
  <c r="AX173" s="1"/>
  <c r="AX151"/>
  <c r="AX149"/>
  <c r="AV149" s="1"/>
  <c r="BA188"/>
  <c r="BA534" s="1"/>
  <c r="BA535" s="1"/>
  <c r="AZ188"/>
  <c r="AX188" s="1"/>
  <c r="AU221"/>
  <c r="AS221" s="1"/>
  <c r="AT193"/>
  <c r="AR193" s="1"/>
  <c r="AT192"/>
  <c r="AR192" s="1"/>
  <c r="AT191"/>
  <c r="AR191" s="1"/>
  <c r="AT180"/>
  <c r="AR180" s="1"/>
  <c r="AT178"/>
  <c r="AR178" s="1"/>
  <c r="AT177"/>
  <c r="AR177" s="1"/>
  <c r="AT176"/>
  <c r="AR176" s="1"/>
  <c r="AT175"/>
  <c r="AR175" s="1"/>
  <c r="AS149"/>
  <c r="AR149"/>
  <c r="AS147"/>
  <c r="AS141"/>
  <c r="AS139"/>
  <c r="AS140"/>
  <c r="AR140"/>
  <c r="AR139"/>
  <c r="AY140"/>
  <c r="AW140" s="1"/>
  <c r="AY139"/>
  <c r="AW139" s="1"/>
  <c r="AX137"/>
  <c r="AV137" s="1"/>
  <c r="AY137"/>
  <c r="AR127"/>
  <c r="AR126"/>
  <c r="AR125"/>
  <c r="AR124"/>
  <c r="AR123"/>
  <c r="AR119"/>
  <c r="AR118"/>
  <c r="AR117"/>
  <c r="AR116"/>
  <c r="AR115"/>
  <c r="AT113"/>
  <c r="AR113" s="1"/>
  <c r="AT111"/>
  <c r="AR111" s="1"/>
  <c r="BB137"/>
  <c r="BB135"/>
  <c r="BB134"/>
  <c r="BB130"/>
  <c r="BB141"/>
  <c r="BB140"/>
  <c r="BB139"/>
  <c r="BB147"/>
  <c r="BB157"/>
  <c r="BB149"/>
  <c r="BF150"/>
  <c r="BF151"/>
  <c r="BF153"/>
  <c r="BJ153"/>
  <c r="BJ151"/>
  <c r="BJ150"/>
  <c r="AT230"/>
  <c r="AX230"/>
  <c r="AZ230" s="1"/>
  <c r="BB230" s="1"/>
  <c r="AU248"/>
  <c r="AT248"/>
  <c r="AR248" s="1"/>
  <c r="BA248"/>
  <c r="AZ248"/>
  <c r="BG248"/>
  <c r="BF248"/>
  <c r="BL249"/>
  <c r="BN249" s="1"/>
  <c r="BP249" s="1"/>
  <c r="BR249" s="1"/>
  <c r="BL248"/>
  <c r="BG238"/>
  <c r="BI238" s="1"/>
  <c r="BF238"/>
  <c r="BH238" s="1"/>
  <c r="BG237"/>
  <c r="BF237"/>
  <c r="BF230"/>
  <c r="BH230" s="1"/>
  <c r="BJ230" s="1"/>
  <c r="BL230" s="1"/>
  <c r="BN230" s="1"/>
  <c r="BP230" s="1"/>
  <c r="BR230" s="1"/>
  <c r="BF338"/>
  <c r="BH338" s="1"/>
  <c r="BH549" s="1"/>
  <c r="BN338"/>
  <c r="BP338" s="1"/>
  <c r="BR338" s="1"/>
  <c r="BN305"/>
  <c r="BP305" s="1"/>
  <c r="BR305" s="1"/>
  <c r="AS410"/>
  <c r="AR410"/>
  <c r="AY410"/>
  <c r="AY552" s="1"/>
  <c r="AY587" s="1"/>
  <c r="AX410"/>
  <c r="BC410"/>
  <c r="BB410"/>
  <c r="BG410"/>
  <c r="BG552" s="1"/>
  <c r="BG553" s="1"/>
  <c r="BG588" s="1"/>
  <c r="BF410"/>
  <c r="BF403"/>
  <c r="BF377"/>
  <c r="BF379"/>
  <c r="BF382"/>
  <c r="BF381"/>
  <c r="BF387"/>
  <c r="BF386"/>
  <c r="BF385"/>
  <c r="BF384"/>
  <c r="BF402"/>
  <c r="BF411"/>
  <c r="BF413"/>
  <c r="BF421"/>
  <c r="BF444"/>
  <c r="BH444" s="1"/>
  <c r="BF443"/>
  <c r="BH443" s="1"/>
  <c r="BF442"/>
  <c r="BH442" s="1"/>
  <c r="BF441"/>
  <c r="BH441" s="1"/>
  <c r="BL444"/>
  <c r="BN444" s="1"/>
  <c r="BP444" s="1"/>
  <c r="BR444" s="1"/>
  <c r="BL443"/>
  <c r="BN443" s="1"/>
  <c r="BP443" s="1"/>
  <c r="BR443" s="1"/>
  <c r="BL442"/>
  <c r="BN442" s="1"/>
  <c r="BP442" s="1"/>
  <c r="BR442" s="1"/>
  <c r="BN441"/>
  <c r="BP441" s="1"/>
  <c r="BR441" s="1"/>
  <c r="BM440"/>
  <c r="BL440"/>
  <c r="BN440" s="1"/>
  <c r="BP440" s="1"/>
  <c r="BR440" s="1"/>
  <c r="BM445"/>
  <c r="BO445" s="1"/>
  <c r="BQ445" s="1"/>
  <c r="BS445" s="1"/>
  <c r="BL445"/>
  <c r="BN445" s="1"/>
  <c r="BP445" s="1"/>
  <c r="BR445" s="1"/>
  <c r="BL439"/>
  <c r="BN439" s="1"/>
  <c r="BP439" s="1"/>
  <c r="BR439" s="1"/>
  <c r="BF439"/>
  <c r="BH439" s="1"/>
  <c r="BF438"/>
  <c r="BH438" s="1"/>
  <c r="BJ438" s="1"/>
  <c r="BN411"/>
  <c r="BP411" s="1"/>
  <c r="BR411" s="1"/>
  <c r="BN421"/>
  <c r="BP421" s="1"/>
  <c r="BR421" s="1"/>
  <c r="BN420"/>
  <c r="BP420" s="1"/>
  <c r="BR420" s="1"/>
  <c r="BU420" s="1"/>
  <c r="BW420" s="1"/>
  <c r="BY420" s="1"/>
  <c r="BN419"/>
  <c r="BP419" s="1"/>
  <c r="BR419" s="1"/>
  <c r="BN418"/>
  <c r="BP418" s="1"/>
  <c r="BR418" s="1"/>
  <c r="BN417"/>
  <c r="BP417" s="1"/>
  <c r="BR417" s="1"/>
  <c r="BU417" s="1"/>
  <c r="BW417" s="1"/>
  <c r="BY417" s="1"/>
  <c r="BN416"/>
  <c r="BP416" s="1"/>
  <c r="BR416" s="1"/>
  <c r="BN415"/>
  <c r="BP415" s="1"/>
  <c r="BR415" s="1"/>
  <c r="BN414"/>
  <c r="BP414" s="1"/>
  <c r="BR414" s="1"/>
  <c r="BU414" s="1"/>
  <c r="BN413"/>
  <c r="BJ421"/>
  <c r="BJ420"/>
  <c r="BJ419"/>
  <c r="BJ418"/>
  <c r="BJ417"/>
  <c r="BJ416"/>
  <c r="BJ415"/>
  <c r="BJ414"/>
  <c r="BJ413"/>
  <c r="BI440"/>
  <c r="BH440"/>
  <c r="BF440" s="1"/>
  <c r="BI445"/>
  <c r="BG445" s="1"/>
  <c r="BH445"/>
  <c r="BF445" s="1"/>
  <c r="BC440"/>
  <c r="BB440"/>
  <c r="AZ440" s="1"/>
  <c r="AX440" s="1"/>
  <c r="BC445"/>
  <c r="BB445"/>
  <c r="AZ445" s="1"/>
  <c r="AX445" s="1"/>
  <c r="BA445"/>
  <c r="AY445" s="1"/>
  <c r="BC447"/>
  <c r="BB447"/>
  <c r="BA447"/>
  <c r="AZ447"/>
  <c r="BM447"/>
  <c r="BL447"/>
  <c r="BF453"/>
  <c r="BF452"/>
  <c r="BF451"/>
  <c r="BF450"/>
  <c r="BF449"/>
  <c r="BH449" s="1"/>
  <c r="BJ449" s="1"/>
  <c r="BH452"/>
  <c r="BJ452" s="1"/>
  <c r="BL455"/>
  <c r="BN455" s="1"/>
  <c r="BP455" s="1"/>
  <c r="BR455" s="1"/>
  <c r="BL453"/>
  <c r="BN453" s="1"/>
  <c r="BP453" s="1"/>
  <c r="BR453" s="1"/>
  <c r="BL451"/>
  <c r="BN451" s="1"/>
  <c r="BP451" s="1"/>
  <c r="BR451" s="1"/>
  <c r="BL450"/>
  <c r="BN450" s="1"/>
  <c r="BP450" s="1"/>
  <c r="BR450" s="1"/>
  <c r="BM448"/>
  <c r="BO448" s="1"/>
  <c r="BQ448" s="1"/>
  <c r="BS448" s="1"/>
  <c r="BL448"/>
  <c r="BN448" s="1"/>
  <c r="BP448" s="1"/>
  <c r="BR448" s="1"/>
  <c r="BK499"/>
  <c r="BJ499"/>
  <c r="BL499" s="1"/>
  <c r="BN499" s="1"/>
  <c r="BP499" s="1"/>
  <c r="BR499" s="1"/>
  <c r="BJ513"/>
  <c r="BL513" s="1"/>
  <c r="BN513" s="1"/>
  <c r="BP513" s="1"/>
  <c r="BR513" s="1"/>
  <c r="BK502"/>
  <c r="BM502" s="1"/>
  <c r="BO502" s="1"/>
  <c r="BQ502" s="1"/>
  <c r="BJ502"/>
  <c r="BL502" s="1"/>
  <c r="BN502" s="1"/>
  <c r="BP502" s="1"/>
  <c r="BR502" s="1"/>
  <c r="BK511"/>
  <c r="BM511" s="1"/>
  <c r="BO511" s="1"/>
  <c r="BQ511" s="1"/>
  <c r="BJ511"/>
  <c r="BL511" s="1"/>
  <c r="BN511" s="1"/>
  <c r="BP511" s="1"/>
  <c r="BR511" s="1"/>
  <c r="BJ509"/>
  <c r="BL509" s="1"/>
  <c r="BN509" s="1"/>
  <c r="BP509" s="1"/>
  <c r="BR509" s="1"/>
  <c r="BJ504"/>
  <c r="BL504" s="1"/>
  <c r="BN504" s="1"/>
  <c r="BP504" s="1"/>
  <c r="BR504" s="1"/>
  <c r="BJ506"/>
  <c r="BL506" s="1"/>
  <c r="BN506" s="1"/>
  <c r="BP506" s="1"/>
  <c r="BR506" s="1"/>
  <c r="BJ503"/>
  <c r="BL503" s="1"/>
  <c r="BN503" s="1"/>
  <c r="BP503" s="1"/>
  <c r="BR503" s="1"/>
  <c r="BF474"/>
  <c r="BH474" s="1"/>
  <c r="BJ474" s="1"/>
  <c r="BN474" s="1"/>
  <c r="BP474" s="1"/>
  <c r="BR474" s="1"/>
  <c r="BF465"/>
  <c r="BH465" s="1"/>
  <c r="BJ465" s="1"/>
  <c r="BL465" s="1"/>
  <c r="BN465" s="1"/>
  <c r="BP465" s="1"/>
  <c r="BR465" s="1"/>
  <c r="BF466"/>
  <c r="BH466" s="1"/>
  <c r="BJ466" s="1"/>
  <c r="BL466" s="1"/>
  <c r="BN466" s="1"/>
  <c r="BP466" s="1"/>
  <c r="BF461"/>
  <c r="BH461" s="1"/>
  <c r="BJ461" s="1"/>
  <c r="BL461" s="1"/>
  <c r="BN461" s="1"/>
  <c r="BP461" s="1"/>
  <c r="BR461" s="1"/>
  <c r="BL459"/>
  <c r="BN459" s="1"/>
  <c r="BP459" s="1"/>
  <c r="BR459" s="1"/>
  <c r="BL460"/>
  <c r="BN460" s="1"/>
  <c r="BP460" s="1"/>
  <c r="BR460" s="1"/>
  <c r="BL467"/>
  <c r="BN467" s="1"/>
  <c r="BP467" s="1"/>
  <c r="BR467" s="1"/>
  <c r="BL468"/>
  <c r="BN468" s="1"/>
  <c r="BP468" s="1"/>
  <c r="BR468" s="1"/>
  <c r="BL469"/>
  <c r="BN469" s="1"/>
  <c r="BP469" s="1"/>
  <c r="BR469" s="1"/>
  <c r="BL470"/>
  <c r="BN470" s="1"/>
  <c r="BP470" s="1"/>
  <c r="BR470" s="1"/>
  <c r="BL471"/>
  <c r="BN471" s="1"/>
  <c r="BP471" s="1"/>
  <c r="BR471" s="1"/>
  <c r="BL475"/>
  <c r="BN475" s="1"/>
  <c r="BP475" s="1"/>
  <c r="BR475" s="1"/>
  <c r="BL476"/>
  <c r="BN476" s="1"/>
  <c r="BP476" s="1"/>
  <c r="BR476" s="1"/>
  <c r="BL478"/>
  <c r="BN478" s="1"/>
  <c r="BP478" s="1"/>
  <c r="BR478" s="1"/>
  <c r="BH458"/>
  <c r="BJ458" s="1"/>
  <c r="BH467"/>
  <c r="BF467" s="1"/>
  <c r="BH460"/>
  <c r="BH459"/>
  <c r="BH457"/>
  <c r="BH485"/>
  <c r="BH486"/>
  <c r="BH487"/>
  <c r="BH488"/>
  <c r="BF484"/>
  <c r="BJ495"/>
  <c r="BL495" s="1"/>
  <c r="BN495" s="1"/>
  <c r="BP495" s="1"/>
  <c r="BR495" s="1"/>
  <c r="BJ494"/>
  <c r="BL494" s="1"/>
  <c r="BN494" s="1"/>
  <c r="BP494" s="1"/>
  <c r="BR494" s="1"/>
  <c r="BJ493"/>
  <c r="BL493" s="1"/>
  <c r="BN493" s="1"/>
  <c r="BP493" s="1"/>
  <c r="BR493" s="1"/>
  <c r="BJ492"/>
  <c r="BL492" s="1"/>
  <c r="BN492" s="1"/>
  <c r="BP492" s="1"/>
  <c r="BR492" s="1"/>
  <c r="BJ498"/>
  <c r="BL498" s="1"/>
  <c r="BN498" s="1"/>
  <c r="BP498" s="1"/>
  <c r="BR498" s="1"/>
  <c r="BL485"/>
  <c r="BN485" s="1"/>
  <c r="BP485" s="1"/>
  <c r="BR485" s="1"/>
  <c r="BL486"/>
  <c r="BN486" s="1"/>
  <c r="BP486" s="1"/>
  <c r="BR486" s="1"/>
  <c r="BL487"/>
  <c r="BN487" s="1"/>
  <c r="BP487" s="1"/>
  <c r="BR487" s="1"/>
  <c r="BL488"/>
  <c r="BN488" s="1"/>
  <c r="BP488" s="1"/>
  <c r="BR488" s="1"/>
  <c r="BJ481"/>
  <c r="BL481" s="1"/>
  <c r="BN481" s="1"/>
  <c r="BP481" s="1"/>
  <c r="BR481" s="1"/>
  <c r="BJ480"/>
  <c r="AE476"/>
  <c r="AK476"/>
  <c r="BH455"/>
  <c r="BF455" s="1"/>
  <c r="BJ516"/>
  <c r="BL516" s="1"/>
  <c r="BN516" s="1"/>
  <c r="BP516" s="1"/>
  <c r="BR516" s="1"/>
  <c r="BU516" s="1"/>
  <c r="BU566" s="1"/>
  <c r="W516"/>
  <c r="Q516"/>
  <c r="K516"/>
  <c r="BJ515"/>
  <c r="BL515" s="1"/>
  <c r="BN515" s="1"/>
  <c r="BP515" s="1"/>
  <c r="BR515" s="1"/>
  <c r="W515"/>
  <c r="K515"/>
  <c r="K514"/>
  <c r="BJ514"/>
  <c r="BL514" s="1"/>
  <c r="BN514" s="1"/>
  <c r="BP514" s="1"/>
  <c r="BR514" s="1"/>
  <c r="W514"/>
  <c r="U514" s="1"/>
  <c r="AY188" l="1"/>
  <c r="AY534" s="1"/>
  <c r="AY535" s="1"/>
  <c r="BW516"/>
  <c r="BW566" s="1"/>
  <c r="BU593"/>
  <c r="BU567"/>
  <c r="BU594" s="1"/>
  <c r="BQ566"/>
  <c r="BQ567" s="1"/>
  <c r="BS511"/>
  <c r="BS566" s="1"/>
  <c r="BS567" s="1"/>
  <c r="BR564"/>
  <c r="BR565" s="1"/>
  <c r="BQ564"/>
  <c r="BQ565" s="1"/>
  <c r="BS502"/>
  <c r="BS564" s="1"/>
  <c r="BV570"/>
  <c r="BY584"/>
  <c r="BY582"/>
  <c r="BO7" i="14"/>
  <c r="BZ592" i="1"/>
  <c r="BZ573"/>
  <c r="BZ574" s="1"/>
  <c r="BX586"/>
  <c r="BX584"/>
  <c r="BX582"/>
  <c r="BM7" i="14"/>
  <c r="BV541" i="1"/>
  <c r="BV581"/>
  <c r="BY592"/>
  <c r="BW592"/>
  <c r="BZ570"/>
  <c r="BX573"/>
  <c r="BX574" s="1"/>
  <c r="BW414"/>
  <c r="BJ557"/>
  <c r="P25" i="15"/>
  <c r="AV593" i="1"/>
  <c r="BD593"/>
  <c r="BF593"/>
  <c r="BH593"/>
  <c r="BG587"/>
  <c r="AW593"/>
  <c r="BG593"/>
  <c r="BI593"/>
  <c r="BC552"/>
  <c r="BC587" s="1"/>
  <c r="BC553"/>
  <c r="BC588" s="1"/>
  <c r="AS552"/>
  <c r="AS587" s="1"/>
  <c r="AS553"/>
  <c r="AS588" s="1"/>
  <c r="BP152"/>
  <c r="BR152" s="1"/>
  <c r="AV553"/>
  <c r="AT246"/>
  <c r="AY553"/>
  <c r="AY588" s="1"/>
  <c r="BI557"/>
  <c r="BH557"/>
  <c r="AX447"/>
  <c r="BA440"/>
  <c r="BC556"/>
  <c r="BP413"/>
  <c r="BR413" s="1"/>
  <c r="BO237"/>
  <c r="BM542"/>
  <c r="BI237"/>
  <c r="BI542" s="1"/>
  <c r="BG542"/>
  <c r="AX248"/>
  <c r="AS248"/>
  <c r="AS544" s="1"/>
  <c r="AS585" s="1"/>
  <c r="AU544"/>
  <c r="AU585" s="1"/>
  <c r="AX399"/>
  <c r="AZ399" s="1"/>
  <c r="BB399" s="1"/>
  <c r="AV552"/>
  <c r="BJ71"/>
  <c r="BL71" s="1"/>
  <c r="BN71" s="1"/>
  <c r="BP71" s="1"/>
  <c r="AR315"/>
  <c r="AT546"/>
  <c r="BF552"/>
  <c r="BF553" s="1"/>
  <c r="AY447"/>
  <c r="BN237"/>
  <c r="BL542"/>
  <c r="BH237"/>
  <c r="AY248"/>
  <c r="AY544" s="1"/>
  <c r="BA544"/>
  <c r="AW137"/>
  <c r="AY528"/>
  <c r="AY581" s="1"/>
  <c r="BG197"/>
  <c r="AT71"/>
  <c r="AR71" s="1"/>
  <c r="AZ434"/>
  <c r="BM558"/>
  <c r="BJ556"/>
  <c r="BJ558"/>
  <c r="BJ559"/>
  <c r="BM557"/>
  <c r="BO447"/>
  <c r="BO558" s="1"/>
  <c r="BM559"/>
  <c r="BF457"/>
  <c r="BN447"/>
  <c r="BH484"/>
  <c r="BJ484" s="1"/>
  <c r="BL484" s="1"/>
  <c r="BN484" s="1"/>
  <c r="BP484" s="1"/>
  <c r="BR484" s="1"/>
  <c r="BF562"/>
  <c r="BF591" s="1"/>
  <c r="BF563"/>
  <c r="BL480"/>
  <c r="BM499"/>
  <c r="BK562"/>
  <c r="BJ483"/>
  <c r="BL483" s="1"/>
  <c r="BN483" s="1"/>
  <c r="BP483" s="1"/>
  <c r="BR483" s="1"/>
  <c r="BL477"/>
  <c r="BN477" s="1"/>
  <c r="BP477" s="1"/>
  <c r="BR477" s="1"/>
  <c r="BL458"/>
  <c r="BN458" s="1"/>
  <c r="BP458" s="1"/>
  <c r="BR458" s="1"/>
  <c r="BN434"/>
  <c r="BL437"/>
  <c r="BN437" s="1"/>
  <c r="BP437" s="1"/>
  <c r="BR437" s="1"/>
  <c r="BG440"/>
  <c r="BG557" s="1"/>
  <c r="BL438"/>
  <c r="BN438" s="1"/>
  <c r="BP438" s="1"/>
  <c r="BR438" s="1"/>
  <c r="BO440"/>
  <c r="BO557" s="1"/>
  <c r="BF434"/>
  <c r="BF557" s="1"/>
  <c r="BJ424"/>
  <c r="BH554"/>
  <c r="BN248"/>
  <c r="BH248"/>
  <c r="BI248"/>
  <c r="BM248" s="1"/>
  <c r="BQ248" s="1"/>
  <c r="BS248" s="1"/>
  <c r="BE593"/>
  <c r="AY1105" i="2"/>
  <c r="AP1101"/>
  <c r="AP1069" s="1"/>
  <c r="AP1049" s="1"/>
  <c r="T1155"/>
  <c r="BO1098"/>
  <c r="AD1048"/>
  <c r="AV1068"/>
  <c r="AV1090"/>
  <c r="AV1067" s="1"/>
  <c r="AV1048" s="1"/>
  <c r="AL1092"/>
  <c r="AR354"/>
  <c r="AP354" s="1"/>
  <c r="AP1094" s="1"/>
  <c r="AT1094"/>
  <c r="BL1095"/>
  <c r="AS373"/>
  <c r="AS1098" s="1"/>
  <c r="AU1098"/>
  <c r="R1098"/>
  <c r="R1070" s="1"/>
  <c r="Z1098"/>
  <c r="Z1070" s="1"/>
  <c r="AF373"/>
  <c r="AH1098"/>
  <c r="AH1070" s="1"/>
  <c r="BD1101"/>
  <c r="BA487"/>
  <c r="AY1109"/>
  <c r="AH1108"/>
  <c r="AH1071" s="1"/>
  <c r="AH1072"/>
  <c r="O1128"/>
  <c r="O422"/>
  <c r="M422" s="1"/>
  <c r="Q1104"/>
  <c r="AX1107"/>
  <c r="AI1107"/>
  <c r="AI1106" s="1"/>
  <c r="S405"/>
  <c r="U1105"/>
  <c r="BH703"/>
  <c r="BO1140"/>
  <c r="BO1078" s="1"/>
  <c r="BL784"/>
  <c r="AU1083"/>
  <c r="AU1056" s="1"/>
  <c r="AS1084"/>
  <c r="O1145"/>
  <c r="BA931"/>
  <c r="U1152"/>
  <c r="AZ930"/>
  <c r="I1084"/>
  <c r="I1154"/>
  <c r="AY1073"/>
  <c r="AY1051" s="1"/>
  <c r="AE1120"/>
  <c r="AE1119" s="1"/>
  <c r="BL626"/>
  <c r="J607"/>
  <c r="L1118"/>
  <c r="L1073" s="1"/>
  <c r="L1051" s="1"/>
  <c r="AZ619"/>
  <c r="AX619" s="1"/>
  <c r="BB1118"/>
  <c r="BB1117" s="1"/>
  <c r="BL550"/>
  <c r="BN550" s="1"/>
  <c r="BN576"/>
  <c r="BN1115" s="1"/>
  <c r="BL1115"/>
  <c r="AR624"/>
  <c r="AT624" s="1"/>
  <c r="AA1116"/>
  <c r="BN603"/>
  <c r="BD215"/>
  <c r="BF215" s="1"/>
  <c r="BH215" s="1"/>
  <c r="BJ215" s="1"/>
  <c r="BL215" s="1"/>
  <c r="BN215" s="1"/>
  <c r="BR215" s="1"/>
  <c r="BL221"/>
  <c r="BN221" s="1"/>
  <c r="BR221" s="1"/>
  <c r="BL231"/>
  <c r="BN231" s="1"/>
  <c r="BR231" s="1"/>
  <c r="BL227"/>
  <c r="BN227" s="1"/>
  <c r="BR227" s="1"/>
  <c r="BL229"/>
  <c r="BN229" s="1"/>
  <c r="BR229" s="1"/>
  <c r="Q373"/>
  <c r="AG631"/>
  <c r="AI631" s="1"/>
  <c r="Q1017"/>
  <c r="BN1018"/>
  <c r="BL1018" s="1"/>
  <c r="BJ1018" s="1"/>
  <c r="BH1018" s="1"/>
  <c r="BF1018" s="1"/>
  <c r="BR619"/>
  <c r="BB538"/>
  <c r="BD538" s="1"/>
  <c r="Q908"/>
  <c r="S908" s="1"/>
  <c r="M404"/>
  <c r="AP405"/>
  <c r="AN395"/>
  <c r="S404"/>
  <c r="BM373"/>
  <c r="BM1098" s="1"/>
  <c r="BJ396"/>
  <c r="BJ1102" s="1"/>
  <c r="AZ884"/>
  <c r="AZ895"/>
  <c r="J612"/>
  <c r="X1019"/>
  <c r="X1155" s="1"/>
  <c r="Q807"/>
  <c r="BR792"/>
  <c r="BQ845"/>
  <c r="M718"/>
  <c r="BJ214"/>
  <c r="BN344"/>
  <c r="BP344" s="1"/>
  <c r="BP564" i="1"/>
  <c r="BJ564"/>
  <c r="BL564"/>
  <c r="BN564"/>
  <c r="BK564"/>
  <c r="BM564"/>
  <c r="BO564"/>
  <c r="BK566"/>
  <c r="BM566"/>
  <c r="BO566"/>
  <c r="AI462"/>
  <c r="AK462" s="1"/>
  <c r="AK312"/>
  <c r="AI312" s="1"/>
  <c r="O312"/>
  <c r="M312" s="1"/>
  <c r="K312" s="1"/>
  <c r="U312"/>
  <c r="Y312"/>
  <c r="BB311"/>
  <c r="AZ312"/>
  <c r="AX312" s="1"/>
  <c r="BF311"/>
  <c r="BF312"/>
  <c r="BJ312"/>
  <c r="BJ311"/>
  <c r="AK311"/>
  <c r="AI311" s="1"/>
  <c r="Y311"/>
  <c r="U311"/>
  <c r="O311"/>
  <c r="M311" s="1"/>
  <c r="K311" s="1"/>
  <c r="BQ594" l="1"/>
  <c r="BY516"/>
  <c r="BY566" s="1"/>
  <c r="BS593"/>
  <c r="BS565"/>
  <c r="BS594" s="1"/>
  <c r="BQ593"/>
  <c r="BV582"/>
  <c r="BV573"/>
  <c r="BV574" s="1"/>
  <c r="BY414"/>
  <c r="BM565"/>
  <c r="BM593"/>
  <c r="BJ565"/>
  <c r="BA545"/>
  <c r="BG543"/>
  <c r="BM543"/>
  <c r="BH556"/>
  <c r="BM590"/>
  <c r="BN565"/>
  <c r="BG556"/>
  <c r="BK563"/>
  <c r="BK592" s="1"/>
  <c r="BK591"/>
  <c r="BO565"/>
  <c r="BO593"/>
  <c r="BK565"/>
  <c r="BK593"/>
  <c r="BL565"/>
  <c r="BP565"/>
  <c r="BF556"/>
  <c r="BF592"/>
  <c r="AY545"/>
  <c r="BL543"/>
  <c r="BI543"/>
  <c r="BC557"/>
  <c r="BI556"/>
  <c r="AW528"/>
  <c r="AW581" s="1"/>
  <c r="AW529"/>
  <c r="AW582" s="1"/>
  <c r="AY529"/>
  <c r="AY582" s="1"/>
  <c r="AS545"/>
  <c r="AS586" s="1"/>
  <c r="AU545"/>
  <c r="AU586" s="1"/>
  <c r="AZ311"/>
  <c r="AX311" s="1"/>
  <c r="BH562"/>
  <c r="BH591" s="1"/>
  <c r="BH563"/>
  <c r="AX434"/>
  <c r="BP237"/>
  <c r="BN542"/>
  <c r="AW447"/>
  <c r="BQ237"/>
  <c r="BO542"/>
  <c r="AY440"/>
  <c r="AY556" s="1"/>
  <c r="BA556"/>
  <c r="AV447"/>
  <c r="BN557"/>
  <c r="BJ562"/>
  <c r="BL557"/>
  <c r="BP447"/>
  <c r="BR447" s="1"/>
  <c r="BQ447"/>
  <c r="BS447" s="1"/>
  <c r="BO559"/>
  <c r="BO590" s="1"/>
  <c r="BO499"/>
  <c r="BM562"/>
  <c r="BN480"/>
  <c r="BL562"/>
  <c r="BQ440"/>
  <c r="BP434"/>
  <c r="BP557" s="1"/>
  <c r="BP248"/>
  <c r="BR248" s="1"/>
  <c r="AY1072" i="2"/>
  <c r="BM567" i="1"/>
  <c r="BO567"/>
  <c r="BK567"/>
  <c r="AY1071" i="2"/>
  <c r="AY1050" s="1"/>
  <c r="BN1095"/>
  <c r="Z1097"/>
  <c r="Z1069" s="1"/>
  <c r="R1097"/>
  <c r="R1069" s="1"/>
  <c r="AH1097"/>
  <c r="AH1069" s="1"/>
  <c r="U1104"/>
  <c r="BO1139"/>
  <c r="BO1077" s="1"/>
  <c r="BO1053" s="1"/>
  <c r="BB930"/>
  <c r="BC931"/>
  <c r="L1074"/>
  <c r="J1118"/>
  <c r="J1074" s="1"/>
  <c r="AA1115"/>
  <c r="BL214"/>
  <c r="BN214" s="1"/>
  <c r="BR214" s="1"/>
  <c r="AR405"/>
  <c r="K404"/>
  <c r="U908"/>
  <c r="U1146" s="1"/>
  <c r="BQ1061"/>
  <c r="BB895"/>
  <c r="BB884"/>
  <c r="BL396"/>
  <c r="BL1102" s="1"/>
  <c r="BK373"/>
  <c r="BK1098" s="1"/>
  <c r="BS845"/>
  <c r="R515" i="1"/>
  <c r="O421"/>
  <c r="O303"/>
  <c r="R160"/>
  <c r="Q160"/>
  <c r="Q183"/>
  <c r="Q185"/>
  <c r="Q184"/>
  <c r="L302"/>
  <c r="O157"/>
  <c r="O529" s="1"/>
  <c r="O582" s="1"/>
  <c r="P153"/>
  <c r="P151"/>
  <c r="AO128"/>
  <c r="AI128"/>
  <c r="AK128" s="1"/>
  <c r="U128"/>
  <c r="K128"/>
  <c r="P380"/>
  <c r="P379"/>
  <c r="O378"/>
  <c r="O379"/>
  <c r="O380"/>
  <c r="O381"/>
  <c r="O382"/>
  <c r="O383"/>
  <c r="O384"/>
  <c r="O385"/>
  <c r="O386"/>
  <c r="O387"/>
  <c r="O388"/>
  <c r="O402"/>
  <c r="O403"/>
  <c r="O410"/>
  <c r="O411"/>
  <c r="Q188"/>
  <c r="Q190"/>
  <c r="Q191"/>
  <c r="Q192"/>
  <c r="Q193"/>
  <c r="Q194"/>
  <c r="Q195"/>
  <c r="R196"/>
  <c r="BY567" l="1"/>
  <c r="BY594" s="1"/>
  <c r="BY593"/>
  <c r="BW567"/>
  <c r="BW593"/>
  <c r="BS558"/>
  <c r="BS559"/>
  <c r="BQ557"/>
  <c r="BS440"/>
  <c r="BQ542"/>
  <c r="BQ543" s="1"/>
  <c r="BS237"/>
  <c r="BS542" s="1"/>
  <c r="BS543" s="1"/>
  <c r="BP542"/>
  <c r="BR237"/>
  <c r="BR542" s="1"/>
  <c r="BR543" s="1"/>
  <c r="BA557"/>
  <c r="BO543"/>
  <c r="BP543"/>
  <c r="BH592"/>
  <c r="BL563"/>
  <c r="BL592" s="1"/>
  <c r="BL591"/>
  <c r="BM563"/>
  <c r="BM592" s="1"/>
  <c r="BM591"/>
  <c r="BJ563"/>
  <c r="BJ592" s="1"/>
  <c r="BJ591"/>
  <c r="AY557"/>
  <c r="BN543"/>
  <c r="BK594"/>
  <c r="BO594"/>
  <c r="BM594"/>
  <c r="AT447"/>
  <c r="AU447"/>
  <c r="AV434"/>
  <c r="AV557" s="1"/>
  <c r="BQ559"/>
  <c r="BQ590" s="1"/>
  <c r="BQ558"/>
  <c r="BP480"/>
  <c r="BN562"/>
  <c r="BQ499"/>
  <c r="BO562"/>
  <c r="BO591" s="1"/>
  <c r="BR434"/>
  <c r="U1145" i="2"/>
  <c r="J1117"/>
  <c r="J1073" s="1"/>
  <c r="BS1061"/>
  <c r="BI373"/>
  <c r="BI1098" s="1"/>
  <c r="BN396"/>
  <c r="BN1102" s="1"/>
  <c r="BD884"/>
  <c r="I404"/>
  <c r="AT405"/>
  <c r="P529" i="1"/>
  <c r="P582" s="1"/>
  <c r="AO252"/>
  <c r="AI252"/>
  <c r="AK252" s="1"/>
  <c r="AC252"/>
  <c r="AA252" s="1"/>
  <c r="K252"/>
  <c r="L457"/>
  <c r="K207"/>
  <c r="K206"/>
  <c r="L195"/>
  <c r="K195"/>
  <c r="L189"/>
  <c r="K189"/>
  <c r="L184"/>
  <c r="K184"/>
  <c r="L176"/>
  <c r="K176"/>
  <c r="K177"/>
  <c r="K175"/>
  <c r="L178"/>
  <c r="L174"/>
  <c r="L159"/>
  <c r="K164"/>
  <c r="K163"/>
  <c r="K162"/>
  <c r="L161"/>
  <c r="K161"/>
  <c r="L160"/>
  <c r="K160"/>
  <c r="L134"/>
  <c r="L115"/>
  <c r="K157"/>
  <c r="K153"/>
  <c r="K151"/>
  <c r="K150"/>
  <c r="K149"/>
  <c r="K148"/>
  <c r="K147"/>
  <c r="K145"/>
  <c r="K141"/>
  <c r="K140"/>
  <c r="K139"/>
  <c r="K138"/>
  <c r="K137"/>
  <c r="K135"/>
  <c r="K134"/>
  <c r="K130"/>
  <c r="K127"/>
  <c r="K126"/>
  <c r="K125"/>
  <c r="K124"/>
  <c r="K123"/>
  <c r="K119"/>
  <c r="K118"/>
  <c r="K117"/>
  <c r="K116"/>
  <c r="K113"/>
  <c r="K111"/>
  <c r="K110"/>
  <c r="K109"/>
  <c r="K107"/>
  <c r="K106"/>
  <c r="K103"/>
  <c r="K100"/>
  <c r="K94"/>
  <c r="K95"/>
  <c r="K96"/>
  <c r="K254"/>
  <c r="K97"/>
  <c r="K253"/>
  <c r="K92"/>
  <c r="BW594" l="1"/>
  <c r="BW573"/>
  <c r="BR556"/>
  <c r="BR557"/>
  <c r="BS556"/>
  <c r="BS589" s="1"/>
  <c r="BS557"/>
  <c r="BS590" s="1"/>
  <c r="BQ562"/>
  <c r="BQ591" s="1"/>
  <c r="BS499"/>
  <c r="BS562" s="1"/>
  <c r="BP562"/>
  <c r="BP591" s="1"/>
  <c r="BR480"/>
  <c r="BR562" s="1"/>
  <c r="BP563"/>
  <c r="BP592" s="1"/>
  <c r="BN563"/>
  <c r="BN592" s="1"/>
  <c r="BN591"/>
  <c r="AT434"/>
  <c r="AV556"/>
  <c r="AS447"/>
  <c r="AR447"/>
  <c r="BO563"/>
  <c r="BQ563"/>
  <c r="BF884" i="2"/>
  <c r="BP396"/>
  <c r="BG373"/>
  <c r="K524" i="1"/>
  <c r="AG730" i="2"/>
  <c r="AP730"/>
  <c r="AL730"/>
  <c r="Q730"/>
  <c r="AI514"/>
  <c r="AN514"/>
  <c r="AR514"/>
  <c r="AZ514"/>
  <c r="BD514"/>
  <c r="M514"/>
  <c r="O514" s="1"/>
  <c r="Q514" s="1"/>
  <c r="S514" s="1"/>
  <c r="AA459" i="1"/>
  <c r="AA450"/>
  <c r="AA449"/>
  <c r="AA448"/>
  <c r="AA447"/>
  <c r="BR591" l="1"/>
  <c r="BR563"/>
  <c r="BR592" s="1"/>
  <c r="BS591"/>
  <c r="BS563"/>
  <c r="BS592" s="1"/>
  <c r="BQ592"/>
  <c r="BO592"/>
  <c r="AR434"/>
  <c r="BE373" i="2"/>
  <c r="BE1098" s="1"/>
  <c r="BG1098"/>
  <c r="AR730"/>
  <c r="AR1132" s="1"/>
  <c r="BR396"/>
  <c r="AB237" i="1"/>
  <c r="AA237"/>
  <c r="BC373" i="2" l="1"/>
  <c r="BA373" s="1"/>
  <c r="BA1098" s="1"/>
  <c r="BE1070"/>
  <c r="BG1097"/>
  <c r="AE364" i="1"/>
  <c r="AK364"/>
  <c r="AI364" s="1"/>
  <c r="AO364"/>
  <c r="O364"/>
  <c r="M364" s="1"/>
  <c r="K364" s="1"/>
  <c r="U364"/>
  <c r="AE362"/>
  <c r="AK362"/>
  <c r="AI362" s="1"/>
  <c r="AO362"/>
  <c r="O362"/>
  <c r="M362" s="1"/>
  <c r="K362" s="1"/>
  <c r="U362"/>
  <c r="U478"/>
  <c r="S478" s="1"/>
  <c r="AA478"/>
  <c r="AC478"/>
  <c r="AI478"/>
  <c r="AK478"/>
  <c r="BB475"/>
  <c r="AZ475" s="1"/>
  <c r="AX475" s="1"/>
  <c r="AV475" s="1"/>
  <c r="AT475" s="1"/>
  <c r="AR475" s="1"/>
  <c r="AO475"/>
  <c r="AK475"/>
  <c r="AC475"/>
  <c r="AA475"/>
  <c r="U475"/>
  <c r="S475" s="1"/>
  <c r="L475"/>
  <c r="K475"/>
  <c r="BC1098" i="2" l="1"/>
  <c r="BC1070" s="1"/>
  <c r="BA1070"/>
  <c r="BA1069"/>
  <c r="AY373"/>
  <c r="V509" i="1"/>
  <c r="U509"/>
  <c r="Q515"/>
  <c r="Q514"/>
  <c r="Q513"/>
  <c r="Q512"/>
  <c r="Q511"/>
  <c r="AC514"/>
  <c r="AC513"/>
  <c r="AI516"/>
  <c r="AK516" s="1"/>
  <c r="AM516" s="1"/>
  <c r="AI515"/>
  <c r="AK515" s="1"/>
  <c r="AM515" s="1"/>
  <c r="AI514"/>
  <c r="AK514" s="1"/>
  <c r="AM514" s="1"/>
  <c r="AI513"/>
  <c r="BJ512"/>
  <c r="AI512"/>
  <c r="AK512" s="1"/>
  <c r="AM512" s="1"/>
  <c r="AO512" s="1"/>
  <c r="AD511"/>
  <c r="AC511"/>
  <c r="AJ511"/>
  <c r="AL511" s="1"/>
  <c r="AN511" s="1"/>
  <c r="AP511" s="1"/>
  <c r="AI511"/>
  <c r="AK511" s="1"/>
  <c r="AM511" s="1"/>
  <c r="AO511" s="1"/>
  <c r="AU511"/>
  <c r="AX511"/>
  <c r="AZ511" s="1"/>
  <c r="BB511" s="1"/>
  <c r="AY511"/>
  <c r="BC1097" i="2" l="1"/>
  <c r="AY1098"/>
  <c r="U567" i="1"/>
  <c r="U594" s="1"/>
  <c r="W509"/>
  <c r="V567"/>
  <c r="V594" s="1"/>
  <c r="X509"/>
  <c r="BA511"/>
  <c r="AY566"/>
  <c r="AY593" s="1"/>
  <c r="AS511"/>
  <c r="AS566" s="1"/>
  <c r="AS567" s="1"/>
  <c r="AU566"/>
  <c r="BL512"/>
  <c r="BJ566"/>
  <c r="BJ593" s="1"/>
  <c r="AC509"/>
  <c r="AI509"/>
  <c r="AK509" s="1"/>
  <c r="AM509" s="1"/>
  <c r="Y509"/>
  <c r="AG506"/>
  <c r="AE506" s="1"/>
  <c r="AC506" s="1"/>
  <c r="Q506"/>
  <c r="Y506"/>
  <c r="K506"/>
  <c r="L502"/>
  <c r="K502"/>
  <c r="K504"/>
  <c r="AE504"/>
  <c r="AC504" s="1"/>
  <c r="Y504"/>
  <c r="Q504"/>
  <c r="L499"/>
  <c r="J499" s="1"/>
  <c r="J562" s="1"/>
  <c r="K499"/>
  <c r="I499" s="1"/>
  <c r="AI503"/>
  <c r="AE503"/>
  <c r="AC503" s="1"/>
  <c r="Y503"/>
  <c r="Q503"/>
  <c r="K503"/>
  <c r="AC160"/>
  <c r="AD160"/>
  <c r="AC161"/>
  <c r="AD161"/>
  <c r="AC164"/>
  <c r="AJ448"/>
  <c r="AI448"/>
  <c r="AI106"/>
  <c r="AK106" s="1"/>
  <c r="AI103"/>
  <c r="AK103" s="1"/>
  <c r="AI100"/>
  <c r="AK100" s="1"/>
  <c r="AI253"/>
  <c r="AK253" s="1"/>
  <c r="AI97"/>
  <c r="AK97" s="1"/>
  <c r="AI254"/>
  <c r="AK254" s="1"/>
  <c r="AI95"/>
  <c r="AK95" s="1"/>
  <c r="AI94"/>
  <c r="AK94" s="1"/>
  <c r="AI92"/>
  <c r="AI90"/>
  <c r="AK90" s="1"/>
  <c r="AI89"/>
  <c r="AK89" s="1"/>
  <c r="AI85"/>
  <c r="AK85" s="1"/>
  <c r="AI84"/>
  <c r="AK84" s="1"/>
  <c r="AI83"/>
  <c r="AK83" s="1"/>
  <c r="AI82"/>
  <c r="AK82" s="1"/>
  <c r="AI66"/>
  <c r="AK66" s="1"/>
  <c r="AI65"/>
  <c r="AK65" s="1"/>
  <c r="AI64"/>
  <c r="AK64" s="1"/>
  <c r="AI63"/>
  <c r="AK63" s="1"/>
  <c r="AI62"/>
  <c r="AK62" s="1"/>
  <c r="AI61"/>
  <c r="AK61" s="1"/>
  <c r="AI60"/>
  <c r="AK60" s="1"/>
  <c r="AI59"/>
  <c r="AK59" s="1"/>
  <c r="AI58"/>
  <c r="AK58" s="1"/>
  <c r="AI57"/>
  <c r="AK57" s="1"/>
  <c r="AI56"/>
  <c r="AK56" s="1"/>
  <c r="AI55"/>
  <c r="AK55" s="1"/>
  <c r="AI54"/>
  <c r="AK54" s="1"/>
  <c r="AI53"/>
  <c r="AK53" s="1"/>
  <c r="AI52"/>
  <c r="AK52" s="1"/>
  <c r="AI51"/>
  <c r="AK51" s="1"/>
  <c r="AI50"/>
  <c r="AK50" s="1"/>
  <c r="AI49"/>
  <c r="AK49" s="1"/>
  <c r="AI48"/>
  <c r="AK48" s="1"/>
  <c r="AI47"/>
  <c r="AK47" s="1"/>
  <c r="AI46"/>
  <c r="AK46" s="1"/>
  <c r="AI41"/>
  <c r="AK41" s="1"/>
  <c r="AI44"/>
  <c r="AK44" s="1"/>
  <c r="AI43"/>
  <c r="AK43" s="1"/>
  <c r="AI42"/>
  <c r="AK42" s="1"/>
  <c r="AI40"/>
  <c r="AK40" s="1"/>
  <c r="AI38"/>
  <c r="AK38" s="1"/>
  <c r="AI37"/>
  <c r="AK37" s="1"/>
  <c r="AI33"/>
  <c r="AK33" s="1"/>
  <c r="AI30"/>
  <c r="AK30" s="1"/>
  <c r="AI29"/>
  <c r="AK29" s="1"/>
  <c r="AI28"/>
  <c r="AK28" s="1"/>
  <c r="AI18"/>
  <c r="AK18" s="1"/>
  <c r="AI19"/>
  <c r="AK19" s="1"/>
  <c r="AI20"/>
  <c r="AK20" s="1"/>
  <c r="AI21"/>
  <c r="AK21" s="1"/>
  <c r="AI22"/>
  <c r="AK22" s="1"/>
  <c r="AI23"/>
  <c r="AK23" s="1"/>
  <c r="AI17"/>
  <c r="AK17" s="1"/>
  <c r="AI16"/>
  <c r="AK16" s="1"/>
  <c r="AJ16"/>
  <c r="AL16" s="1"/>
  <c r="AI14"/>
  <c r="AK14" s="1"/>
  <c r="AI13"/>
  <c r="AK13" s="1"/>
  <c r="AI12"/>
  <c r="AK12" s="1"/>
  <c r="AI11"/>
  <c r="AK11" s="1"/>
  <c r="AI5"/>
  <c r="AK5" s="1"/>
  <c r="AI4"/>
  <c r="AK4" s="1"/>
  <c r="AI6"/>
  <c r="AK6" s="1"/>
  <c r="AI7"/>
  <c r="AK7" s="1"/>
  <c r="AI8"/>
  <c r="AK8" s="1"/>
  <c r="AI9"/>
  <c r="AK9" s="1"/>
  <c r="AI3"/>
  <c r="AK3" s="1"/>
  <c r="AN10"/>
  <c r="AM10"/>
  <c r="AJ10"/>
  <c r="AL10" s="1"/>
  <c r="AI10"/>
  <c r="AK10" s="1"/>
  <c r="AN26"/>
  <c r="AM26"/>
  <c r="AJ26"/>
  <c r="AL26" s="1"/>
  <c r="AI26"/>
  <c r="AK26" s="1"/>
  <c r="AN36"/>
  <c r="AM36"/>
  <c r="AJ36"/>
  <c r="AL36" s="1"/>
  <c r="AI36"/>
  <c r="AK36" s="1"/>
  <c r="AN33"/>
  <c r="AM33"/>
  <c r="AM27"/>
  <c r="AJ27"/>
  <c r="AL27" s="1"/>
  <c r="AI27"/>
  <c r="AK27" s="1"/>
  <c r="AJ31"/>
  <c r="AL31" s="1"/>
  <c r="AI31"/>
  <c r="AK31" s="1"/>
  <c r="AC266"/>
  <c r="Q100"/>
  <c r="AC124"/>
  <c r="AA124" s="1"/>
  <c r="AI124"/>
  <c r="AK124" s="1"/>
  <c r="AI153"/>
  <c r="AK153"/>
  <c r="AO153"/>
  <c r="U153"/>
  <c r="Y153"/>
  <c r="U151"/>
  <c r="Y151"/>
  <c r="AI151"/>
  <c r="AK151"/>
  <c r="AJ160"/>
  <c r="AL160" s="1"/>
  <c r="AN160" s="1"/>
  <c r="AP160" s="1"/>
  <c r="AI160"/>
  <c r="AK160" s="1"/>
  <c r="AM160" s="1"/>
  <c r="AO160" s="1"/>
  <c r="AJ174"/>
  <c r="AL174" s="1"/>
  <c r="AN174" s="1"/>
  <c r="AP174" s="1"/>
  <c r="AI174"/>
  <c r="AK174" s="1"/>
  <c r="AM174" s="1"/>
  <c r="AO174" s="1"/>
  <c r="BJ567" l="1"/>
  <c r="AU567"/>
  <c r="AY567"/>
  <c r="AY594" s="1"/>
  <c r="AK92"/>
  <c r="AI524"/>
  <c r="BN512"/>
  <c r="BL566"/>
  <c r="BL593" s="1"/>
  <c r="BC511"/>
  <c r="BC566" s="1"/>
  <c r="BA566"/>
  <c r="Q481"/>
  <c r="Q484"/>
  <c r="Q485"/>
  <c r="Q486"/>
  <c r="Q487"/>
  <c r="Q488"/>
  <c r="Q498"/>
  <c r="Q492"/>
  <c r="Q493"/>
  <c r="Q494"/>
  <c r="Q495"/>
  <c r="Q480"/>
  <c r="Q159"/>
  <c r="Q162"/>
  <c r="Q163"/>
  <c r="Q164"/>
  <c r="Q161"/>
  <c r="R82"/>
  <c r="Q84"/>
  <c r="Q83"/>
  <c r="Q82"/>
  <c r="Q66"/>
  <c r="Q65"/>
  <c r="Q64"/>
  <c r="Q63"/>
  <c r="Q62"/>
  <c r="Q61"/>
  <c r="Q60"/>
  <c r="O594"/>
  <c r="AG565"/>
  <c r="AG594" s="1"/>
  <c r="M565"/>
  <c r="M563"/>
  <c r="M592" s="1"/>
  <c r="AH573"/>
  <c r="AM547"/>
  <c r="L265"/>
  <c r="L261"/>
  <c r="L249"/>
  <c r="L525" s="1"/>
  <c r="L580" s="1"/>
  <c r="K249"/>
  <c r="K255"/>
  <c r="K256"/>
  <c r="K258"/>
  <c r="K259"/>
  <c r="K260"/>
  <c r="K261"/>
  <c r="K262"/>
  <c r="K263"/>
  <c r="K264"/>
  <c r="K265"/>
  <c r="K266"/>
  <c r="K267"/>
  <c r="K268"/>
  <c r="K274"/>
  <c r="K269"/>
  <c r="K283"/>
  <c r="K293"/>
  <c r="K298"/>
  <c r="K299"/>
  <c r="K300"/>
  <c r="K248"/>
  <c r="Q541"/>
  <c r="Q584" s="1"/>
  <c r="AI199"/>
  <c r="Y525"/>
  <c r="Y580" s="1"/>
  <c r="O523"/>
  <c r="O580" s="1"/>
  <c r="M523"/>
  <c r="M580" s="1"/>
  <c r="K523"/>
  <c r="AP566"/>
  <c r="AP567" s="1"/>
  <c r="AN566"/>
  <c r="AN567" s="1"/>
  <c r="AL566"/>
  <c r="AL567" s="1"/>
  <c r="AJ566"/>
  <c r="AJ567" s="1"/>
  <c r="AJ594" s="1"/>
  <c r="AI566"/>
  <c r="AI567" s="1"/>
  <c r="AI594" s="1"/>
  <c r="AH566"/>
  <c r="AG566"/>
  <c r="AF566"/>
  <c r="AE566"/>
  <c r="AB566"/>
  <c r="AA566"/>
  <c r="Z566"/>
  <c r="Y566"/>
  <c r="X566"/>
  <c r="X567" s="1"/>
  <c r="X594" s="1"/>
  <c r="W566"/>
  <c r="W567" s="1"/>
  <c r="W594" s="1"/>
  <c r="V566"/>
  <c r="U566"/>
  <c r="AJ564"/>
  <c r="AJ593" s="1"/>
  <c r="AI564"/>
  <c r="AI593" s="1"/>
  <c r="AH564"/>
  <c r="AH593" s="1"/>
  <c r="AG564"/>
  <c r="AG593" s="1"/>
  <c r="AD564"/>
  <c r="AC564"/>
  <c r="AB564"/>
  <c r="AB593" s="1"/>
  <c r="AA564"/>
  <c r="AA593" s="1"/>
  <c r="AJ562"/>
  <c r="AJ591" s="1"/>
  <c r="AI562"/>
  <c r="AI591" s="1"/>
  <c r="AH562"/>
  <c r="AH591" s="1"/>
  <c r="AB562"/>
  <c r="AB591" s="1"/>
  <c r="AA562"/>
  <c r="AA591" s="1"/>
  <c r="AP560"/>
  <c r="AP561" s="1"/>
  <c r="AN560"/>
  <c r="AL560"/>
  <c r="AL561" s="1"/>
  <c r="AH560"/>
  <c r="AF560"/>
  <c r="AB560"/>
  <c r="Z560"/>
  <c r="X560"/>
  <c r="AF558"/>
  <c r="Z558"/>
  <c r="Y558"/>
  <c r="X558"/>
  <c r="W558"/>
  <c r="AH556"/>
  <c r="AG556"/>
  <c r="AF556"/>
  <c r="AE556"/>
  <c r="AB556"/>
  <c r="AA556"/>
  <c r="Z556"/>
  <c r="Y556"/>
  <c r="X556"/>
  <c r="X589" s="1"/>
  <c r="W556"/>
  <c r="AP554"/>
  <c r="AP555" s="1"/>
  <c r="AN554"/>
  <c r="AM554"/>
  <c r="AL554"/>
  <c r="AL555" s="1"/>
  <c r="AH554"/>
  <c r="AG554"/>
  <c r="AD554"/>
  <c r="AC554"/>
  <c r="AB554"/>
  <c r="AA554"/>
  <c r="Z554"/>
  <c r="Z555" s="1"/>
  <c r="X554"/>
  <c r="W554"/>
  <c r="V554"/>
  <c r="V555" s="1"/>
  <c r="AN552"/>
  <c r="AM552"/>
  <c r="AH552"/>
  <c r="AG552"/>
  <c r="AF552"/>
  <c r="AD552"/>
  <c r="AC552"/>
  <c r="AB552"/>
  <c r="AA552"/>
  <c r="X552"/>
  <c r="W552"/>
  <c r="AN550"/>
  <c r="AM550"/>
  <c r="AH550"/>
  <c r="AG550"/>
  <c r="AD550"/>
  <c r="AD587" s="1"/>
  <c r="AC550"/>
  <c r="AC587" s="1"/>
  <c r="AB550"/>
  <c r="AB587" s="1"/>
  <c r="AA550"/>
  <c r="AA587" s="1"/>
  <c r="Z550"/>
  <c r="X550"/>
  <c r="W550"/>
  <c r="V550"/>
  <c r="AL549"/>
  <c r="AJ549"/>
  <c r="Z548"/>
  <c r="Z549" s="1"/>
  <c r="AP546"/>
  <c r="AN546"/>
  <c r="AM546"/>
  <c r="AH546"/>
  <c r="AG546"/>
  <c r="AF546"/>
  <c r="AD546"/>
  <c r="AC546"/>
  <c r="AB546"/>
  <c r="AA546"/>
  <c r="X546"/>
  <c r="W546"/>
  <c r="AN544"/>
  <c r="AH544"/>
  <c r="AG544"/>
  <c r="AF544"/>
  <c r="AE544"/>
  <c r="X544"/>
  <c r="W544"/>
  <c r="AM542"/>
  <c r="AH542"/>
  <c r="AG542"/>
  <c r="AF542"/>
  <c r="AE542"/>
  <c r="Z542"/>
  <c r="Y542"/>
  <c r="X542"/>
  <c r="W542"/>
  <c r="AN540"/>
  <c r="AH540"/>
  <c r="AG540"/>
  <c r="AF540"/>
  <c r="AE540"/>
  <c r="X540"/>
  <c r="W540"/>
  <c r="AH538"/>
  <c r="AG538"/>
  <c r="AF538"/>
  <c r="AE538"/>
  <c r="AB538"/>
  <c r="AA538"/>
  <c r="Z538"/>
  <c r="Y538"/>
  <c r="X538"/>
  <c r="W538"/>
  <c r="V538"/>
  <c r="V539" s="1"/>
  <c r="U538"/>
  <c r="U539" s="1"/>
  <c r="AG536"/>
  <c r="AF536"/>
  <c r="AA536"/>
  <c r="Y536"/>
  <c r="X536"/>
  <c r="W536"/>
  <c r="V536"/>
  <c r="V537" s="1"/>
  <c r="AH534"/>
  <c r="AG534"/>
  <c r="AF534"/>
  <c r="AE534"/>
  <c r="AB534"/>
  <c r="AA534"/>
  <c r="Z534"/>
  <c r="Y534"/>
  <c r="X534"/>
  <c r="W534"/>
  <c r="V534"/>
  <c r="V535" s="1"/>
  <c r="AP532"/>
  <c r="AP533" s="1"/>
  <c r="AN532"/>
  <c r="AN533" s="1"/>
  <c r="AL532"/>
  <c r="AL533" s="1"/>
  <c r="AJ532"/>
  <c r="AJ533" s="1"/>
  <c r="AH532"/>
  <c r="AG532"/>
  <c r="AF532"/>
  <c r="AE532"/>
  <c r="AB532"/>
  <c r="AA532"/>
  <c r="Z532"/>
  <c r="Y532"/>
  <c r="X532"/>
  <c r="W532"/>
  <c r="AP530"/>
  <c r="AP531" s="1"/>
  <c r="AN530"/>
  <c r="AN531" s="1"/>
  <c r="AL530"/>
  <c r="AL531" s="1"/>
  <c r="AJ530"/>
  <c r="AJ531" s="1"/>
  <c r="AH530"/>
  <c r="K53" i="9" s="1"/>
  <c r="AG530" i="1"/>
  <c r="AF530"/>
  <c r="J53" i="9" s="1"/>
  <c r="AE530" i="1"/>
  <c r="AB530"/>
  <c r="AA530"/>
  <c r="Z530"/>
  <c r="I53" i="9" s="1"/>
  <c r="Y530" i="1"/>
  <c r="X530"/>
  <c r="G53" i="9" s="1"/>
  <c r="W530" i="1"/>
  <c r="AN528"/>
  <c r="AH528"/>
  <c r="AG528"/>
  <c r="AF528"/>
  <c r="AE528"/>
  <c r="X528"/>
  <c r="W528"/>
  <c r="AP526"/>
  <c r="AN526"/>
  <c r="AL526"/>
  <c r="AJ526"/>
  <c r="AH526"/>
  <c r="AH581" s="1"/>
  <c r="AG526"/>
  <c r="AG581" s="1"/>
  <c r="AF526"/>
  <c r="AD526"/>
  <c r="AB526"/>
  <c r="Z526"/>
  <c r="Y526"/>
  <c r="W526"/>
  <c r="U526"/>
  <c r="AP522"/>
  <c r="AH522"/>
  <c r="AG522"/>
  <c r="AF522"/>
  <c r="AB522"/>
  <c r="AA522"/>
  <c r="Z522"/>
  <c r="T566"/>
  <c r="S566"/>
  <c r="T564"/>
  <c r="T593" s="1"/>
  <c r="S564"/>
  <c r="S593" s="1"/>
  <c r="T560"/>
  <c r="T556"/>
  <c r="S556"/>
  <c r="T554"/>
  <c r="S554"/>
  <c r="T552"/>
  <c r="S552"/>
  <c r="T550"/>
  <c r="T546"/>
  <c r="S546"/>
  <c r="T544"/>
  <c r="S544"/>
  <c r="T542"/>
  <c r="S542"/>
  <c r="T540"/>
  <c r="T583" s="1"/>
  <c r="S540"/>
  <c r="S583" s="1"/>
  <c r="T538"/>
  <c r="T536"/>
  <c r="S536"/>
  <c r="T534"/>
  <c r="T535" s="1"/>
  <c r="T532"/>
  <c r="T530"/>
  <c r="E53" i="9" s="1"/>
  <c r="T528" i="1"/>
  <c r="S528"/>
  <c r="T526"/>
  <c r="R560"/>
  <c r="R558"/>
  <c r="R554"/>
  <c r="Q554"/>
  <c r="R552"/>
  <c r="Q552"/>
  <c r="R550"/>
  <c r="Q550"/>
  <c r="R546"/>
  <c r="Q546"/>
  <c r="R542"/>
  <c r="Q542"/>
  <c r="R540"/>
  <c r="R583" s="1"/>
  <c r="Q540"/>
  <c r="Q583" s="1"/>
  <c r="R538"/>
  <c r="R539" s="1"/>
  <c r="R536"/>
  <c r="R537" s="1"/>
  <c r="R532"/>
  <c r="R533" s="1"/>
  <c r="R528"/>
  <c r="Q528"/>
  <c r="R526"/>
  <c r="P528"/>
  <c r="N528"/>
  <c r="M528"/>
  <c r="L528"/>
  <c r="L529" s="1"/>
  <c r="P566"/>
  <c r="O566"/>
  <c r="P564"/>
  <c r="O564"/>
  <c r="P560"/>
  <c r="O560"/>
  <c r="P558"/>
  <c r="O558"/>
  <c r="P556"/>
  <c r="O556"/>
  <c r="P554"/>
  <c r="P555" s="1"/>
  <c r="P552"/>
  <c r="P550"/>
  <c r="P544"/>
  <c r="P542"/>
  <c r="O542"/>
  <c r="P540"/>
  <c r="P583" s="1"/>
  <c r="O540"/>
  <c r="O583" s="1"/>
  <c r="P538"/>
  <c r="O538"/>
  <c r="P536"/>
  <c r="O536"/>
  <c r="P534"/>
  <c r="O534"/>
  <c r="P532"/>
  <c r="O532"/>
  <c r="P530"/>
  <c r="D53" i="9" s="1"/>
  <c r="O530" i="1"/>
  <c r="P526"/>
  <c r="O526"/>
  <c r="P522"/>
  <c r="O522"/>
  <c r="N566"/>
  <c r="M566"/>
  <c r="N564"/>
  <c r="M564"/>
  <c r="N562"/>
  <c r="N591" s="1"/>
  <c r="M562"/>
  <c r="M591" s="1"/>
  <c r="N560"/>
  <c r="M560"/>
  <c r="N558"/>
  <c r="M558"/>
  <c r="N556"/>
  <c r="M556"/>
  <c r="N554"/>
  <c r="N555" s="1"/>
  <c r="N552"/>
  <c r="N550"/>
  <c r="N542"/>
  <c r="M542"/>
  <c r="N540"/>
  <c r="M540"/>
  <c r="M583" s="1"/>
  <c r="N538"/>
  <c r="M538"/>
  <c r="N536"/>
  <c r="M536"/>
  <c r="N534"/>
  <c r="M534"/>
  <c r="N532"/>
  <c r="M532"/>
  <c r="N530"/>
  <c r="C53" i="9" s="1"/>
  <c r="M530" i="1"/>
  <c r="N526"/>
  <c r="M526"/>
  <c r="N522"/>
  <c r="M522"/>
  <c r="L566"/>
  <c r="L567" s="1"/>
  <c r="L594" s="1"/>
  <c r="L564"/>
  <c r="L562"/>
  <c r="L591" s="1"/>
  <c r="L556"/>
  <c r="L554"/>
  <c r="L555" s="1"/>
  <c r="L552"/>
  <c r="L550"/>
  <c r="L542"/>
  <c r="L543" s="1"/>
  <c r="L584" s="1"/>
  <c r="L540"/>
  <c r="L538"/>
  <c r="L536"/>
  <c r="L534"/>
  <c r="L532"/>
  <c r="L530"/>
  <c r="L526"/>
  <c r="L522"/>
  <c r="K566"/>
  <c r="K567" s="1"/>
  <c r="K594" s="1"/>
  <c r="K564"/>
  <c r="K522"/>
  <c r="K526"/>
  <c r="K530"/>
  <c r="K532"/>
  <c r="K534"/>
  <c r="K536"/>
  <c r="K538"/>
  <c r="K540"/>
  <c r="K542"/>
  <c r="K543" s="1"/>
  <c r="K584" s="1"/>
  <c r="AF581" l="1"/>
  <c r="BJ594"/>
  <c r="BC567"/>
  <c r="BA567"/>
  <c r="BL567"/>
  <c r="O593"/>
  <c r="P593"/>
  <c r="N593"/>
  <c r="P589"/>
  <c r="O589"/>
  <c r="M589"/>
  <c r="N581"/>
  <c r="P581"/>
  <c r="M581"/>
  <c r="M593"/>
  <c r="AM92"/>
  <c r="T581"/>
  <c r="N583"/>
  <c r="K525"/>
  <c r="Q587"/>
  <c r="N579"/>
  <c r="M579"/>
  <c r="T587"/>
  <c r="R587"/>
  <c r="BP512"/>
  <c r="BN566"/>
  <c r="BN593" s="1"/>
  <c r="M594"/>
  <c r="N589"/>
  <c r="K583"/>
  <c r="K593"/>
  <c r="L579"/>
  <c r="L593"/>
  <c r="N587"/>
  <c r="P579"/>
  <c r="P587"/>
  <c r="W581"/>
  <c r="W583"/>
  <c r="AE583"/>
  <c r="AG583"/>
  <c r="W585"/>
  <c r="AG585"/>
  <c r="AN585"/>
  <c r="X587"/>
  <c r="AG587"/>
  <c r="AM587"/>
  <c r="Z589"/>
  <c r="AF589"/>
  <c r="AL527"/>
  <c r="K580"/>
  <c r="K527"/>
  <c r="K579"/>
  <c r="L527"/>
  <c r="L582" s="1"/>
  <c r="L581"/>
  <c r="L583"/>
  <c r="L587"/>
  <c r="R527"/>
  <c r="R582" s="1"/>
  <c r="R581"/>
  <c r="AF579"/>
  <c r="AD527"/>
  <c r="AJ527"/>
  <c r="AN527"/>
  <c r="AN582" s="1"/>
  <c r="AN581"/>
  <c r="X583"/>
  <c r="AF583"/>
  <c r="AH583"/>
  <c r="X585"/>
  <c r="AF585"/>
  <c r="AH585"/>
  <c r="W587"/>
  <c r="AH587"/>
  <c r="AN587"/>
  <c r="Y502"/>
  <c r="Y564" s="1"/>
  <c r="Y593" s="1"/>
  <c r="Z502"/>
  <c r="Z564" s="1"/>
  <c r="Z593" s="1"/>
  <c r="AC493"/>
  <c r="AE492"/>
  <c r="U248"/>
  <c r="V241"/>
  <c r="V237"/>
  <c r="V231"/>
  <c r="U230"/>
  <c r="U231"/>
  <c r="U235"/>
  <c r="U236"/>
  <c r="U237"/>
  <c r="U238"/>
  <c r="U240"/>
  <c r="U241"/>
  <c r="U242"/>
  <c r="U229"/>
  <c r="V228"/>
  <c r="U228"/>
  <c r="U227"/>
  <c r="AK380"/>
  <c r="AI380"/>
  <c r="AO380"/>
  <c r="Y380"/>
  <c r="Y379"/>
  <c r="Z380"/>
  <c r="Z379"/>
  <c r="U380"/>
  <c r="V380"/>
  <c r="V379"/>
  <c r="U379"/>
  <c r="AI321"/>
  <c r="AK321"/>
  <c r="AO321" s="1"/>
  <c r="V321"/>
  <c r="U321"/>
  <c r="Z265"/>
  <c r="Y265"/>
  <c r="V265"/>
  <c r="U265"/>
  <c r="AL379"/>
  <c r="AK379"/>
  <c r="AJ379"/>
  <c r="AI379"/>
  <c r="AP379"/>
  <c r="AO379"/>
  <c r="AE94"/>
  <c r="V438"/>
  <c r="U438"/>
  <c r="AD438"/>
  <c r="AC438"/>
  <c r="AJ438"/>
  <c r="AI438"/>
  <c r="V161"/>
  <c r="AC139"/>
  <c r="AA139" s="1"/>
  <c r="Y139" s="1"/>
  <c r="L304"/>
  <c r="K304"/>
  <c r="S62"/>
  <c r="Q55"/>
  <c r="R502"/>
  <c r="R564" s="1"/>
  <c r="Q502"/>
  <c r="Q171"/>
  <c r="Q172"/>
  <c r="Q173"/>
  <c r="Q166"/>
  <c r="Q42"/>
  <c r="Q43"/>
  <c r="Q44"/>
  <c r="Q41"/>
  <c r="Q46"/>
  <c r="Q47"/>
  <c r="Q48"/>
  <c r="Q49"/>
  <c r="Q50"/>
  <c r="Q38"/>
  <c r="Q37"/>
  <c r="Q36"/>
  <c r="Q34"/>
  <c r="R37"/>
  <c r="Q31"/>
  <c r="R33"/>
  <c r="Q33"/>
  <c r="R32"/>
  <c r="Q32"/>
  <c r="Q27"/>
  <c r="Q30"/>
  <c r="Q29"/>
  <c r="Q28"/>
  <c r="R26"/>
  <c r="R23"/>
  <c r="Q26"/>
  <c r="Q12"/>
  <c r="Q13"/>
  <c r="Q14"/>
  <c r="Q16"/>
  <c r="Q17"/>
  <c r="Q18"/>
  <c r="Q19"/>
  <c r="Q20"/>
  <c r="Q21"/>
  <c r="Q22"/>
  <c r="Q23"/>
  <c r="Q11"/>
  <c r="Q4"/>
  <c r="Q8"/>
  <c r="Q7"/>
  <c r="Q6"/>
  <c r="Q5"/>
  <c r="S5" s="1"/>
  <c r="R189"/>
  <c r="Q189"/>
  <c r="AP440"/>
  <c r="AO440"/>
  <c r="AP449"/>
  <c r="AI157"/>
  <c r="AK157" s="1"/>
  <c r="AO157"/>
  <c r="U157"/>
  <c r="U135"/>
  <c r="AI135"/>
  <c r="AK135" s="1"/>
  <c r="AM135" s="1"/>
  <c r="AM529" s="1"/>
  <c r="AJ134"/>
  <c r="AO134"/>
  <c r="AP134"/>
  <c r="AP137"/>
  <c r="AJ137"/>
  <c r="AL137" s="1"/>
  <c r="Z137"/>
  <c r="Y137"/>
  <c r="V137"/>
  <c r="V134"/>
  <c r="U137"/>
  <c r="AO138"/>
  <c r="AI138"/>
  <c r="AK138" s="1"/>
  <c r="U138"/>
  <c r="V140"/>
  <c r="V139"/>
  <c r="AI140"/>
  <c r="AK140" s="1"/>
  <c r="AO140"/>
  <c r="AO139"/>
  <c r="AI139"/>
  <c r="AK139" s="1"/>
  <c r="AI145"/>
  <c r="AK145" s="1"/>
  <c r="U145"/>
  <c r="U141"/>
  <c r="AO141"/>
  <c r="AI141"/>
  <c r="AK141" s="1"/>
  <c r="U148"/>
  <c r="AI148"/>
  <c r="AK148" s="1"/>
  <c r="AO148"/>
  <c r="AO147"/>
  <c r="AI147"/>
  <c r="AK147" s="1"/>
  <c r="U147"/>
  <c r="AO149"/>
  <c r="AI149"/>
  <c r="AK149" s="1"/>
  <c r="U149"/>
  <c r="U130"/>
  <c r="U127"/>
  <c r="AI127"/>
  <c r="AK127" s="1"/>
  <c r="AO127"/>
  <c r="AI126"/>
  <c r="AK126" s="1"/>
  <c r="AO126"/>
  <c r="U126"/>
  <c r="BL594" l="1"/>
  <c r="BN567"/>
  <c r="BP566"/>
  <c r="BR512"/>
  <c r="BR566" s="1"/>
  <c r="AO92"/>
  <c r="AS134"/>
  <c r="R534"/>
  <c r="R535" s="1"/>
  <c r="Z552"/>
  <c r="AP528"/>
  <c r="V528"/>
  <c r="V529" s="1"/>
  <c r="AA137"/>
  <c r="AC137" s="1"/>
  <c r="AL134"/>
  <c r="AJ528"/>
  <c r="AK438"/>
  <c r="AE493"/>
  <c r="AB137"/>
  <c r="Z528"/>
  <c r="AO135"/>
  <c r="AM528"/>
  <c r="AL438"/>
  <c r="AJ556"/>
  <c r="AM94"/>
  <c r="V552"/>
  <c r="U540"/>
  <c r="V540"/>
  <c r="U542"/>
  <c r="U543" s="1"/>
  <c r="V542"/>
  <c r="V543" s="1"/>
  <c r="AF502"/>
  <c r="AF564" s="1"/>
  <c r="AF593" s="1"/>
  <c r="AE502"/>
  <c r="AE564" s="1"/>
  <c r="AE593" s="1"/>
  <c r="AL502"/>
  <c r="AK502"/>
  <c r="V502"/>
  <c r="U502"/>
  <c r="U450"/>
  <c r="V450"/>
  <c r="T449"/>
  <c r="T559" s="1"/>
  <c r="T590" s="1"/>
  <c r="S449"/>
  <c r="U449" s="1"/>
  <c r="AO450"/>
  <c r="AK450"/>
  <c r="AI450"/>
  <c r="K450"/>
  <c r="AC450"/>
  <c r="AC448"/>
  <c r="AD448"/>
  <c r="AD449"/>
  <c r="AE449"/>
  <c r="U448"/>
  <c r="Q451"/>
  <c r="U451"/>
  <c r="AC451"/>
  <c r="AO451"/>
  <c r="AK451"/>
  <c r="AI451"/>
  <c r="K452"/>
  <c r="AO452"/>
  <c r="AK452"/>
  <c r="AI452"/>
  <c r="AC452"/>
  <c r="AA452" s="1"/>
  <c r="S452"/>
  <c r="AC453"/>
  <c r="AA453" s="1"/>
  <c r="U453"/>
  <c r="K453"/>
  <c r="K455"/>
  <c r="AC455"/>
  <c r="AA455" s="1"/>
  <c r="U455"/>
  <c r="AK453"/>
  <c r="AI453"/>
  <c r="AK455"/>
  <c r="AI455"/>
  <c r="AC458"/>
  <c r="AD458"/>
  <c r="AD560" s="1"/>
  <c r="AD561" s="1"/>
  <c r="AO457"/>
  <c r="AK457"/>
  <c r="AI457"/>
  <c r="AC457"/>
  <c r="V457"/>
  <c r="AK474"/>
  <c r="AC474"/>
  <c r="AA474" s="1"/>
  <c r="AI474"/>
  <c r="U474"/>
  <c r="S474" s="1"/>
  <c r="AK469"/>
  <c r="AK470"/>
  <c r="AK471"/>
  <c r="AK472"/>
  <c r="AI466"/>
  <c r="AK466"/>
  <c r="AO466"/>
  <c r="U466"/>
  <c r="AI465"/>
  <c r="AK465"/>
  <c r="K485"/>
  <c r="I485" s="1"/>
  <c r="K484"/>
  <c r="I484" s="1"/>
  <c r="K410"/>
  <c r="K528"/>
  <c r="AO411"/>
  <c r="AK411"/>
  <c r="AI411"/>
  <c r="AO150"/>
  <c r="AK150"/>
  <c r="AI150"/>
  <c r="Y150"/>
  <c r="Y528" s="1"/>
  <c r="U150"/>
  <c r="AO481"/>
  <c r="AM481" s="1"/>
  <c r="AK481" s="1"/>
  <c r="AE481"/>
  <c r="K481"/>
  <c r="AO480"/>
  <c r="AE480"/>
  <c r="K480"/>
  <c r="L458"/>
  <c r="L560" s="1"/>
  <c r="L561" s="1"/>
  <c r="K458"/>
  <c r="AI460"/>
  <c r="AI461"/>
  <c r="AI467"/>
  <c r="AI468"/>
  <c r="AI469"/>
  <c r="AI470"/>
  <c r="AI471"/>
  <c r="AI472"/>
  <c r="AC472"/>
  <c r="AA472" s="1"/>
  <c r="Y472" s="1"/>
  <c r="U472"/>
  <c r="S472" s="1"/>
  <c r="AM473"/>
  <c r="AL340"/>
  <c r="AL228"/>
  <c r="AL540" s="1"/>
  <c r="AJ228"/>
  <c r="AJ540" s="1"/>
  <c r="AI228"/>
  <c r="AK237"/>
  <c r="AJ237"/>
  <c r="AJ542" s="1"/>
  <c r="AJ543" s="1"/>
  <c r="AI237"/>
  <c r="AL263"/>
  <c r="AK263"/>
  <c r="AJ263"/>
  <c r="AI263"/>
  <c r="AL271"/>
  <c r="AK271"/>
  <c r="AJ271"/>
  <c r="AI271"/>
  <c r="AK410"/>
  <c r="AL410"/>
  <c r="AL552" s="1"/>
  <c r="AL553" s="1"/>
  <c r="AJ410"/>
  <c r="AJ552" s="1"/>
  <c r="AJ553" s="1"/>
  <c r="AI410"/>
  <c r="Y410"/>
  <c r="Y411"/>
  <c r="U411"/>
  <c r="U410"/>
  <c r="K411"/>
  <c r="AI403"/>
  <c r="AK403"/>
  <c r="AO403"/>
  <c r="U403"/>
  <c r="Y403"/>
  <c r="K403"/>
  <c r="AI402"/>
  <c r="AK402"/>
  <c r="AO402"/>
  <c r="U402"/>
  <c r="Y402"/>
  <c r="K402"/>
  <c r="AF344"/>
  <c r="AE372"/>
  <c r="AE370"/>
  <c r="AE369"/>
  <c r="AE368"/>
  <c r="AE366"/>
  <c r="AE343"/>
  <c r="AE375"/>
  <c r="AE374"/>
  <c r="AE373"/>
  <c r="AE365"/>
  <c r="AE361"/>
  <c r="AE360"/>
  <c r="AE359"/>
  <c r="AE353"/>
  <c r="AE352"/>
  <c r="AE351"/>
  <c r="AE349"/>
  <c r="AE348"/>
  <c r="AE347"/>
  <c r="AE387"/>
  <c r="AE386"/>
  <c r="AE385"/>
  <c r="AE384"/>
  <c r="AE388"/>
  <c r="Y387"/>
  <c r="Y388"/>
  <c r="U387"/>
  <c r="U388"/>
  <c r="AI388"/>
  <c r="AK388"/>
  <c r="AO388"/>
  <c r="AO387"/>
  <c r="AI387"/>
  <c r="AK387"/>
  <c r="AI386"/>
  <c r="AK386"/>
  <c r="AO386"/>
  <c r="Y386"/>
  <c r="U386"/>
  <c r="AI447"/>
  <c r="AK447"/>
  <c r="AC447"/>
  <c r="S447"/>
  <c r="K447"/>
  <c r="BR593" l="1"/>
  <c r="BR567"/>
  <c r="BR594" s="1"/>
  <c r="BP593"/>
  <c r="BN594"/>
  <c r="BP567"/>
  <c r="AL528"/>
  <c r="AL581" s="1"/>
  <c r="AJ541"/>
  <c r="AJ584" s="1"/>
  <c r="AJ583"/>
  <c r="K529"/>
  <c r="K582" s="1"/>
  <c r="K581"/>
  <c r="U541"/>
  <c r="U584" s="1"/>
  <c r="U583"/>
  <c r="Z553"/>
  <c r="Z588" s="1"/>
  <c r="Z587"/>
  <c r="AL541"/>
  <c r="Y529"/>
  <c r="Y582" s="1"/>
  <c r="Y581"/>
  <c r="V541"/>
  <c r="V584" s="1"/>
  <c r="V583"/>
  <c r="V553"/>
  <c r="V588" s="1"/>
  <c r="V587"/>
  <c r="AJ557"/>
  <c r="Z529"/>
  <c r="Z582" s="1"/>
  <c r="Z581"/>
  <c r="AJ529"/>
  <c r="AJ582" s="1"/>
  <c r="AJ581"/>
  <c r="AP529"/>
  <c r="AP582" s="1"/>
  <c r="AP581"/>
  <c r="S558"/>
  <c r="K552"/>
  <c r="S561"/>
  <c r="Y474"/>
  <c r="U452"/>
  <c r="S559"/>
  <c r="Q558"/>
  <c r="Q559"/>
  <c r="K553"/>
  <c r="AC449"/>
  <c r="AC558" s="1"/>
  <c r="AC559" s="1"/>
  <c r="AE558"/>
  <c r="AK552"/>
  <c r="AK553" s="1"/>
  <c r="AD558"/>
  <c r="AD559" s="1"/>
  <c r="AA558"/>
  <c r="AM480"/>
  <c r="V449"/>
  <c r="V558" s="1"/>
  <c r="V559" s="1"/>
  <c r="T558"/>
  <c r="T589" s="1"/>
  <c r="X502"/>
  <c r="X564" s="1"/>
  <c r="X593" s="1"/>
  <c r="V564"/>
  <c r="V593" s="1"/>
  <c r="AN502"/>
  <c r="AL564"/>
  <c r="AN438"/>
  <c r="AN557" s="1"/>
  <c r="AN590" s="1"/>
  <c r="AD137"/>
  <c r="AB528"/>
  <c r="AK473"/>
  <c r="W502"/>
  <c r="AM502"/>
  <c r="AM438"/>
  <c r="AE58"/>
  <c r="AE306"/>
  <c r="AE325"/>
  <c r="AF341"/>
  <c r="AF419"/>
  <c r="AF554" s="1"/>
  <c r="AF555" s="1"/>
  <c r="AE419"/>
  <c r="AE485"/>
  <c r="AE486"/>
  <c r="AE487"/>
  <c r="AE488"/>
  <c r="AE498"/>
  <c r="Y488"/>
  <c r="AK488"/>
  <c r="AM488" s="1"/>
  <c r="Y487"/>
  <c r="AK487"/>
  <c r="AM487" s="1"/>
  <c r="AK486"/>
  <c r="AM486" s="1"/>
  <c r="AO486" s="1"/>
  <c r="Y486"/>
  <c r="Y485"/>
  <c r="AG484"/>
  <c r="AE484" s="1"/>
  <c r="AK485"/>
  <c r="AO485" s="1"/>
  <c r="AK484"/>
  <c r="AO484" s="1"/>
  <c r="AU440"/>
  <c r="AS440" s="1"/>
  <c r="AT440"/>
  <c r="AR440" s="1"/>
  <c r="AU445"/>
  <c r="AS445" s="1"/>
  <c r="K445"/>
  <c r="Q445"/>
  <c r="U445"/>
  <c r="AC445"/>
  <c r="AI445"/>
  <c r="AK445"/>
  <c r="AO445"/>
  <c r="U443"/>
  <c r="U444"/>
  <c r="AI444"/>
  <c r="AK444"/>
  <c r="AI443"/>
  <c r="AK443"/>
  <c r="U439"/>
  <c r="AC439"/>
  <c r="AI439"/>
  <c r="U441"/>
  <c r="AK441"/>
  <c r="AI441"/>
  <c r="AC441"/>
  <c r="Q51"/>
  <c r="Q52"/>
  <c r="Q53"/>
  <c r="Q54"/>
  <c r="Q56"/>
  <c r="Q57"/>
  <c r="Q58"/>
  <c r="R530"/>
  <c r="R531" s="1"/>
  <c r="Q254"/>
  <c r="R440"/>
  <c r="R438"/>
  <c r="Q444"/>
  <c r="Q443"/>
  <c r="Q442"/>
  <c r="Q441"/>
  <c r="Q440"/>
  <c r="Q439"/>
  <c r="Q438"/>
  <c r="AO442"/>
  <c r="AK442"/>
  <c r="AI442"/>
  <c r="AC444"/>
  <c r="AC443"/>
  <c r="AC442"/>
  <c r="U442"/>
  <c r="K338"/>
  <c r="U344"/>
  <c r="U372"/>
  <c r="U370"/>
  <c r="U369"/>
  <c r="U368"/>
  <c r="U366"/>
  <c r="U343"/>
  <c r="U373"/>
  <c r="U365"/>
  <c r="U361"/>
  <c r="U360"/>
  <c r="U359"/>
  <c r="U358"/>
  <c r="U341"/>
  <c r="U340"/>
  <c r="U356"/>
  <c r="U353"/>
  <c r="U352"/>
  <c r="U351"/>
  <c r="U349"/>
  <c r="U348"/>
  <c r="U347"/>
  <c r="U346"/>
  <c r="U385"/>
  <c r="U384"/>
  <c r="U383"/>
  <c r="U382"/>
  <c r="U381"/>
  <c r="U414"/>
  <c r="U415"/>
  <c r="U416"/>
  <c r="U417"/>
  <c r="U418"/>
  <c r="U419"/>
  <c r="U420"/>
  <c r="U421"/>
  <c r="U413"/>
  <c r="Y413"/>
  <c r="AI421"/>
  <c r="AI420"/>
  <c r="AJ419"/>
  <c r="AI419"/>
  <c r="AI418"/>
  <c r="AI417"/>
  <c r="AI416"/>
  <c r="AI414"/>
  <c r="AK414"/>
  <c r="AK415"/>
  <c r="AK416"/>
  <c r="AK417"/>
  <c r="AK418"/>
  <c r="AK419"/>
  <c r="AK420"/>
  <c r="AK421"/>
  <c r="AO413"/>
  <c r="AI413"/>
  <c r="AK413"/>
  <c r="AK338"/>
  <c r="Y414"/>
  <c r="AE414"/>
  <c r="AJ415"/>
  <c r="AJ554" s="1"/>
  <c r="AJ555" s="1"/>
  <c r="AI415"/>
  <c r="BP594" l="1"/>
  <c r="AS556"/>
  <c r="AU556"/>
  <c r="AE547"/>
  <c r="AE586" s="1"/>
  <c r="AL529"/>
  <c r="AL582" s="1"/>
  <c r="AD528"/>
  <c r="AD529" s="1"/>
  <c r="AD582" s="1"/>
  <c r="AB529"/>
  <c r="AB582" s="1"/>
  <c r="AB581"/>
  <c r="AA559"/>
  <c r="S590"/>
  <c r="AL565"/>
  <c r="AL594" s="1"/>
  <c r="AL593"/>
  <c r="AE523"/>
  <c r="Q556"/>
  <c r="AK439"/>
  <c r="AI556"/>
  <c r="AO438"/>
  <c r="AP438"/>
  <c r="AP556" s="1"/>
  <c r="AN556"/>
  <c r="AP502"/>
  <c r="AP564" s="1"/>
  <c r="AN564"/>
  <c r="R556"/>
  <c r="AE546"/>
  <c r="AE585" s="1"/>
  <c r="AO502"/>
  <c r="AK480"/>
  <c r="AE418"/>
  <c r="AE420"/>
  <c r="AO421"/>
  <c r="AE421"/>
  <c r="AE416"/>
  <c r="AE417"/>
  <c r="AO125"/>
  <c r="AI125"/>
  <c r="AK125" s="1"/>
  <c r="AC125"/>
  <c r="U125"/>
  <c r="U123"/>
  <c r="AC123"/>
  <c r="AI119"/>
  <c r="AK119" s="1"/>
  <c r="AI123"/>
  <c r="AK123" s="1"/>
  <c r="AO116"/>
  <c r="AO117"/>
  <c r="AO118"/>
  <c r="AO119"/>
  <c r="AO123"/>
  <c r="AO124"/>
  <c r="AI116"/>
  <c r="AK116" s="1"/>
  <c r="U116"/>
  <c r="U117"/>
  <c r="AC119"/>
  <c r="U119"/>
  <c r="AI118"/>
  <c r="AK118" s="1"/>
  <c r="AA118"/>
  <c r="AC118" s="1"/>
  <c r="U118"/>
  <c r="AI117"/>
  <c r="AK117" s="1"/>
  <c r="AA116"/>
  <c r="AC116" s="1"/>
  <c r="AA117"/>
  <c r="AC117" s="1"/>
  <c r="AO115"/>
  <c r="AI115"/>
  <c r="AA115"/>
  <c r="U115"/>
  <c r="AI113"/>
  <c r="AK113" s="1"/>
  <c r="AM113" s="1"/>
  <c r="AO113" s="1"/>
  <c r="AC113"/>
  <c r="AC111"/>
  <c r="Q111"/>
  <c r="Q110"/>
  <c r="AI111"/>
  <c r="AK111" s="1"/>
  <c r="AM111" s="1"/>
  <c r="AO111" s="1"/>
  <c r="AI110"/>
  <c r="AK110" s="1"/>
  <c r="AM110" s="1"/>
  <c r="AC110"/>
  <c r="S109"/>
  <c r="Q109" s="1"/>
  <c r="AC109"/>
  <c r="AI109"/>
  <c r="AK109" s="1"/>
  <c r="AM109" s="1"/>
  <c r="AI107"/>
  <c r="AK107" s="1"/>
  <c r="AM107" s="1"/>
  <c r="AC107"/>
  <c r="S107"/>
  <c r="Q107" s="1"/>
  <c r="S106"/>
  <c r="Q103"/>
  <c r="AM106"/>
  <c r="AC103"/>
  <c r="AC100"/>
  <c r="V100"/>
  <c r="U465"/>
  <c r="U467"/>
  <c r="AC471"/>
  <c r="U471"/>
  <c r="U470"/>
  <c r="AC470"/>
  <c r="AA470" s="1"/>
  <c r="AC469"/>
  <c r="AA469" s="1"/>
  <c r="U469"/>
  <c r="U468"/>
  <c r="AC468"/>
  <c r="AA468" s="1"/>
  <c r="AK468"/>
  <c r="AO468"/>
  <c r="AC462"/>
  <c r="AA462" s="1"/>
  <c r="Y462" s="1"/>
  <c r="S461"/>
  <c r="U462"/>
  <c r="AK460"/>
  <c r="AK461"/>
  <c r="AC461"/>
  <c r="AA461" s="1"/>
  <c r="Y461" s="1"/>
  <c r="K460"/>
  <c r="U460"/>
  <c r="AC460"/>
  <c r="AA460" s="1"/>
  <c r="AI459"/>
  <c r="AK459"/>
  <c r="AC459"/>
  <c r="U459"/>
  <c r="AK467"/>
  <c r="AC467"/>
  <c r="AA467" s="1"/>
  <c r="V440"/>
  <c r="V556" s="1"/>
  <c r="U440"/>
  <c r="U556" s="1"/>
  <c r="V458"/>
  <c r="V560" s="1"/>
  <c r="V561" s="1"/>
  <c r="U458"/>
  <c r="K495"/>
  <c r="I495" s="1"/>
  <c r="Y495"/>
  <c r="AG495"/>
  <c r="AG494"/>
  <c r="AE494" s="1"/>
  <c r="Y494"/>
  <c r="K494"/>
  <c r="I494" s="1"/>
  <c r="K488"/>
  <c r="I488" s="1"/>
  <c r="K487"/>
  <c r="I487" s="1"/>
  <c r="K486"/>
  <c r="I486" s="1"/>
  <c r="K498"/>
  <c r="I498" s="1"/>
  <c r="K493"/>
  <c r="I493" s="1"/>
  <c r="K492"/>
  <c r="I492" s="1"/>
  <c r="Y493"/>
  <c r="Y492"/>
  <c r="AD499"/>
  <c r="AD563" s="1"/>
  <c r="AD592" s="1"/>
  <c r="AC499"/>
  <c r="AC563" s="1"/>
  <c r="AC592" s="1"/>
  <c r="AL499"/>
  <c r="AK499"/>
  <c r="AM499" s="1"/>
  <c r="AO499" s="1"/>
  <c r="AI385"/>
  <c r="AO385"/>
  <c r="AO384"/>
  <c r="Y385"/>
  <c r="AI384"/>
  <c r="Y383"/>
  <c r="AI383"/>
  <c r="Y382"/>
  <c r="AI382"/>
  <c r="AO381"/>
  <c r="AI381"/>
  <c r="AE381"/>
  <c r="Y381"/>
  <c r="AI378"/>
  <c r="U378"/>
  <c r="Y378"/>
  <c r="AO377"/>
  <c r="AI377"/>
  <c r="Y377"/>
  <c r="U377"/>
  <c r="I562" l="1"/>
  <c r="I563" s="1"/>
  <c r="AS557"/>
  <c r="AU557"/>
  <c r="AA528"/>
  <c r="AA581" s="1"/>
  <c r="AD581"/>
  <c r="V527"/>
  <c r="V582" s="1"/>
  <c r="U557"/>
  <c r="AN565"/>
  <c r="AN594" s="1"/>
  <c r="AN593"/>
  <c r="V557"/>
  <c r="V590" s="1"/>
  <c r="V589"/>
  <c r="R557"/>
  <c r="R590" s="1"/>
  <c r="R589"/>
  <c r="AP565"/>
  <c r="AP594" s="1"/>
  <c r="AP593"/>
  <c r="AP557"/>
  <c r="AI557"/>
  <c r="Q557"/>
  <c r="Q590" s="1"/>
  <c r="AE495"/>
  <c r="AE552"/>
  <c r="AE553"/>
  <c r="U552"/>
  <c r="U553" s="1"/>
  <c r="AI552"/>
  <c r="AI553" s="1"/>
  <c r="S527"/>
  <c r="S582" s="1"/>
  <c r="AE499"/>
  <c r="AE562" s="1"/>
  <c r="AC562"/>
  <c r="AC591" s="1"/>
  <c r="AE100"/>
  <c r="AM100"/>
  <c r="Q106"/>
  <c r="Q526" s="1"/>
  <c r="S526"/>
  <c r="S581" s="1"/>
  <c r="AC115"/>
  <c r="Y552"/>
  <c r="Y553" s="1"/>
  <c r="AN499"/>
  <c r="AL562"/>
  <c r="AF499"/>
  <c r="AF562" s="1"/>
  <c r="AD562"/>
  <c r="AD591" s="1"/>
  <c r="K562"/>
  <c r="X100"/>
  <c r="V526"/>
  <c r="V581" s="1"/>
  <c r="AM103"/>
  <c r="AI526"/>
  <c r="U528"/>
  <c r="AK115"/>
  <c r="AI528"/>
  <c r="AI529" s="1"/>
  <c r="AM439"/>
  <c r="AM557" s="1"/>
  <c r="AM590" s="1"/>
  <c r="AI338"/>
  <c r="AO338"/>
  <c r="Y338"/>
  <c r="AA338" s="1"/>
  <c r="AA548" s="1"/>
  <c r="T338"/>
  <c r="S338"/>
  <c r="AK513"/>
  <c r="AM513" s="1"/>
  <c r="AO513" s="1"/>
  <c r="AK506"/>
  <c r="AM506" s="1"/>
  <c r="AO506" s="1"/>
  <c r="AK504"/>
  <c r="AM504" s="1"/>
  <c r="AO504" s="1"/>
  <c r="AK503"/>
  <c r="AO516"/>
  <c r="AO515"/>
  <c r="AO514"/>
  <c r="AO509"/>
  <c r="AK492"/>
  <c r="AM492" s="1"/>
  <c r="AO492" s="1"/>
  <c r="AK493"/>
  <c r="AM493" s="1"/>
  <c r="AO493" s="1"/>
  <c r="AK494"/>
  <c r="AM494" s="1"/>
  <c r="AO494" s="1"/>
  <c r="AK495"/>
  <c r="AM495" s="1"/>
  <c r="AO495" s="1"/>
  <c r="AK498"/>
  <c r="AM498" s="1"/>
  <c r="AO488"/>
  <c r="AO487"/>
  <c r="AO474"/>
  <c r="AO472"/>
  <c r="AO471"/>
  <c r="AO470"/>
  <c r="AO469"/>
  <c r="AO467"/>
  <c r="AO465"/>
  <c r="AO461"/>
  <c r="AO460"/>
  <c r="AO459"/>
  <c r="AO458"/>
  <c r="AO447"/>
  <c r="AO455"/>
  <c r="AO453"/>
  <c r="AO444"/>
  <c r="AO443"/>
  <c r="AO441"/>
  <c r="AO420"/>
  <c r="AO419"/>
  <c r="AO418"/>
  <c r="AO417"/>
  <c r="AO416"/>
  <c r="AO415"/>
  <c r="AO414"/>
  <c r="AK458"/>
  <c r="AJ458"/>
  <c r="AJ560" s="1"/>
  <c r="AJ561" s="1"/>
  <c r="AI458"/>
  <c r="U266"/>
  <c r="AL344"/>
  <c r="AL550" s="1"/>
  <c r="AJ344"/>
  <c r="AI341"/>
  <c r="AE341"/>
  <c r="AF340"/>
  <c r="AE340"/>
  <c r="AE346"/>
  <c r="AF346"/>
  <c r="AJ340"/>
  <c r="AI340"/>
  <c r="AJ346"/>
  <c r="AI346"/>
  <c r="AI305"/>
  <c r="AJ305"/>
  <c r="AJ304"/>
  <c r="AI304"/>
  <c r="AI272"/>
  <c r="AI273"/>
  <c r="AI270"/>
  <c r="AK270" s="1"/>
  <c r="AI268"/>
  <c r="AK268" s="1"/>
  <c r="AI267"/>
  <c r="AK267" s="1"/>
  <c r="AI266"/>
  <c r="AK266" s="1"/>
  <c r="AI264"/>
  <c r="AK264" s="1"/>
  <c r="AJ265"/>
  <c r="AL265" s="1"/>
  <c r="AI265"/>
  <c r="AK265" s="1"/>
  <c r="AI262"/>
  <c r="AK262" s="1"/>
  <c r="AJ261"/>
  <c r="AL261" s="1"/>
  <c r="AI261"/>
  <c r="AK261" s="1"/>
  <c r="AI260"/>
  <c r="AK260" s="1"/>
  <c r="AI259"/>
  <c r="AK259" s="1"/>
  <c r="AI258"/>
  <c r="AK258" s="1"/>
  <c r="AI256"/>
  <c r="AK256" s="1"/>
  <c r="AI255"/>
  <c r="AK255" s="1"/>
  <c r="AJ249"/>
  <c r="AI249"/>
  <c r="AK249" s="1"/>
  <c r="AI248"/>
  <c r="AI242"/>
  <c r="AK242" s="1"/>
  <c r="AI241"/>
  <c r="AK241" s="1"/>
  <c r="AI240"/>
  <c r="AK240" s="1"/>
  <c r="AI238"/>
  <c r="AI236"/>
  <c r="AK236" s="1"/>
  <c r="AI235"/>
  <c r="AK235" s="1"/>
  <c r="AI231"/>
  <c r="AK231" s="1"/>
  <c r="AI230"/>
  <c r="AK230" s="1"/>
  <c r="AI229"/>
  <c r="AK229" s="1"/>
  <c r="AJ210"/>
  <c r="AI210"/>
  <c r="AJ197"/>
  <c r="AL197" s="1"/>
  <c r="AN197" s="1"/>
  <c r="AP197" s="1"/>
  <c r="AI196"/>
  <c r="AK196" s="1"/>
  <c r="AI189"/>
  <c r="AK189" s="1"/>
  <c r="AM189" s="1"/>
  <c r="AO189" s="1"/>
  <c r="AP274"/>
  <c r="AP271"/>
  <c r="AO271"/>
  <c r="AP248"/>
  <c r="AO248"/>
  <c r="AO151"/>
  <c r="AP382"/>
  <c r="AP344"/>
  <c r="AP340"/>
  <c r="AO341"/>
  <c r="AO372"/>
  <c r="AO370"/>
  <c r="AO369"/>
  <c r="AO368"/>
  <c r="AO366"/>
  <c r="AO343"/>
  <c r="AO375"/>
  <c r="AO374"/>
  <c r="AO373"/>
  <c r="AO365"/>
  <c r="AO361"/>
  <c r="AO360"/>
  <c r="AO359"/>
  <c r="AO358"/>
  <c r="AO356"/>
  <c r="AO353"/>
  <c r="AO352"/>
  <c r="AO351"/>
  <c r="AO349"/>
  <c r="AO348"/>
  <c r="AO347"/>
  <c r="AI372"/>
  <c r="K472"/>
  <c r="K473"/>
  <c r="K471"/>
  <c r="K470"/>
  <c r="K469"/>
  <c r="K468"/>
  <c r="K467"/>
  <c r="K466"/>
  <c r="K465"/>
  <c r="K461"/>
  <c r="K459"/>
  <c r="K451"/>
  <c r="K449"/>
  <c r="L449"/>
  <c r="L558" s="1"/>
  <c r="K448"/>
  <c r="K444"/>
  <c r="K443"/>
  <c r="K442"/>
  <c r="K441"/>
  <c r="K440"/>
  <c r="K439"/>
  <c r="K438"/>
  <c r="M421"/>
  <c r="K421" s="1"/>
  <c r="O420"/>
  <c r="M420" s="1"/>
  <c r="K420" s="1"/>
  <c r="O419"/>
  <c r="M419" s="1"/>
  <c r="K419" s="1"/>
  <c r="O418"/>
  <c r="M418" s="1"/>
  <c r="K418" s="1"/>
  <c r="M417"/>
  <c r="O416"/>
  <c r="M416" s="1"/>
  <c r="K416" s="1"/>
  <c r="O415"/>
  <c r="M415" s="1"/>
  <c r="K415" s="1"/>
  <c r="O414"/>
  <c r="M414" s="1"/>
  <c r="K414" s="1"/>
  <c r="O413"/>
  <c r="P334"/>
  <c r="N334" s="1"/>
  <c r="L334" s="1"/>
  <c r="P333"/>
  <c r="N333" s="1"/>
  <c r="L333" s="1"/>
  <c r="AI370"/>
  <c r="AI369"/>
  <c r="AI368"/>
  <c r="AI366"/>
  <c r="AI343"/>
  <c r="Y343"/>
  <c r="Y551" s="1"/>
  <c r="AK374"/>
  <c r="AI374" s="1"/>
  <c r="AK375"/>
  <c r="AI375" s="1"/>
  <c r="U375"/>
  <c r="S374"/>
  <c r="S551" s="1"/>
  <c r="S588" s="1"/>
  <c r="M375"/>
  <c r="O374"/>
  <c r="M374" s="1"/>
  <c r="AK373"/>
  <c r="AI373" s="1"/>
  <c r="AI347"/>
  <c r="AK365"/>
  <c r="AI365" s="1"/>
  <c r="AK361"/>
  <c r="AI361" s="1"/>
  <c r="AK360"/>
  <c r="AI360" s="1"/>
  <c r="AK359"/>
  <c r="AI359" s="1"/>
  <c r="AK358"/>
  <c r="AI358" s="1"/>
  <c r="AF358"/>
  <c r="AK353"/>
  <c r="AI353" s="1"/>
  <c r="AK356"/>
  <c r="AI356" s="1"/>
  <c r="AE356"/>
  <c r="AK352"/>
  <c r="AI352" s="1"/>
  <c r="O352"/>
  <c r="M352" s="1"/>
  <c r="K352" s="1"/>
  <c r="O351"/>
  <c r="M351" s="1"/>
  <c r="K351" s="1"/>
  <c r="AK351"/>
  <c r="AI351" s="1"/>
  <c r="AK349"/>
  <c r="AI349" s="1"/>
  <c r="AK348"/>
  <c r="AI348" s="1"/>
  <c r="O150"/>
  <c r="O579" s="1"/>
  <c r="M381"/>
  <c r="O377"/>
  <c r="O344"/>
  <c r="M344" s="1"/>
  <c r="O341"/>
  <c r="M341" s="1"/>
  <c r="K341" s="1"/>
  <c r="O340"/>
  <c r="O372"/>
  <c r="O370"/>
  <c r="O369"/>
  <c r="M369" s="1"/>
  <c r="O368"/>
  <c r="M368" s="1"/>
  <c r="O366"/>
  <c r="M366" s="1"/>
  <c r="K366" s="1"/>
  <c r="O343"/>
  <c r="M343" s="1"/>
  <c r="K343" s="1"/>
  <c r="O373"/>
  <c r="M373" s="1"/>
  <c r="O347"/>
  <c r="O365"/>
  <c r="M365" s="1"/>
  <c r="K365" s="1"/>
  <c r="O361"/>
  <c r="M361" s="1"/>
  <c r="K361" s="1"/>
  <c r="O360"/>
  <c r="M360" s="1"/>
  <c r="K360" s="1"/>
  <c r="O359"/>
  <c r="M359" s="1"/>
  <c r="K359" s="1"/>
  <c r="O358"/>
  <c r="M358" s="1"/>
  <c r="K358" s="1"/>
  <c r="O356"/>
  <c r="M356" s="1"/>
  <c r="K356" s="1"/>
  <c r="O353"/>
  <c r="M353" s="1"/>
  <c r="K353" s="1"/>
  <c r="O349"/>
  <c r="M349" s="1"/>
  <c r="K349" s="1"/>
  <c r="O348"/>
  <c r="M348" s="1"/>
  <c r="O346"/>
  <c r="AK346"/>
  <c r="BJ225"/>
  <c r="BL225" s="1"/>
  <c r="BN225" s="1"/>
  <c r="BP225" s="1"/>
  <c r="BR225" s="1"/>
  <c r="BJ224"/>
  <c r="BL224" s="1"/>
  <c r="BN224" s="1"/>
  <c r="BP224" s="1"/>
  <c r="BR224" s="1"/>
  <c r="BJ223"/>
  <c r="BL223" s="1"/>
  <c r="BN223" s="1"/>
  <c r="BP223" s="1"/>
  <c r="BR223" s="1"/>
  <c r="BJ222"/>
  <c r="BL222" s="1"/>
  <c r="BN222" s="1"/>
  <c r="BP222" s="1"/>
  <c r="BR222" s="1"/>
  <c r="BL207"/>
  <c r="BN207" s="1"/>
  <c r="BP207" s="1"/>
  <c r="BR207" s="1"/>
  <c r="BL206"/>
  <c r="BN206" s="1"/>
  <c r="BP206" s="1"/>
  <c r="BR206" s="1"/>
  <c r="BL205"/>
  <c r="BN205" s="1"/>
  <c r="BP205" s="1"/>
  <c r="BR205" s="1"/>
  <c r="BL204"/>
  <c r="BN204" s="1"/>
  <c r="BP204" s="1"/>
  <c r="BR204" s="1"/>
  <c r="BL202"/>
  <c r="BN202" s="1"/>
  <c r="BP202" s="1"/>
  <c r="BR202" s="1"/>
  <c r="BJ220"/>
  <c r="BL220" s="1"/>
  <c r="BN220" s="1"/>
  <c r="BP220" s="1"/>
  <c r="BR220" s="1"/>
  <c r="BJ219"/>
  <c r="BL219" s="1"/>
  <c r="BN219" s="1"/>
  <c r="BP219" s="1"/>
  <c r="BR219" s="1"/>
  <c r="BJ218"/>
  <c r="BL218" s="1"/>
  <c r="BN218" s="1"/>
  <c r="BP218" s="1"/>
  <c r="BR218" s="1"/>
  <c r="BJ217"/>
  <c r="BL217" s="1"/>
  <c r="BN217" s="1"/>
  <c r="BP217" s="1"/>
  <c r="BR217" s="1"/>
  <c r="BJ216"/>
  <c r="BL216" s="1"/>
  <c r="BN216" s="1"/>
  <c r="BP216" s="1"/>
  <c r="BR216" s="1"/>
  <c r="BJ215"/>
  <c r="BL215" s="1"/>
  <c r="BN215" s="1"/>
  <c r="BP215" s="1"/>
  <c r="BR215" s="1"/>
  <c r="BJ213"/>
  <c r="BL213" s="1"/>
  <c r="BN213" s="1"/>
  <c r="BP213" s="1"/>
  <c r="BR213" s="1"/>
  <c r="BJ214"/>
  <c r="BL214" s="1"/>
  <c r="BN214" s="1"/>
  <c r="BP214" s="1"/>
  <c r="BR214" s="1"/>
  <c r="BJ212"/>
  <c r="BL212" s="1"/>
  <c r="BN212" s="1"/>
  <c r="BP212" s="1"/>
  <c r="BR212" s="1"/>
  <c r="BJ210"/>
  <c r="BJ185"/>
  <c r="BL185" s="1"/>
  <c r="BN185" s="1"/>
  <c r="BP185" s="1"/>
  <c r="BR185" s="1"/>
  <c r="BJ184"/>
  <c r="BL184" s="1"/>
  <c r="BN184" s="1"/>
  <c r="BP184" s="1"/>
  <c r="BR184" s="1"/>
  <c r="BJ183"/>
  <c r="BK221"/>
  <c r="BJ221"/>
  <c r="BL221" s="1"/>
  <c r="BN221" s="1"/>
  <c r="BP221" s="1"/>
  <c r="BR221" s="1"/>
  <c r="BG221"/>
  <c r="BG210"/>
  <c r="BF225"/>
  <c r="BF224"/>
  <c r="BF223"/>
  <c r="BF222"/>
  <c r="BF221"/>
  <c r="BF220"/>
  <c r="BF219"/>
  <c r="BF218"/>
  <c r="BF217"/>
  <c r="BF216"/>
  <c r="BF215"/>
  <c r="BF213"/>
  <c r="BF214"/>
  <c r="BF212"/>
  <c r="BF210"/>
  <c r="BF185"/>
  <c r="BF184"/>
  <c r="BF183"/>
  <c r="BF207"/>
  <c r="BH207" s="1"/>
  <c r="BF206"/>
  <c r="BH206" s="1"/>
  <c r="BF205"/>
  <c r="BH205" s="1"/>
  <c r="BF204"/>
  <c r="BH204" s="1"/>
  <c r="BF203"/>
  <c r="BH203" s="1"/>
  <c r="BJ203" s="1"/>
  <c r="BL203" s="1"/>
  <c r="BN203" s="1"/>
  <c r="BP203" s="1"/>
  <c r="BR203" s="1"/>
  <c r="BF202"/>
  <c r="BH202" s="1"/>
  <c r="BF198"/>
  <c r="BH198" s="1"/>
  <c r="BF194"/>
  <c r="BH194" s="1"/>
  <c r="BF193"/>
  <c r="BH193" s="1"/>
  <c r="BF192"/>
  <c r="BF191"/>
  <c r="BF190"/>
  <c r="BF196"/>
  <c r="BH195"/>
  <c r="BF97"/>
  <c r="BH97" s="1"/>
  <c r="BH524" s="1"/>
  <c r="BF254"/>
  <c r="BH254" s="1"/>
  <c r="BQ196"/>
  <c r="BM197"/>
  <c r="BL193"/>
  <c r="BN193" s="1"/>
  <c r="BP193" s="1"/>
  <c r="BR193" s="1"/>
  <c r="BL194"/>
  <c r="BN194" s="1"/>
  <c r="BP194" s="1"/>
  <c r="BR194" s="1"/>
  <c r="BL195"/>
  <c r="BL196"/>
  <c r="BN196" s="1"/>
  <c r="BP196" s="1"/>
  <c r="BR196" s="1"/>
  <c r="BL197"/>
  <c r="BN197" s="1"/>
  <c r="BP197" s="1"/>
  <c r="BR197" s="1"/>
  <c r="BL198"/>
  <c r="BN198" s="1"/>
  <c r="BP198" s="1"/>
  <c r="BR198" s="1"/>
  <c r="BK188"/>
  <c r="BF189"/>
  <c r="BH189" s="1"/>
  <c r="BJ192"/>
  <c r="BL192" s="1"/>
  <c r="BN192" s="1"/>
  <c r="BP192" s="1"/>
  <c r="BR192" s="1"/>
  <c r="BJ191"/>
  <c r="BL191" s="1"/>
  <c r="BN191" s="1"/>
  <c r="BP191" s="1"/>
  <c r="BR191" s="1"/>
  <c r="BJ190"/>
  <c r="BL190" s="1"/>
  <c r="BN190" s="1"/>
  <c r="BP190" s="1"/>
  <c r="BR190" s="1"/>
  <c r="BJ188"/>
  <c r="BL188" s="1"/>
  <c r="BN188" s="1"/>
  <c r="BP188" s="1"/>
  <c r="BR188" s="1"/>
  <c r="BM253"/>
  <c r="BM544" s="1"/>
  <c r="BL253"/>
  <c r="BL97"/>
  <c r="BN97" s="1"/>
  <c r="BP97" s="1"/>
  <c r="BR97" s="1"/>
  <c r="BL254"/>
  <c r="BN254" s="1"/>
  <c r="BP254" s="1"/>
  <c r="BR254" s="1"/>
  <c r="BJ171"/>
  <c r="BL171" s="1"/>
  <c r="BN171" s="1"/>
  <c r="BP171" s="1"/>
  <c r="BJ168"/>
  <c r="BL168" s="1"/>
  <c r="BN168" s="1"/>
  <c r="BP168" s="1"/>
  <c r="BJ166"/>
  <c r="BJ164"/>
  <c r="BL164" s="1"/>
  <c r="BN164" s="1"/>
  <c r="BP164" s="1"/>
  <c r="BR164" s="1"/>
  <c r="BJ163"/>
  <c r="BL163" s="1"/>
  <c r="BN163" s="1"/>
  <c r="BP163" s="1"/>
  <c r="BR163" s="1"/>
  <c r="BJ162"/>
  <c r="BL162" s="1"/>
  <c r="BN162" s="1"/>
  <c r="BP162" s="1"/>
  <c r="BR162" s="1"/>
  <c r="BJ161"/>
  <c r="BL161" s="1"/>
  <c r="BN161" s="1"/>
  <c r="BP161" s="1"/>
  <c r="BR161" s="1"/>
  <c r="BJ160"/>
  <c r="BL160" s="1"/>
  <c r="BN160" s="1"/>
  <c r="BP160" s="1"/>
  <c r="BR160" s="1"/>
  <c r="BJ159"/>
  <c r="BJ96"/>
  <c r="BL96" s="1"/>
  <c r="BN96" s="1"/>
  <c r="BP96" s="1"/>
  <c r="BJ95"/>
  <c r="BL95" s="1"/>
  <c r="BN95" s="1"/>
  <c r="BP95" s="1"/>
  <c r="BR95" s="1"/>
  <c r="BJ94"/>
  <c r="BL94" s="1"/>
  <c r="BN94" s="1"/>
  <c r="BP94" s="1"/>
  <c r="BP147"/>
  <c r="AU202"/>
  <c r="AS202" s="1"/>
  <c r="AU223"/>
  <c r="AS223" s="1"/>
  <c r="AU218"/>
  <c r="AS218" s="1"/>
  <c r="AU217"/>
  <c r="AT225"/>
  <c r="AR225" s="1"/>
  <c r="AT224"/>
  <c r="AR224" s="1"/>
  <c r="AT222"/>
  <c r="AR222" s="1"/>
  <c r="AT220"/>
  <c r="AR220" s="1"/>
  <c r="AT219"/>
  <c r="AR219" s="1"/>
  <c r="AT216"/>
  <c r="AR216" s="1"/>
  <c r="AT215"/>
  <c r="AR215" s="1"/>
  <c r="AT213"/>
  <c r="AR213" s="1"/>
  <c r="AT214"/>
  <c r="AR214" s="1"/>
  <c r="AT210"/>
  <c r="AT185"/>
  <c r="AR185" s="1"/>
  <c r="AT184"/>
  <c r="AR184" s="1"/>
  <c r="AT183"/>
  <c r="AT207"/>
  <c r="AT205"/>
  <c r="AR205" s="1"/>
  <c r="AT204"/>
  <c r="AR204" s="1"/>
  <c r="BF242"/>
  <c r="AZ249"/>
  <c r="AT249"/>
  <c r="BB242"/>
  <c r="AZ242" s="1"/>
  <c r="AX242" s="1"/>
  <c r="AV242" s="1"/>
  <c r="BC238"/>
  <c r="BB238"/>
  <c r="BA238"/>
  <c r="AY238" s="1"/>
  <c r="AW238" s="1"/>
  <c r="AU238" s="1"/>
  <c r="AZ238"/>
  <c r="AX238" s="1"/>
  <c r="BC237"/>
  <c r="BC542" s="1"/>
  <c r="BC543" s="1"/>
  <c r="BB237"/>
  <c r="BA237"/>
  <c r="AU189"/>
  <c r="AS189" s="1"/>
  <c r="AT189"/>
  <c r="AR189" s="1"/>
  <c r="AU188"/>
  <c r="AT188"/>
  <c r="AR188" s="1"/>
  <c r="AU190"/>
  <c r="AS190" s="1"/>
  <c r="AT190"/>
  <c r="AR190" s="1"/>
  <c r="AU194"/>
  <c r="AT194"/>
  <c r="AR194" s="1"/>
  <c r="AS194"/>
  <c r="AU203"/>
  <c r="AS203" s="1"/>
  <c r="AT203"/>
  <c r="AR203" s="1"/>
  <c r="AU201"/>
  <c r="AS201" s="1"/>
  <c r="AT201"/>
  <c r="AR201" s="1"/>
  <c r="BB201"/>
  <c r="BC198"/>
  <c r="BA198" s="1"/>
  <c r="BB198"/>
  <c r="AZ198" s="1"/>
  <c r="BC197"/>
  <c r="BB197"/>
  <c r="AZ197" s="1"/>
  <c r="AZ187"/>
  <c r="AX187" s="1"/>
  <c r="AZ185"/>
  <c r="AX185" s="1"/>
  <c r="AZ184"/>
  <c r="AX184" s="1"/>
  <c r="AZ183"/>
  <c r="AZ205"/>
  <c r="AX205" s="1"/>
  <c r="BB207"/>
  <c r="AZ207" s="1"/>
  <c r="AX207" s="1"/>
  <c r="BB206"/>
  <c r="AZ206" s="1"/>
  <c r="AX206" s="1"/>
  <c r="AV206" s="1"/>
  <c r="AV537" s="1"/>
  <c r="BB204"/>
  <c r="AZ204" s="1"/>
  <c r="AX204" s="1"/>
  <c r="BB203"/>
  <c r="AZ203" s="1"/>
  <c r="AX203" s="1"/>
  <c r="BB202"/>
  <c r="AZ202" s="1"/>
  <c r="AX202" s="1"/>
  <c r="BB220"/>
  <c r="AZ220" s="1"/>
  <c r="AX220" s="1"/>
  <c r="BB219"/>
  <c r="AZ219" s="1"/>
  <c r="AX219" s="1"/>
  <c r="BB218"/>
  <c r="AZ218" s="1"/>
  <c r="AX218" s="1"/>
  <c r="BB217"/>
  <c r="AZ217" s="1"/>
  <c r="AX217" s="1"/>
  <c r="BB216"/>
  <c r="AZ216" s="1"/>
  <c r="AX216" s="1"/>
  <c r="BB215"/>
  <c r="AZ215" s="1"/>
  <c r="AX215" s="1"/>
  <c r="BB213"/>
  <c r="AZ213" s="1"/>
  <c r="AX213" s="1"/>
  <c r="BB214"/>
  <c r="AZ214" s="1"/>
  <c r="AX214" s="1"/>
  <c r="BB212"/>
  <c r="AZ212" s="1"/>
  <c r="AX212" s="1"/>
  <c r="BB210"/>
  <c r="BB225"/>
  <c r="AZ225" s="1"/>
  <c r="AX225" s="1"/>
  <c r="BB224"/>
  <c r="AZ224" s="1"/>
  <c r="AX224" s="1"/>
  <c r="BB223"/>
  <c r="AZ223" s="1"/>
  <c r="AX223" s="1"/>
  <c r="BB222"/>
  <c r="AZ222" s="1"/>
  <c r="AX222" s="1"/>
  <c r="BB506"/>
  <c r="AZ506" s="1"/>
  <c r="BB504"/>
  <c r="AZ504" s="1"/>
  <c r="BB503"/>
  <c r="BB512"/>
  <c r="AZ512" s="1"/>
  <c r="AX512" s="1"/>
  <c r="BB513"/>
  <c r="AZ513" s="1"/>
  <c r="AX513" s="1"/>
  <c r="BB514"/>
  <c r="AZ514" s="1"/>
  <c r="AX514" s="1"/>
  <c r="BB515"/>
  <c r="AZ515" s="1"/>
  <c r="AX515" s="1"/>
  <c r="BB516"/>
  <c r="AZ516" s="1"/>
  <c r="AX516" s="1"/>
  <c r="BB509"/>
  <c r="AT516"/>
  <c r="AR516" s="1"/>
  <c r="AT515"/>
  <c r="AR515" s="1"/>
  <c r="AT514"/>
  <c r="AR514" s="1"/>
  <c r="AT513"/>
  <c r="AR513" s="1"/>
  <c r="AT512"/>
  <c r="AR512" s="1"/>
  <c r="AT511"/>
  <c r="AR511" s="1"/>
  <c r="AT509"/>
  <c r="AT506"/>
  <c r="AR506" s="1"/>
  <c r="AT504"/>
  <c r="AR504" s="1"/>
  <c r="AT503"/>
  <c r="AR503" s="1"/>
  <c r="AT495"/>
  <c r="AR495" s="1"/>
  <c r="AT494"/>
  <c r="AR494" s="1"/>
  <c r="AT493"/>
  <c r="AR493" s="1"/>
  <c r="AT492"/>
  <c r="AR492" s="1"/>
  <c r="AT498"/>
  <c r="AR498" s="1"/>
  <c r="AT488"/>
  <c r="AR488" s="1"/>
  <c r="AT487"/>
  <c r="AR487" s="1"/>
  <c r="AT486"/>
  <c r="AR486" s="1"/>
  <c r="AT485"/>
  <c r="AR485" s="1"/>
  <c r="AT484"/>
  <c r="AR484" s="1"/>
  <c r="AT481"/>
  <c r="AR481" s="1"/>
  <c r="AT480"/>
  <c r="AT473"/>
  <c r="AR473" s="1"/>
  <c r="AT471"/>
  <c r="AR471" s="1"/>
  <c r="AT453"/>
  <c r="AR453" s="1"/>
  <c r="AT452"/>
  <c r="AR452" s="1"/>
  <c r="AT451"/>
  <c r="AR451" s="1"/>
  <c r="AT450"/>
  <c r="AR450" s="1"/>
  <c r="AT449"/>
  <c r="AR449" s="1"/>
  <c r="AT445"/>
  <c r="AR445" s="1"/>
  <c r="AT444"/>
  <c r="AR444" s="1"/>
  <c r="AT443"/>
  <c r="AR443" s="1"/>
  <c r="AT442"/>
  <c r="AR442" s="1"/>
  <c r="AT441"/>
  <c r="AR441" s="1"/>
  <c r="AR338"/>
  <c r="AR549" s="1"/>
  <c r="AR403"/>
  <c r="AR402"/>
  <c r="BB480"/>
  <c r="BB481"/>
  <c r="AZ481" s="1"/>
  <c r="BB484"/>
  <c r="AZ484" s="1"/>
  <c r="BB485"/>
  <c r="AZ485" s="1"/>
  <c r="BB486"/>
  <c r="AZ486" s="1"/>
  <c r="BB487"/>
  <c r="AZ487" s="1"/>
  <c r="BB488"/>
  <c r="AZ488" s="1"/>
  <c r="BB498"/>
  <c r="AZ498" s="1"/>
  <c r="BB492"/>
  <c r="AZ492" s="1"/>
  <c r="BB493"/>
  <c r="AZ493" s="1"/>
  <c r="BB494"/>
  <c r="AZ494" s="1"/>
  <c r="BB495"/>
  <c r="AZ495" s="1"/>
  <c r="BB474"/>
  <c r="AZ474" s="1"/>
  <c r="AX474" s="1"/>
  <c r="AV474" s="1"/>
  <c r="AT474" s="1"/>
  <c r="AR474" s="1"/>
  <c r="BB472"/>
  <c r="AZ472" s="1"/>
  <c r="AX472" s="1"/>
  <c r="AV472" s="1"/>
  <c r="AT472" s="1"/>
  <c r="AR472" s="1"/>
  <c r="BB471"/>
  <c r="AZ471" s="1"/>
  <c r="AX471" s="1"/>
  <c r="BB470"/>
  <c r="AZ470" s="1"/>
  <c r="AX470" s="1"/>
  <c r="AV470" s="1"/>
  <c r="AT470" s="1"/>
  <c r="AR470" s="1"/>
  <c r="BB469"/>
  <c r="AZ469" s="1"/>
  <c r="AX469" s="1"/>
  <c r="AV469" s="1"/>
  <c r="AT469" s="1"/>
  <c r="AR469" s="1"/>
  <c r="BB468"/>
  <c r="AZ468" s="1"/>
  <c r="AX468" s="1"/>
  <c r="AV468" s="1"/>
  <c r="AT468" s="1"/>
  <c r="AR468" s="1"/>
  <c r="BB467"/>
  <c r="AZ467" s="1"/>
  <c r="AX467" s="1"/>
  <c r="AV467" s="1"/>
  <c r="AT467" s="1"/>
  <c r="AR467" s="1"/>
  <c r="BB466"/>
  <c r="AZ466" s="1"/>
  <c r="AX466" s="1"/>
  <c r="AV466" s="1"/>
  <c r="AT466" s="1"/>
  <c r="AR466" s="1"/>
  <c r="BB465"/>
  <c r="AZ465" s="1"/>
  <c r="AX465" s="1"/>
  <c r="AV465" s="1"/>
  <c r="AT465" s="1"/>
  <c r="AR465" s="1"/>
  <c r="BB461"/>
  <c r="AZ461" s="1"/>
  <c r="AX461" s="1"/>
  <c r="AV461" s="1"/>
  <c r="AT461" s="1"/>
  <c r="AR461" s="1"/>
  <c r="BB460"/>
  <c r="AZ460" s="1"/>
  <c r="AX460" s="1"/>
  <c r="AV460" s="1"/>
  <c r="AT460" s="1"/>
  <c r="AR460" s="1"/>
  <c r="BB459"/>
  <c r="AZ459" s="1"/>
  <c r="AX459" s="1"/>
  <c r="AV459" s="1"/>
  <c r="AT459" s="1"/>
  <c r="AR459" s="1"/>
  <c r="BB458"/>
  <c r="AZ458" s="1"/>
  <c r="AX458" s="1"/>
  <c r="AV458" s="1"/>
  <c r="AT458" s="1"/>
  <c r="AR458" s="1"/>
  <c r="BB457"/>
  <c r="BB455"/>
  <c r="AZ455" s="1"/>
  <c r="AX455" s="1"/>
  <c r="AV455" s="1"/>
  <c r="AT455" s="1"/>
  <c r="AR455" s="1"/>
  <c r="BB453"/>
  <c r="AZ453" s="1"/>
  <c r="AX453" s="1"/>
  <c r="BB452"/>
  <c r="AZ452" s="1"/>
  <c r="AX452" s="1"/>
  <c r="BB451"/>
  <c r="AZ451" s="1"/>
  <c r="AX451" s="1"/>
  <c r="BB450"/>
  <c r="AZ450" s="1"/>
  <c r="AX450" s="1"/>
  <c r="BB449"/>
  <c r="AZ449" s="1"/>
  <c r="AX449" s="1"/>
  <c r="BB444"/>
  <c r="AZ444" s="1"/>
  <c r="AX444" s="1"/>
  <c r="BB443"/>
  <c r="AZ443" s="1"/>
  <c r="AX443" s="1"/>
  <c r="BB442"/>
  <c r="AZ442" s="1"/>
  <c r="AX442" s="1"/>
  <c r="BB441"/>
  <c r="AZ441" s="1"/>
  <c r="AX441" s="1"/>
  <c r="BB151"/>
  <c r="BB150"/>
  <c r="BB411"/>
  <c r="BB403"/>
  <c r="BB402"/>
  <c r="BB388"/>
  <c r="AZ388" s="1"/>
  <c r="AX388" s="1"/>
  <c r="BB387"/>
  <c r="AZ387" s="1"/>
  <c r="AX387" s="1"/>
  <c r="BB380"/>
  <c r="AZ380" s="1"/>
  <c r="AX380" s="1"/>
  <c r="BB379"/>
  <c r="AX150"/>
  <c r="BB439"/>
  <c r="BB438"/>
  <c r="BB338"/>
  <c r="BB549" s="1"/>
  <c r="AZ421"/>
  <c r="AX421" s="1"/>
  <c r="AZ420"/>
  <c r="AX420" s="1"/>
  <c r="AV420" s="1"/>
  <c r="AT420" s="1"/>
  <c r="AZ419"/>
  <c r="AX419" s="1"/>
  <c r="AV419" s="1"/>
  <c r="AT419" s="1"/>
  <c r="AZ418"/>
  <c r="AX418" s="1"/>
  <c r="AV418" s="1"/>
  <c r="AT418" s="1"/>
  <c r="AZ417"/>
  <c r="AX417" s="1"/>
  <c r="AV417" s="1"/>
  <c r="AT417" s="1"/>
  <c r="AZ416"/>
  <c r="AX416" s="1"/>
  <c r="AV416" s="1"/>
  <c r="AZ415"/>
  <c r="AX415" s="1"/>
  <c r="AZ414"/>
  <c r="AX414" s="1"/>
  <c r="AZ413"/>
  <c r="AZ153"/>
  <c r="AX153" s="1"/>
  <c r="AZ383"/>
  <c r="AX383" s="1"/>
  <c r="AZ382"/>
  <c r="AX382" s="1"/>
  <c r="AT439"/>
  <c r="AR439" s="1"/>
  <c r="AT438"/>
  <c r="AT421"/>
  <c r="AT415"/>
  <c r="AT414"/>
  <c r="AT413"/>
  <c r="AR153"/>
  <c r="AT151"/>
  <c r="AR151" s="1"/>
  <c r="AT150"/>
  <c r="AT411"/>
  <c r="AR411" s="1"/>
  <c r="AT388"/>
  <c r="AT387"/>
  <c r="AT386"/>
  <c r="AT385"/>
  <c r="AT384"/>
  <c r="AT381"/>
  <c r="AT380"/>
  <c r="AT344"/>
  <c r="AT341"/>
  <c r="AT372"/>
  <c r="AT366"/>
  <c r="AT343"/>
  <c r="AX381"/>
  <c r="AX384"/>
  <c r="AX385"/>
  <c r="AX386"/>
  <c r="AZ372"/>
  <c r="AX372" s="1"/>
  <c r="AZ340"/>
  <c r="AZ341"/>
  <c r="AX341" s="1"/>
  <c r="AZ344"/>
  <c r="AX344" s="1"/>
  <c r="AZ377"/>
  <c r="AZ378"/>
  <c r="AX378" s="1"/>
  <c r="AZ370"/>
  <c r="AX370" s="1"/>
  <c r="AV370" s="1"/>
  <c r="AT370" s="1"/>
  <c r="AZ369"/>
  <c r="AX369" s="1"/>
  <c r="AV369" s="1"/>
  <c r="AT369" s="1"/>
  <c r="AZ368"/>
  <c r="AX368" s="1"/>
  <c r="AV368" s="1"/>
  <c r="AT368" s="1"/>
  <c r="AZ343"/>
  <c r="AX343" s="1"/>
  <c r="AT358"/>
  <c r="AZ347"/>
  <c r="AX347" s="1"/>
  <c r="AZ365"/>
  <c r="AX365" s="1"/>
  <c r="AV365" s="1"/>
  <c r="AT365" s="1"/>
  <c r="AZ361"/>
  <c r="AX361" s="1"/>
  <c r="AV361" s="1"/>
  <c r="AT361" s="1"/>
  <c r="AZ360"/>
  <c r="AX360" s="1"/>
  <c r="AV360" s="1"/>
  <c r="AT360" s="1"/>
  <c r="AZ359"/>
  <c r="AX359" s="1"/>
  <c r="AZ358"/>
  <c r="AX358" s="1"/>
  <c r="AZ356"/>
  <c r="AX356" s="1"/>
  <c r="AV356" s="1"/>
  <c r="AT356" s="1"/>
  <c r="AZ353"/>
  <c r="AX353" s="1"/>
  <c r="AV353" s="1"/>
  <c r="AT353" s="1"/>
  <c r="AZ352"/>
  <c r="AX352" s="1"/>
  <c r="AV352" s="1"/>
  <c r="AT352" s="1"/>
  <c r="AZ351"/>
  <c r="AX351" s="1"/>
  <c r="AV351" s="1"/>
  <c r="AT351" s="1"/>
  <c r="AZ349"/>
  <c r="AX349" s="1"/>
  <c r="AZ348"/>
  <c r="AX348" s="1"/>
  <c r="AZ346"/>
  <c r="AX346" s="1"/>
  <c r="BJ403"/>
  <c r="BJ402"/>
  <c r="BJ388"/>
  <c r="BJ387"/>
  <c r="BJ386"/>
  <c r="BJ385"/>
  <c r="BJ384"/>
  <c r="BJ383"/>
  <c r="BJ382"/>
  <c r="BJ381"/>
  <c r="BJ380"/>
  <c r="BJ379"/>
  <c r="BJ378"/>
  <c r="BJ377"/>
  <c r="BJ344"/>
  <c r="BJ341"/>
  <c r="BJ340"/>
  <c r="BJ372"/>
  <c r="BJ370"/>
  <c r="BJ369"/>
  <c r="BJ368"/>
  <c r="BJ366"/>
  <c r="BJ343"/>
  <c r="BJ347"/>
  <c r="BJ365"/>
  <c r="BJ361"/>
  <c r="BJ360"/>
  <c r="BJ359"/>
  <c r="BJ358"/>
  <c r="BJ356"/>
  <c r="BJ353"/>
  <c r="BJ352"/>
  <c r="BJ351"/>
  <c r="BJ346"/>
  <c r="BB330"/>
  <c r="BB328"/>
  <c r="BB325"/>
  <c r="BB324"/>
  <c r="BB323"/>
  <c r="BB321"/>
  <c r="BB306"/>
  <c r="AZ336"/>
  <c r="AX336" s="1"/>
  <c r="AZ335"/>
  <c r="AX335" s="1"/>
  <c r="AZ334"/>
  <c r="AX334" s="1"/>
  <c r="AZ333"/>
  <c r="AX333" s="1"/>
  <c r="AZ332"/>
  <c r="AZ314"/>
  <c r="AX314" s="1"/>
  <c r="AZ313"/>
  <c r="AX313" s="1"/>
  <c r="AZ310"/>
  <c r="AX310" s="1"/>
  <c r="AZ309"/>
  <c r="AX309" s="1"/>
  <c r="AZ308"/>
  <c r="AX308" s="1"/>
  <c r="AZ307"/>
  <c r="AX307" s="1"/>
  <c r="BB303"/>
  <c r="BB302"/>
  <c r="AZ303"/>
  <c r="AX303" s="1"/>
  <c r="AR330"/>
  <c r="AR325"/>
  <c r="AT294"/>
  <c r="AR294" s="1"/>
  <c r="AT295"/>
  <c r="AR295" s="1"/>
  <c r="AT429"/>
  <c r="AR429" s="1"/>
  <c r="AT427"/>
  <c r="AT423"/>
  <c r="AT422"/>
  <c r="AZ427"/>
  <c r="AX427" s="1"/>
  <c r="AZ429"/>
  <c r="AX429" s="1"/>
  <c r="AZ431"/>
  <c r="AX431" s="1"/>
  <c r="AZ432"/>
  <c r="AX432" s="1"/>
  <c r="BB423"/>
  <c r="AZ423" s="1"/>
  <c r="AX423" s="1"/>
  <c r="BB422"/>
  <c r="BF335"/>
  <c r="BF334"/>
  <c r="BF333"/>
  <c r="BF332"/>
  <c r="BF330"/>
  <c r="BF328"/>
  <c r="BF325"/>
  <c r="BF324"/>
  <c r="BF323"/>
  <c r="BF321"/>
  <c r="BF320"/>
  <c r="BF314"/>
  <c r="BF313"/>
  <c r="BF310"/>
  <c r="BF309"/>
  <c r="BF308"/>
  <c r="BF307"/>
  <c r="BF306"/>
  <c r="BF305"/>
  <c r="BF303"/>
  <c r="BF432"/>
  <c r="BF427"/>
  <c r="BJ336"/>
  <c r="BJ335"/>
  <c r="BJ334"/>
  <c r="BJ333"/>
  <c r="BJ332"/>
  <c r="BJ330"/>
  <c r="BJ328"/>
  <c r="BJ325"/>
  <c r="BJ324"/>
  <c r="BJ323"/>
  <c r="BJ321"/>
  <c r="BJ320"/>
  <c r="BJ314"/>
  <c r="BJ313"/>
  <c r="BJ310"/>
  <c r="BJ309"/>
  <c r="BJ308"/>
  <c r="BJ307"/>
  <c r="BJ306"/>
  <c r="BJ303"/>
  <c r="BJ302"/>
  <c r="BJ301"/>
  <c r="BJ432"/>
  <c r="BJ431"/>
  <c r="BJ429"/>
  <c r="BJ427"/>
  <c r="BJ423"/>
  <c r="BJ422"/>
  <c r="BN403"/>
  <c r="BP403" s="1"/>
  <c r="BR403" s="1"/>
  <c r="BN402"/>
  <c r="BP402" s="1"/>
  <c r="BR402" s="1"/>
  <c r="BN388"/>
  <c r="BP388" s="1"/>
  <c r="BR388" s="1"/>
  <c r="BN387"/>
  <c r="BP387" s="1"/>
  <c r="BR387" s="1"/>
  <c r="BN386"/>
  <c r="BP386" s="1"/>
  <c r="BR386" s="1"/>
  <c r="BN385"/>
  <c r="BP385" s="1"/>
  <c r="BR385" s="1"/>
  <c r="BN384"/>
  <c r="BP384" s="1"/>
  <c r="BR384" s="1"/>
  <c r="BN383"/>
  <c r="BP383" s="1"/>
  <c r="BR383" s="1"/>
  <c r="BN382"/>
  <c r="BP382" s="1"/>
  <c r="BR382" s="1"/>
  <c r="BN381"/>
  <c r="BP381" s="1"/>
  <c r="BR381" s="1"/>
  <c r="BN380"/>
  <c r="BP380" s="1"/>
  <c r="BR380" s="1"/>
  <c r="BN379"/>
  <c r="BP379" s="1"/>
  <c r="BR379" s="1"/>
  <c r="BN378"/>
  <c r="BP378" s="1"/>
  <c r="BR378" s="1"/>
  <c r="BN377"/>
  <c r="BN344"/>
  <c r="BP344" s="1"/>
  <c r="BR344" s="1"/>
  <c r="BN341"/>
  <c r="BP341" s="1"/>
  <c r="BR341" s="1"/>
  <c r="BN340"/>
  <c r="BN372"/>
  <c r="BP372" s="1"/>
  <c r="BR372" s="1"/>
  <c r="BN370"/>
  <c r="BP370" s="1"/>
  <c r="BR370" s="1"/>
  <c r="BN369"/>
  <c r="BP369" s="1"/>
  <c r="BR369" s="1"/>
  <c r="BN368"/>
  <c r="BP368" s="1"/>
  <c r="BR368" s="1"/>
  <c r="BP366"/>
  <c r="BR366" s="1"/>
  <c r="BN343"/>
  <c r="BP343" s="1"/>
  <c r="BR343" s="1"/>
  <c r="BN347"/>
  <c r="BP347" s="1"/>
  <c r="BR347" s="1"/>
  <c r="BN365"/>
  <c r="BP365" s="1"/>
  <c r="BR365" s="1"/>
  <c r="BN361"/>
  <c r="BP361" s="1"/>
  <c r="BR361" s="1"/>
  <c r="BN360"/>
  <c r="BP360" s="1"/>
  <c r="BR360" s="1"/>
  <c r="BN359"/>
  <c r="BP359" s="1"/>
  <c r="BR359" s="1"/>
  <c r="BN358"/>
  <c r="BP358" s="1"/>
  <c r="BR358" s="1"/>
  <c r="BN356"/>
  <c r="BP356" s="1"/>
  <c r="BR356" s="1"/>
  <c r="BN353"/>
  <c r="BP353" s="1"/>
  <c r="BR353" s="1"/>
  <c r="BN352"/>
  <c r="BP352" s="1"/>
  <c r="BR352" s="1"/>
  <c r="BN351"/>
  <c r="BP351" s="1"/>
  <c r="BR351" s="1"/>
  <c r="BN348"/>
  <c r="BP348" s="1"/>
  <c r="BR348" s="1"/>
  <c r="BN346"/>
  <c r="BP346" s="1"/>
  <c r="BR346" s="1"/>
  <c r="BN336"/>
  <c r="BP336" s="1"/>
  <c r="BR336" s="1"/>
  <c r="BN335"/>
  <c r="BP335" s="1"/>
  <c r="BR335" s="1"/>
  <c r="BN334"/>
  <c r="BP334" s="1"/>
  <c r="BR334" s="1"/>
  <c r="BN333"/>
  <c r="BP333" s="1"/>
  <c r="BR333" s="1"/>
  <c r="BN332"/>
  <c r="BN330"/>
  <c r="BP330" s="1"/>
  <c r="BR330" s="1"/>
  <c r="BN328"/>
  <c r="BP328" s="1"/>
  <c r="BN325"/>
  <c r="BP325" s="1"/>
  <c r="BR325" s="1"/>
  <c r="BN324"/>
  <c r="BP324" s="1"/>
  <c r="BR324" s="1"/>
  <c r="BN323"/>
  <c r="BP323" s="1"/>
  <c r="BR323" s="1"/>
  <c r="BN321"/>
  <c r="BP321" s="1"/>
  <c r="BR321" s="1"/>
  <c r="BN320"/>
  <c r="BP320" s="1"/>
  <c r="BR320" s="1"/>
  <c r="BN314"/>
  <c r="BP314" s="1"/>
  <c r="BR314" s="1"/>
  <c r="BN313"/>
  <c r="BP313" s="1"/>
  <c r="BR313" s="1"/>
  <c r="BN310"/>
  <c r="BP310" s="1"/>
  <c r="BR310" s="1"/>
  <c r="BN309"/>
  <c r="BP309" s="1"/>
  <c r="BR309" s="1"/>
  <c r="BN308"/>
  <c r="BP308" s="1"/>
  <c r="BR308" s="1"/>
  <c r="BN307"/>
  <c r="BP307" s="1"/>
  <c r="BR307" s="1"/>
  <c r="BN306"/>
  <c r="BP306" s="1"/>
  <c r="BR306" s="1"/>
  <c r="BN303"/>
  <c r="BP303" s="1"/>
  <c r="BR303" s="1"/>
  <c r="BN302"/>
  <c r="BN432"/>
  <c r="BP432" s="1"/>
  <c r="BN431"/>
  <c r="BP431" s="1"/>
  <c r="BN429"/>
  <c r="BP429" s="1"/>
  <c r="BN427"/>
  <c r="BP427" s="1"/>
  <c r="BR427" s="1"/>
  <c r="BN423"/>
  <c r="BP423" s="1"/>
  <c r="BR423" s="1"/>
  <c r="BU423" s="1"/>
  <c r="BN422"/>
  <c r="AK333"/>
  <c r="AI333" s="1"/>
  <c r="AK334"/>
  <c r="AI334" s="1"/>
  <c r="U334"/>
  <c r="Y334"/>
  <c r="P336"/>
  <c r="N336" s="1"/>
  <c r="L336" s="1"/>
  <c r="O336"/>
  <c r="M336" s="1"/>
  <c r="K336" s="1"/>
  <c r="P335"/>
  <c r="N335" s="1"/>
  <c r="L335" s="1"/>
  <c r="O335"/>
  <c r="M335" s="1"/>
  <c r="K335" s="1"/>
  <c r="P332"/>
  <c r="N332" s="1"/>
  <c r="L332" s="1"/>
  <c r="O332"/>
  <c r="M332" s="1"/>
  <c r="AK336"/>
  <c r="AI336" s="1"/>
  <c r="Y336"/>
  <c r="U336"/>
  <c r="AK335"/>
  <c r="AI335" s="1"/>
  <c r="Y335"/>
  <c r="U335"/>
  <c r="Y333"/>
  <c r="U333"/>
  <c r="AK332"/>
  <c r="V332"/>
  <c r="U332"/>
  <c r="Y332"/>
  <c r="AK330"/>
  <c r="AI330" s="1"/>
  <c r="O330"/>
  <c r="M330" s="1"/>
  <c r="U330"/>
  <c r="AK328"/>
  <c r="AI328" s="1"/>
  <c r="Y328"/>
  <c r="U328"/>
  <c r="O328"/>
  <c r="M328" s="1"/>
  <c r="K328" s="1"/>
  <c r="O325"/>
  <c r="M325" s="1"/>
  <c r="U325"/>
  <c r="Y325"/>
  <c r="U324"/>
  <c r="Y324"/>
  <c r="O323"/>
  <c r="M323" s="1"/>
  <c r="Y323"/>
  <c r="U323"/>
  <c r="AK323"/>
  <c r="AI323" s="1"/>
  <c r="AK324"/>
  <c r="AI324" s="1"/>
  <c r="AK320"/>
  <c r="AI320" s="1"/>
  <c r="U320"/>
  <c r="Y320"/>
  <c r="AK314"/>
  <c r="AI314" s="1"/>
  <c r="U314"/>
  <c r="Y314"/>
  <c r="O314"/>
  <c r="K314"/>
  <c r="U307"/>
  <c r="Y307"/>
  <c r="AK307"/>
  <c r="AI307" s="1"/>
  <c r="AL305"/>
  <c r="AK305"/>
  <c r="AL304"/>
  <c r="AL546" s="1"/>
  <c r="AL547" s="1"/>
  <c r="AK304"/>
  <c r="AK313"/>
  <c r="AI313" s="1"/>
  <c r="U313"/>
  <c r="Y313"/>
  <c r="K313"/>
  <c r="AK310"/>
  <c r="AI310" s="1"/>
  <c r="Y310"/>
  <c r="U310"/>
  <c r="AK302"/>
  <c r="U302"/>
  <c r="Y302"/>
  <c r="P302"/>
  <c r="K302"/>
  <c r="U432"/>
  <c r="Y432"/>
  <c r="AK432"/>
  <c r="AI432" s="1"/>
  <c r="AK431"/>
  <c r="AI431" s="1"/>
  <c r="U431"/>
  <c r="Y431"/>
  <c r="AK429"/>
  <c r="AI429" s="1"/>
  <c r="AO429"/>
  <c r="U429"/>
  <c r="Y429"/>
  <c r="AO427"/>
  <c r="AK427"/>
  <c r="AI427" s="1"/>
  <c r="AE427"/>
  <c r="AE554" s="1"/>
  <c r="AE555" s="1"/>
  <c r="U427"/>
  <c r="Y427"/>
  <c r="BW423" l="1"/>
  <c r="BU554"/>
  <c r="BU569" s="1"/>
  <c r="S549"/>
  <c r="S586" s="1"/>
  <c r="S548"/>
  <c r="T549"/>
  <c r="T586" s="1"/>
  <c r="T548"/>
  <c r="AK548"/>
  <c r="BH534"/>
  <c r="BG538"/>
  <c r="BG539" s="1"/>
  <c r="AV555"/>
  <c r="BB553"/>
  <c r="BB588" s="1"/>
  <c r="AV238"/>
  <c r="AT238" s="1"/>
  <c r="BM585"/>
  <c r="BM583"/>
  <c r="AR150"/>
  <c r="AT553"/>
  <c r="AR553"/>
  <c r="AR588" s="1"/>
  <c r="BB555"/>
  <c r="BH535"/>
  <c r="AT242"/>
  <c r="AR242" s="1"/>
  <c r="AZ306"/>
  <c r="AX306" s="1"/>
  <c r="BB547"/>
  <c r="AR547"/>
  <c r="BF555"/>
  <c r="BJ554"/>
  <c r="BJ555" s="1"/>
  <c r="BF554"/>
  <c r="BF548"/>
  <c r="BF549" s="1"/>
  <c r="AR546"/>
  <c r="AS536"/>
  <c r="AS537" s="1"/>
  <c r="AU536"/>
  <c r="AU537" s="1"/>
  <c r="BP422"/>
  <c r="BN554"/>
  <c r="BN555" s="1"/>
  <c r="BP302"/>
  <c r="BN546"/>
  <c r="BN547" s="1"/>
  <c r="BP332"/>
  <c r="BN548"/>
  <c r="BN549" s="1"/>
  <c r="BP377"/>
  <c r="BR377" s="1"/>
  <c r="AZ422"/>
  <c r="AX422" s="1"/>
  <c r="BB554"/>
  <c r="AX332"/>
  <c r="AX340"/>
  <c r="AZ550"/>
  <c r="AR413"/>
  <c r="AR554" s="1"/>
  <c r="AR438"/>
  <c r="AR556" s="1"/>
  <c r="AT556"/>
  <c r="AT416"/>
  <c r="AT554" s="1"/>
  <c r="AT555" s="1"/>
  <c r="AV554"/>
  <c r="AZ379"/>
  <c r="AX379" s="1"/>
  <c r="BB552"/>
  <c r="BB587" s="1"/>
  <c r="AZ480"/>
  <c r="AR480"/>
  <c r="AT206"/>
  <c r="AV536"/>
  <c r="BA197"/>
  <c r="AZ237"/>
  <c r="BB542"/>
  <c r="BB543" s="1"/>
  <c r="AX249"/>
  <c r="AR210"/>
  <c r="AR538" s="1"/>
  <c r="AR539" s="1"/>
  <c r="AT538"/>
  <c r="AT539" s="1"/>
  <c r="AS217"/>
  <c r="AS538" s="1"/>
  <c r="AS539" s="1"/>
  <c r="AU538"/>
  <c r="AU539" s="1"/>
  <c r="BL159"/>
  <c r="BJ530"/>
  <c r="BJ531" s="1"/>
  <c r="BL166"/>
  <c r="BM188"/>
  <c r="BK534"/>
  <c r="BK535" s="1"/>
  <c r="BN195"/>
  <c r="BH196"/>
  <c r="BM221"/>
  <c r="BK538"/>
  <c r="BK539" s="1"/>
  <c r="BL210"/>
  <c r="BJ538"/>
  <c r="BJ539" s="1"/>
  <c r="BF538"/>
  <c r="BF539" s="1"/>
  <c r="BP340"/>
  <c r="BN550"/>
  <c r="AZ302"/>
  <c r="BB546"/>
  <c r="AX377"/>
  <c r="AX552" s="1"/>
  <c r="AX553" s="1"/>
  <c r="AX413"/>
  <c r="AZ457"/>
  <c r="AZ210"/>
  <c r="BB538"/>
  <c r="BB539" s="1"/>
  <c r="AX183"/>
  <c r="AS188"/>
  <c r="AS534" s="1"/>
  <c r="AS535" s="1"/>
  <c r="AU534"/>
  <c r="AU535" s="1"/>
  <c r="AY237"/>
  <c r="BA542"/>
  <c r="BA543" s="1"/>
  <c r="AR249"/>
  <c r="BH242"/>
  <c r="BH542" s="1"/>
  <c r="BF542"/>
  <c r="AR183"/>
  <c r="AR534" s="1"/>
  <c r="AR535" s="1"/>
  <c r="AT534"/>
  <c r="AT535" s="1"/>
  <c r="BO197"/>
  <c r="BL183"/>
  <c r="BJ550"/>
  <c r="AT552"/>
  <c r="BB556"/>
  <c r="AR552"/>
  <c r="AR587" s="1"/>
  <c r="BO253"/>
  <c r="BO544" s="1"/>
  <c r="BM545"/>
  <c r="BN253"/>
  <c r="AZ503"/>
  <c r="AZ564" s="1"/>
  <c r="BB564"/>
  <c r="AZ509"/>
  <c r="BB566"/>
  <c r="AR509"/>
  <c r="AR566" s="1"/>
  <c r="AR567" s="1"/>
  <c r="AT566"/>
  <c r="Y588"/>
  <c r="Q527"/>
  <c r="Q582" s="1"/>
  <c r="Q581"/>
  <c r="AL551"/>
  <c r="AL588" s="1"/>
  <c r="AL587"/>
  <c r="U529"/>
  <c r="U582" s="1"/>
  <c r="U581"/>
  <c r="AI527"/>
  <c r="AI582" s="1"/>
  <c r="AI581"/>
  <c r="K563"/>
  <c r="K592" s="1"/>
  <c r="K591"/>
  <c r="AF563"/>
  <c r="AF592" s="1"/>
  <c r="AF591"/>
  <c r="AE563"/>
  <c r="AE592" s="1"/>
  <c r="AE591"/>
  <c r="L559"/>
  <c r="L590" s="1"/>
  <c r="L589"/>
  <c r="AL563"/>
  <c r="AL592" s="1"/>
  <c r="AL591"/>
  <c r="M552"/>
  <c r="M553"/>
  <c r="AO549"/>
  <c r="AA549"/>
  <c r="X526"/>
  <c r="X581" s="1"/>
  <c r="X527"/>
  <c r="X582" s="1"/>
  <c r="AE526"/>
  <c r="AE581" s="1"/>
  <c r="AE527"/>
  <c r="AE582" s="1"/>
  <c r="Y548"/>
  <c r="Y549" s="1"/>
  <c r="L548"/>
  <c r="L549" s="1"/>
  <c r="N548"/>
  <c r="N549" s="1"/>
  <c r="P548"/>
  <c r="P549" s="1"/>
  <c r="AK550"/>
  <c r="O552"/>
  <c r="O553" s="1"/>
  <c r="O528"/>
  <c r="O581" s="1"/>
  <c r="K558"/>
  <c r="K559" s="1"/>
  <c r="K560"/>
  <c r="K561" s="1"/>
  <c r="AP550"/>
  <c r="AP544"/>
  <c r="AK526"/>
  <c r="AO528"/>
  <c r="AO529" s="1"/>
  <c r="AI302"/>
  <c r="M413"/>
  <c r="AL210"/>
  <c r="AJ538"/>
  <c r="AJ539" s="1"/>
  <c r="AK238"/>
  <c r="AK542" s="1"/>
  <c r="AK543" s="1"/>
  <c r="AI542"/>
  <c r="AI543" s="1"/>
  <c r="AK248"/>
  <c r="AL249"/>
  <c r="AI550"/>
  <c r="AE550"/>
  <c r="AK566"/>
  <c r="AK567" s="1"/>
  <c r="U338"/>
  <c r="S585"/>
  <c r="AO439"/>
  <c r="AO556" s="1"/>
  <c r="AM556"/>
  <c r="AP499"/>
  <c r="AP562" s="1"/>
  <c r="AN562"/>
  <c r="U548"/>
  <c r="U549" s="1"/>
  <c r="AI332"/>
  <c r="AK549"/>
  <c r="M548"/>
  <c r="M549" s="1"/>
  <c r="O548"/>
  <c r="O549" s="1"/>
  <c r="M340"/>
  <c r="M550" s="1"/>
  <c r="M551" s="1"/>
  <c r="O550"/>
  <c r="U374"/>
  <c r="U550" s="1"/>
  <c r="S550"/>
  <c r="S587" s="1"/>
  <c r="Y550"/>
  <c r="Y587" s="1"/>
  <c r="K556"/>
  <c r="AO550"/>
  <c r="AM196"/>
  <c r="AO196" s="1"/>
  <c r="AK210"/>
  <c r="AJ546"/>
  <c r="AJ547" s="1"/>
  <c r="AJ550"/>
  <c r="AF550"/>
  <c r="AF587" s="1"/>
  <c r="AM562"/>
  <c r="AM503"/>
  <c r="AK564"/>
  <c r="V338"/>
  <c r="V548" s="1"/>
  <c r="V549" s="1"/>
  <c r="T585"/>
  <c r="AK562"/>
  <c r="AO100"/>
  <c r="AO526" s="1"/>
  <c r="AM526"/>
  <c r="K348"/>
  <c r="K332"/>
  <c r="K548" s="1"/>
  <c r="K549" s="1"/>
  <c r="AO423"/>
  <c r="AO422"/>
  <c r="AK423"/>
  <c r="AI423" s="1"/>
  <c r="AK422"/>
  <c r="U423"/>
  <c r="Y423"/>
  <c r="Y422"/>
  <c r="U422"/>
  <c r="AK309"/>
  <c r="AI309" s="1"/>
  <c r="AK308"/>
  <c r="AI308" s="1"/>
  <c r="Y309"/>
  <c r="U309"/>
  <c r="U308"/>
  <c r="Y308"/>
  <c r="AK306"/>
  <c r="AI306" s="1"/>
  <c r="Y306"/>
  <c r="Y305"/>
  <c r="Z305"/>
  <c r="U306"/>
  <c r="U305"/>
  <c r="V305"/>
  <c r="V304"/>
  <c r="U304"/>
  <c r="Z304"/>
  <c r="Z546" s="1"/>
  <c r="Z547" s="1"/>
  <c r="Y304"/>
  <c r="AK303"/>
  <c r="AI303" s="1"/>
  <c r="Y303"/>
  <c r="U303"/>
  <c r="K323"/>
  <c r="K325"/>
  <c r="K330"/>
  <c r="K306"/>
  <c r="K305"/>
  <c r="K303"/>
  <c r="O320"/>
  <c r="M320" s="1"/>
  <c r="K320" s="1"/>
  <c r="O313"/>
  <c r="O310"/>
  <c r="M310" s="1"/>
  <c r="K310" s="1"/>
  <c r="O309"/>
  <c r="M309" s="1"/>
  <c r="K309" s="1"/>
  <c r="O308"/>
  <c r="M308" s="1"/>
  <c r="K308" s="1"/>
  <c r="O307"/>
  <c r="M307" s="1"/>
  <c r="O306"/>
  <c r="O302"/>
  <c r="O423"/>
  <c r="M423" s="1"/>
  <c r="K423" s="1"/>
  <c r="O427"/>
  <c r="M427" s="1"/>
  <c r="K427" s="1"/>
  <c r="O429"/>
  <c r="M429" s="1"/>
  <c r="K429" s="1"/>
  <c r="O431"/>
  <c r="M431" s="1"/>
  <c r="K431" s="1"/>
  <c r="O432"/>
  <c r="M432" s="1"/>
  <c r="K432" s="1"/>
  <c r="O422"/>
  <c r="M422" s="1"/>
  <c r="K422" s="1"/>
  <c r="BP550" l="1"/>
  <c r="BP551" s="1"/>
  <c r="BR340"/>
  <c r="BR550" s="1"/>
  <c r="BU555"/>
  <c r="BU573" s="1"/>
  <c r="BP554"/>
  <c r="BP555" s="1"/>
  <c r="BR422"/>
  <c r="BR554" s="1"/>
  <c r="BR555" s="1"/>
  <c r="BY423"/>
  <c r="BW554"/>
  <c r="AI548"/>
  <c r="AI549" s="1"/>
  <c r="BP548"/>
  <c r="BP549" s="1"/>
  <c r="BR332"/>
  <c r="BR548" s="1"/>
  <c r="BR549" s="1"/>
  <c r="BP546"/>
  <c r="BP547" s="1"/>
  <c r="BR302"/>
  <c r="BR546" s="1"/>
  <c r="BM586"/>
  <c r="BM584"/>
  <c r="BF543"/>
  <c r="AR557"/>
  <c r="AZ551"/>
  <c r="BO585"/>
  <c r="BO583"/>
  <c r="BB557"/>
  <c r="BJ551"/>
  <c r="BH543"/>
  <c r="BN551"/>
  <c r="AT557"/>
  <c r="BB593"/>
  <c r="AZ553"/>
  <c r="AX554"/>
  <c r="AX555" s="1"/>
  <c r="AR542"/>
  <c r="AR543"/>
  <c r="AR584" s="1"/>
  <c r="AR555"/>
  <c r="AZ554"/>
  <c r="AZ555" s="1"/>
  <c r="AZ552"/>
  <c r="AZ587" s="1"/>
  <c r="BB565"/>
  <c r="AZ565"/>
  <c r="BN183"/>
  <c r="BQ197"/>
  <c r="BS197" s="1"/>
  <c r="AW237"/>
  <c r="AW543" s="1"/>
  <c r="AY542"/>
  <c r="AY543" s="1"/>
  <c r="AX210"/>
  <c r="AX538" s="1"/>
  <c r="AX539" s="1"/>
  <c r="AZ538"/>
  <c r="AZ539" s="1"/>
  <c r="AX457"/>
  <c r="AX302"/>
  <c r="BN210"/>
  <c r="BL538"/>
  <c r="BL539" s="1"/>
  <c r="BO221"/>
  <c r="BM538"/>
  <c r="BM539" s="1"/>
  <c r="BP195"/>
  <c r="BR195" s="1"/>
  <c r="BO188"/>
  <c r="BM534"/>
  <c r="BM535" s="1"/>
  <c r="BN166"/>
  <c r="BN159"/>
  <c r="BL530"/>
  <c r="BL531" s="1"/>
  <c r="AX237"/>
  <c r="AZ542"/>
  <c r="AZ543" s="1"/>
  <c r="AV340"/>
  <c r="AX550"/>
  <c r="AX587" s="1"/>
  <c r="BQ253"/>
  <c r="BS253" s="1"/>
  <c r="BO545"/>
  <c r="BP253"/>
  <c r="BR253" s="1"/>
  <c r="AT567"/>
  <c r="BB567"/>
  <c r="AX509"/>
  <c r="AX566" s="1"/>
  <c r="AX593" s="1"/>
  <c r="AZ566"/>
  <c r="AZ593" s="1"/>
  <c r="AM527"/>
  <c r="AM582" s="1"/>
  <c r="AM581"/>
  <c r="AK563"/>
  <c r="AK592" s="1"/>
  <c r="AK591"/>
  <c r="K557"/>
  <c r="K590" s="1"/>
  <c r="K589"/>
  <c r="O551"/>
  <c r="O588" s="1"/>
  <c r="O587"/>
  <c r="AP563"/>
  <c r="AP592" s="1"/>
  <c r="AP591"/>
  <c r="AO557"/>
  <c r="AE551"/>
  <c r="AE588" s="1"/>
  <c r="AE587"/>
  <c r="AP545"/>
  <c r="AP586" s="1"/>
  <c r="AP585"/>
  <c r="AK551"/>
  <c r="AK588" s="1"/>
  <c r="AK587"/>
  <c r="AO527"/>
  <c r="AO582" s="1"/>
  <c r="AO581"/>
  <c r="AK565"/>
  <c r="AK594" s="1"/>
  <c r="AK593"/>
  <c r="AM563"/>
  <c r="AM592" s="1"/>
  <c r="AM591"/>
  <c r="AJ551"/>
  <c r="AJ588" s="1"/>
  <c r="AJ587"/>
  <c r="AO551"/>
  <c r="U551"/>
  <c r="U588" s="1"/>
  <c r="U587"/>
  <c r="AN563"/>
  <c r="AN592" s="1"/>
  <c r="AN591"/>
  <c r="AI551"/>
  <c r="AI588" s="1"/>
  <c r="AI587"/>
  <c r="AK527"/>
  <c r="AP551"/>
  <c r="AF569"/>
  <c r="AF551"/>
  <c r="Y546"/>
  <c r="Y547" s="1"/>
  <c r="U554"/>
  <c r="U555" s="1"/>
  <c r="AO554"/>
  <c r="AO555" s="1"/>
  <c r="U546"/>
  <c r="U547" s="1"/>
  <c r="AI422"/>
  <c r="AI554" s="1"/>
  <c r="AI555" s="1"/>
  <c r="AK554"/>
  <c r="AK555" s="1"/>
  <c r="AO503"/>
  <c r="AO564" s="1"/>
  <c r="AM564"/>
  <c r="AM210"/>
  <c r="AO566"/>
  <c r="AO567" s="1"/>
  <c r="AM566"/>
  <c r="AM567" s="1"/>
  <c r="AN210"/>
  <c r="AL538"/>
  <c r="AL539" s="1"/>
  <c r="O554"/>
  <c r="O555" s="1"/>
  <c r="V546"/>
  <c r="V547" s="1"/>
  <c r="Y554"/>
  <c r="Y555" s="1"/>
  <c r="K340"/>
  <c r="K413"/>
  <c r="K554" s="1"/>
  <c r="K555" s="1"/>
  <c r="M554"/>
  <c r="M555" s="1"/>
  <c r="K307"/>
  <c r="AO298"/>
  <c r="AK298"/>
  <c r="AI298" s="1"/>
  <c r="AC298"/>
  <c r="AA298" s="1"/>
  <c r="Y298" s="1"/>
  <c r="U298"/>
  <c r="BN296"/>
  <c r="BP296" s="1"/>
  <c r="BR296" s="1"/>
  <c r="BN295"/>
  <c r="BP295" s="1"/>
  <c r="BR295" s="1"/>
  <c r="BN294"/>
  <c r="BP294" s="1"/>
  <c r="BR294" s="1"/>
  <c r="BN283"/>
  <c r="BP283" s="1"/>
  <c r="BR283" s="1"/>
  <c r="BN279"/>
  <c r="BP279" s="1"/>
  <c r="BR279" s="1"/>
  <c r="BN269"/>
  <c r="BP269" s="1"/>
  <c r="BR269" s="1"/>
  <c r="BN277"/>
  <c r="BP277" s="1"/>
  <c r="BN276"/>
  <c r="BP276" s="1"/>
  <c r="BR276" s="1"/>
  <c r="BN275"/>
  <c r="BP275" s="1"/>
  <c r="BR275" s="1"/>
  <c r="BN274"/>
  <c r="BP274" s="1"/>
  <c r="BR274" s="1"/>
  <c r="BN273"/>
  <c r="BP273" s="1"/>
  <c r="BR273" s="1"/>
  <c r="BN272"/>
  <c r="BP272" s="1"/>
  <c r="BR272" s="1"/>
  <c r="BN271"/>
  <c r="BP271" s="1"/>
  <c r="BR271" s="1"/>
  <c r="BN270"/>
  <c r="BP270" s="1"/>
  <c r="BR270" s="1"/>
  <c r="BN268"/>
  <c r="BP268" s="1"/>
  <c r="BR268" s="1"/>
  <c r="BN267"/>
  <c r="BP267" s="1"/>
  <c r="BR267" s="1"/>
  <c r="BN265"/>
  <c r="BP265" s="1"/>
  <c r="BR265" s="1"/>
  <c r="BN264"/>
  <c r="BP264" s="1"/>
  <c r="BR264" s="1"/>
  <c r="BN263"/>
  <c r="BP263" s="1"/>
  <c r="BR263" s="1"/>
  <c r="BN262"/>
  <c r="BP262" s="1"/>
  <c r="BR262" s="1"/>
  <c r="BN261"/>
  <c r="BP261" s="1"/>
  <c r="BR261" s="1"/>
  <c r="BN260"/>
  <c r="BP260" s="1"/>
  <c r="BR260" s="1"/>
  <c r="BN259"/>
  <c r="BP259" s="1"/>
  <c r="BR259" s="1"/>
  <c r="BN258"/>
  <c r="BP258" s="1"/>
  <c r="BR258" s="1"/>
  <c r="BN256"/>
  <c r="BP256" s="1"/>
  <c r="BR256" s="1"/>
  <c r="BN255"/>
  <c r="BP255" s="1"/>
  <c r="BR255" s="1"/>
  <c r="BL300"/>
  <c r="BL299"/>
  <c r="BN299" s="1"/>
  <c r="BP299" s="1"/>
  <c r="BR299" s="1"/>
  <c r="BL298"/>
  <c r="BN298" s="1"/>
  <c r="BP298" s="1"/>
  <c r="BR298" s="1"/>
  <c r="BF299"/>
  <c r="BF300"/>
  <c r="BH300" s="1"/>
  <c r="BF249"/>
  <c r="BF298"/>
  <c r="BF296"/>
  <c r="BH296" s="1"/>
  <c r="BJ296" s="1"/>
  <c r="BF295"/>
  <c r="BH295" s="1"/>
  <c r="BJ295" s="1"/>
  <c r="BF294"/>
  <c r="BH294" s="1"/>
  <c r="BJ294" s="1"/>
  <c r="BF293"/>
  <c r="BH293" s="1"/>
  <c r="BJ293" s="1"/>
  <c r="BL293" s="1"/>
  <c r="BF283"/>
  <c r="BH283" s="1"/>
  <c r="BJ283" s="1"/>
  <c r="BF279"/>
  <c r="BH279" s="1"/>
  <c r="BJ279" s="1"/>
  <c r="BF269"/>
  <c r="BH269" s="1"/>
  <c r="BJ269" s="1"/>
  <c r="BF277"/>
  <c r="BH277" s="1"/>
  <c r="BJ277" s="1"/>
  <c r="BF276"/>
  <c r="BH276" s="1"/>
  <c r="BJ276" s="1"/>
  <c r="BF275"/>
  <c r="BH275" s="1"/>
  <c r="BJ275" s="1"/>
  <c r="BF274"/>
  <c r="BH274" s="1"/>
  <c r="BJ274" s="1"/>
  <c r="BF273"/>
  <c r="BH273" s="1"/>
  <c r="BJ273" s="1"/>
  <c r="BF272"/>
  <c r="BH272" s="1"/>
  <c r="BJ272" s="1"/>
  <c r="BF271"/>
  <c r="BH271" s="1"/>
  <c r="BJ271" s="1"/>
  <c r="BF270"/>
  <c r="BH270" s="1"/>
  <c r="BJ270" s="1"/>
  <c r="BF268"/>
  <c r="BH268" s="1"/>
  <c r="BJ268" s="1"/>
  <c r="BF267"/>
  <c r="BH267" s="1"/>
  <c r="BJ267" s="1"/>
  <c r="BF266"/>
  <c r="BH266" s="1"/>
  <c r="BJ266" s="1"/>
  <c r="BL266" s="1"/>
  <c r="BF265"/>
  <c r="BH265" s="1"/>
  <c r="BJ265" s="1"/>
  <c r="BF264"/>
  <c r="BH264" s="1"/>
  <c r="BJ264" s="1"/>
  <c r="BF263"/>
  <c r="BH263" s="1"/>
  <c r="BJ263" s="1"/>
  <c r="BF262"/>
  <c r="BH262" s="1"/>
  <c r="BJ262" s="1"/>
  <c r="BF261"/>
  <c r="BH261" s="1"/>
  <c r="BJ261" s="1"/>
  <c r="BF260"/>
  <c r="BH260" s="1"/>
  <c r="BJ260" s="1"/>
  <c r="BF259"/>
  <c r="BH259" s="1"/>
  <c r="BJ259" s="1"/>
  <c r="BF258"/>
  <c r="BH258" s="1"/>
  <c r="BJ258" s="1"/>
  <c r="BF256"/>
  <c r="BH256" s="1"/>
  <c r="BJ256" s="1"/>
  <c r="BF255"/>
  <c r="BH255" s="1"/>
  <c r="BJ255" s="1"/>
  <c r="BB299"/>
  <c r="AZ299" s="1"/>
  <c r="AX299" s="1"/>
  <c r="AV299" s="1"/>
  <c r="AT299" s="1"/>
  <c r="BB300"/>
  <c r="AZ300" s="1"/>
  <c r="AX300" s="1"/>
  <c r="AV300" s="1"/>
  <c r="AT300" s="1"/>
  <c r="BB298"/>
  <c r="AZ298" s="1"/>
  <c r="AX298" s="1"/>
  <c r="AV298" s="1"/>
  <c r="AT298" s="1"/>
  <c r="AO299"/>
  <c r="AK299"/>
  <c r="AI299" s="1"/>
  <c r="AO300"/>
  <c r="AK300"/>
  <c r="AI300" s="1"/>
  <c r="AC299"/>
  <c r="AA299" s="1"/>
  <c r="Y299" s="1"/>
  <c r="AC300"/>
  <c r="AA300" s="1"/>
  <c r="Y300" s="1"/>
  <c r="U300"/>
  <c r="U299"/>
  <c r="AO296"/>
  <c r="AK296"/>
  <c r="AI296" s="1"/>
  <c r="U296"/>
  <c r="Y296"/>
  <c r="O296"/>
  <c r="M296" s="1"/>
  <c r="K296" s="1"/>
  <c r="AK295"/>
  <c r="AI295" s="1"/>
  <c r="AO295"/>
  <c r="U295"/>
  <c r="Y295"/>
  <c r="O295"/>
  <c r="M295" s="1"/>
  <c r="K295" s="1"/>
  <c r="AK279"/>
  <c r="AI279" s="1"/>
  <c r="AK294"/>
  <c r="AI294" s="1"/>
  <c r="AO294"/>
  <c r="Y294"/>
  <c r="U294"/>
  <c r="O294"/>
  <c r="O545" s="1"/>
  <c r="AO293"/>
  <c r="AK293"/>
  <c r="AI293" s="1"/>
  <c r="U293"/>
  <c r="AO283"/>
  <c r="AK283"/>
  <c r="AI283" s="1"/>
  <c r="U283"/>
  <c r="AA283"/>
  <c r="Y283" s="1"/>
  <c r="V279"/>
  <c r="U279"/>
  <c r="AM269"/>
  <c r="U269"/>
  <c r="U277"/>
  <c r="AA277"/>
  <c r="Y277" s="1"/>
  <c r="AK277"/>
  <c r="AI277" s="1"/>
  <c r="AK276"/>
  <c r="AI276" s="1"/>
  <c r="U276"/>
  <c r="N274"/>
  <c r="L274" s="1"/>
  <c r="M277"/>
  <c r="K277" s="1"/>
  <c r="M276"/>
  <c r="K276" s="1"/>
  <c r="M275"/>
  <c r="K275" s="1"/>
  <c r="M273"/>
  <c r="K273" s="1"/>
  <c r="M272"/>
  <c r="K272" s="1"/>
  <c r="M271"/>
  <c r="K271" s="1"/>
  <c r="M270"/>
  <c r="K270" s="1"/>
  <c r="AK275"/>
  <c r="AI275" s="1"/>
  <c r="U275"/>
  <c r="AL274"/>
  <c r="AJ274" s="1"/>
  <c r="AJ544" s="1"/>
  <c r="Z274"/>
  <c r="AB274" s="1"/>
  <c r="V274"/>
  <c r="BU574" l="1"/>
  <c r="BL7" i="14"/>
  <c r="BV571" i="1"/>
  <c r="BV575" s="1"/>
  <c r="BY554"/>
  <c r="BY555" s="1"/>
  <c r="BS544"/>
  <c r="BS545"/>
  <c r="BR547"/>
  <c r="BO586"/>
  <c r="BO584"/>
  <c r="BB594"/>
  <c r="AZ588"/>
  <c r="AX551"/>
  <c r="AX588" s="1"/>
  <c r="BL544"/>
  <c r="BJ544"/>
  <c r="AT340"/>
  <c r="AV550"/>
  <c r="AV587" s="1"/>
  <c r="AV237"/>
  <c r="AV543" s="1"/>
  <c r="AX542"/>
  <c r="AX543" s="1"/>
  <c r="BP159"/>
  <c r="BN530"/>
  <c r="BN531" s="1"/>
  <c r="BP166"/>
  <c r="BQ188"/>
  <c r="BO534"/>
  <c r="BO535" s="1"/>
  <c r="BQ221"/>
  <c r="BO538"/>
  <c r="BO539" s="1"/>
  <c r="BP210"/>
  <c r="BN538"/>
  <c r="BN539" s="1"/>
  <c r="AV457"/>
  <c r="AU237"/>
  <c r="AU542" s="1"/>
  <c r="AU543" s="1"/>
  <c r="AW542"/>
  <c r="BP183"/>
  <c r="BR183" s="1"/>
  <c r="BQ545"/>
  <c r="BQ544"/>
  <c r="BH249"/>
  <c r="BJ545"/>
  <c r="BN300"/>
  <c r="BP300" s="1"/>
  <c r="BR300" s="1"/>
  <c r="BL545"/>
  <c r="AX567"/>
  <c r="AX594" s="1"/>
  <c r="AZ567"/>
  <c r="AZ594" s="1"/>
  <c r="AO565"/>
  <c r="AO594" s="1"/>
  <c r="AO593"/>
  <c r="AJ545"/>
  <c r="AJ586" s="1"/>
  <c r="AJ585"/>
  <c r="M588"/>
  <c r="M587"/>
  <c r="AM565"/>
  <c r="AM594" s="1"/>
  <c r="AM593"/>
  <c r="AF573"/>
  <c r="AF574" s="1"/>
  <c r="AF588"/>
  <c r="K550"/>
  <c r="K587" s="1"/>
  <c r="K551"/>
  <c r="K588" s="1"/>
  <c r="AK269"/>
  <c r="AI269" s="1"/>
  <c r="AI544" s="1"/>
  <c r="AP210"/>
  <c r="AP538" s="1"/>
  <c r="AP539" s="1"/>
  <c r="AN538"/>
  <c r="AN539" s="1"/>
  <c r="AL544"/>
  <c r="M294"/>
  <c r="K294" s="1"/>
  <c r="O544"/>
  <c r="AO210"/>
  <c r="AK273"/>
  <c r="U273"/>
  <c r="AK272"/>
  <c r="U272"/>
  <c r="U271"/>
  <c r="U270"/>
  <c r="U268"/>
  <c r="AA293"/>
  <c r="Y293" s="1"/>
  <c r="AA279"/>
  <c r="Y279" s="1"/>
  <c r="AA269"/>
  <c r="Y269" s="1"/>
  <c r="AA276"/>
  <c r="Y276" s="1"/>
  <c r="AA275"/>
  <c r="Y275" s="1"/>
  <c r="AB265"/>
  <c r="AA265"/>
  <c r="AA267"/>
  <c r="Y267" s="1"/>
  <c r="U267"/>
  <c r="AM264"/>
  <c r="U264"/>
  <c r="AA273"/>
  <c r="Y273" s="1"/>
  <c r="AA272"/>
  <c r="Y272" s="1"/>
  <c r="AA271"/>
  <c r="Y271" s="1"/>
  <c r="AA270"/>
  <c r="Y270" s="1"/>
  <c r="AA268"/>
  <c r="Y268" s="1"/>
  <c r="AA266"/>
  <c r="Y266" s="1"/>
  <c r="AA264"/>
  <c r="Y264" s="1"/>
  <c r="AB263"/>
  <c r="AA263"/>
  <c r="Y263" s="1"/>
  <c r="Z263"/>
  <c r="AA262"/>
  <c r="Y262" s="1"/>
  <c r="V263"/>
  <c r="U263"/>
  <c r="V261"/>
  <c r="U261"/>
  <c r="U262"/>
  <c r="AB261"/>
  <c r="Z261" s="1"/>
  <c r="AA261"/>
  <c r="Y261" s="1"/>
  <c r="AD237"/>
  <c r="AD542" s="1"/>
  <c r="AD543" s="1"/>
  <c r="AC237"/>
  <c r="AB542"/>
  <c r="AB543" s="1"/>
  <c r="U260"/>
  <c r="AM260"/>
  <c r="AA260"/>
  <c r="Y260" s="1"/>
  <c r="AO259"/>
  <c r="U259"/>
  <c r="U258"/>
  <c r="AA258"/>
  <c r="Y258" s="1"/>
  <c r="AO279"/>
  <c r="AO277"/>
  <c r="AO276"/>
  <c r="AO275"/>
  <c r="AO273"/>
  <c r="AO272"/>
  <c r="AO270"/>
  <c r="AO268"/>
  <c r="AO267"/>
  <c r="AO266"/>
  <c r="AO265"/>
  <c r="AO263"/>
  <c r="AO262"/>
  <c r="AO261"/>
  <c r="AO258"/>
  <c r="BB293"/>
  <c r="AZ293" s="1"/>
  <c r="AX293" s="1"/>
  <c r="AV293" s="1"/>
  <c r="AT293" s="1"/>
  <c r="AR293" s="1"/>
  <c r="BB283"/>
  <c r="AZ283" s="1"/>
  <c r="AX283" s="1"/>
  <c r="AV283" s="1"/>
  <c r="AT283" s="1"/>
  <c r="AR283" s="1"/>
  <c r="BB279"/>
  <c r="AZ279" s="1"/>
  <c r="AX279" s="1"/>
  <c r="AV279" s="1"/>
  <c r="AT279" s="1"/>
  <c r="AR279" s="1"/>
  <c r="BB269"/>
  <c r="AZ269" s="1"/>
  <c r="AX269" s="1"/>
  <c r="AV269" s="1"/>
  <c r="AT269" s="1"/>
  <c r="AR269" s="1"/>
  <c r="BB277"/>
  <c r="AZ277" s="1"/>
  <c r="AX277" s="1"/>
  <c r="AV277" s="1"/>
  <c r="AT277" s="1"/>
  <c r="AR277" s="1"/>
  <c r="BB276"/>
  <c r="AZ276" s="1"/>
  <c r="AX276" s="1"/>
  <c r="AV276" s="1"/>
  <c r="AT276" s="1"/>
  <c r="AR276" s="1"/>
  <c r="BB275"/>
  <c r="AZ275" s="1"/>
  <c r="AX275" s="1"/>
  <c r="AV275" s="1"/>
  <c r="AT275" s="1"/>
  <c r="AR275" s="1"/>
  <c r="BB274"/>
  <c r="AZ274" s="1"/>
  <c r="AX274" s="1"/>
  <c r="AV274" s="1"/>
  <c r="AT274" s="1"/>
  <c r="AR274" s="1"/>
  <c r="BB273"/>
  <c r="AZ273" s="1"/>
  <c r="AX273" s="1"/>
  <c r="AV273" s="1"/>
  <c r="AT273" s="1"/>
  <c r="AR273" s="1"/>
  <c r="BB272"/>
  <c r="AZ272" s="1"/>
  <c r="AX272" s="1"/>
  <c r="AV272" s="1"/>
  <c r="AT272" s="1"/>
  <c r="AR272" s="1"/>
  <c r="BB271"/>
  <c r="AZ271" s="1"/>
  <c r="AX271" s="1"/>
  <c r="AV271" s="1"/>
  <c r="AT271" s="1"/>
  <c r="AR271" s="1"/>
  <c r="BB270"/>
  <c r="AZ270" s="1"/>
  <c r="AX270" s="1"/>
  <c r="AV270" s="1"/>
  <c r="AT270" s="1"/>
  <c r="AR270" s="1"/>
  <c r="BB268"/>
  <c r="AZ268" s="1"/>
  <c r="AX268" s="1"/>
  <c r="AV268" s="1"/>
  <c r="AT268" s="1"/>
  <c r="AR268" s="1"/>
  <c r="BB267"/>
  <c r="AZ267" s="1"/>
  <c r="AX267" s="1"/>
  <c r="AV267" s="1"/>
  <c r="AT267" s="1"/>
  <c r="AR267" s="1"/>
  <c r="BB266"/>
  <c r="AZ266" s="1"/>
  <c r="AX266" s="1"/>
  <c r="AV266" s="1"/>
  <c r="AT266" s="1"/>
  <c r="AR266" s="1"/>
  <c r="BB265"/>
  <c r="AZ265" s="1"/>
  <c r="AX265" s="1"/>
  <c r="AV265" s="1"/>
  <c r="AT265" s="1"/>
  <c r="AR265" s="1"/>
  <c r="BB264"/>
  <c r="AZ264" s="1"/>
  <c r="AX264" s="1"/>
  <c r="AV264" s="1"/>
  <c r="AT264" s="1"/>
  <c r="AR264" s="1"/>
  <c r="BB263"/>
  <c r="AZ263" s="1"/>
  <c r="AX263" s="1"/>
  <c r="AV263" s="1"/>
  <c r="AT263" s="1"/>
  <c r="AR263" s="1"/>
  <c r="BB262"/>
  <c r="AZ262" s="1"/>
  <c r="AX262" s="1"/>
  <c r="AV262" s="1"/>
  <c r="AT262" s="1"/>
  <c r="AR262" s="1"/>
  <c r="BB261"/>
  <c r="AZ261" s="1"/>
  <c r="AX261" s="1"/>
  <c r="AV261" s="1"/>
  <c r="AT261" s="1"/>
  <c r="AR261" s="1"/>
  <c r="BB260"/>
  <c r="AZ260" s="1"/>
  <c r="AX260" s="1"/>
  <c r="AV260" s="1"/>
  <c r="AT260" s="1"/>
  <c r="AR260" s="1"/>
  <c r="BB259"/>
  <c r="AZ259" s="1"/>
  <c r="AX259" s="1"/>
  <c r="AV259" s="1"/>
  <c r="AT259" s="1"/>
  <c r="AR259" s="1"/>
  <c r="BB258"/>
  <c r="AZ258" s="1"/>
  <c r="AX258" s="1"/>
  <c r="AV258" s="1"/>
  <c r="AT258" s="1"/>
  <c r="AR258" s="1"/>
  <c r="BB256"/>
  <c r="AZ256" s="1"/>
  <c r="AX256" s="1"/>
  <c r="AV256" s="1"/>
  <c r="AT256" s="1"/>
  <c r="AR256" s="1"/>
  <c r="BB255"/>
  <c r="AZ255" s="1"/>
  <c r="AX255" s="1"/>
  <c r="AV255" s="1"/>
  <c r="AT255" s="1"/>
  <c r="AR255" s="1"/>
  <c r="AO256"/>
  <c r="U256"/>
  <c r="AA256"/>
  <c r="Y256" s="1"/>
  <c r="AA259"/>
  <c r="Y259" s="1"/>
  <c r="AA255"/>
  <c r="U255"/>
  <c r="AO240"/>
  <c r="AC240"/>
  <c r="AA240" s="1"/>
  <c r="BP530" l="1"/>
  <c r="BP531" s="1"/>
  <c r="BR159"/>
  <c r="BR530" s="1"/>
  <c r="BP538"/>
  <c r="BP539" s="1"/>
  <c r="BR210"/>
  <c r="BR538" s="1"/>
  <c r="BR539" s="1"/>
  <c r="BQ538"/>
  <c r="BQ539" s="1"/>
  <c r="BS221"/>
  <c r="BS538" s="1"/>
  <c r="BS539" s="1"/>
  <c r="BQ534"/>
  <c r="BS188"/>
  <c r="BS583"/>
  <c r="BS585"/>
  <c r="BS586"/>
  <c r="BS584"/>
  <c r="BL586"/>
  <c r="BL584"/>
  <c r="BQ585"/>
  <c r="BQ583"/>
  <c r="BL585"/>
  <c r="BL583"/>
  <c r="BQ586"/>
  <c r="BQ584"/>
  <c r="BQ535"/>
  <c r="AV551"/>
  <c r="AV588" s="1"/>
  <c r="AT457"/>
  <c r="AT237"/>
  <c r="AT542" s="1"/>
  <c r="AV542"/>
  <c r="AF601"/>
  <c r="Z544"/>
  <c r="Z545" s="1"/>
  <c r="Z586" s="1"/>
  <c r="AL545"/>
  <c r="AL586" s="1"/>
  <c r="AL585"/>
  <c r="AI545"/>
  <c r="AK544"/>
  <c r="AM545"/>
  <c r="AM586" s="1"/>
  <c r="AM544"/>
  <c r="AM585" s="1"/>
  <c r="AB544"/>
  <c r="Y255"/>
  <c r="Y544" s="1"/>
  <c r="U95"/>
  <c r="U524" s="1"/>
  <c r="AE96"/>
  <c r="W96"/>
  <c r="AC253"/>
  <c r="AA253" s="1"/>
  <c r="AA544" s="1"/>
  <c r="AO253"/>
  <c r="BB195"/>
  <c r="BB194"/>
  <c r="AZ194" s="1"/>
  <c r="AX194" s="1"/>
  <c r="BB193"/>
  <c r="AZ193" s="1"/>
  <c r="AX193" s="1"/>
  <c r="BB192"/>
  <c r="AZ192" s="1"/>
  <c r="AX192" s="1"/>
  <c r="BB191"/>
  <c r="AZ191" s="1"/>
  <c r="AX191" s="1"/>
  <c r="BB190"/>
  <c r="AZ190" s="1"/>
  <c r="AX190" s="1"/>
  <c r="BB189"/>
  <c r="BB535" s="1"/>
  <c r="BB97"/>
  <c r="AZ97" s="1"/>
  <c r="AX97" s="1"/>
  <c r="AV97" s="1"/>
  <c r="AT97" s="1"/>
  <c r="AR97" s="1"/>
  <c r="BB254"/>
  <c r="AZ96"/>
  <c r="AZ171"/>
  <c r="AX171" s="1"/>
  <c r="AZ168"/>
  <c r="AX168" s="1"/>
  <c r="AZ166"/>
  <c r="AZ164"/>
  <c r="AX164" s="1"/>
  <c r="AT198"/>
  <c r="AR198" s="1"/>
  <c r="AT197"/>
  <c r="AR197" s="1"/>
  <c r="AT196"/>
  <c r="AR196" s="1"/>
  <c r="AT195"/>
  <c r="AT173"/>
  <c r="AR173" s="1"/>
  <c r="AT171"/>
  <c r="AR171" s="1"/>
  <c r="AT168"/>
  <c r="AR168" s="1"/>
  <c r="AT166"/>
  <c r="AT164"/>
  <c r="AT254"/>
  <c r="AR254" s="1"/>
  <c r="AZ253"/>
  <c r="BS534" l="1"/>
  <c r="BS535" s="1"/>
  <c r="AT543"/>
  <c r="AX253"/>
  <c r="AR164"/>
  <c r="AR530" s="1"/>
  <c r="AR531" s="1"/>
  <c r="AT530"/>
  <c r="AT531" s="1"/>
  <c r="AX166"/>
  <c r="AX532" s="1"/>
  <c r="AX533" s="1"/>
  <c r="AZ532"/>
  <c r="AZ533" s="1"/>
  <c r="AZ254"/>
  <c r="AX254" s="1"/>
  <c r="AZ189"/>
  <c r="BB534"/>
  <c r="AZ195"/>
  <c r="BB536"/>
  <c r="BB537" s="1"/>
  <c r="AR166"/>
  <c r="AR532" s="1"/>
  <c r="AR533" s="1"/>
  <c r="AT532"/>
  <c r="AT533" s="1"/>
  <c r="AR195"/>
  <c r="AR536" s="1"/>
  <c r="AR537" s="1"/>
  <c r="AT536"/>
  <c r="AT537" s="1"/>
  <c r="AV524"/>
  <c r="AR457"/>
  <c r="Z585"/>
  <c r="Y545"/>
  <c r="Y586" s="1"/>
  <c r="Y585"/>
  <c r="AK545"/>
  <c r="AA545"/>
  <c r="AA586" s="1"/>
  <c r="AA585"/>
  <c r="AB545"/>
  <c r="AB586" s="1"/>
  <c r="AB585"/>
  <c r="AG96"/>
  <c r="AG524" s="1"/>
  <c r="AM95"/>
  <c r="AO97"/>
  <c r="AO254"/>
  <c r="AC254"/>
  <c r="AC97"/>
  <c r="AA97" s="1"/>
  <c r="AA524" s="1"/>
  <c r="AC92"/>
  <c r="W92"/>
  <c r="W524" s="1"/>
  <c r="BJ90"/>
  <c r="BL90" s="1"/>
  <c r="BN90" s="1"/>
  <c r="BP90" s="1"/>
  <c r="AT90"/>
  <c r="AR90" s="1"/>
  <c r="BB90"/>
  <c r="AZ90" s="1"/>
  <c r="AX90" s="1"/>
  <c r="AM90"/>
  <c r="W90"/>
  <c r="AM89"/>
  <c r="W89"/>
  <c r="AI70" i="2"/>
  <c r="AI71"/>
  <c r="AN70"/>
  <c r="BF72"/>
  <c r="O118"/>
  <c r="Q118" s="1"/>
  <c r="U118"/>
  <c r="AA118"/>
  <c r="AG118"/>
  <c r="AT118"/>
  <c r="AZ118"/>
  <c r="AV525" i="1" l="1"/>
  <c r="AV580" s="1"/>
  <c r="AX195"/>
  <c r="AX189"/>
  <c r="AX534" s="1"/>
  <c r="AX535" s="1"/>
  <c r="AZ534"/>
  <c r="AZ535" s="1"/>
  <c r="AV253"/>
  <c r="AG525"/>
  <c r="AG580" s="1"/>
  <c r="AK96"/>
  <c r="AG579"/>
  <c r="AA525"/>
  <c r="AA580" s="1"/>
  <c r="W525"/>
  <c r="AE92"/>
  <c r="AE524" s="1"/>
  <c r="AO95"/>
  <c r="U172"/>
  <c r="S172" s="1"/>
  <c r="AI173"/>
  <c r="AK173" s="1"/>
  <c r="AM173" s="1"/>
  <c r="AO173" s="1"/>
  <c r="AI172"/>
  <c r="AK172" s="1"/>
  <c r="AM172" s="1"/>
  <c r="AO172" s="1"/>
  <c r="AI171"/>
  <c r="AK171" s="1"/>
  <c r="AM171" s="1"/>
  <c r="AO171" s="1"/>
  <c r="AI168"/>
  <c r="AK168" s="1"/>
  <c r="AM168" s="1"/>
  <c r="AO168" s="1"/>
  <c r="AI166"/>
  <c r="AC172"/>
  <c r="AC173"/>
  <c r="U173"/>
  <c r="S173" s="1"/>
  <c r="U171"/>
  <c r="AC238"/>
  <c r="AO241"/>
  <c r="AO255"/>
  <c r="AO238"/>
  <c r="AO249"/>
  <c r="AO544" s="1"/>
  <c r="AO242"/>
  <c r="AC241"/>
  <c r="AA241" s="1"/>
  <c r="Q248"/>
  <c r="AC242"/>
  <c r="AA242" s="1"/>
  <c r="AD249"/>
  <c r="AC249"/>
  <c r="V249"/>
  <c r="V544" s="1"/>
  <c r="U249"/>
  <c r="U544" s="1"/>
  <c r="R249"/>
  <c r="R525" s="1"/>
  <c r="Q249"/>
  <c r="AC248"/>
  <c r="AC227"/>
  <c r="AC229"/>
  <c r="AA229" s="1"/>
  <c r="Y229" s="1"/>
  <c r="AC230"/>
  <c r="AA230" s="1"/>
  <c r="Y230" s="1"/>
  <c r="AC231"/>
  <c r="AA231" s="1"/>
  <c r="Y231" s="1"/>
  <c r="AC235"/>
  <c r="AA235" s="1"/>
  <c r="Y235" s="1"/>
  <c r="AC236"/>
  <c r="AA236" s="1"/>
  <c r="Y236" s="1"/>
  <c r="AC228"/>
  <c r="AA228" s="1"/>
  <c r="Y228" s="1"/>
  <c r="AD228"/>
  <c r="AO236"/>
  <c r="AO229"/>
  <c r="AO235"/>
  <c r="AO231"/>
  <c r="AO230"/>
  <c r="AO227"/>
  <c r="AI227"/>
  <c r="AC185"/>
  <c r="AC184"/>
  <c r="AC183"/>
  <c r="AI183"/>
  <c r="U184"/>
  <c r="S184" s="1"/>
  <c r="AI184"/>
  <c r="AK184" s="1"/>
  <c r="AM184" s="1"/>
  <c r="AO184" s="1"/>
  <c r="U183"/>
  <c r="AI185"/>
  <c r="AK185" s="1"/>
  <c r="AM185" s="1"/>
  <c r="AO185" s="1"/>
  <c r="U185"/>
  <c r="S185" s="1"/>
  <c r="AI188"/>
  <c r="AK188" s="1"/>
  <c r="AM188" s="1"/>
  <c r="AO188" s="1"/>
  <c r="AC188"/>
  <c r="U188"/>
  <c r="AK212"/>
  <c r="AD538"/>
  <c r="AD539" s="1"/>
  <c r="AD198"/>
  <c r="AC198"/>
  <c r="AC197"/>
  <c r="AC196"/>
  <c r="AD189"/>
  <c r="AD534" s="1"/>
  <c r="AD535" s="1"/>
  <c r="AC189"/>
  <c r="Q207"/>
  <c r="Q214"/>
  <c r="Q213"/>
  <c r="Q215"/>
  <c r="Q216"/>
  <c r="Q217"/>
  <c r="Q218"/>
  <c r="Q219"/>
  <c r="Q220"/>
  <c r="Q221"/>
  <c r="Q222"/>
  <c r="Q223"/>
  <c r="Q224"/>
  <c r="Q225"/>
  <c r="Q210"/>
  <c r="AC225"/>
  <c r="AI225"/>
  <c r="AK225" s="1"/>
  <c r="AM225" s="1"/>
  <c r="AO225" s="1"/>
  <c r="AC223"/>
  <c r="AI223"/>
  <c r="AK223" s="1"/>
  <c r="AM223" s="1"/>
  <c r="AO223" s="1"/>
  <c r="AC224"/>
  <c r="AI224"/>
  <c r="AK224" s="1"/>
  <c r="AM224" s="1"/>
  <c r="AO224" s="1"/>
  <c r="AC222"/>
  <c r="AI222"/>
  <c r="AK222" s="1"/>
  <c r="AM222" s="1"/>
  <c r="AO222" s="1"/>
  <c r="AC221"/>
  <c r="AI221"/>
  <c r="AK221" s="1"/>
  <c r="AM221" s="1"/>
  <c r="AO221" s="1"/>
  <c r="AC220"/>
  <c r="AI220"/>
  <c r="AK220" s="1"/>
  <c r="AM220" s="1"/>
  <c r="AO220" s="1"/>
  <c r="AC219"/>
  <c r="AI219"/>
  <c r="AK219" s="1"/>
  <c r="AM219" s="1"/>
  <c r="AO219" s="1"/>
  <c r="AC218"/>
  <c r="AI218"/>
  <c r="AK218" s="1"/>
  <c r="AM218" s="1"/>
  <c r="AO218" s="1"/>
  <c r="AC217"/>
  <c r="AI217"/>
  <c r="AK217" s="1"/>
  <c r="AM217" s="1"/>
  <c r="AO217" s="1"/>
  <c r="AC216"/>
  <c r="AI216"/>
  <c r="AK216" s="1"/>
  <c r="AM216" s="1"/>
  <c r="AO216" s="1"/>
  <c r="AC215"/>
  <c r="AI215"/>
  <c r="AK215" s="1"/>
  <c r="AM215" s="1"/>
  <c r="AO215" s="1"/>
  <c r="AC213"/>
  <c r="AI213"/>
  <c r="AK213" s="1"/>
  <c r="AM213" s="1"/>
  <c r="AO213" s="1"/>
  <c r="AI214"/>
  <c r="AC214"/>
  <c r="AJ189"/>
  <c r="AK199"/>
  <c r="AM199" s="1"/>
  <c r="AO199" s="1"/>
  <c r="AI198"/>
  <c r="AK198" s="1"/>
  <c r="AE196"/>
  <c r="AE536" s="1"/>
  <c r="AC199"/>
  <c r="Q197"/>
  <c r="Q198"/>
  <c r="Q199"/>
  <c r="Z536"/>
  <c r="U201"/>
  <c r="U202"/>
  <c r="AI195"/>
  <c r="AM195"/>
  <c r="U195"/>
  <c r="AO207"/>
  <c r="AI207"/>
  <c r="AK207" s="1"/>
  <c r="AI205"/>
  <c r="AK205" s="1"/>
  <c r="AM205" s="1"/>
  <c r="AO205" s="1"/>
  <c r="AI206"/>
  <c r="AO206" s="1"/>
  <c r="Q205"/>
  <c r="AC205"/>
  <c r="AC206"/>
  <c r="AC204"/>
  <c r="Q204"/>
  <c r="U204"/>
  <c r="AI204"/>
  <c r="AK204" s="1"/>
  <c r="AM204" s="1"/>
  <c r="AO204" s="1"/>
  <c r="Q203"/>
  <c r="U203"/>
  <c r="AC203"/>
  <c r="AI203"/>
  <c r="AK203" s="1"/>
  <c r="AM203" s="1"/>
  <c r="AO203" s="1"/>
  <c r="AC202"/>
  <c r="AC201"/>
  <c r="Q202"/>
  <c r="AI202"/>
  <c r="AK202" s="1"/>
  <c r="AM202" s="1"/>
  <c r="AO202" s="1"/>
  <c r="AI201"/>
  <c r="AK201" s="1"/>
  <c r="AM201" s="1"/>
  <c r="AO201" s="1"/>
  <c r="Q201"/>
  <c r="U194"/>
  <c r="AM194"/>
  <c r="AO194" s="1"/>
  <c r="AI194"/>
  <c r="U193"/>
  <c r="AC193"/>
  <c r="AI193"/>
  <c r="AK193" s="1"/>
  <c r="AM193" s="1"/>
  <c r="AO193" s="1"/>
  <c r="U192"/>
  <c r="AC192"/>
  <c r="AI192"/>
  <c r="AK192" s="1"/>
  <c r="AM192" s="1"/>
  <c r="AO192" s="1"/>
  <c r="AC191"/>
  <c r="AI191"/>
  <c r="AK191" s="1"/>
  <c r="AM191" s="1"/>
  <c r="AO191" s="1"/>
  <c r="U191"/>
  <c r="AI190"/>
  <c r="AK190" s="1"/>
  <c r="AM190" s="1"/>
  <c r="AO190" s="1"/>
  <c r="AC190"/>
  <c r="U190"/>
  <c r="AT253" l="1"/>
  <c r="AV544"/>
  <c r="AM96"/>
  <c r="AK524"/>
  <c r="V545"/>
  <c r="V586" s="1"/>
  <c r="V585"/>
  <c r="U545"/>
  <c r="U586" s="1"/>
  <c r="U585"/>
  <c r="AO545"/>
  <c r="AC545"/>
  <c r="AC586" s="1"/>
  <c r="R544"/>
  <c r="R585" s="1"/>
  <c r="R545"/>
  <c r="R586" s="1"/>
  <c r="AD544"/>
  <c r="AD585" s="1"/>
  <c r="AD545"/>
  <c r="AD586" s="1"/>
  <c r="Q545"/>
  <c r="Q586" s="1"/>
  <c r="AE525"/>
  <c r="AE580" s="1"/>
  <c r="AC544"/>
  <c r="AC585" s="1"/>
  <c r="Q544"/>
  <c r="Q585" s="1"/>
  <c r="U536"/>
  <c r="U537" s="1"/>
  <c r="AI536"/>
  <c r="AI537" s="1"/>
  <c r="AM198"/>
  <c r="AO198" s="1"/>
  <c r="AL189"/>
  <c r="AJ534"/>
  <c r="AJ535" s="1"/>
  <c r="AK214"/>
  <c r="AM214" s="1"/>
  <c r="AO214" s="1"/>
  <c r="AI538"/>
  <c r="AI539" s="1"/>
  <c r="S183"/>
  <c r="S535" s="1"/>
  <c r="U534"/>
  <c r="U535" s="1"/>
  <c r="AC534"/>
  <c r="AC535" s="1"/>
  <c r="AB228"/>
  <c r="Z228" s="1"/>
  <c r="Z579" s="1"/>
  <c r="AD540"/>
  <c r="AK166"/>
  <c r="Q536"/>
  <c r="Q537" s="1"/>
  <c r="AO195"/>
  <c r="AO536" s="1"/>
  <c r="AO537" s="1"/>
  <c r="AC538"/>
  <c r="AC539" s="1"/>
  <c r="AM212"/>
  <c r="AK183"/>
  <c r="AI534"/>
  <c r="AI535" s="1"/>
  <c r="AK227"/>
  <c r="AI540"/>
  <c r="AA227"/>
  <c r="AC540"/>
  <c r="AA238"/>
  <c r="AA542" s="1"/>
  <c r="AA543" s="1"/>
  <c r="AC542"/>
  <c r="AC543" s="1"/>
  <c r="AK206"/>
  <c r="AK536" s="1"/>
  <c r="AK537" s="1"/>
  <c r="AI175"/>
  <c r="AK175" s="1"/>
  <c r="AM175" s="1"/>
  <c r="AO175" s="1"/>
  <c r="AC176"/>
  <c r="U176"/>
  <c r="AI176"/>
  <c r="AK176" s="1"/>
  <c r="AM176" s="1"/>
  <c r="AO176" s="1"/>
  <c r="U175"/>
  <c r="V174"/>
  <c r="V532" s="1"/>
  <c r="V533" s="1"/>
  <c r="U174"/>
  <c r="AD174"/>
  <c r="AC174"/>
  <c r="AI178"/>
  <c r="AK178" s="1"/>
  <c r="AM178" s="1"/>
  <c r="AO178" s="1"/>
  <c r="AI177"/>
  <c r="AK177" s="1"/>
  <c r="AM177" s="1"/>
  <c r="AO177" s="1"/>
  <c r="AC177"/>
  <c r="AI180"/>
  <c r="AK180" s="1"/>
  <c r="AM180" s="1"/>
  <c r="AO180" s="1"/>
  <c r="AC180"/>
  <c r="AC178"/>
  <c r="Q180"/>
  <c r="Q178"/>
  <c r="Q177"/>
  <c r="AV545" l="1"/>
  <c r="AR253"/>
  <c r="AR544" s="1"/>
  <c r="AR585" s="1"/>
  <c r="AT544"/>
  <c r="AT585" s="1"/>
  <c r="AO96"/>
  <c r="AO524" s="1"/>
  <c r="AM524"/>
  <c r="AD532"/>
  <c r="AD533" s="1"/>
  <c r="AA579"/>
  <c r="AC541"/>
  <c r="AC584" s="1"/>
  <c r="AC583"/>
  <c r="AI541"/>
  <c r="AI584" s="1"/>
  <c r="AI583"/>
  <c r="AD541"/>
  <c r="AD584" s="1"/>
  <c r="AD583"/>
  <c r="AM536"/>
  <c r="AM537" s="1"/>
  <c r="Q532"/>
  <c r="Q533" s="1"/>
  <c r="AK538"/>
  <c r="AK539" s="1"/>
  <c r="AM166"/>
  <c r="AK532"/>
  <c r="AK533" s="1"/>
  <c r="Z540"/>
  <c r="AB540"/>
  <c r="AB583" s="1"/>
  <c r="Q534"/>
  <c r="Q535" s="1"/>
  <c r="S534"/>
  <c r="Y227"/>
  <c r="AA540"/>
  <c r="AM183"/>
  <c r="AK534"/>
  <c r="AK535" s="1"/>
  <c r="AO212"/>
  <c r="AO538" s="1"/>
  <c r="AO539" s="1"/>
  <c r="AM538"/>
  <c r="AM539" s="1"/>
  <c r="AI532"/>
  <c r="AI533" s="1"/>
  <c r="AN189"/>
  <c r="AL534"/>
  <c r="AL535" s="1"/>
  <c r="AC171"/>
  <c r="AC175"/>
  <c r="S171"/>
  <c r="Q96"/>
  <c r="S95"/>
  <c r="Q95" s="1"/>
  <c r="S94"/>
  <c r="BF159"/>
  <c r="AZ159"/>
  <c r="AI159"/>
  <c r="V160"/>
  <c r="U159"/>
  <c r="U160"/>
  <c r="U163"/>
  <c r="S163" s="1"/>
  <c r="AI163"/>
  <c r="AK163" s="1"/>
  <c r="AM163" s="1"/>
  <c r="AO163" s="1"/>
  <c r="AZ163"/>
  <c r="AX163" s="1"/>
  <c r="BF163"/>
  <c r="AZ162"/>
  <c r="AX162" s="1"/>
  <c r="BF162"/>
  <c r="U162"/>
  <c r="S162" s="1"/>
  <c r="AI164"/>
  <c r="AK164" s="1"/>
  <c r="AM164" s="1"/>
  <c r="AO164" s="1"/>
  <c r="AI162"/>
  <c r="AK162" s="1"/>
  <c r="AM162" s="1"/>
  <c r="AO162" s="1"/>
  <c r="AI161"/>
  <c r="AK161" s="1"/>
  <c r="AM161" s="1"/>
  <c r="AO161" s="1"/>
  <c r="AM23"/>
  <c r="AI34"/>
  <c r="AI32"/>
  <c r="W498"/>
  <c r="AR545" l="1"/>
  <c r="AR586" s="1"/>
  <c r="AT545"/>
  <c r="AT586" s="1"/>
  <c r="AX159"/>
  <c r="S524"/>
  <c r="AI525"/>
  <c r="V530"/>
  <c r="V531" s="1"/>
  <c r="V525"/>
  <c r="Y540"/>
  <c r="Y583" s="1"/>
  <c r="AA541"/>
  <c r="AA584" s="1"/>
  <c r="AA583"/>
  <c r="Z541"/>
  <c r="Z584" s="1"/>
  <c r="Z583"/>
  <c r="AB541"/>
  <c r="AB584" s="1"/>
  <c r="S525"/>
  <c r="AD530"/>
  <c r="AD531" s="1"/>
  <c r="U498"/>
  <c r="Q94"/>
  <c r="Q524" s="1"/>
  <c r="AO183"/>
  <c r="AO534" s="1"/>
  <c r="AO535" s="1"/>
  <c r="AM534"/>
  <c r="AM535" s="1"/>
  <c r="AK159"/>
  <c r="AI530"/>
  <c r="AI531" s="1"/>
  <c r="AP189"/>
  <c r="AN534"/>
  <c r="AN535" s="1"/>
  <c r="AO166"/>
  <c r="AO532" s="1"/>
  <c r="AO533" s="1"/>
  <c r="AM532"/>
  <c r="AM533" s="1"/>
  <c r="BB1021" i="2"/>
  <c r="Q59" i="1"/>
  <c r="S59" s="1"/>
  <c r="U59" s="1"/>
  <c r="BJ38"/>
  <c r="BL38" s="1"/>
  <c r="BN38" s="1"/>
  <c r="BP38" s="1"/>
  <c r="BB38"/>
  <c r="AZ38" s="1"/>
  <c r="AX38" s="1"/>
  <c r="AT38"/>
  <c r="AR38" s="1"/>
  <c r="AM38"/>
  <c r="AC38"/>
  <c r="AT22"/>
  <c r="AR22" s="1"/>
  <c r="AX22"/>
  <c r="AZ22" s="1"/>
  <c r="BB22" s="1"/>
  <c r="BJ22"/>
  <c r="BL22" s="1"/>
  <c r="BN22" s="1"/>
  <c r="BP22" s="1"/>
  <c r="W22"/>
  <c r="AC22"/>
  <c r="BJ42"/>
  <c r="BL42" s="1"/>
  <c r="BN42" s="1"/>
  <c r="BP42" s="1"/>
  <c r="AT42"/>
  <c r="AR42" s="1"/>
  <c r="BB42"/>
  <c r="AZ42" s="1"/>
  <c r="AX42" s="1"/>
  <c r="AM42"/>
  <c r="AM43"/>
  <c r="AC42"/>
  <c r="W42"/>
  <c r="W44"/>
  <c r="BJ44"/>
  <c r="BL44" s="1"/>
  <c r="BN44" s="1"/>
  <c r="BP44" s="1"/>
  <c r="BJ43"/>
  <c r="BL43" s="1"/>
  <c r="BN43" s="1"/>
  <c r="BP43" s="1"/>
  <c r="BB43"/>
  <c r="AZ43" s="1"/>
  <c r="AX43" s="1"/>
  <c r="AT43"/>
  <c r="AR43" s="1"/>
  <c r="BB44"/>
  <c r="AZ44" s="1"/>
  <c r="AX44" s="1"/>
  <c r="AT44"/>
  <c r="AR44" s="1"/>
  <c r="AM44"/>
  <c r="W43"/>
  <c r="AC43"/>
  <c r="AC44"/>
  <c r="Y541" l="1"/>
  <c r="Y584" s="1"/>
  <c r="AP534"/>
  <c r="AP535" s="1"/>
  <c r="AM159"/>
  <c r="AK530"/>
  <c r="AK531" s="1"/>
  <c r="AC90"/>
  <c r="AE23"/>
  <c r="AO159" l="1"/>
  <c r="AM530"/>
  <c r="AM531" s="1"/>
  <c r="V33"/>
  <c r="X33" s="1"/>
  <c r="U33"/>
  <c r="W33" s="1"/>
  <c r="U26"/>
  <c r="W26" s="1"/>
  <c r="U23"/>
  <c r="V23"/>
  <c r="Y23"/>
  <c r="W23" s="1"/>
  <c r="BF94"/>
  <c r="BF95"/>
  <c r="BF96"/>
  <c r="BF160"/>
  <c r="BF161"/>
  <c r="BF164"/>
  <c r="BF166"/>
  <c r="BF168"/>
  <c r="BF171"/>
  <c r="BF173"/>
  <c r="BF175"/>
  <c r="BF176"/>
  <c r="BF177"/>
  <c r="BF178"/>
  <c r="BF180"/>
  <c r="BJ178"/>
  <c r="BL178" s="1"/>
  <c r="BN178" s="1"/>
  <c r="BP178" s="1"/>
  <c r="BR178" s="1"/>
  <c r="BJ177"/>
  <c r="BL177" s="1"/>
  <c r="BN177" s="1"/>
  <c r="BP177" s="1"/>
  <c r="BR177" s="1"/>
  <c r="BJ176"/>
  <c r="BL176" s="1"/>
  <c r="BN176" s="1"/>
  <c r="BP176" s="1"/>
  <c r="BR176" s="1"/>
  <c r="BJ175"/>
  <c r="BL175" s="1"/>
  <c r="BN175" s="1"/>
  <c r="BP175" s="1"/>
  <c r="BR175" s="1"/>
  <c r="BJ173"/>
  <c r="BK10"/>
  <c r="BJ10"/>
  <c r="BL10" s="1"/>
  <c r="BN10" s="1"/>
  <c r="BP10" s="1"/>
  <c r="BK33"/>
  <c r="BM33" s="1"/>
  <c r="BO33" s="1"/>
  <c r="BQ33" s="1"/>
  <c r="BQ522" s="1"/>
  <c r="BQ523" s="1"/>
  <c r="BK36"/>
  <c r="BM36" s="1"/>
  <c r="BO36" s="1"/>
  <c r="BF60"/>
  <c r="BF59"/>
  <c r="BF58"/>
  <c r="BF57"/>
  <c r="BF64"/>
  <c r="BF63"/>
  <c r="BF62"/>
  <c r="BF113"/>
  <c r="BF111"/>
  <c r="BF110"/>
  <c r="BF109"/>
  <c r="BF107"/>
  <c r="BF106"/>
  <c r="BF103"/>
  <c r="BF119"/>
  <c r="BH119" s="1"/>
  <c r="BF123"/>
  <c r="BH123" s="1"/>
  <c r="BJ123" s="1"/>
  <c r="BF124"/>
  <c r="BH124" s="1"/>
  <c r="BF125"/>
  <c r="BH125" s="1"/>
  <c r="BF126"/>
  <c r="BH126" s="1"/>
  <c r="BJ126" s="1"/>
  <c r="BF127"/>
  <c r="BH127" s="1"/>
  <c r="BJ127" s="1"/>
  <c r="BF130"/>
  <c r="BH130" s="1"/>
  <c r="BJ130" s="1"/>
  <c r="BF134"/>
  <c r="BH134" s="1"/>
  <c r="BJ134" s="1"/>
  <c r="BF135"/>
  <c r="BH135" s="1"/>
  <c r="BJ135" s="1"/>
  <c r="BL135" s="1"/>
  <c r="BF137"/>
  <c r="BH137" s="1"/>
  <c r="BJ137" s="1"/>
  <c r="BF139"/>
  <c r="BH139" s="1"/>
  <c r="BJ139" s="1"/>
  <c r="BF140"/>
  <c r="BH140" s="1"/>
  <c r="BJ140" s="1"/>
  <c r="BF141"/>
  <c r="BH141" s="1"/>
  <c r="BJ141" s="1"/>
  <c r="BF147"/>
  <c r="BH147" s="1"/>
  <c r="BF149"/>
  <c r="BH149" s="1"/>
  <c r="BF157"/>
  <c r="BH157" s="1"/>
  <c r="BJ157" s="1"/>
  <c r="BL157" s="1"/>
  <c r="BF118"/>
  <c r="BH118" s="1"/>
  <c r="BF115"/>
  <c r="BF117"/>
  <c r="BH117" s="1"/>
  <c r="BF116"/>
  <c r="BH116" s="1"/>
  <c r="BL118"/>
  <c r="BL119"/>
  <c r="BL124"/>
  <c r="BL125"/>
  <c r="BL147"/>
  <c r="BL149"/>
  <c r="BP115"/>
  <c r="BP116"/>
  <c r="BP117"/>
  <c r="BP118"/>
  <c r="BP119"/>
  <c r="BP123"/>
  <c r="BR123" s="1"/>
  <c r="BP124"/>
  <c r="BR124" s="1"/>
  <c r="BP125"/>
  <c r="BR125" s="1"/>
  <c r="BP126"/>
  <c r="BR126" s="1"/>
  <c r="BL115"/>
  <c r="BJ113"/>
  <c r="BL113" s="1"/>
  <c r="BN113" s="1"/>
  <c r="BP113" s="1"/>
  <c r="BJ111"/>
  <c r="BL111" s="1"/>
  <c r="BN111" s="1"/>
  <c r="BP111" s="1"/>
  <c r="BJ110"/>
  <c r="BL110" s="1"/>
  <c r="BN110" s="1"/>
  <c r="BP110" s="1"/>
  <c r="BJ109"/>
  <c r="BL109" s="1"/>
  <c r="BN109" s="1"/>
  <c r="BP109" s="1"/>
  <c r="BJ107"/>
  <c r="BL107" s="1"/>
  <c r="BN107" s="1"/>
  <c r="BP107" s="1"/>
  <c r="BJ106"/>
  <c r="BL106" s="1"/>
  <c r="BN106" s="1"/>
  <c r="BP106" s="1"/>
  <c r="BJ103"/>
  <c r="BL103" s="1"/>
  <c r="BN103" s="1"/>
  <c r="BP103" s="1"/>
  <c r="BJ100"/>
  <c r="BJ92"/>
  <c r="BJ89"/>
  <c r="BL89" s="1"/>
  <c r="BN89" s="1"/>
  <c r="BP89" s="1"/>
  <c r="BJ85"/>
  <c r="BL85" s="1"/>
  <c r="BN85" s="1"/>
  <c r="BP85" s="1"/>
  <c r="BJ84"/>
  <c r="BL84" s="1"/>
  <c r="BN84" s="1"/>
  <c r="BP84" s="1"/>
  <c r="BJ83"/>
  <c r="BL83" s="1"/>
  <c r="BN83" s="1"/>
  <c r="BP83" s="1"/>
  <c r="BJ82"/>
  <c r="BL82" s="1"/>
  <c r="BN82" s="1"/>
  <c r="BP82" s="1"/>
  <c r="BJ66"/>
  <c r="BL66" s="1"/>
  <c r="BN66" s="1"/>
  <c r="BP66" s="1"/>
  <c r="BJ65"/>
  <c r="BL65" s="1"/>
  <c r="BN65" s="1"/>
  <c r="BP65" s="1"/>
  <c r="BJ64"/>
  <c r="BL64" s="1"/>
  <c r="BN64" s="1"/>
  <c r="BP64" s="1"/>
  <c r="BJ63"/>
  <c r="BL63" s="1"/>
  <c r="BN63" s="1"/>
  <c r="BP63" s="1"/>
  <c r="BJ62"/>
  <c r="BL62" s="1"/>
  <c r="BN62" s="1"/>
  <c r="BP62" s="1"/>
  <c r="BJ61"/>
  <c r="BL61" s="1"/>
  <c r="BN61" s="1"/>
  <c r="BP61" s="1"/>
  <c r="BJ60"/>
  <c r="BL60" s="1"/>
  <c r="BN60" s="1"/>
  <c r="BP60" s="1"/>
  <c r="BJ59"/>
  <c r="BL59" s="1"/>
  <c r="BN59" s="1"/>
  <c r="BP59" s="1"/>
  <c r="BJ58"/>
  <c r="BL58" s="1"/>
  <c r="BN58" s="1"/>
  <c r="BP58" s="1"/>
  <c r="BJ57"/>
  <c r="BL57" s="1"/>
  <c r="BN57" s="1"/>
  <c r="BP57" s="1"/>
  <c r="BJ5"/>
  <c r="BL5" s="1"/>
  <c r="BN5" s="1"/>
  <c r="BP5" s="1"/>
  <c r="BJ4"/>
  <c r="BL4" s="1"/>
  <c r="BN4" s="1"/>
  <c r="BP4" s="1"/>
  <c r="BJ6"/>
  <c r="BL6" s="1"/>
  <c r="BN6" s="1"/>
  <c r="BP6" s="1"/>
  <c r="BJ7"/>
  <c r="BL7" s="1"/>
  <c r="BN7" s="1"/>
  <c r="BP7" s="1"/>
  <c r="BJ8"/>
  <c r="BL8" s="1"/>
  <c r="BN8" s="1"/>
  <c r="BP8" s="1"/>
  <c r="BJ9"/>
  <c r="BL9" s="1"/>
  <c r="BN9" s="1"/>
  <c r="BP9" s="1"/>
  <c r="BJ11"/>
  <c r="BL11" s="1"/>
  <c r="BN11" s="1"/>
  <c r="BP11" s="1"/>
  <c r="BJ12"/>
  <c r="BL12" s="1"/>
  <c r="BN12" s="1"/>
  <c r="BP12" s="1"/>
  <c r="BJ13"/>
  <c r="BL13" s="1"/>
  <c r="BN13" s="1"/>
  <c r="BP13" s="1"/>
  <c r="BJ14"/>
  <c r="BL14" s="1"/>
  <c r="BN14" s="1"/>
  <c r="BP14" s="1"/>
  <c r="BJ16"/>
  <c r="BL16" s="1"/>
  <c r="BN16" s="1"/>
  <c r="BP16" s="1"/>
  <c r="BJ17"/>
  <c r="BL17" s="1"/>
  <c r="BN17" s="1"/>
  <c r="BP17" s="1"/>
  <c r="BJ18"/>
  <c r="BL18" s="1"/>
  <c r="BN18" s="1"/>
  <c r="BP18" s="1"/>
  <c r="BJ19"/>
  <c r="BL19" s="1"/>
  <c r="BN19" s="1"/>
  <c r="BP19" s="1"/>
  <c r="BJ20"/>
  <c r="BL20" s="1"/>
  <c r="BN20" s="1"/>
  <c r="BP20" s="1"/>
  <c r="BJ21"/>
  <c r="BL21" s="1"/>
  <c r="BN21" s="1"/>
  <c r="BP21" s="1"/>
  <c r="BJ23"/>
  <c r="BL23" s="1"/>
  <c r="BN23" s="1"/>
  <c r="BP23" s="1"/>
  <c r="BJ26"/>
  <c r="BL26" s="1"/>
  <c r="BN26" s="1"/>
  <c r="BP26" s="1"/>
  <c r="BJ27"/>
  <c r="BL27" s="1"/>
  <c r="BN27" s="1"/>
  <c r="BP27" s="1"/>
  <c r="BJ28"/>
  <c r="BL28" s="1"/>
  <c r="BN28" s="1"/>
  <c r="BP28" s="1"/>
  <c r="BJ29"/>
  <c r="BL29" s="1"/>
  <c r="BN29" s="1"/>
  <c r="BP29" s="1"/>
  <c r="BJ30"/>
  <c r="BL30" s="1"/>
  <c r="BN30" s="1"/>
  <c r="BP30" s="1"/>
  <c r="BJ31"/>
  <c r="BL31" s="1"/>
  <c r="BN31" s="1"/>
  <c r="BP31" s="1"/>
  <c r="BJ32"/>
  <c r="BL32" s="1"/>
  <c r="BN32" s="1"/>
  <c r="BP32" s="1"/>
  <c r="BJ34"/>
  <c r="BL34" s="1"/>
  <c r="BN34" s="1"/>
  <c r="BP34" s="1"/>
  <c r="BJ36"/>
  <c r="BL36" s="1"/>
  <c r="BJ37"/>
  <c r="BL37" s="1"/>
  <c r="BN37" s="1"/>
  <c r="BP37" s="1"/>
  <c r="BJ40"/>
  <c r="BL40" s="1"/>
  <c r="BN40" s="1"/>
  <c r="BP40" s="1"/>
  <c r="BJ41"/>
  <c r="BL41" s="1"/>
  <c r="BN41" s="1"/>
  <c r="BP41" s="1"/>
  <c r="BJ46"/>
  <c r="BL46" s="1"/>
  <c r="BN46" s="1"/>
  <c r="BP46" s="1"/>
  <c r="BJ47"/>
  <c r="BL47" s="1"/>
  <c r="BN47" s="1"/>
  <c r="BP47" s="1"/>
  <c r="BJ48"/>
  <c r="BL48" s="1"/>
  <c r="BN48" s="1"/>
  <c r="BP48" s="1"/>
  <c r="BJ49"/>
  <c r="BL49" s="1"/>
  <c r="BN49" s="1"/>
  <c r="BP49" s="1"/>
  <c r="BJ50"/>
  <c r="BL50" s="1"/>
  <c r="BN50" s="1"/>
  <c r="BP50" s="1"/>
  <c r="BJ51"/>
  <c r="BL51" s="1"/>
  <c r="BN51" s="1"/>
  <c r="BP51" s="1"/>
  <c r="BJ52"/>
  <c r="BL52" s="1"/>
  <c r="BN52" s="1"/>
  <c r="BP52" s="1"/>
  <c r="BJ53"/>
  <c r="BL53" s="1"/>
  <c r="BN53" s="1"/>
  <c r="BP53" s="1"/>
  <c r="BJ54"/>
  <c r="BL54" s="1"/>
  <c r="BN54" s="1"/>
  <c r="BP54" s="1"/>
  <c r="BJ55"/>
  <c r="BL55" s="1"/>
  <c r="BN55" s="1"/>
  <c r="BP55" s="1"/>
  <c r="BJ3"/>
  <c r="AX18"/>
  <c r="AZ18" s="1"/>
  <c r="BB18" s="1"/>
  <c r="AC33"/>
  <c r="AD33"/>
  <c r="AX34"/>
  <c r="AZ34" s="1"/>
  <c r="BB34" s="1"/>
  <c r="BC33"/>
  <c r="BA33" s="1"/>
  <c r="AY33" s="1"/>
  <c r="Y33"/>
  <c r="U34"/>
  <c r="W34" s="1"/>
  <c r="BB118"/>
  <c r="AZ118" s="1"/>
  <c r="BB117"/>
  <c r="BB116"/>
  <c r="AZ116" s="1"/>
  <c r="AX116" s="1"/>
  <c r="BB115"/>
  <c r="BB113"/>
  <c r="AZ113" s="1"/>
  <c r="AX113" s="1"/>
  <c r="BB124"/>
  <c r="BB125"/>
  <c r="BB126"/>
  <c r="BB127"/>
  <c r="AZ127" s="1"/>
  <c r="V37"/>
  <c r="U37"/>
  <c r="AC37"/>
  <c r="R59"/>
  <c r="T59" s="1"/>
  <c r="T523" s="1"/>
  <c r="S58"/>
  <c r="U58" s="1"/>
  <c r="AK34"/>
  <c r="AM34" s="1"/>
  <c r="AM37"/>
  <c r="W56"/>
  <c r="AT107"/>
  <c r="AR107" s="1"/>
  <c r="AT109"/>
  <c r="AR109" s="1"/>
  <c r="BD100"/>
  <c r="BB103"/>
  <c r="AZ103" s="1"/>
  <c r="AX103" s="1"/>
  <c r="BB92"/>
  <c r="BB89"/>
  <c r="AZ89" s="1"/>
  <c r="AX89" s="1"/>
  <c r="BB85"/>
  <c r="BB84"/>
  <c r="BB83"/>
  <c r="AZ83" s="1"/>
  <c r="AX83" s="1"/>
  <c r="BB82"/>
  <c r="AZ82" s="1"/>
  <c r="AX82" s="1"/>
  <c r="BB66"/>
  <c r="AZ66" s="1"/>
  <c r="AX66" s="1"/>
  <c r="BB61"/>
  <c r="BB56"/>
  <c r="BB55"/>
  <c r="BB54"/>
  <c r="AZ57"/>
  <c r="AZ58"/>
  <c r="AZ59"/>
  <c r="AZ60"/>
  <c r="AZ62"/>
  <c r="AZ63"/>
  <c r="AX63" s="1"/>
  <c r="AZ64"/>
  <c r="AZ65"/>
  <c r="AX65" s="1"/>
  <c r="AZ106"/>
  <c r="AX106" s="1"/>
  <c r="AZ107"/>
  <c r="AX107" s="1"/>
  <c r="AZ109"/>
  <c r="AX109" s="1"/>
  <c r="AZ110"/>
  <c r="AX110" s="1"/>
  <c r="AZ111"/>
  <c r="AX111" s="1"/>
  <c r="AX124"/>
  <c r="AV124" s="1"/>
  <c r="AX125"/>
  <c r="AV125" s="1"/>
  <c r="AX126"/>
  <c r="AV126" s="1"/>
  <c r="AX130"/>
  <c r="AV130" s="1"/>
  <c r="AT130" s="1"/>
  <c r="AX134"/>
  <c r="AV134" s="1"/>
  <c r="AX135"/>
  <c r="AV135" s="1"/>
  <c r="BB123"/>
  <c r="AZ123" s="1"/>
  <c r="AX123" s="1"/>
  <c r="AV123" s="1"/>
  <c r="BB119"/>
  <c r="AZ119" s="1"/>
  <c r="AX117"/>
  <c r="AV117" s="1"/>
  <c r="BB37"/>
  <c r="AZ37" s="1"/>
  <c r="AX37" s="1"/>
  <c r="U48"/>
  <c r="W48" s="1"/>
  <c r="U49"/>
  <c r="W49" s="1"/>
  <c r="U50"/>
  <c r="W50" s="1"/>
  <c r="BF53"/>
  <c r="BF52"/>
  <c r="BF51"/>
  <c r="AZ53"/>
  <c r="AX53" s="1"/>
  <c r="AT53"/>
  <c r="AR53" s="1"/>
  <c r="AM53"/>
  <c r="AC53"/>
  <c r="S53"/>
  <c r="W55"/>
  <c r="AX23"/>
  <c r="AZ23" s="1"/>
  <c r="BB23" s="1"/>
  <c r="AX21"/>
  <c r="AZ21" s="1"/>
  <c r="BB21" s="1"/>
  <c r="AX20"/>
  <c r="AZ20" s="1"/>
  <c r="BB20" s="1"/>
  <c r="AX19"/>
  <c r="AZ19" s="1"/>
  <c r="BB19" s="1"/>
  <c r="AX14"/>
  <c r="AZ14" s="1"/>
  <c r="BB14" s="1"/>
  <c r="AX16"/>
  <c r="AZ16" s="1"/>
  <c r="BB16" s="1"/>
  <c r="AX17"/>
  <c r="AZ17" s="1"/>
  <c r="BB17" s="1"/>
  <c r="AX13"/>
  <c r="AZ13" s="1"/>
  <c r="BB13" s="1"/>
  <c r="AX12"/>
  <c r="AZ12" s="1"/>
  <c r="BB12" s="1"/>
  <c r="AX11"/>
  <c r="AZ11" s="1"/>
  <c r="AX4"/>
  <c r="AZ4" s="1"/>
  <c r="BB4" s="1"/>
  <c r="AX6"/>
  <c r="AZ6" s="1"/>
  <c r="AX7"/>
  <c r="AZ7" s="1"/>
  <c r="AX8"/>
  <c r="AZ8" s="1"/>
  <c r="BB8" s="1"/>
  <c r="AX9"/>
  <c r="AZ9" s="1"/>
  <c r="BB9" s="1"/>
  <c r="AX3"/>
  <c r="AX26"/>
  <c r="AZ26" s="1"/>
  <c r="AX28"/>
  <c r="AZ28" s="1"/>
  <c r="BB47"/>
  <c r="BB48"/>
  <c r="BB49"/>
  <c r="BB50"/>
  <c r="BB41"/>
  <c r="BB46"/>
  <c r="BB40"/>
  <c r="AZ52"/>
  <c r="AX52" s="1"/>
  <c r="AZ51"/>
  <c r="AX51" s="1"/>
  <c r="AC51"/>
  <c r="BR528" l="1"/>
  <c r="BR529" s="1"/>
  <c r="BR532"/>
  <c r="BR533" s="1"/>
  <c r="AZ92"/>
  <c r="BB524"/>
  <c r="BB525" s="1"/>
  <c r="AZ115"/>
  <c r="AZ529" s="1"/>
  <c r="BB528"/>
  <c r="BB529" s="1"/>
  <c r="BL92"/>
  <c r="BJ524"/>
  <c r="BJ525" s="1"/>
  <c r="BM10"/>
  <c r="BK522"/>
  <c r="AZ3"/>
  <c r="AR130"/>
  <c r="AR528" s="1"/>
  <c r="AR529" s="1"/>
  <c r="BL3"/>
  <c r="BL100"/>
  <c r="BJ526"/>
  <c r="BJ527" s="1"/>
  <c r="BH115"/>
  <c r="BF528"/>
  <c r="BF529" s="1"/>
  <c r="BL173"/>
  <c r="BJ532"/>
  <c r="BJ533" s="1"/>
  <c r="BF530"/>
  <c r="BF531" s="1"/>
  <c r="BF526"/>
  <c r="BF527" s="1"/>
  <c r="BF532"/>
  <c r="BF533" s="1"/>
  <c r="BF524"/>
  <c r="BF525" s="1"/>
  <c r="BB100"/>
  <c r="BB527" s="1"/>
  <c r="BB582" s="1"/>
  <c r="BD526"/>
  <c r="BD581" s="1"/>
  <c r="AO530"/>
  <c r="AO531" s="1"/>
  <c r="T573"/>
  <c r="T580"/>
  <c r="V59"/>
  <c r="T522"/>
  <c r="T579" s="1"/>
  <c r="BN36"/>
  <c r="BP36" s="1"/>
  <c r="AF518"/>
  <c r="U47"/>
  <c r="W47" s="1"/>
  <c r="U46"/>
  <c r="W46" s="1"/>
  <c r="AT34"/>
  <c r="AR34" s="1"/>
  <c r="AT106"/>
  <c r="AR106" s="1"/>
  <c r="AT103"/>
  <c r="AR103" s="1"/>
  <c r="AT100"/>
  <c r="AT92"/>
  <c r="AT89"/>
  <c r="AR89" s="1"/>
  <c r="AT85"/>
  <c r="AR85" s="1"/>
  <c r="AT84"/>
  <c r="AR84" s="1"/>
  <c r="AT83"/>
  <c r="AR83" s="1"/>
  <c r="AT82"/>
  <c r="AR82" s="1"/>
  <c r="AT66"/>
  <c r="AR66" s="1"/>
  <c r="AT65"/>
  <c r="AR65" s="1"/>
  <c r="AT64"/>
  <c r="AR64" s="1"/>
  <c r="AT63"/>
  <c r="AR63" s="1"/>
  <c r="AT62"/>
  <c r="AR62" s="1"/>
  <c r="AT61"/>
  <c r="AR61" s="1"/>
  <c r="AT60"/>
  <c r="AR60" s="1"/>
  <c r="AT59"/>
  <c r="AR59" s="1"/>
  <c r="AT58"/>
  <c r="AR58" s="1"/>
  <c r="AT57"/>
  <c r="AR57" s="1"/>
  <c r="AT56"/>
  <c r="AR56" s="1"/>
  <c r="AT55"/>
  <c r="AR55" s="1"/>
  <c r="AT54"/>
  <c r="AR54" s="1"/>
  <c r="AT52"/>
  <c r="AR52" s="1"/>
  <c r="AT51"/>
  <c r="AR51" s="1"/>
  <c r="AT50"/>
  <c r="AR50" s="1"/>
  <c r="AT49"/>
  <c r="AR49" s="1"/>
  <c r="AT48"/>
  <c r="AR48" s="1"/>
  <c r="AT47"/>
  <c r="AR47" s="1"/>
  <c r="AT46"/>
  <c r="AR46" s="1"/>
  <c r="AT41"/>
  <c r="AR41" s="1"/>
  <c r="AT40"/>
  <c r="AR40" s="1"/>
  <c r="AT37"/>
  <c r="AR37" s="1"/>
  <c r="AT32"/>
  <c r="AR32" s="1"/>
  <c r="AT31"/>
  <c r="AR31" s="1"/>
  <c r="AT30"/>
  <c r="AR30" s="1"/>
  <c r="AT29"/>
  <c r="AR29" s="1"/>
  <c r="AT28"/>
  <c r="AR28" s="1"/>
  <c r="AT27"/>
  <c r="AR27" s="1"/>
  <c r="AT26"/>
  <c r="AR26" s="1"/>
  <c r="AT23"/>
  <c r="AR23" s="1"/>
  <c r="AT21"/>
  <c r="AR21" s="1"/>
  <c r="AT20"/>
  <c r="AR20" s="1"/>
  <c r="AT19"/>
  <c r="AR19" s="1"/>
  <c r="AT18"/>
  <c r="AR18" s="1"/>
  <c r="AT17"/>
  <c r="AR17" s="1"/>
  <c r="AT16"/>
  <c r="AR16" s="1"/>
  <c r="AT14"/>
  <c r="AR14" s="1"/>
  <c r="AT13"/>
  <c r="AR13" s="1"/>
  <c r="AT12"/>
  <c r="AR12" s="1"/>
  <c r="AT11"/>
  <c r="AR11" s="1"/>
  <c r="AT8"/>
  <c r="AR8" s="1"/>
  <c r="AT9"/>
  <c r="AR9" s="1"/>
  <c r="U41"/>
  <c r="W41" s="1"/>
  <c r="AC530"/>
  <c r="AC531" s="1"/>
  <c r="AC166"/>
  <c r="U166"/>
  <c r="AC168"/>
  <c r="U164"/>
  <c r="U168"/>
  <c r="S168" s="1"/>
  <c r="U60"/>
  <c r="S60" s="1"/>
  <c r="S64"/>
  <c r="BK523" l="1"/>
  <c r="BH528"/>
  <c r="BH529"/>
  <c r="AR100"/>
  <c r="AR526" s="1"/>
  <c r="AR581" s="1"/>
  <c r="AT526"/>
  <c r="AZ100"/>
  <c r="BB526"/>
  <c r="BB581" s="1"/>
  <c r="AR92"/>
  <c r="AR524" s="1"/>
  <c r="AR525" s="1"/>
  <c r="AT524"/>
  <c r="AT525" s="1"/>
  <c r="BN173"/>
  <c r="BL532"/>
  <c r="BL533" s="1"/>
  <c r="BN100"/>
  <c r="BL526"/>
  <c r="BL527" s="1"/>
  <c r="BN3"/>
  <c r="BB3"/>
  <c r="BO10"/>
  <c r="BO522" s="1"/>
  <c r="BM522"/>
  <c r="BN92"/>
  <c r="BL524"/>
  <c r="BL525" s="1"/>
  <c r="AX115"/>
  <c r="AZ528"/>
  <c r="AX92"/>
  <c r="AZ524"/>
  <c r="AZ525" s="1"/>
  <c r="AF570"/>
  <c r="U7" i="14"/>
  <c r="U525" i="1"/>
  <c r="AC532"/>
  <c r="AC533" s="1"/>
  <c r="S164"/>
  <c r="U530"/>
  <c r="U531" s="1"/>
  <c r="S166"/>
  <c r="U532"/>
  <c r="U533" s="1"/>
  <c r="S63"/>
  <c r="W65"/>
  <c r="U65" s="1"/>
  <c r="W66"/>
  <c r="W82"/>
  <c r="AC83"/>
  <c r="W83"/>
  <c r="S57"/>
  <c r="U57" s="1"/>
  <c r="S54"/>
  <c r="U54" s="1"/>
  <c r="S52"/>
  <c r="S51"/>
  <c r="U51" s="1"/>
  <c r="AC85"/>
  <c r="AC84"/>
  <c r="AC82"/>
  <c r="AC66"/>
  <c r="AC65"/>
  <c r="AC63"/>
  <c r="AC62"/>
  <c r="AC61"/>
  <c r="AC60"/>
  <c r="AC59"/>
  <c r="AC58"/>
  <c r="AC57"/>
  <c r="AC56"/>
  <c r="AC55"/>
  <c r="AC54"/>
  <c r="AC52"/>
  <c r="AC64"/>
  <c r="AC50"/>
  <c r="AC49"/>
  <c r="AC48"/>
  <c r="AC47"/>
  <c r="AC46"/>
  <c r="AC41"/>
  <c r="AC40"/>
  <c r="AC34"/>
  <c r="AM66"/>
  <c r="AM65"/>
  <c r="AM63"/>
  <c r="AM62"/>
  <c r="AM61"/>
  <c r="AM60"/>
  <c r="AM59"/>
  <c r="AM58"/>
  <c r="AM57"/>
  <c r="AM56"/>
  <c r="AM55"/>
  <c r="AM54"/>
  <c r="AM52"/>
  <c r="AM51"/>
  <c r="AM64"/>
  <c r="AM50"/>
  <c r="AM49"/>
  <c r="AM48"/>
  <c r="AM47"/>
  <c r="AM46"/>
  <c r="AM41"/>
  <c r="AM40"/>
  <c r="AM85"/>
  <c r="AM83"/>
  <c r="AM82"/>
  <c r="AM84"/>
  <c r="W84"/>
  <c r="AC27"/>
  <c r="V26"/>
  <c r="X26" s="1"/>
  <c r="AX30"/>
  <c r="AZ30" s="1"/>
  <c r="AX31"/>
  <c r="AZ31" s="1"/>
  <c r="BB31" s="1"/>
  <c r="AX32"/>
  <c r="AZ32" s="1"/>
  <c r="AX29"/>
  <c r="AZ29" s="1"/>
  <c r="U29"/>
  <c r="Y30"/>
  <c r="U30"/>
  <c r="W30" s="1"/>
  <c r="AK32"/>
  <c r="AM32" s="1"/>
  <c r="AM30"/>
  <c r="AM29"/>
  <c r="AO29" s="1"/>
  <c r="AM28"/>
  <c r="W31"/>
  <c r="AD23"/>
  <c r="AC23"/>
  <c r="AD26"/>
  <c r="AC26"/>
  <c r="U32"/>
  <c r="W32" s="1"/>
  <c r="AC32"/>
  <c r="AC31"/>
  <c r="AC30"/>
  <c r="AC29"/>
  <c r="AC28"/>
  <c r="W21"/>
  <c r="W20"/>
  <c r="W19"/>
  <c r="W18"/>
  <c r="AC18"/>
  <c r="AM17"/>
  <c r="W17"/>
  <c r="U16"/>
  <c r="W16" s="1"/>
  <c r="AM16"/>
  <c r="AM14"/>
  <c r="AM13"/>
  <c r="AM12"/>
  <c r="AM11"/>
  <c r="U14"/>
  <c r="W14" s="1"/>
  <c r="Q9"/>
  <c r="AC12"/>
  <c r="AC13"/>
  <c r="AC14"/>
  <c r="AC16"/>
  <c r="AC17"/>
  <c r="AC19"/>
  <c r="AC20"/>
  <c r="AC21"/>
  <c r="U12"/>
  <c r="W12" s="1"/>
  <c r="AC11"/>
  <c r="U11"/>
  <c r="W11" s="1"/>
  <c r="W9"/>
  <c r="S7"/>
  <c r="S6"/>
  <c r="AD10"/>
  <c r="AC10"/>
  <c r="U10"/>
  <c r="W10" s="1"/>
  <c r="V10"/>
  <c r="Q3"/>
  <c r="AC9"/>
  <c r="AC8"/>
  <c r="AC7"/>
  <c r="AC6"/>
  <c r="AC4"/>
  <c r="AC5"/>
  <c r="AC3"/>
  <c r="U8"/>
  <c r="W8" s="1"/>
  <c r="AE13"/>
  <c r="AE522" s="1"/>
  <c r="AE579" s="1"/>
  <c r="Y13"/>
  <c r="Y522" s="1"/>
  <c r="Y579" s="1"/>
  <c r="U13"/>
  <c r="W13" s="1"/>
  <c r="AM7"/>
  <c r="AM8"/>
  <c r="AM9"/>
  <c r="AM6"/>
  <c r="AM3"/>
  <c r="U4"/>
  <c r="BO523" l="1"/>
  <c r="BM523"/>
  <c r="AT527"/>
  <c r="AR527"/>
  <c r="AR582" s="1"/>
  <c r="BP92"/>
  <c r="BN524"/>
  <c r="BN525" s="1"/>
  <c r="BP3"/>
  <c r="BP100"/>
  <c r="BP526" s="1"/>
  <c r="BP527" s="1"/>
  <c r="BN526"/>
  <c r="BN527" s="1"/>
  <c r="BP173"/>
  <c r="BP532" s="1"/>
  <c r="BP533" s="1"/>
  <c r="BN532"/>
  <c r="BN533" s="1"/>
  <c r="AX100"/>
  <c r="AX526" s="1"/>
  <c r="AZ526"/>
  <c r="AZ581" s="1"/>
  <c r="S531"/>
  <c r="V522"/>
  <c r="S532"/>
  <c r="S533"/>
  <c r="AO523"/>
  <c r="S3"/>
  <c r="S523" s="1"/>
  <c r="Q530"/>
  <c r="Q531" s="1"/>
  <c r="S530"/>
  <c r="X10"/>
  <c r="X522" s="1"/>
  <c r="BO410"/>
  <c r="BN410"/>
  <c r="BK410"/>
  <c r="BK552" s="1"/>
  <c r="BJ410"/>
  <c r="AP410"/>
  <c r="AP552" s="1"/>
  <c r="AO410"/>
  <c r="AO552" s="1"/>
  <c r="BP524" l="1"/>
  <c r="BP525" s="1"/>
  <c r="BR92"/>
  <c r="BK553"/>
  <c r="BK587"/>
  <c r="AX527"/>
  <c r="AZ527"/>
  <c r="AZ582" s="1"/>
  <c r="BP410"/>
  <c r="BN552"/>
  <c r="BQ410"/>
  <c r="BO552"/>
  <c r="S580"/>
  <c r="AP553"/>
  <c r="AP588" s="1"/>
  <c r="AP587"/>
  <c r="AO553"/>
  <c r="AO588" s="1"/>
  <c r="AO587"/>
  <c r="X523"/>
  <c r="X580" s="1"/>
  <c r="X579"/>
  <c r="V523"/>
  <c r="V580" s="1"/>
  <c r="V579"/>
  <c r="S573"/>
  <c r="BK304"/>
  <c r="BJ304"/>
  <c r="BG304"/>
  <c r="BG546" s="1"/>
  <c r="BG547" s="1"/>
  <c r="BF304"/>
  <c r="BF546" s="1"/>
  <c r="BF547" s="1"/>
  <c r="BF344"/>
  <c r="BF361"/>
  <c r="BF360"/>
  <c r="BF351"/>
  <c r="BJ411"/>
  <c r="BJ552" s="1"/>
  <c r="BH472"/>
  <c r="BF472" s="1"/>
  <c r="BH471"/>
  <c r="BF471" s="1"/>
  <c r="BH470"/>
  <c r="BH469"/>
  <c r="BF469" s="1"/>
  <c r="BH468"/>
  <c r="BF468" s="1"/>
  <c r="BQ552" l="1"/>
  <c r="BQ587" s="1"/>
  <c r="BS410"/>
  <c r="BS552" s="1"/>
  <c r="BP552"/>
  <c r="BP587" s="1"/>
  <c r="BR410"/>
  <c r="BR552" s="1"/>
  <c r="BR524"/>
  <c r="BR525" s="1"/>
  <c r="BO553"/>
  <c r="BO587"/>
  <c r="BN553"/>
  <c r="BN588" s="1"/>
  <c r="BN587"/>
  <c r="BK588"/>
  <c r="BJ553"/>
  <c r="BJ588" s="1"/>
  <c r="BJ587"/>
  <c r="BQ553"/>
  <c r="BP528"/>
  <c r="BP529" s="1"/>
  <c r="BN528"/>
  <c r="BF550"/>
  <c r="BF587" s="1"/>
  <c r="AX95"/>
  <c r="BP553" l="1"/>
  <c r="BP588" s="1"/>
  <c r="BR587"/>
  <c r="BR553"/>
  <c r="BR588" s="1"/>
  <c r="BS553"/>
  <c r="BS588" s="1"/>
  <c r="BS587"/>
  <c r="BQ588"/>
  <c r="BO588"/>
  <c r="BF588"/>
  <c r="BN457"/>
  <c r="BI447"/>
  <c r="BH447"/>
  <c r="BG447"/>
  <c r="BH448"/>
  <c r="BF448" s="1"/>
  <c r="BI448"/>
  <c r="BG448" s="1"/>
  <c r="BK305"/>
  <c r="BK546" s="1"/>
  <c r="BJ305"/>
  <c r="BJ546" s="1"/>
  <c r="BF201"/>
  <c r="BG188"/>
  <c r="BG534" s="1"/>
  <c r="BG535" s="1"/>
  <c r="BF188"/>
  <c r="BF534" s="1"/>
  <c r="BF535" s="1"/>
  <c r="BH253"/>
  <c r="BH544" s="1"/>
  <c r="BI253"/>
  <c r="BI544" s="1"/>
  <c r="BH585" l="1"/>
  <c r="BH583"/>
  <c r="BJ547"/>
  <c r="BJ583"/>
  <c r="BI585"/>
  <c r="BI583"/>
  <c r="BK547"/>
  <c r="BK585"/>
  <c r="BK583"/>
  <c r="BH201"/>
  <c r="BF536"/>
  <c r="BF537" s="1"/>
  <c r="BF447"/>
  <c r="BF559" s="1"/>
  <c r="BL457"/>
  <c r="BG559"/>
  <c r="BI559"/>
  <c r="BG253"/>
  <c r="BI545"/>
  <c r="BF253"/>
  <c r="BH545"/>
  <c r="AX157"/>
  <c r="AV157" s="1"/>
  <c r="BL141"/>
  <c r="BL140"/>
  <c r="BL139"/>
  <c r="BL137"/>
  <c r="BL134"/>
  <c r="BL130"/>
  <c r="BL127"/>
  <c r="BL126"/>
  <c r="BL123"/>
  <c r="BG36"/>
  <c r="BF36"/>
  <c r="BH33"/>
  <c r="BF7"/>
  <c r="BD7" s="1"/>
  <c r="BF6"/>
  <c r="BF4"/>
  <c r="BF5"/>
  <c r="BF3"/>
  <c r="BJ33" l="1"/>
  <c r="BJ522" s="1"/>
  <c r="BH522"/>
  <c r="BG558"/>
  <c r="BG589" s="1"/>
  <c r="BG590"/>
  <c r="BF558"/>
  <c r="BJ584"/>
  <c r="BH586"/>
  <c r="BH584"/>
  <c r="BI586"/>
  <c r="BI584"/>
  <c r="BI558"/>
  <c r="BI589" s="1"/>
  <c r="BI590"/>
  <c r="BK586"/>
  <c r="BK584"/>
  <c r="AT157"/>
  <c r="AT529" s="1"/>
  <c r="AT582" s="1"/>
  <c r="BF522"/>
  <c r="BF579" s="1"/>
  <c r="BF523"/>
  <c r="BF580" s="1"/>
  <c r="BG522"/>
  <c r="BG523"/>
  <c r="BD523"/>
  <c r="BD580" s="1"/>
  <c r="BF545"/>
  <c r="BF544"/>
  <c r="BG545"/>
  <c r="BG544"/>
  <c r="BJ201"/>
  <c r="BJ537" s="1"/>
  <c r="BH536"/>
  <c r="BL33"/>
  <c r="AN587" i="2"/>
  <c r="AP587" s="1"/>
  <c r="AT587"/>
  <c r="AR587" s="1"/>
  <c r="AZ587"/>
  <c r="AX587" s="1"/>
  <c r="BD587"/>
  <c r="AI587"/>
  <c r="T576"/>
  <c r="S574"/>
  <c r="BD586"/>
  <c r="BD585"/>
  <c r="BD580"/>
  <c r="BD584"/>
  <c r="BD579"/>
  <c r="BD578"/>
  <c r="BD577"/>
  <c r="BD576"/>
  <c r="BD575"/>
  <c r="BD574"/>
  <c r="AZ586"/>
  <c r="AZ585"/>
  <c r="AZ580"/>
  <c r="AX580" s="1"/>
  <c r="AZ584"/>
  <c r="AX584" s="1"/>
  <c r="AZ579"/>
  <c r="AX579" s="1"/>
  <c r="AZ578"/>
  <c r="AX578" s="1"/>
  <c r="AZ574"/>
  <c r="AZ575"/>
  <c r="AZ576"/>
  <c r="AZ577"/>
  <c r="AX577" s="1"/>
  <c r="AX586"/>
  <c r="AX585"/>
  <c r="AT584"/>
  <c r="AT586"/>
  <c r="AR586" s="1"/>
  <c r="AT585"/>
  <c r="AT575"/>
  <c r="AR575" s="1"/>
  <c r="AT574"/>
  <c r="AR574" s="1"/>
  <c r="AN579"/>
  <c r="AP579" s="1"/>
  <c r="AR579"/>
  <c r="AN584"/>
  <c r="AP584" s="1"/>
  <c r="AR584"/>
  <c r="AN580"/>
  <c r="AP580" s="1"/>
  <c r="AR580"/>
  <c r="AN585"/>
  <c r="AP585" s="1"/>
  <c r="AR585"/>
  <c r="AN586"/>
  <c r="AP586" s="1"/>
  <c r="AR578"/>
  <c r="AN578"/>
  <c r="AP578" s="1"/>
  <c r="AN574"/>
  <c r="AN575"/>
  <c r="AP575" s="1"/>
  <c r="AN576"/>
  <c r="AP576" s="1"/>
  <c r="AR576"/>
  <c r="AN577"/>
  <c r="AP577" s="1"/>
  <c r="AR577"/>
  <c r="AI574"/>
  <c r="AI575"/>
  <c r="AI576"/>
  <c r="AI577"/>
  <c r="AI578"/>
  <c r="AI579"/>
  <c r="AI584"/>
  <c r="AI580"/>
  <c r="AI585"/>
  <c r="AI586"/>
  <c r="K583"/>
  <c r="K581"/>
  <c r="BD583"/>
  <c r="BD582"/>
  <c r="AN582"/>
  <c r="AP582" s="1"/>
  <c r="AR582"/>
  <c r="AZ582"/>
  <c r="AN583"/>
  <c r="AP583" s="1"/>
  <c r="AR583"/>
  <c r="AZ583"/>
  <c r="AI581"/>
  <c r="AI582"/>
  <c r="AI583"/>
  <c r="K582"/>
  <c r="M582" s="1"/>
  <c r="O582" s="1"/>
  <c r="AE581"/>
  <c r="AN581"/>
  <c r="AP581" s="1"/>
  <c r="AR581"/>
  <c r="BE581"/>
  <c r="BE1116" s="1"/>
  <c r="AZ581"/>
  <c r="AZ225"/>
  <c r="AX225" s="1"/>
  <c r="BI10"/>
  <c r="BI36"/>
  <c r="BI1088" s="1"/>
  <c r="BH36"/>
  <c r="BH1088" s="1"/>
  <c r="BF96"/>
  <c r="BD96" s="1"/>
  <c r="BB96" s="1"/>
  <c r="AZ96" s="1"/>
  <c r="AX96" s="1"/>
  <c r="BI174"/>
  <c r="BH174"/>
  <c r="BG174"/>
  <c r="BF174"/>
  <c r="BE174"/>
  <c r="BD174"/>
  <c r="BB174" s="1"/>
  <c r="AZ174" s="1"/>
  <c r="AX174" s="1"/>
  <c r="BC174"/>
  <c r="BA174" s="1"/>
  <c r="AY174" s="1"/>
  <c r="BM66"/>
  <c r="BF68"/>
  <c r="BD68" s="1"/>
  <c r="BB68" s="1"/>
  <c r="AZ68" s="1"/>
  <c r="AX68" s="1"/>
  <c r="BF61"/>
  <c r="BD61" s="1"/>
  <c r="BB61" s="1"/>
  <c r="AZ61" s="1"/>
  <c r="AX61" s="1"/>
  <c r="BH54"/>
  <c r="BF54" s="1"/>
  <c r="BD54" s="1"/>
  <c r="BB54" s="1"/>
  <c r="AZ54" s="1"/>
  <c r="AX54" s="1"/>
  <c r="BF58"/>
  <c r="BD58" s="1"/>
  <c r="BB58" s="1"/>
  <c r="AZ58" s="1"/>
  <c r="AX58" s="1"/>
  <c r="BH62"/>
  <c r="BF62" s="1"/>
  <c r="BD62" s="1"/>
  <c r="BB62" s="1"/>
  <c r="AZ62" s="1"/>
  <c r="AX62" s="1"/>
  <c r="BH60"/>
  <c r="BF60" s="1"/>
  <c r="BD60" s="1"/>
  <c r="BB60" s="1"/>
  <c r="AZ60" s="1"/>
  <c r="AX60" s="1"/>
  <c r="BH64"/>
  <c r="BF64" s="1"/>
  <c r="BD64" s="1"/>
  <c r="BB64" s="1"/>
  <c r="AZ64" s="1"/>
  <c r="AX64" s="1"/>
  <c r="BH65"/>
  <c r="BF65" s="1"/>
  <c r="BD65" s="1"/>
  <c r="BB65" s="1"/>
  <c r="AZ65" s="1"/>
  <c r="AX65" s="1"/>
  <c r="BH50"/>
  <c r="BD49"/>
  <c r="BB49" s="1"/>
  <c r="AZ49" s="1"/>
  <c r="AX49" s="1"/>
  <c r="BH52"/>
  <c r="BF52" s="1"/>
  <c r="BD52" s="1"/>
  <c r="BB52" s="1"/>
  <c r="AZ52" s="1"/>
  <c r="AX52" s="1"/>
  <c r="BH103"/>
  <c r="BF103" s="1"/>
  <c r="BD103" s="1"/>
  <c r="BB103" s="1"/>
  <c r="AZ103" s="1"/>
  <c r="AX103" s="1"/>
  <c r="BH182"/>
  <c r="BF182" s="1"/>
  <c r="BD182" s="1"/>
  <c r="BB182" s="1"/>
  <c r="AZ182" s="1"/>
  <c r="AX182" s="1"/>
  <c r="BH168"/>
  <c r="BF168" s="1"/>
  <c r="BD168" s="1"/>
  <c r="BB168" s="1"/>
  <c r="AZ168" s="1"/>
  <c r="AX168" s="1"/>
  <c r="BH183"/>
  <c r="BF183" s="1"/>
  <c r="BD183" s="1"/>
  <c r="BB183" s="1"/>
  <c r="AZ183" s="1"/>
  <c r="AX183" s="1"/>
  <c r="AZ172"/>
  <c r="AX172" s="1"/>
  <c r="BH172"/>
  <c r="BF172" s="1"/>
  <c r="BD172" s="1"/>
  <c r="BH175"/>
  <c r="BF175" s="1"/>
  <c r="BD175" s="1"/>
  <c r="BB175" s="1"/>
  <c r="AZ175" s="1"/>
  <c r="AX175" s="1"/>
  <c r="BH184"/>
  <c r="BF184" s="1"/>
  <c r="BD184" s="1"/>
  <c r="BB184" s="1"/>
  <c r="AZ184" s="1"/>
  <c r="AX184" s="1"/>
  <c r="BH169"/>
  <c r="BF169" s="1"/>
  <c r="BD169" s="1"/>
  <c r="AZ169"/>
  <c r="AX169" s="1"/>
  <c r="AX171"/>
  <c r="AZ171" s="1"/>
  <c r="BB171" s="1"/>
  <c r="BD171" s="1"/>
  <c r="BF171" s="1"/>
  <c r="BH171" s="1"/>
  <c r="AX105"/>
  <c r="BD105"/>
  <c r="BF105" s="1"/>
  <c r="BH105" s="1"/>
  <c r="BJ105" s="1"/>
  <c r="AX109"/>
  <c r="BD109"/>
  <c r="BF109" s="1"/>
  <c r="BH109" s="1"/>
  <c r="BJ109" s="1"/>
  <c r="AX110"/>
  <c r="BD110"/>
  <c r="BF110" s="1"/>
  <c r="BH110" s="1"/>
  <c r="BJ110" s="1"/>
  <c r="BD263"/>
  <c r="BF263" s="1"/>
  <c r="BD87"/>
  <c r="BF87" s="1"/>
  <c r="AX263"/>
  <c r="BG98"/>
  <c r="BF98"/>
  <c r="BE98"/>
  <c r="BD98"/>
  <c r="BC98"/>
  <c r="BA98" s="1"/>
  <c r="AY98" s="1"/>
  <c r="BB98"/>
  <c r="AZ98" s="1"/>
  <c r="AX98" s="1"/>
  <c r="BF92"/>
  <c r="BD92" s="1"/>
  <c r="BB92" s="1"/>
  <c r="AZ92" s="1"/>
  <c r="AX92" s="1"/>
  <c r="AX87"/>
  <c r="BF84"/>
  <c r="AX84"/>
  <c r="BF83"/>
  <c r="BD83" s="1"/>
  <c r="BB83" s="1"/>
  <c r="AZ83" s="1"/>
  <c r="AX83" s="1"/>
  <c r="BF94"/>
  <c r="BD94" s="1"/>
  <c r="BB94" s="1"/>
  <c r="AZ94" s="1"/>
  <c r="AX94" s="1"/>
  <c r="BF93"/>
  <c r="BD93" s="1"/>
  <c r="BB93" s="1"/>
  <c r="AZ93" s="1"/>
  <c r="AX93" s="1"/>
  <c r="BF91"/>
  <c r="BD91" s="1"/>
  <c r="BB91" s="1"/>
  <c r="AZ91" s="1"/>
  <c r="AX91" s="1"/>
  <c r="BG90"/>
  <c r="BF90"/>
  <c r="BD90" s="1"/>
  <c r="BB90" s="1"/>
  <c r="AZ90" s="1"/>
  <c r="AX90" s="1"/>
  <c r="BE90"/>
  <c r="BC90" s="1"/>
  <c r="BA90" s="1"/>
  <c r="AY90" s="1"/>
  <c r="BF89"/>
  <c r="BD89" s="1"/>
  <c r="BB89" s="1"/>
  <c r="AZ89" s="1"/>
  <c r="AX89" s="1"/>
  <c r="BF86"/>
  <c r="BD86" s="1"/>
  <c r="BB86" s="1"/>
  <c r="AZ86" s="1"/>
  <c r="AX86" s="1"/>
  <c r="BL237"/>
  <c r="BJ237" s="1"/>
  <c r="BF239"/>
  <c r="BD239" s="1"/>
  <c r="BB239" s="1"/>
  <c r="AZ239" s="1"/>
  <c r="AX239" s="1"/>
  <c r="BF240"/>
  <c r="AX240"/>
  <c r="AX238"/>
  <c r="BF238"/>
  <c r="BF41"/>
  <c r="AX41"/>
  <c r="BF31"/>
  <c r="AX31"/>
  <c r="BF44"/>
  <c r="BD44" s="1"/>
  <c r="BB44" s="1"/>
  <c r="AZ44" s="1"/>
  <c r="AX44" s="1"/>
  <c r="BL79"/>
  <c r="BJ79" s="1"/>
  <c r="BH79" s="1"/>
  <c r="BF79" s="1"/>
  <c r="BD79" s="1"/>
  <c r="BB79" s="1"/>
  <c r="AZ79" s="1"/>
  <c r="AX79" s="1"/>
  <c r="BL78"/>
  <c r="BJ78" s="1"/>
  <c r="BH78" s="1"/>
  <c r="BF78" s="1"/>
  <c r="BD78" s="1"/>
  <c r="BB78" s="1"/>
  <c r="AZ78" s="1"/>
  <c r="AX78" s="1"/>
  <c r="BL77"/>
  <c r="BJ77" s="1"/>
  <c r="BH77" s="1"/>
  <c r="BF77" s="1"/>
  <c r="BD77" s="1"/>
  <c r="BB77" s="1"/>
  <c r="AZ77" s="1"/>
  <c r="AX77" s="1"/>
  <c r="BL76"/>
  <c r="BJ76" s="1"/>
  <c r="BH76" s="1"/>
  <c r="BF76" s="1"/>
  <c r="BD76" s="1"/>
  <c r="BB76" s="1"/>
  <c r="AZ76" s="1"/>
  <c r="AX76" s="1"/>
  <c r="BI66"/>
  <c r="BG66" s="1"/>
  <c r="BE66" s="1"/>
  <c r="BC66" s="1"/>
  <c r="BA66" s="1"/>
  <c r="AY66" s="1"/>
  <c r="BH67"/>
  <c r="BF67" s="1"/>
  <c r="BD67" s="1"/>
  <c r="BB67" s="1"/>
  <c r="AZ67" s="1"/>
  <c r="AX67" s="1"/>
  <c r="BH246"/>
  <c r="BF246" s="1"/>
  <c r="BD246" s="1"/>
  <c r="BB246" s="1"/>
  <c r="AZ246" s="1"/>
  <c r="AX246" s="1"/>
  <c r="BL246"/>
  <c r="BL251"/>
  <c r="BH251"/>
  <c r="BF251" s="1"/>
  <c r="BD251" s="1"/>
  <c r="AZ251"/>
  <c r="AX251" s="1"/>
  <c r="BF27"/>
  <c r="BN27"/>
  <c r="BN30"/>
  <c r="BF30"/>
  <c r="BD30" s="1"/>
  <c r="BB30" s="1"/>
  <c r="AZ30" s="1"/>
  <c r="AX30" s="1"/>
  <c r="AX42"/>
  <c r="AZ42" s="1"/>
  <c r="BB42" s="1"/>
  <c r="BD42" s="1"/>
  <c r="BF42" s="1"/>
  <c r="BF32"/>
  <c r="BD32" s="1"/>
  <c r="BB32" s="1"/>
  <c r="AZ32" s="1"/>
  <c r="AX32" s="1"/>
  <c r="BN32"/>
  <c r="BF195"/>
  <c r="BD195" s="1"/>
  <c r="BB195" s="1"/>
  <c r="AZ195" s="1"/>
  <c r="AX195" s="1"/>
  <c r="BF190"/>
  <c r="BD190" s="1"/>
  <c r="BB190" s="1"/>
  <c r="AZ190" s="1"/>
  <c r="AX190" s="1"/>
  <c r="BA188"/>
  <c r="AY188" s="1"/>
  <c r="AZ188"/>
  <c r="AX188" s="1"/>
  <c r="BH162"/>
  <c r="BF162" s="1"/>
  <c r="BD162" s="1"/>
  <c r="BB162" s="1"/>
  <c r="AZ162" s="1"/>
  <c r="AX162" s="1"/>
  <c r="BI162"/>
  <c r="BG162" s="1"/>
  <c r="BE162" s="1"/>
  <c r="BC162" s="1"/>
  <c r="BA162" s="1"/>
  <c r="AY162" s="1"/>
  <c r="BF196"/>
  <c r="BD196" s="1"/>
  <c r="BB196" s="1"/>
  <c r="AZ196" s="1"/>
  <c r="AX196" s="1"/>
  <c r="BD164"/>
  <c r="BF164" s="1"/>
  <c r="AZ164"/>
  <c r="AZ139"/>
  <c r="BB139" s="1"/>
  <c r="BD139" s="1"/>
  <c r="BF139" s="1"/>
  <c r="BD160"/>
  <c r="BF160" s="1"/>
  <c r="BH160" s="1"/>
  <c r="AZ160"/>
  <c r="AZ57"/>
  <c r="BB57" s="1"/>
  <c r="BD57" s="1"/>
  <c r="BF57" s="1"/>
  <c r="BH57" s="1"/>
  <c r="BM162"/>
  <c r="BO162" s="1"/>
  <c r="BL162"/>
  <c r="BN162" s="1"/>
  <c r="BN152"/>
  <c r="BN135"/>
  <c r="AZ197"/>
  <c r="BB197" s="1"/>
  <c r="BD197" s="1"/>
  <c r="BF197" s="1"/>
  <c r="BN138"/>
  <c r="AX138"/>
  <c r="AZ138" s="1"/>
  <c r="BB138" s="1"/>
  <c r="BD138" s="1"/>
  <c r="BF138" s="1"/>
  <c r="BN149"/>
  <c r="BF149"/>
  <c r="AX149"/>
  <c r="BF137"/>
  <c r="BD137" s="1"/>
  <c r="BB137" s="1"/>
  <c r="AZ137" s="1"/>
  <c r="AX137" s="1"/>
  <c r="BL137"/>
  <c r="BN137" s="1"/>
  <c r="BF140"/>
  <c r="BD140" s="1"/>
  <c r="BB140" s="1"/>
  <c r="AZ140" s="1"/>
  <c r="AX140" s="1"/>
  <c r="BL140"/>
  <c r="BN140" s="1"/>
  <c r="AT528" i="1" l="1"/>
  <c r="AT581" s="1"/>
  <c r="BJ523"/>
  <c r="BH537"/>
  <c r="BH580" s="1"/>
  <c r="BH579"/>
  <c r="BG585"/>
  <c r="BG583"/>
  <c r="BF585"/>
  <c r="BF583"/>
  <c r="BG586"/>
  <c r="BG584"/>
  <c r="BF586"/>
  <c r="BF584"/>
  <c r="BN33"/>
  <c r="BL522"/>
  <c r="BL201"/>
  <c r="BJ536"/>
  <c r="BF50" i="2"/>
  <c r="BD50" s="1"/>
  <c r="BB50" s="1"/>
  <c r="AZ50" s="1"/>
  <c r="AX50" s="1"/>
  <c r="BD27"/>
  <c r="BH263"/>
  <c r="BJ263" s="1"/>
  <c r="AE1116"/>
  <c r="AE1115" s="1"/>
  <c r="AP574"/>
  <c r="AZ1115"/>
  <c r="M581"/>
  <c r="O581" s="1"/>
  <c r="K1116"/>
  <c r="BF36"/>
  <c r="BD36" s="1"/>
  <c r="BB36" s="1"/>
  <c r="AZ36" s="1"/>
  <c r="AX36" s="1"/>
  <c r="BJ36"/>
  <c r="BG36"/>
  <c r="BE36" s="1"/>
  <c r="BC36" s="1"/>
  <c r="BA36" s="1"/>
  <c r="AY36" s="1"/>
  <c r="BK36"/>
  <c r="BH237"/>
  <c r="BF237" s="1"/>
  <c r="BD237" s="1"/>
  <c r="BB237" s="1"/>
  <c r="AZ237" s="1"/>
  <c r="AX237" s="1"/>
  <c r="BG10"/>
  <c r="BL252"/>
  <c r="BJ252" s="1"/>
  <c r="BH252" s="1"/>
  <c r="BF252" s="1"/>
  <c r="BD252" s="1"/>
  <c r="BB252" s="1"/>
  <c r="AZ252" s="1"/>
  <c r="AX252" s="1"/>
  <c r="BL134"/>
  <c r="BJ134" s="1"/>
  <c r="BH134" s="1"/>
  <c r="BF134" s="1"/>
  <c r="BD134" s="1"/>
  <c r="BB134" s="1"/>
  <c r="AZ134" s="1"/>
  <c r="AX134" s="1"/>
  <c r="BL133"/>
  <c r="BJ133" s="1"/>
  <c r="BH133" s="1"/>
  <c r="BF133" s="1"/>
  <c r="BD133" s="1"/>
  <c r="BB133" s="1"/>
  <c r="AZ133" s="1"/>
  <c r="AX133" s="1"/>
  <c r="AP81"/>
  <c r="BL523" i="1" l="1"/>
  <c r="BP33"/>
  <c r="BP522" s="1"/>
  <c r="BN522"/>
  <c r="BN201"/>
  <c r="BL536"/>
  <c r="BL537" s="1"/>
  <c r="BM36" i="2"/>
  <c r="BL36"/>
  <c r="BB27"/>
  <c r="BE10"/>
  <c r="AR81"/>
  <c r="BC10"/>
  <c r="BM260"/>
  <c r="BK260" s="1"/>
  <c r="BH297"/>
  <c r="BD297"/>
  <c r="BB297" s="1"/>
  <c r="AZ297" s="1"/>
  <c r="AX297" s="1"/>
  <c r="BD295"/>
  <c r="BB295" s="1"/>
  <c r="AZ295" s="1"/>
  <c r="AX295" s="1"/>
  <c r="BD294"/>
  <c r="BB294" s="1"/>
  <c r="BN523" i="1" l="1"/>
  <c r="BP523"/>
  <c r="BP201"/>
  <c r="BN536"/>
  <c r="BN537" s="1"/>
  <c r="BN36" i="2"/>
  <c r="BO36"/>
  <c r="BM1089"/>
  <c r="AZ27"/>
  <c r="AX27" s="1"/>
  <c r="AZ294"/>
  <c r="AX294" s="1"/>
  <c r="BI260"/>
  <c r="BA10"/>
  <c r="BF85"/>
  <c r="BD85" s="1"/>
  <c r="BF69"/>
  <c r="BL158"/>
  <c r="BN158" s="1"/>
  <c r="BH158"/>
  <c r="AZ158"/>
  <c r="AX158" s="1"/>
  <c r="BL136"/>
  <c r="BN136" s="1"/>
  <c r="BF136"/>
  <c r="BD136" s="1"/>
  <c r="BB136" s="1"/>
  <c r="AZ136" s="1"/>
  <c r="AX136" s="1"/>
  <c r="BL148"/>
  <c r="BN148" s="1"/>
  <c r="BF148"/>
  <c r="AZ144"/>
  <c r="AX144" s="1"/>
  <c r="BF144"/>
  <c r="BD144" s="1"/>
  <c r="BL144"/>
  <c r="BN144" s="1"/>
  <c r="AZ147"/>
  <c r="AX147" s="1"/>
  <c r="BF147"/>
  <c r="BD147" s="1"/>
  <c r="BL147"/>
  <c r="BN147" s="1"/>
  <c r="BF141"/>
  <c r="BD141" s="1"/>
  <c r="BL141"/>
  <c r="BN141" s="1"/>
  <c r="AZ141"/>
  <c r="AX141" s="1"/>
  <c r="AZ161"/>
  <c r="AX161" s="1"/>
  <c r="BH161"/>
  <c r="BF161" s="1"/>
  <c r="BD161" s="1"/>
  <c r="BL161"/>
  <c r="BN161" s="1"/>
  <c r="AZ159"/>
  <c r="AX159" s="1"/>
  <c r="BH159"/>
  <c r="BF159" s="1"/>
  <c r="BD159" s="1"/>
  <c r="BL159"/>
  <c r="BN159" s="1"/>
  <c r="BF142"/>
  <c r="BD142" s="1"/>
  <c r="BB142" s="1"/>
  <c r="AZ142" s="1"/>
  <c r="AX142" s="1"/>
  <c r="BL142"/>
  <c r="BN142" s="1"/>
  <c r="AX122"/>
  <c r="AZ122" s="1"/>
  <c r="BL122"/>
  <c r="BN122" s="1"/>
  <c r="BL121"/>
  <c r="BN121" s="1"/>
  <c r="AX121"/>
  <c r="AZ121" s="1"/>
  <c r="BL120"/>
  <c r="BN120" s="1"/>
  <c r="AZ120"/>
  <c r="AX120" s="1"/>
  <c r="AZ119"/>
  <c r="AX119" s="1"/>
  <c r="BL119"/>
  <c r="BN119" s="1"/>
  <c r="AZ116"/>
  <c r="AX116" s="1"/>
  <c r="BL116"/>
  <c r="BN116" s="1"/>
  <c r="AX262"/>
  <c r="AX129"/>
  <c r="AZ129" s="1"/>
  <c r="BL129"/>
  <c r="BN129" s="1"/>
  <c r="BL126"/>
  <c r="BN126" s="1"/>
  <c r="AX126"/>
  <c r="AZ126" s="1"/>
  <c r="AX127"/>
  <c r="AZ127" s="1"/>
  <c r="BB127" s="1"/>
  <c r="BL127"/>
  <c r="BN127" s="1"/>
  <c r="BP127" s="1"/>
  <c r="BL125"/>
  <c r="BN125" s="1"/>
  <c r="AX124"/>
  <c r="AZ124" s="1"/>
  <c r="BL124"/>
  <c r="BN124" s="1"/>
  <c r="AX123"/>
  <c r="AZ123" s="1"/>
  <c r="BL123"/>
  <c r="BN123" s="1"/>
  <c r="AX114"/>
  <c r="AZ114" s="1"/>
  <c r="BB114" s="1"/>
  <c r="BJ114"/>
  <c r="AZ113"/>
  <c r="AX113" s="1"/>
  <c r="AX115"/>
  <c r="AZ115" s="1"/>
  <c r="AX236"/>
  <c r="AZ236" s="1"/>
  <c r="AX211"/>
  <c r="AZ211" s="1"/>
  <c r="AX224"/>
  <c r="AZ224" s="1"/>
  <c r="AX212"/>
  <c r="AZ212" s="1"/>
  <c r="BB212" s="1"/>
  <c r="AX213"/>
  <c r="AZ213" s="1"/>
  <c r="BB213" s="1"/>
  <c r="BD213" s="1"/>
  <c r="BF213" s="1"/>
  <c r="BH213" s="1"/>
  <c r="AX232"/>
  <c r="AZ232" s="1"/>
  <c r="BJ232"/>
  <c r="BL232" s="1"/>
  <c r="BN232" s="1"/>
  <c r="BJ230"/>
  <c r="BL230" s="1"/>
  <c r="BN230" s="1"/>
  <c r="AX230"/>
  <c r="AZ230" s="1"/>
  <c r="AX234"/>
  <c r="AZ234" s="1"/>
  <c r="BL223"/>
  <c r="BN223" s="1"/>
  <c r="AX228"/>
  <c r="AX223"/>
  <c r="AZ223" s="1"/>
  <c r="AX226"/>
  <c r="AZ226" s="1"/>
  <c r="BA220"/>
  <c r="AY220" s="1"/>
  <c r="BL220"/>
  <c r="BN220" s="1"/>
  <c r="BE220"/>
  <c r="AZ220"/>
  <c r="AX220" s="1"/>
  <c r="AZ218"/>
  <c r="AZ400"/>
  <c r="AZ398"/>
  <c r="AZ397"/>
  <c r="BP536" i="1" l="1"/>
  <c r="BP537" s="1"/>
  <c r="BR201"/>
  <c r="BR536" s="1"/>
  <c r="BR537" s="1"/>
  <c r="BO1089" i="2"/>
  <c r="BO1068" s="1"/>
  <c r="BL114"/>
  <c r="BN114" s="1"/>
  <c r="BF158"/>
  <c r="BD158" s="1"/>
  <c r="BM1068"/>
  <c r="BM1067"/>
  <c r="BD148"/>
  <c r="BD1088" s="1"/>
  <c r="BF1088"/>
  <c r="BB85"/>
  <c r="AZ262"/>
  <c r="BG260"/>
  <c r="BD212"/>
  <c r="BF212" s="1"/>
  <c r="BH212" s="1"/>
  <c r="BJ212" s="1"/>
  <c r="BL212" s="1"/>
  <c r="BN212" s="1"/>
  <c r="BJ213"/>
  <c r="BL213" s="1"/>
  <c r="BN213" s="1"/>
  <c r="AX218"/>
  <c r="BG220"/>
  <c r="AY10"/>
  <c r="AZ228"/>
  <c r="BL634"/>
  <c r="BJ634" s="1"/>
  <c r="BL632"/>
  <c r="BJ632" s="1"/>
  <c r="AZ629"/>
  <c r="BB629" s="1"/>
  <c r="BD629" s="1"/>
  <c r="BF629" s="1"/>
  <c r="BH629" s="1"/>
  <c r="BJ629" s="1"/>
  <c r="BL629" s="1"/>
  <c r="AZ628"/>
  <c r="AZ630"/>
  <c r="BB630" s="1"/>
  <c r="BD630" s="1"/>
  <c r="BF630" s="1"/>
  <c r="BH630" s="1"/>
  <c r="BJ630" s="1"/>
  <c r="BL630" s="1"/>
  <c r="AZ643"/>
  <c r="BA643"/>
  <c r="AZ644"/>
  <c r="AZ645"/>
  <c r="AZ355"/>
  <c r="AX375"/>
  <c r="AX374"/>
  <c r="AY374"/>
  <c r="AX388"/>
  <c r="AZ600"/>
  <c r="AX600" s="1"/>
  <c r="AZ599"/>
  <c r="AX599" s="1"/>
  <c r="BD599"/>
  <c r="AZ598"/>
  <c r="AX598" s="1"/>
  <c r="BD598"/>
  <c r="AZ597"/>
  <c r="AX597" s="1"/>
  <c r="BD597"/>
  <c r="AZ596"/>
  <c r="AX596" s="1"/>
  <c r="BD596"/>
  <c r="AZ595"/>
  <c r="AX595" s="1"/>
  <c r="BD595"/>
  <c r="AZ594"/>
  <c r="AX594" s="1"/>
  <c r="BD594"/>
  <c r="AZ593"/>
  <c r="AX593" s="1"/>
  <c r="BD593"/>
  <c r="BD592"/>
  <c r="AZ592"/>
  <c r="AX592" s="1"/>
  <c r="AZ591"/>
  <c r="AX591" s="1"/>
  <c r="AZ590"/>
  <c r="AX590" s="1"/>
  <c r="BD590"/>
  <c r="AZ589"/>
  <c r="AX589" s="1"/>
  <c r="BD589"/>
  <c r="AT572"/>
  <c r="AR572" s="1"/>
  <c r="BH572"/>
  <c r="BJ572" s="1"/>
  <c r="BL572" s="1"/>
  <c r="BN572" s="1"/>
  <c r="AZ572"/>
  <c r="AX572" s="1"/>
  <c r="AX1100" l="1"/>
  <c r="BO1067"/>
  <c r="BO1048" s="1"/>
  <c r="BJ1089"/>
  <c r="BG1089"/>
  <c r="BG1067" s="1"/>
  <c r="BB148"/>
  <c r="AZ148" s="1"/>
  <c r="AX148" s="1"/>
  <c r="BH1089"/>
  <c r="AZ85"/>
  <c r="AX85" s="1"/>
  <c r="BD262"/>
  <c r="BB643"/>
  <c r="BC643"/>
  <c r="BC1122" s="1"/>
  <c r="BC1073" s="1"/>
  <c r="BA1122"/>
  <c r="BB628"/>
  <c r="BD1116"/>
  <c r="BE260"/>
  <c r="BE1089" s="1"/>
  <c r="BI220"/>
  <c r="BI1089" s="1"/>
  <c r="BH343"/>
  <c r="BH1095" s="1"/>
  <c r="AX343"/>
  <c r="BH306"/>
  <c r="AX306"/>
  <c r="BH573"/>
  <c r="BJ573" s="1"/>
  <c r="BL573" s="1"/>
  <c r="BN573" s="1"/>
  <c r="AZ573"/>
  <c r="AX573" s="1"/>
  <c r="AZ566"/>
  <c r="BH566"/>
  <c r="BJ566" s="1"/>
  <c r="BL566" s="1"/>
  <c r="BN566" s="1"/>
  <c r="AZ563"/>
  <c r="AX563" s="1"/>
  <c r="BH563"/>
  <c r="BJ563" s="1"/>
  <c r="BL563" s="1"/>
  <c r="BN563" s="1"/>
  <c r="AZ553"/>
  <c r="AX553" s="1"/>
  <c r="AZ562"/>
  <c r="AX562" s="1"/>
  <c r="BH562"/>
  <c r="BJ562" s="1"/>
  <c r="BL562" s="1"/>
  <c r="BN562" s="1"/>
  <c r="AX561"/>
  <c r="AZ561" s="1"/>
  <c r="BH561"/>
  <c r="BJ561" s="1"/>
  <c r="BL561" s="1"/>
  <c r="BN561" s="1"/>
  <c r="AX560"/>
  <c r="AZ560" s="1"/>
  <c r="BH560"/>
  <c r="BJ560" s="1"/>
  <c r="BL560" s="1"/>
  <c r="BN560" s="1"/>
  <c r="BH559"/>
  <c r="BJ559" s="1"/>
  <c r="BL559" s="1"/>
  <c r="BN559" s="1"/>
  <c r="AT559"/>
  <c r="AX559"/>
  <c r="AZ559" s="1"/>
  <c r="AT558"/>
  <c r="AX558"/>
  <c r="AZ558" s="1"/>
  <c r="BH558"/>
  <c r="BJ558" s="1"/>
  <c r="BL558" s="1"/>
  <c r="BN558" s="1"/>
  <c r="AX557"/>
  <c r="AZ557" s="1"/>
  <c r="BH557"/>
  <c r="BJ557" s="1"/>
  <c r="BL557" s="1"/>
  <c r="BN557" s="1"/>
  <c r="BH553"/>
  <c r="BJ553" s="1"/>
  <c r="BL553" s="1"/>
  <c r="BN553" s="1"/>
  <c r="BH552"/>
  <c r="BJ552" s="1"/>
  <c r="BL552" s="1"/>
  <c r="BN552" s="1"/>
  <c r="AX552"/>
  <c r="AZ552" s="1"/>
  <c r="AX551"/>
  <c r="AZ551" s="1"/>
  <c r="BH551"/>
  <c r="BJ551" s="1"/>
  <c r="AX548"/>
  <c r="AZ548" s="1"/>
  <c r="AX547"/>
  <c r="AZ547" s="1"/>
  <c r="AX546"/>
  <c r="AZ546" s="1"/>
  <c r="AX545"/>
  <c r="AZ545" s="1"/>
  <c r="BH545"/>
  <c r="BL545"/>
  <c r="BN545" s="1"/>
  <c r="AX544"/>
  <c r="AX1116" s="1"/>
  <c r="BL544"/>
  <c r="BH544"/>
  <c r="BL543"/>
  <c r="BN543" s="1"/>
  <c r="BH543"/>
  <c r="BB543"/>
  <c r="BD543" s="1"/>
  <c r="BB541"/>
  <c r="BD541" s="1"/>
  <c r="BH541"/>
  <c r="BL541"/>
  <c r="BN541" s="1"/>
  <c r="BB540"/>
  <c r="BH540"/>
  <c r="BL540" s="1"/>
  <c r="BN540" s="1"/>
  <c r="BB537"/>
  <c r="BH537"/>
  <c r="BJ537" s="1"/>
  <c r="BL537" s="1"/>
  <c r="BB536"/>
  <c r="BH536"/>
  <c r="BJ536" s="1"/>
  <c r="BL536" s="1"/>
  <c r="BH535"/>
  <c r="BM534"/>
  <c r="BM1113" s="1"/>
  <c r="BB535"/>
  <c r="BB534"/>
  <c r="BG1068" l="1"/>
  <c r="BB1113"/>
  <c r="BN1113"/>
  <c r="BD1113"/>
  <c r="BI1067"/>
  <c r="BI1068"/>
  <c r="BE1067"/>
  <c r="BE1068"/>
  <c r="AZ343"/>
  <c r="AX1095"/>
  <c r="BF262"/>
  <c r="AZ306"/>
  <c r="AX1091"/>
  <c r="AX1069"/>
  <c r="AX1049" s="1"/>
  <c r="AX1070"/>
  <c r="BH1113"/>
  <c r="BC1074"/>
  <c r="BH1116"/>
  <c r="BD628"/>
  <c r="BL551"/>
  <c r="BN551" s="1"/>
  <c r="BJ1116"/>
  <c r="BN544"/>
  <c r="BC260"/>
  <c r="BC1089" s="1"/>
  <c r="BJ535"/>
  <c r="BJ1113" s="1"/>
  <c r="BK534"/>
  <c r="BK1113" s="1"/>
  <c r="BK1071" s="1"/>
  <c r="BK220"/>
  <c r="BK1089" s="1"/>
  <c r="BL228"/>
  <c r="BN228" s="1"/>
  <c r="AZ544"/>
  <c r="AZ1116" s="1"/>
  <c r="BF772"/>
  <c r="BD772" s="1"/>
  <c r="BB772" s="1"/>
  <c r="AZ772" s="1"/>
  <c r="AX772" s="1"/>
  <c r="BF771"/>
  <c r="BD771" s="1"/>
  <c r="BB771" s="1"/>
  <c r="AZ771" s="1"/>
  <c r="AX771" s="1"/>
  <c r="BF770"/>
  <c r="BD770" s="1"/>
  <c r="BB770" s="1"/>
  <c r="AZ770" s="1"/>
  <c r="AX770" s="1"/>
  <c r="BF769"/>
  <c r="BD769" s="1"/>
  <c r="BB769" s="1"/>
  <c r="AZ769" s="1"/>
  <c r="AX769" s="1"/>
  <c r="BF768"/>
  <c r="BD768" s="1"/>
  <c r="BB768" s="1"/>
  <c r="AZ768" s="1"/>
  <c r="AX768" s="1"/>
  <c r="BF767"/>
  <c r="BD767" s="1"/>
  <c r="BB767" s="1"/>
  <c r="AZ767" s="1"/>
  <c r="AX767" s="1"/>
  <c r="BF766"/>
  <c r="BD766" s="1"/>
  <c r="BB766" s="1"/>
  <c r="AZ766" s="1"/>
  <c r="AX766" s="1"/>
  <c r="BF765"/>
  <c r="BD765" s="1"/>
  <c r="BB765" s="1"/>
  <c r="AZ765" s="1"/>
  <c r="AX765" s="1"/>
  <c r="BF764"/>
  <c r="BD764" s="1"/>
  <c r="BB764" s="1"/>
  <c r="AZ764" s="1"/>
  <c r="AX764" s="1"/>
  <c r="BK763"/>
  <c r="BG763"/>
  <c r="BE763" s="1"/>
  <c r="BC763" s="1"/>
  <c r="BA763" s="1"/>
  <c r="AY763" s="1"/>
  <c r="BB762"/>
  <c r="BD762" s="1"/>
  <c r="BF762" s="1"/>
  <c r="BF759"/>
  <c r="BD759" s="1"/>
  <c r="BB759" s="1"/>
  <c r="AZ759" s="1"/>
  <c r="AX759" s="1"/>
  <c r="BN759"/>
  <c r="BL759" s="1"/>
  <c r="BJ759" s="1"/>
  <c r="BF758"/>
  <c r="BN758"/>
  <c r="BL883"/>
  <c r="BH883"/>
  <c r="BF883" s="1"/>
  <c r="BD883" s="1"/>
  <c r="BB883" s="1"/>
  <c r="AZ883" s="1"/>
  <c r="AX883" s="1"/>
  <c r="BF757"/>
  <c r="BD757" s="1"/>
  <c r="BB757" s="1"/>
  <c r="AZ757" s="1"/>
  <c r="BN757"/>
  <c r="BL757" s="1"/>
  <c r="BJ757" s="1"/>
  <c r="BF756"/>
  <c r="BD756" s="1"/>
  <c r="BB756" s="1"/>
  <c r="AZ756" s="1"/>
  <c r="AX756" s="1"/>
  <c r="BN756"/>
  <c r="BL756" s="1"/>
  <c r="BJ756" s="1"/>
  <c r="BF755"/>
  <c r="BD755" s="1"/>
  <c r="BB755" s="1"/>
  <c r="AZ755" s="1"/>
  <c r="AX755" s="1"/>
  <c r="BN755"/>
  <c r="BL755" s="1"/>
  <c r="BJ755" s="1"/>
  <c r="BN754"/>
  <c r="BL754" s="1"/>
  <c r="BJ754" s="1"/>
  <c r="BF754"/>
  <c r="BD754" s="1"/>
  <c r="BB754" s="1"/>
  <c r="AZ754" s="1"/>
  <c r="AX754" s="1"/>
  <c r="BK749"/>
  <c r="BM749" s="1"/>
  <c r="BO749" s="1"/>
  <c r="BK748"/>
  <c r="BM748" s="1"/>
  <c r="BO748" s="1"/>
  <c r="BK747"/>
  <c r="BG749"/>
  <c r="BE749" s="1"/>
  <c r="BC749" s="1"/>
  <c r="BA749" s="1"/>
  <c r="AY749" s="1"/>
  <c r="BG748"/>
  <c r="BE748" s="1"/>
  <c r="BC748" s="1"/>
  <c r="BA748" s="1"/>
  <c r="AY748" s="1"/>
  <c r="BF746"/>
  <c r="BD746" s="1"/>
  <c r="BB746" s="1"/>
  <c r="AZ746" s="1"/>
  <c r="AX746" s="1"/>
  <c r="BN746"/>
  <c r="BL746" s="1"/>
  <c r="BJ746" s="1"/>
  <c r="BF745"/>
  <c r="BD745" s="1"/>
  <c r="BB745" s="1"/>
  <c r="AZ745" s="1"/>
  <c r="AX745" s="1"/>
  <c r="BN745"/>
  <c r="BL745" s="1"/>
  <c r="BJ745" s="1"/>
  <c r="BF744"/>
  <c r="BD744" s="1"/>
  <c r="BB744" s="1"/>
  <c r="AZ744" s="1"/>
  <c r="AX744" s="1"/>
  <c r="BN744"/>
  <c r="BL744" s="1"/>
  <c r="BJ744" s="1"/>
  <c r="BF743"/>
  <c r="BD743" s="1"/>
  <c r="BB743" s="1"/>
  <c r="AZ743" s="1"/>
  <c r="AX743" s="1"/>
  <c r="BN743"/>
  <c r="BL743" s="1"/>
  <c r="BJ743" s="1"/>
  <c r="BF742"/>
  <c r="BD742" s="1"/>
  <c r="BB742" s="1"/>
  <c r="AZ742" s="1"/>
  <c r="AX742" s="1"/>
  <c r="BN742"/>
  <c r="BL742" s="1"/>
  <c r="BJ742" s="1"/>
  <c r="BF741"/>
  <c r="BD741" s="1"/>
  <c r="BB741" s="1"/>
  <c r="AZ741" s="1"/>
  <c r="AX741" s="1"/>
  <c r="BN741"/>
  <c r="BL741" s="1"/>
  <c r="BJ741" s="1"/>
  <c r="BN740"/>
  <c r="BL740" s="1"/>
  <c r="BJ740" s="1"/>
  <c r="BF740"/>
  <c r="BD740" s="1"/>
  <c r="BB740" s="1"/>
  <c r="AZ740" s="1"/>
  <c r="AX740" s="1"/>
  <c r="BN739"/>
  <c r="BL739" s="1"/>
  <c r="BJ739" s="1"/>
  <c r="BF737"/>
  <c r="BD737" s="1"/>
  <c r="BB737" s="1"/>
  <c r="AZ737" s="1"/>
  <c r="AX737" s="1"/>
  <c r="BF738"/>
  <c r="BD738" s="1"/>
  <c r="BB738" s="1"/>
  <c r="AZ738" s="1"/>
  <c r="AX738" s="1"/>
  <c r="BD739"/>
  <c r="BB739" s="1"/>
  <c r="AZ739" s="1"/>
  <c r="AX739" s="1"/>
  <c r="BN737"/>
  <c r="BL737" s="1"/>
  <c r="BJ737" s="1"/>
  <c r="BN738"/>
  <c r="BL738" s="1"/>
  <c r="BJ738" s="1"/>
  <c r="BF736"/>
  <c r="BD736" s="1"/>
  <c r="BB736" s="1"/>
  <c r="AZ736" s="1"/>
  <c r="AX736" s="1"/>
  <c r="BN736"/>
  <c r="BL736" s="1"/>
  <c r="BJ736" s="1"/>
  <c r="BN735"/>
  <c r="BL735" s="1"/>
  <c r="BJ735" s="1"/>
  <c r="BF735"/>
  <c r="BD735" s="1"/>
  <c r="BB735" s="1"/>
  <c r="AZ735" s="1"/>
  <c r="AX735" s="1"/>
  <c r="BF733"/>
  <c r="BD733" s="1"/>
  <c r="BB733" s="1"/>
  <c r="AZ733" s="1"/>
  <c r="AX733" s="1"/>
  <c r="BN733"/>
  <c r="BL733" s="1"/>
  <c r="BJ733" s="1"/>
  <c r="BN732"/>
  <c r="BL732" s="1"/>
  <c r="BF732"/>
  <c r="BD732" s="1"/>
  <c r="BB732" s="1"/>
  <c r="AZ732" s="1"/>
  <c r="AX732" s="1"/>
  <c r="BJ729"/>
  <c r="BN729"/>
  <c r="BL882"/>
  <c r="BN882" s="1"/>
  <c r="BH879"/>
  <c r="BF879" s="1"/>
  <c r="BD879" s="1"/>
  <c r="BB879" s="1"/>
  <c r="AZ879" s="1"/>
  <c r="AX879" s="1"/>
  <c r="BH880"/>
  <c r="BF880" s="1"/>
  <c r="BD880" s="1"/>
  <c r="BB880" s="1"/>
  <c r="AZ880" s="1"/>
  <c r="AX880" s="1"/>
  <c r="BH881"/>
  <c r="BF881" s="1"/>
  <c r="BD881" s="1"/>
  <c r="BB881" s="1"/>
  <c r="AZ881" s="1"/>
  <c r="AX881" s="1"/>
  <c r="BH882"/>
  <c r="BF882" s="1"/>
  <c r="BD882" s="1"/>
  <c r="BB882" s="1"/>
  <c r="AZ882" s="1"/>
  <c r="AX882" s="1"/>
  <c r="BL881"/>
  <c r="BL880"/>
  <c r="BN880" s="1"/>
  <c r="BL879"/>
  <c r="BN879" s="1"/>
  <c r="BL878"/>
  <c r="BH876"/>
  <c r="BF876" s="1"/>
  <c r="BD876" s="1"/>
  <c r="BB876" s="1"/>
  <c r="AZ876" s="1"/>
  <c r="AX876" s="1"/>
  <c r="BH877"/>
  <c r="BF877" s="1"/>
  <c r="BD877" s="1"/>
  <c r="BB877" s="1"/>
  <c r="AZ877" s="1"/>
  <c r="AX877" s="1"/>
  <c r="BH878"/>
  <c r="BF878" s="1"/>
  <c r="BD878" s="1"/>
  <c r="BB878" s="1"/>
  <c r="AZ878" s="1"/>
  <c r="AX878" s="1"/>
  <c r="BL877"/>
  <c r="BN877" s="1"/>
  <c r="BL876"/>
  <c r="BN875"/>
  <c r="BH874"/>
  <c r="BF874" s="1"/>
  <c r="BD874" s="1"/>
  <c r="BB874" s="1"/>
  <c r="AZ874" s="1"/>
  <c r="AX874" s="1"/>
  <c r="BH875"/>
  <c r="BF875" s="1"/>
  <c r="BD875" s="1"/>
  <c r="BB875" s="1"/>
  <c r="AZ875" s="1"/>
  <c r="AX875" s="1"/>
  <c r="BL874"/>
  <c r="BN873"/>
  <c r="BH868"/>
  <c r="BF868" s="1"/>
  <c r="BD868" s="1"/>
  <c r="BB868" s="1"/>
  <c r="AZ868" s="1"/>
  <c r="AX868" s="1"/>
  <c r="BH869"/>
  <c r="BF869" s="1"/>
  <c r="BD869" s="1"/>
  <c r="BB869" s="1"/>
  <c r="AZ869" s="1"/>
  <c r="AX869" s="1"/>
  <c r="BH870"/>
  <c r="BF870" s="1"/>
  <c r="BD870" s="1"/>
  <c r="BB870" s="1"/>
  <c r="AZ870" s="1"/>
  <c r="AX870" s="1"/>
  <c r="BH871"/>
  <c r="BF871" s="1"/>
  <c r="BD871" s="1"/>
  <c r="BB871" s="1"/>
  <c r="AZ871" s="1"/>
  <c r="AX871" s="1"/>
  <c r="BH872"/>
  <c r="BF872" s="1"/>
  <c r="BD872" s="1"/>
  <c r="BB872" s="1"/>
  <c r="AZ872" s="1"/>
  <c r="AX872" s="1"/>
  <c r="BH873"/>
  <c r="BF873" s="1"/>
  <c r="BD873" s="1"/>
  <c r="BB873" s="1"/>
  <c r="AZ873" s="1"/>
  <c r="AX873" s="1"/>
  <c r="AP872"/>
  <c r="BN872"/>
  <c r="BL871"/>
  <c r="BN871" s="1"/>
  <c r="BL870"/>
  <c r="BL869"/>
  <c r="BL868"/>
  <c r="BL867"/>
  <c r="AC867"/>
  <c r="AP867"/>
  <c r="AR867" s="1"/>
  <c r="BH867"/>
  <c r="BF867" s="1"/>
  <c r="BD867" s="1"/>
  <c r="BB867" s="1"/>
  <c r="AZ867" s="1"/>
  <c r="AX867" s="1"/>
  <c r="BL866"/>
  <c r="BH866"/>
  <c r="AX695"/>
  <c r="AZ695" s="1"/>
  <c r="BB695" s="1"/>
  <c r="BD695" s="1"/>
  <c r="BF695" s="1"/>
  <c r="BH695" s="1"/>
  <c r="BL695"/>
  <c r="BL696"/>
  <c r="BH696"/>
  <c r="BF696" s="1"/>
  <c r="BD696" s="1"/>
  <c r="BB696" s="1"/>
  <c r="AZ696" s="1"/>
  <c r="AX696" s="1"/>
  <c r="BL699"/>
  <c r="BH699"/>
  <c r="BF699" s="1"/>
  <c r="BD699" s="1"/>
  <c r="BB699" s="1"/>
  <c r="AZ699" s="1"/>
  <c r="AX699" s="1"/>
  <c r="BH708"/>
  <c r="BF708" s="1"/>
  <c r="BD708" s="1"/>
  <c r="BB708" s="1"/>
  <c r="AZ708" s="1"/>
  <c r="AX708" s="1"/>
  <c r="BL708"/>
  <c r="BH707"/>
  <c r="BF707" s="1"/>
  <c r="BD707" s="1"/>
  <c r="BB707" s="1"/>
  <c r="AZ707" s="1"/>
  <c r="AX707" s="1"/>
  <c r="BL707"/>
  <c r="BH706"/>
  <c r="BF706" s="1"/>
  <c r="BD706" s="1"/>
  <c r="BB706" s="1"/>
  <c r="AZ706" s="1"/>
  <c r="AX706" s="1"/>
  <c r="BL706"/>
  <c r="BL705"/>
  <c r="BH705"/>
  <c r="BF705" s="1"/>
  <c r="BD705" s="1"/>
  <c r="BB705" s="1"/>
  <c r="AZ705" s="1"/>
  <c r="AX705" s="1"/>
  <c r="BL701"/>
  <c r="BH701"/>
  <c r="BF701" s="1"/>
  <c r="BD701" s="1"/>
  <c r="BB701" s="1"/>
  <c r="AZ701" s="1"/>
  <c r="AX701" s="1"/>
  <c r="BL694"/>
  <c r="BH694"/>
  <c r="BF694" s="1"/>
  <c r="BD694" s="1"/>
  <c r="BB694" s="1"/>
  <c r="AZ694" s="1"/>
  <c r="AX694" s="1"/>
  <c r="BL693"/>
  <c r="AX693"/>
  <c r="BH692"/>
  <c r="BF692" s="1"/>
  <c r="BD692" s="1"/>
  <c r="BB692" s="1"/>
  <c r="AZ692" s="1"/>
  <c r="AX692" s="1"/>
  <c r="BL692"/>
  <c r="BH691"/>
  <c r="BF691" s="1"/>
  <c r="BD691" s="1"/>
  <c r="BB691" s="1"/>
  <c r="AZ691" s="1"/>
  <c r="AX691" s="1"/>
  <c r="BL691"/>
  <c r="BH690"/>
  <c r="BF690" s="1"/>
  <c r="BD690" s="1"/>
  <c r="BB690" s="1"/>
  <c r="AZ690" s="1"/>
  <c r="AX690" s="1"/>
  <c r="BL690"/>
  <c r="BH689"/>
  <c r="BF689" s="1"/>
  <c r="BD689" s="1"/>
  <c r="BB689" s="1"/>
  <c r="AZ689" s="1"/>
  <c r="AX689" s="1"/>
  <c r="BL689"/>
  <c r="BL688"/>
  <c r="BH688"/>
  <c r="BF688" s="1"/>
  <c r="BD688" s="1"/>
  <c r="BB688" s="1"/>
  <c r="AZ688" s="1"/>
  <c r="AX688" s="1"/>
  <c r="AX686"/>
  <c r="AZ686" s="1"/>
  <c r="BB686" s="1"/>
  <c r="BD686" s="1"/>
  <c r="BF686" s="1"/>
  <c r="BH686" s="1"/>
  <c r="BL686"/>
  <c r="AX685"/>
  <c r="AX684"/>
  <c r="AZ684" s="1"/>
  <c r="BB684" s="1"/>
  <c r="BD684" s="1"/>
  <c r="BF684" s="1"/>
  <c r="BH684" s="1"/>
  <c r="BL683"/>
  <c r="BL684"/>
  <c r="AX683"/>
  <c r="AZ683" s="1"/>
  <c r="BB683" s="1"/>
  <c r="BD683" s="1"/>
  <c r="BF683" s="1"/>
  <c r="BH683" s="1"/>
  <c r="BL682"/>
  <c r="BF682"/>
  <c r="BD682" s="1"/>
  <c r="BB682" s="1"/>
  <c r="AZ682" s="1"/>
  <c r="AX682" s="1"/>
  <c r="BF681"/>
  <c r="BD681" s="1"/>
  <c r="BB681" s="1"/>
  <c r="AZ681" s="1"/>
  <c r="AX681" s="1"/>
  <c r="BL681"/>
  <c r="BH679"/>
  <c r="BF679" s="1"/>
  <c r="BD679" s="1"/>
  <c r="BB679" s="1"/>
  <c r="AZ679" s="1"/>
  <c r="AX679" s="1"/>
  <c r="BH680"/>
  <c r="BF680" s="1"/>
  <c r="BD680" s="1"/>
  <c r="BB680" s="1"/>
  <c r="AZ680" s="1"/>
  <c r="AX680" s="1"/>
  <c r="BL680"/>
  <c r="BL678"/>
  <c r="BH678"/>
  <c r="BF678" s="1"/>
  <c r="BD678" s="1"/>
  <c r="BB678" s="1"/>
  <c r="AZ678" s="1"/>
  <c r="AX678" s="1"/>
  <c r="BH677"/>
  <c r="BF677" s="1"/>
  <c r="BD677" s="1"/>
  <c r="BB677" s="1"/>
  <c r="AZ677" s="1"/>
  <c r="AX677" s="1"/>
  <c r="BL677"/>
  <c r="BH676"/>
  <c r="BF676" s="1"/>
  <c r="BD676" s="1"/>
  <c r="BB676" s="1"/>
  <c r="AZ676" s="1"/>
  <c r="AX676" s="1"/>
  <c r="BL676"/>
  <c r="BH672"/>
  <c r="BF672" s="1"/>
  <c r="BD672" s="1"/>
  <c r="BB672" s="1"/>
  <c r="AZ672" s="1"/>
  <c r="AX672" s="1"/>
  <c r="BH673"/>
  <c r="BF673" s="1"/>
  <c r="BD673" s="1"/>
  <c r="BB673" s="1"/>
  <c r="AZ673" s="1"/>
  <c r="AX673" s="1"/>
  <c r="BH674"/>
  <c r="BF674" s="1"/>
  <c r="BD674" s="1"/>
  <c r="BB674" s="1"/>
  <c r="AZ674" s="1"/>
  <c r="AX674" s="1"/>
  <c r="BH675"/>
  <c r="BF675" s="1"/>
  <c r="BD675" s="1"/>
  <c r="BB675" s="1"/>
  <c r="AZ675" s="1"/>
  <c r="AX675" s="1"/>
  <c r="BL675"/>
  <c r="BL674"/>
  <c r="BL673"/>
  <c r="BL672"/>
  <c r="BH671"/>
  <c r="BL671"/>
  <c r="BL670"/>
  <c r="BF670"/>
  <c r="BD670" s="1"/>
  <c r="BB670" s="1"/>
  <c r="AZ670" s="1"/>
  <c r="AX670" s="1"/>
  <c r="BF668"/>
  <c r="BD668" s="1"/>
  <c r="BB668" s="1"/>
  <c r="AZ668" s="1"/>
  <c r="AX668" s="1"/>
  <c r="BL668"/>
  <c r="BF667"/>
  <c r="BD667" s="1"/>
  <c r="BB667" s="1"/>
  <c r="AZ667" s="1"/>
  <c r="AX667" s="1"/>
  <c r="BL667"/>
  <c r="BL666"/>
  <c r="BH666"/>
  <c r="BF666" s="1"/>
  <c r="BD666" s="1"/>
  <c r="BB666" s="1"/>
  <c r="AZ666" s="1"/>
  <c r="AX666" s="1"/>
  <c r="BL664"/>
  <c r="BH664"/>
  <c r="BF664" s="1"/>
  <c r="BD664" s="1"/>
  <c r="BB664" s="1"/>
  <c r="AZ664" s="1"/>
  <c r="AX664" s="1"/>
  <c r="BH662"/>
  <c r="BF662" s="1"/>
  <c r="BD662" s="1"/>
  <c r="BB662" s="1"/>
  <c r="AZ662" s="1"/>
  <c r="AX662" s="1"/>
  <c r="BF663"/>
  <c r="BD663" s="1"/>
  <c r="BB663" s="1"/>
  <c r="AZ663" s="1"/>
  <c r="AX663" s="1"/>
  <c r="BL662"/>
  <c r="BL663"/>
  <c r="BH661"/>
  <c r="BL661"/>
  <c r="BL685"/>
  <c r="BL679"/>
  <c r="AX713"/>
  <c r="AZ713" s="1"/>
  <c r="BB713" s="1"/>
  <c r="BD713" s="1"/>
  <c r="BF713" s="1"/>
  <c r="BH713" s="1"/>
  <c r="AX712"/>
  <c r="AZ712" s="1"/>
  <c r="BB712" s="1"/>
  <c r="BD712" s="1"/>
  <c r="BF712" s="1"/>
  <c r="BH712" s="1"/>
  <c r="AX711"/>
  <c r="AZ711" s="1"/>
  <c r="BB711" s="1"/>
  <c r="BD711" s="1"/>
  <c r="BF711" s="1"/>
  <c r="BH711" s="1"/>
  <c r="AX710"/>
  <c r="AZ710" s="1"/>
  <c r="BB710" s="1"/>
  <c r="BD710" s="1"/>
  <c r="BF710" s="1"/>
  <c r="BH710" s="1"/>
  <c r="AX709"/>
  <c r="AZ709" s="1"/>
  <c r="BB709" s="1"/>
  <c r="BD709" s="1"/>
  <c r="BF709" s="1"/>
  <c r="BH709" s="1"/>
  <c r="BL713"/>
  <c r="BL712"/>
  <c r="BL711"/>
  <c r="BL710"/>
  <c r="BL709"/>
  <c r="BH844"/>
  <c r="BH843"/>
  <c r="BH842"/>
  <c r="BH841"/>
  <c r="BH840"/>
  <c r="BH839"/>
  <c r="BH838"/>
  <c r="BN1116" l="1"/>
  <c r="BK1068"/>
  <c r="BK1067"/>
  <c r="BC1068"/>
  <c r="BC1067"/>
  <c r="BB343"/>
  <c r="AZ1095"/>
  <c r="BL1116"/>
  <c r="BB306"/>
  <c r="AZ1091"/>
  <c r="BF1091"/>
  <c r="BH262"/>
  <c r="BL1129"/>
  <c r="AZ693"/>
  <c r="AX1129"/>
  <c r="BF866"/>
  <c r="BN1133"/>
  <c r="BK1133"/>
  <c r="BH729"/>
  <c r="BH1133" s="1"/>
  <c r="BH1132" s="1"/>
  <c r="BJ732"/>
  <c r="BJ1133" s="1"/>
  <c r="BL1133"/>
  <c r="BL758"/>
  <c r="BN1135"/>
  <c r="BM763"/>
  <c r="BK1135"/>
  <c r="BD758"/>
  <c r="BF729"/>
  <c r="BL1125"/>
  <c r="BH1125"/>
  <c r="BF671"/>
  <c r="BL1127"/>
  <c r="BF628"/>
  <c r="BA260"/>
  <c r="BA1089" s="1"/>
  <c r="BL535"/>
  <c r="BL1113" s="1"/>
  <c r="BM747"/>
  <c r="BM1133" s="1"/>
  <c r="BI534"/>
  <c r="BI1113" s="1"/>
  <c r="BF661"/>
  <c r="AR872"/>
  <c r="BH837"/>
  <c r="BF837" s="1"/>
  <c r="BD837" s="1"/>
  <c r="BB837" s="1"/>
  <c r="AZ837" s="1"/>
  <c r="AX837" s="1"/>
  <c r="BM836"/>
  <c r="BM1140" s="1"/>
  <c r="BI836"/>
  <c r="BI1140" s="1"/>
  <c r="BH835"/>
  <c r="BF835" s="1"/>
  <c r="BD835" s="1"/>
  <c r="BB835" s="1"/>
  <c r="AZ835" s="1"/>
  <c r="AX834"/>
  <c r="BB834"/>
  <c r="AX833"/>
  <c r="BB833"/>
  <c r="BD833" s="1"/>
  <c r="BF833" s="1"/>
  <c r="AX832"/>
  <c r="BB832"/>
  <c r="BD832" s="1"/>
  <c r="BF832" s="1"/>
  <c r="AX831"/>
  <c r="BD830"/>
  <c r="BB830" s="1"/>
  <c r="AZ830" s="1"/>
  <c r="AX830" s="1"/>
  <c r="BL830"/>
  <c r="BJ830" s="1"/>
  <c r="BD829"/>
  <c r="BB829" s="1"/>
  <c r="AZ829" s="1"/>
  <c r="AX829" s="1"/>
  <c r="BL829"/>
  <c r="BJ829" s="1"/>
  <c r="BL827"/>
  <c r="BJ827" s="1"/>
  <c r="BH827" s="1"/>
  <c r="BF827" s="1"/>
  <c r="BD827" s="1"/>
  <c r="BB827" s="1"/>
  <c r="AZ827" s="1"/>
  <c r="AX827" s="1"/>
  <c r="BN826"/>
  <c r="BL826" s="1"/>
  <c r="BJ826" s="1"/>
  <c r="BH826" s="1"/>
  <c r="BF826" s="1"/>
  <c r="BD826" s="1"/>
  <c r="BB826" s="1"/>
  <c r="AZ826" s="1"/>
  <c r="AX826" s="1"/>
  <c r="BN825"/>
  <c r="BL825" s="1"/>
  <c r="BJ825" s="1"/>
  <c r="BH825" s="1"/>
  <c r="BF825" s="1"/>
  <c r="BD825" s="1"/>
  <c r="BB825" s="1"/>
  <c r="AZ825" s="1"/>
  <c r="AX825" s="1"/>
  <c r="BN824"/>
  <c r="BL824" s="1"/>
  <c r="BJ824" s="1"/>
  <c r="BH824" s="1"/>
  <c r="BF824" s="1"/>
  <c r="BD824" s="1"/>
  <c r="BB824" s="1"/>
  <c r="AZ824" s="1"/>
  <c r="AX824" s="1"/>
  <c r="AX627"/>
  <c r="BN823"/>
  <c r="BL823" s="1"/>
  <c r="BJ823" s="1"/>
  <c r="BH823" s="1"/>
  <c r="BF823" s="1"/>
  <c r="BD823" s="1"/>
  <c r="BB823" s="1"/>
  <c r="AZ823" s="1"/>
  <c r="AX823" s="1"/>
  <c r="BN822"/>
  <c r="BL822" s="1"/>
  <c r="BJ822" s="1"/>
  <c r="BH822" s="1"/>
  <c r="BF822" s="1"/>
  <c r="BD822" s="1"/>
  <c r="BB822" s="1"/>
  <c r="AZ822" s="1"/>
  <c r="AX822" s="1"/>
  <c r="BN821"/>
  <c r="BL821" s="1"/>
  <c r="BJ821" s="1"/>
  <c r="BH821" s="1"/>
  <c r="BF821" s="1"/>
  <c r="BD821" s="1"/>
  <c r="BB821" s="1"/>
  <c r="AZ821" s="1"/>
  <c r="AX821" s="1"/>
  <c r="BN820"/>
  <c r="BL820" s="1"/>
  <c r="BJ820" s="1"/>
  <c r="BH820" s="1"/>
  <c r="BF820" s="1"/>
  <c r="BD820" s="1"/>
  <c r="BB820" s="1"/>
  <c r="AZ820" s="1"/>
  <c r="AX820" s="1"/>
  <c r="BN817"/>
  <c r="BL817" s="1"/>
  <c r="BJ817" s="1"/>
  <c r="BH817" s="1"/>
  <c r="BF817" s="1"/>
  <c r="BD817" s="1"/>
  <c r="BB817" s="1"/>
  <c r="AZ817" s="1"/>
  <c r="AX817" s="1"/>
  <c r="BN816"/>
  <c r="BL816" s="1"/>
  <c r="BJ816" s="1"/>
  <c r="BH816" s="1"/>
  <c r="BF816" s="1"/>
  <c r="BD816" s="1"/>
  <c r="BB816" s="1"/>
  <c r="AZ816" s="1"/>
  <c r="AX816" s="1"/>
  <c r="BN815"/>
  <c r="BL815" s="1"/>
  <c r="BJ815" s="1"/>
  <c r="BH815" s="1"/>
  <c r="BF815" s="1"/>
  <c r="BD815" s="1"/>
  <c r="BB815" s="1"/>
  <c r="AZ815" s="1"/>
  <c r="AX815" s="1"/>
  <c r="BN814"/>
  <c r="BL814" s="1"/>
  <c r="BJ814" s="1"/>
  <c r="BH814" s="1"/>
  <c r="BF814" s="1"/>
  <c r="BD814" s="1"/>
  <c r="BB814" s="1"/>
  <c r="AZ814" s="1"/>
  <c r="AX814" s="1"/>
  <c r="BN813"/>
  <c r="BL813" s="1"/>
  <c r="BJ813" s="1"/>
  <c r="BH813" s="1"/>
  <c r="BF813" s="1"/>
  <c r="BD813" s="1"/>
  <c r="BB813" s="1"/>
  <c r="AZ813" s="1"/>
  <c r="AX813" s="1"/>
  <c r="BN811"/>
  <c r="BL811" s="1"/>
  <c r="BJ811" s="1"/>
  <c r="BH811" s="1"/>
  <c r="BF811" s="1"/>
  <c r="BD811" s="1"/>
  <c r="BB811" s="1"/>
  <c r="AZ811" s="1"/>
  <c r="AX811" s="1"/>
  <c r="BN810"/>
  <c r="BL810" s="1"/>
  <c r="BJ810" s="1"/>
  <c r="BH810" s="1"/>
  <c r="BF810" s="1"/>
  <c r="BD810" s="1"/>
  <c r="BB810" s="1"/>
  <c r="AZ810" s="1"/>
  <c r="AX810" s="1"/>
  <c r="BN809"/>
  <c r="BL809" s="1"/>
  <c r="BJ809" s="1"/>
  <c r="BH809" s="1"/>
  <c r="BF809" s="1"/>
  <c r="BD809" s="1"/>
  <c r="BB809" s="1"/>
  <c r="AZ809" s="1"/>
  <c r="AX809" s="1"/>
  <c r="BN806"/>
  <c r="BL806" s="1"/>
  <c r="BJ806" s="1"/>
  <c r="BH806" s="1"/>
  <c r="BF806" s="1"/>
  <c r="BD806" s="1"/>
  <c r="BB806" s="1"/>
  <c r="AZ806" s="1"/>
  <c r="AX806" s="1"/>
  <c r="BN805"/>
  <c r="BL805" s="1"/>
  <c r="BJ805" s="1"/>
  <c r="BH805" s="1"/>
  <c r="BF805" s="1"/>
  <c r="BD805" s="1"/>
  <c r="BB805" s="1"/>
  <c r="AZ805" s="1"/>
  <c r="AX805" s="1"/>
  <c r="BF804"/>
  <c r="BD804" s="1"/>
  <c r="BB804" s="1"/>
  <c r="AZ804" s="1"/>
  <c r="AX804" s="1"/>
  <c r="BN804"/>
  <c r="BL804" s="1"/>
  <c r="BJ804" s="1"/>
  <c r="BN803"/>
  <c r="BL803" s="1"/>
  <c r="BJ803" s="1"/>
  <c r="BF803"/>
  <c r="BD803" s="1"/>
  <c r="BB803" s="1"/>
  <c r="AZ803" s="1"/>
  <c r="AX803" s="1"/>
  <c r="BN802"/>
  <c r="BL802" s="1"/>
  <c r="BJ802" s="1"/>
  <c r="BH802" s="1"/>
  <c r="BF802" s="1"/>
  <c r="BD802" s="1"/>
  <c r="BB802" s="1"/>
  <c r="AZ802" s="1"/>
  <c r="AX802" s="1"/>
  <c r="BN800"/>
  <c r="BL800" s="1"/>
  <c r="BJ800" s="1"/>
  <c r="BH800" s="1"/>
  <c r="BF800" s="1"/>
  <c r="BD800" s="1"/>
  <c r="BB800" s="1"/>
  <c r="AZ800" s="1"/>
  <c r="AX800" s="1"/>
  <c r="BF799"/>
  <c r="BD799" s="1"/>
  <c r="BB799" s="1"/>
  <c r="AZ799" s="1"/>
  <c r="AX799" s="1"/>
  <c r="BN799"/>
  <c r="BL799" s="1"/>
  <c r="BJ799" s="1"/>
  <c r="BN798"/>
  <c r="BL798" s="1"/>
  <c r="BJ798" s="1"/>
  <c r="BH798" s="1"/>
  <c r="BF798" s="1"/>
  <c r="BD798" s="1"/>
  <c r="BB798" s="1"/>
  <c r="AZ798" s="1"/>
  <c r="AX798" s="1"/>
  <c r="BN797"/>
  <c r="BL797" s="1"/>
  <c r="BJ797" s="1"/>
  <c r="BH797" s="1"/>
  <c r="BF797" s="1"/>
  <c r="BD797" s="1"/>
  <c r="BB797" s="1"/>
  <c r="AZ797" s="1"/>
  <c r="AX797" s="1"/>
  <c r="BN791"/>
  <c r="BL791" s="1"/>
  <c r="BJ791" s="1"/>
  <c r="BH791" s="1"/>
  <c r="BF791" s="1"/>
  <c r="BD791" s="1"/>
  <c r="BB791" s="1"/>
  <c r="AZ791" s="1"/>
  <c r="AX791" s="1"/>
  <c r="BN790"/>
  <c r="BL790" s="1"/>
  <c r="BJ790" s="1"/>
  <c r="BH790" s="1"/>
  <c r="BF790" s="1"/>
  <c r="BD790" s="1"/>
  <c r="BB790" s="1"/>
  <c r="AZ790" s="1"/>
  <c r="AX790" s="1"/>
  <c r="BH788"/>
  <c r="BN788"/>
  <c r="BK894"/>
  <c r="BK1143" s="1"/>
  <c r="BJ894"/>
  <c r="BL894" s="1"/>
  <c r="BN894" s="1"/>
  <c r="BG894"/>
  <c r="BG1143" s="1"/>
  <c r="BF894"/>
  <c r="BH891"/>
  <c r="BJ891" s="1"/>
  <c r="BL891" s="1"/>
  <c r="BN891" s="1"/>
  <c r="BH890"/>
  <c r="BJ890" s="1"/>
  <c r="BL890" s="1"/>
  <c r="BN890" s="1"/>
  <c r="BH888"/>
  <c r="BJ888" s="1"/>
  <c r="BL888" s="1"/>
  <c r="BN888" s="1"/>
  <c r="BH887"/>
  <c r="BJ887" s="1"/>
  <c r="BL887" s="1"/>
  <c r="BN887" s="1"/>
  <c r="BH886"/>
  <c r="BJ886" s="1"/>
  <c r="BL886" s="1"/>
  <c r="BN886" s="1"/>
  <c r="BH885"/>
  <c r="BL885" s="1"/>
  <c r="BH884"/>
  <c r="BJ884"/>
  <c r="BJ1142" s="1"/>
  <c r="BJ1016"/>
  <c r="BL1016" s="1"/>
  <c r="BN1016" s="1"/>
  <c r="BJ1014"/>
  <c r="BL1014" s="1"/>
  <c r="BN1014" s="1"/>
  <c r="BJ1013"/>
  <c r="BL1013" s="1"/>
  <c r="BN1013" s="1"/>
  <c r="BJ1012"/>
  <c r="BL1012" s="1"/>
  <c r="BN1012" s="1"/>
  <c r="BJ1011"/>
  <c r="BL1011" s="1"/>
  <c r="BN1011" s="1"/>
  <c r="BJ1010"/>
  <c r="BL1010" s="1"/>
  <c r="BN1010" s="1"/>
  <c r="BJ1009"/>
  <c r="BL1009" s="1"/>
  <c r="BN1009" s="1"/>
  <c r="BJ1006"/>
  <c r="BL1006" s="1"/>
  <c r="BN1006" s="1"/>
  <c r="BJ1005"/>
  <c r="BL1005" s="1"/>
  <c r="BN1005" s="1"/>
  <c r="BB1004"/>
  <c r="BD1004" s="1"/>
  <c r="BF1004" s="1"/>
  <c r="BJ1004"/>
  <c r="BL1004" s="1"/>
  <c r="BN1004" s="1"/>
  <c r="BB1001"/>
  <c r="BD1001" s="1"/>
  <c r="BF1001" s="1"/>
  <c r="BH1001" s="1"/>
  <c r="BJ1001" s="1"/>
  <c r="BB1000"/>
  <c r="BD1000" s="1"/>
  <c r="BF1000" s="1"/>
  <c r="BH1000" s="1"/>
  <c r="BJ1000" s="1"/>
  <c r="BB999"/>
  <c r="BD999" s="1"/>
  <c r="BF999" s="1"/>
  <c r="BJ999"/>
  <c r="BL999" s="1"/>
  <c r="BN999" s="1"/>
  <c r="BB998"/>
  <c r="BD998" s="1"/>
  <c r="BF998" s="1"/>
  <c r="BJ998"/>
  <c r="BL998" s="1"/>
  <c r="BN998" s="1"/>
  <c r="BB997"/>
  <c r="BD997" s="1"/>
  <c r="BF997" s="1"/>
  <c r="BJ997"/>
  <c r="BL997" s="1"/>
  <c r="BN997" s="1"/>
  <c r="BJ996"/>
  <c r="BL996" s="1"/>
  <c r="BN996" s="1"/>
  <c r="BB996"/>
  <c r="BD996" s="1"/>
  <c r="BF996" s="1"/>
  <c r="BB995"/>
  <c r="BD995" s="1"/>
  <c r="BF995" s="1"/>
  <c r="BJ995"/>
  <c r="BL995" s="1"/>
  <c r="BN995" s="1"/>
  <c r="BB994"/>
  <c r="BD994" s="1"/>
  <c r="BF994" s="1"/>
  <c r="BJ994"/>
  <c r="BL994" s="1"/>
  <c r="BN994" s="1"/>
  <c r="BB992"/>
  <c r="BD992" s="1"/>
  <c r="BF992" s="1"/>
  <c r="BH992" s="1"/>
  <c r="BJ992" s="1"/>
  <c r="BL992" s="1"/>
  <c r="BN992" s="1"/>
  <c r="BB991"/>
  <c r="BD991" s="1"/>
  <c r="BF991" s="1"/>
  <c r="BH991" s="1"/>
  <c r="BJ991" s="1"/>
  <c r="BL991" s="1"/>
  <c r="BN991" s="1"/>
  <c r="BF985"/>
  <c r="BD985" s="1"/>
  <c r="BB985" s="1"/>
  <c r="AZ985" s="1"/>
  <c r="AX985" s="1"/>
  <c r="BJ985"/>
  <c r="BL985" s="1"/>
  <c r="BN985" s="1"/>
  <c r="BF983"/>
  <c r="BD983" s="1"/>
  <c r="BB983" s="1"/>
  <c r="AZ983" s="1"/>
  <c r="AX983" s="1"/>
  <c r="BJ983"/>
  <c r="BL983" s="1"/>
  <c r="BN983" s="1"/>
  <c r="BJ982"/>
  <c r="BF982"/>
  <c r="BH929"/>
  <c r="BJ929" s="1"/>
  <c r="BL929" s="1"/>
  <c r="BH927"/>
  <c r="BJ927" s="1"/>
  <c r="BN927"/>
  <c r="BH979"/>
  <c r="BH924"/>
  <c r="BJ924" s="1"/>
  <c r="BL924" s="1"/>
  <c r="AX979"/>
  <c r="AX1149" s="1"/>
  <c r="BK963"/>
  <c r="BA963"/>
  <c r="AZ1027"/>
  <c r="BG918"/>
  <c r="BI918" s="1"/>
  <c r="BK918" s="1"/>
  <c r="BM918" s="1"/>
  <c r="BO918" s="1"/>
  <c r="BF918"/>
  <c r="BH918" s="1"/>
  <c r="BJ918" s="1"/>
  <c r="BL918" s="1"/>
  <c r="BN918" s="1"/>
  <c r="BN1146" s="1"/>
  <c r="BD922"/>
  <c r="BF922" s="1"/>
  <c r="BH922" s="1"/>
  <c r="BJ922" s="1"/>
  <c r="BL922" s="1"/>
  <c r="BD921"/>
  <c r="BF921" s="1"/>
  <c r="BH921" s="1"/>
  <c r="BJ921" s="1"/>
  <c r="BL921" s="1"/>
  <c r="BD920"/>
  <c r="BF920" s="1"/>
  <c r="BH920" s="1"/>
  <c r="BJ920" s="1"/>
  <c r="BL920" s="1"/>
  <c r="BD919"/>
  <c r="BF919" s="1"/>
  <c r="BH919" s="1"/>
  <c r="BJ919" s="1"/>
  <c r="BL919" s="1"/>
  <c r="AX917"/>
  <c r="AZ917" s="1"/>
  <c r="BB917" s="1"/>
  <c r="BD917" s="1"/>
  <c r="BF917" s="1"/>
  <c r="BH917" s="1"/>
  <c r="BJ917" s="1"/>
  <c r="BL917" s="1"/>
  <c r="AX916"/>
  <c r="AZ916" s="1"/>
  <c r="BB916" s="1"/>
  <c r="BD916" s="1"/>
  <c r="BF916" s="1"/>
  <c r="BH916" s="1"/>
  <c r="BJ916" s="1"/>
  <c r="BL916" s="1"/>
  <c r="AX915"/>
  <c r="AZ915" s="1"/>
  <c r="BB915" s="1"/>
  <c r="BD915" s="1"/>
  <c r="BF915" s="1"/>
  <c r="BH915" s="1"/>
  <c r="BJ915" s="1"/>
  <c r="BL915" s="1"/>
  <c r="AX914"/>
  <c r="AZ914" s="1"/>
  <c r="BB914" s="1"/>
  <c r="BD914" s="1"/>
  <c r="BF914" s="1"/>
  <c r="BH914" s="1"/>
  <c r="BJ914" s="1"/>
  <c r="BL914" s="1"/>
  <c r="AX913"/>
  <c r="AZ913" s="1"/>
  <c r="BB913" s="1"/>
  <c r="BD913" s="1"/>
  <c r="BF913" s="1"/>
  <c r="BH913" s="1"/>
  <c r="BJ913" s="1"/>
  <c r="BL913" s="1"/>
  <c r="AX912"/>
  <c r="AZ912" s="1"/>
  <c r="BB912" s="1"/>
  <c r="BD912" s="1"/>
  <c r="BF912" s="1"/>
  <c r="BH912" s="1"/>
  <c r="BJ912" s="1"/>
  <c r="BL912" s="1"/>
  <c r="AX911"/>
  <c r="AZ911" s="1"/>
  <c r="BB911" s="1"/>
  <c r="BD911" s="1"/>
  <c r="BF911" s="1"/>
  <c r="BH911" s="1"/>
  <c r="BJ911" s="1"/>
  <c r="BL911" s="1"/>
  <c r="AX910"/>
  <c r="AP909"/>
  <c r="AR908"/>
  <c r="BD907"/>
  <c r="BF907" s="1"/>
  <c r="BH907" s="1"/>
  <c r="BJ907" s="1"/>
  <c r="BM900"/>
  <c r="BK900" s="1"/>
  <c r="BL900"/>
  <c r="BJ900" s="1"/>
  <c r="BH900" s="1"/>
  <c r="BF900" s="1"/>
  <c r="BD900" s="1"/>
  <c r="BL897"/>
  <c r="BJ943"/>
  <c r="BH943" s="1"/>
  <c r="BF943" s="1"/>
  <c r="BD943" s="1"/>
  <c r="BB943" s="1"/>
  <c r="AZ943" s="1"/>
  <c r="AX943" s="1"/>
  <c r="BJ945"/>
  <c r="BH945" s="1"/>
  <c r="BF945" s="1"/>
  <c r="BD945" s="1"/>
  <c r="BB945" s="1"/>
  <c r="AZ945" s="1"/>
  <c r="AX945" s="1"/>
  <c r="BJ942"/>
  <c r="BH942" s="1"/>
  <c r="BF942" s="1"/>
  <c r="BD942" s="1"/>
  <c r="BB942" s="1"/>
  <c r="AZ942" s="1"/>
  <c r="AX942" s="1"/>
  <c r="BJ932"/>
  <c r="BH932" s="1"/>
  <c r="BF932" s="1"/>
  <c r="BD932" s="1"/>
  <c r="BJ939"/>
  <c r="BH939" s="1"/>
  <c r="BF939" s="1"/>
  <c r="BD939" s="1"/>
  <c r="BB939" s="1"/>
  <c r="AZ939" s="1"/>
  <c r="AX939" s="1"/>
  <c r="BK938"/>
  <c r="BI938" s="1"/>
  <c r="BG938" s="1"/>
  <c r="BE938" s="1"/>
  <c r="BC938" s="1"/>
  <c r="BC1148" s="1"/>
  <c r="BJ938"/>
  <c r="BH938" s="1"/>
  <c r="BF938" s="1"/>
  <c r="BD938" s="1"/>
  <c r="BB938" s="1"/>
  <c r="AZ938" s="1"/>
  <c r="AX938" s="1"/>
  <c r="BK936"/>
  <c r="BI936" s="1"/>
  <c r="BG936" s="1"/>
  <c r="BE936" s="1"/>
  <c r="BJ936"/>
  <c r="BH936" s="1"/>
  <c r="BF936" s="1"/>
  <c r="BD936" s="1"/>
  <c r="BJ931"/>
  <c r="BK931"/>
  <c r="BO1146" l="1"/>
  <c r="BO1145" s="1"/>
  <c r="BJ1148"/>
  <c r="BN1075"/>
  <c r="BN1052" s="1"/>
  <c r="BA1067"/>
  <c r="BA1068"/>
  <c r="BD343"/>
  <c r="BD1095" s="1"/>
  <c r="BB1095"/>
  <c r="BB1091"/>
  <c r="BD306"/>
  <c r="BD1091" s="1"/>
  <c r="BH1091"/>
  <c r="BJ262"/>
  <c r="AX1148"/>
  <c r="BM1146"/>
  <c r="AX1145"/>
  <c r="AX1146" s="1"/>
  <c r="BH1143"/>
  <c r="BH1080" s="1"/>
  <c r="BN1143"/>
  <c r="BN1079" s="1"/>
  <c r="BN1054" s="1"/>
  <c r="BB693"/>
  <c r="AZ1129"/>
  <c r="BI1078"/>
  <c r="BI1077"/>
  <c r="BD834"/>
  <c r="BB1140"/>
  <c r="AX835"/>
  <c r="AX1140" s="1"/>
  <c r="AZ1140"/>
  <c r="BM1078"/>
  <c r="BM1077"/>
  <c r="BG1080"/>
  <c r="BG1079"/>
  <c r="BK1080"/>
  <c r="BK1079"/>
  <c r="BI931"/>
  <c r="BK1148"/>
  <c r="BH931"/>
  <c r="BC963"/>
  <c r="BA1150"/>
  <c r="BJ979"/>
  <c r="BH1149"/>
  <c r="BD982"/>
  <c r="BJ1143"/>
  <c r="BJ1080" s="1"/>
  <c r="BD866"/>
  <c r="BF1143"/>
  <c r="BI900"/>
  <c r="BI1146" s="1"/>
  <c r="BK1146"/>
  <c r="BM963"/>
  <c r="BM1150" s="1"/>
  <c r="BK1150"/>
  <c r="BL982"/>
  <c r="BL1124"/>
  <c r="BL1076"/>
  <c r="BH1124"/>
  <c r="BK1075"/>
  <c r="BD729"/>
  <c r="BF1133"/>
  <c r="BB758"/>
  <c r="BO763"/>
  <c r="BO1135" s="1"/>
  <c r="BM1135"/>
  <c r="BM1075" s="1"/>
  <c r="BJ758"/>
  <c r="BJ1135" s="1"/>
  <c r="BJ1075" s="1"/>
  <c r="BL1135"/>
  <c r="BD671"/>
  <c r="BF1125"/>
  <c r="BH628"/>
  <c r="AY260"/>
  <c r="BA938"/>
  <c r="BA1148" s="1"/>
  <c r="BJ897"/>
  <c r="AZ910"/>
  <c r="AZ1146" s="1"/>
  <c r="BL884"/>
  <c r="BL1143" s="1"/>
  <c r="BE894"/>
  <c r="BE1143" s="1"/>
  <c r="BM894"/>
  <c r="BM1143" s="1"/>
  <c r="BD894"/>
  <c r="BO747"/>
  <c r="BL788"/>
  <c r="BF788"/>
  <c r="BD661"/>
  <c r="AR909"/>
  <c r="BG836"/>
  <c r="BG1140" s="1"/>
  <c r="BL728"/>
  <c r="BO1133" l="1"/>
  <c r="AY1089"/>
  <c r="AY1068" s="1"/>
  <c r="BL262"/>
  <c r="BN262" s="1"/>
  <c r="BJ1091"/>
  <c r="BN1080"/>
  <c r="BH1068"/>
  <c r="BH1067"/>
  <c r="BO1075"/>
  <c r="BO1052" s="1"/>
  <c r="BO963"/>
  <c r="BG900"/>
  <c r="BG1146" s="1"/>
  <c r="BH1079"/>
  <c r="BM1081"/>
  <c r="BD693"/>
  <c r="BG1077"/>
  <c r="BG1078"/>
  <c r="BF834"/>
  <c r="BD1140"/>
  <c r="BM1080"/>
  <c r="BM1079"/>
  <c r="BK1082"/>
  <c r="BK1081"/>
  <c r="BF1080"/>
  <c r="BF1079"/>
  <c r="BJ1079"/>
  <c r="BM1082"/>
  <c r="BL1080"/>
  <c r="BL1079"/>
  <c r="BA1082"/>
  <c r="BA1081"/>
  <c r="BE1080"/>
  <c r="BE1079"/>
  <c r="BN982"/>
  <c r="BH897"/>
  <c r="BF897" s="1"/>
  <c r="BB866"/>
  <c r="BD1143"/>
  <c r="BB982"/>
  <c r="BL979"/>
  <c r="BJ1150"/>
  <c r="BE963"/>
  <c r="BC1150"/>
  <c r="BF931"/>
  <c r="BH1148"/>
  <c r="BG931"/>
  <c r="BI1148"/>
  <c r="BI1082" s="1"/>
  <c r="AZ758"/>
  <c r="BB729"/>
  <c r="BD1133"/>
  <c r="BD1125"/>
  <c r="BB671"/>
  <c r="BF1124"/>
  <c r="BJ628"/>
  <c r="BJ1120" s="1"/>
  <c r="BO894"/>
  <c r="BC894"/>
  <c r="BC1143" s="1"/>
  <c r="BB910"/>
  <c r="BB1146" s="1"/>
  <c r="AY938"/>
  <c r="BB894"/>
  <c r="BE836"/>
  <c r="BE1140" s="1"/>
  <c r="BD788"/>
  <c r="BB661"/>
  <c r="BL715"/>
  <c r="BL1131" s="1"/>
  <c r="BL1075" s="1"/>
  <c r="AX1017"/>
  <c r="BF1017"/>
  <c r="BA1028"/>
  <c r="AZ1028"/>
  <c r="BF1031"/>
  <c r="BH1031" s="1"/>
  <c r="BJ1031" s="1"/>
  <c r="BL1031" s="1"/>
  <c r="BN1031" s="1"/>
  <c r="BB1031"/>
  <c r="BG1030"/>
  <c r="BI1030" s="1"/>
  <c r="BK1030" s="1"/>
  <c r="BM1030" s="1"/>
  <c r="BO1030" s="1"/>
  <c r="BC1030"/>
  <c r="BA1030" s="1"/>
  <c r="BB1029"/>
  <c r="BD1029" s="1"/>
  <c r="BF1029" s="1"/>
  <c r="BH1029" s="1"/>
  <c r="BJ1029" s="1"/>
  <c r="BL1029" s="1"/>
  <c r="BN1029" s="1"/>
  <c r="BB1027"/>
  <c r="BF1027"/>
  <c r="BH1027" s="1"/>
  <c r="BJ1027" s="1"/>
  <c r="BL1027" s="1"/>
  <c r="BN1027" s="1"/>
  <c r="BF1025"/>
  <c r="BH1025" s="1"/>
  <c r="BJ1025" s="1"/>
  <c r="BL1025" s="1"/>
  <c r="BN1025" s="1"/>
  <c r="BB1025"/>
  <c r="AZ1024"/>
  <c r="BB1024" s="1"/>
  <c r="BF1024"/>
  <c r="BH1024" s="1"/>
  <c r="BJ1024" s="1"/>
  <c r="BL1024" s="1"/>
  <c r="BN1024" s="1"/>
  <c r="AZ1023"/>
  <c r="BB1023" s="1"/>
  <c r="BF1023"/>
  <c r="BH1023" s="1"/>
  <c r="BJ1023" s="1"/>
  <c r="BL1023" s="1"/>
  <c r="BN1023" s="1"/>
  <c r="BB1022"/>
  <c r="BF1022"/>
  <c r="BH1022" s="1"/>
  <c r="BJ1022" s="1"/>
  <c r="BL1022" s="1"/>
  <c r="BN1022" s="1"/>
  <c r="AY1067" l="1"/>
  <c r="AY1048" s="1"/>
  <c r="AX1155"/>
  <c r="AY1148"/>
  <c r="AY1082" s="1"/>
  <c r="BO1150"/>
  <c r="BO1082" s="1"/>
  <c r="BO1143"/>
  <c r="BO1079" s="1"/>
  <c r="BO1054" s="1"/>
  <c r="BJ1067"/>
  <c r="BJ1068"/>
  <c r="BE900"/>
  <c r="BE1146" s="1"/>
  <c r="BF693"/>
  <c r="BE1078"/>
  <c r="BE1077"/>
  <c r="BH834"/>
  <c r="BF1140"/>
  <c r="BC1081"/>
  <c r="BC1082"/>
  <c r="BI1081"/>
  <c r="AX1084"/>
  <c r="AX1083"/>
  <c r="AX1056" s="1"/>
  <c r="BC1080"/>
  <c r="BC1079"/>
  <c r="BD1080"/>
  <c r="BD1079"/>
  <c r="BE931"/>
  <c r="BE1148" s="1"/>
  <c r="BG1148"/>
  <c r="BD931"/>
  <c r="BD1148" s="1"/>
  <c r="BF1148"/>
  <c r="BG963"/>
  <c r="BG1150" s="1"/>
  <c r="BE1150"/>
  <c r="BN979"/>
  <c r="BN1150" s="1"/>
  <c r="BL1150"/>
  <c r="AZ982"/>
  <c r="AZ866"/>
  <c r="BB1143"/>
  <c r="BA1157"/>
  <c r="BB1028"/>
  <c r="AZ1157"/>
  <c r="BD1124"/>
  <c r="AZ729"/>
  <c r="BB1133"/>
  <c r="AX758"/>
  <c r="AX1135" s="1"/>
  <c r="AZ1135"/>
  <c r="BB1125"/>
  <c r="AZ671"/>
  <c r="BL628"/>
  <c r="AZ894"/>
  <c r="BD910"/>
  <c r="BF910" s="1"/>
  <c r="BH910" s="1"/>
  <c r="BJ910" s="1"/>
  <c r="BL910" s="1"/>
  <c r="BL1146" s="1"/>
  <c r="BA894"/>
  <c r="BA1143" s="1"/>
  <c r="BB788"/>
  <c r="BC836"/>
  <c r="BC1140" s="1"/>
  <c r="AZ661"/>
  <c r="BH1017"/>
  <c r="BC1028"/>
  <c r="AZ1017"/>
  <c r="AZ1155" s="1"/>
  <c r="BD897"/>
  <c r="BM616"/>
  <c r="BL616"/>
  <c r="BN616" s="1"/>
  <c r="BI616"/>
  <c r="BH616"/>
  <c r="BE616"/>
  <c r="BD616"/>
  <c r="AZ605"/>
  <c r="AZ617"/>
  <c r="BD607"/>
  <c r="AZ607"/>
  <c r="BH605"/>
  <c r="AZ618"/>
  <c r="AX618" s="1"/>
  <c r="BD618"/>
  <c r="BD617"/>
  <c r="BD615"/>
  <c r="AZ615"/>
  <c r="BH611"/>
  <c r="BD611"/>
  <c r="AZ611"/>
  <c r="AX611" s="1"/>
  <c r="AZ610"/>
  <c r="BD610"/>
  <c r="BL610"/>
  <c r="BN610" s="1"/>
  <c r="BH610"/>
  <c r="BH609"/>
  <c r="BJ609" s="1"/>
  <c r="BH604"/>
  <c r="BD609"/>
  <c r="AZ609"/>
  <c r="AX609" s="1"/>
  <c r="BD608"/>
  <c r="AZ608"/>
  <c r="AX608" s="1"/>
  <c r="BB645"/>
  <c r="BG643"/>
  <c r="BG1122" s="1"/>
  <c r="BG1073" s="1"/>
  <c r="BF643"/>
  <c r="BB660"/>
  <c r="AZ660" s="1"/>
  <c r="BL660"/>
  <c r="BJ660" s="1"/>
  <c r="BB655"/>
  <c r="AZ655" s="1"/>
  <c r="BL655"/>
  <c r="BJ655" s="1"/>
  <c r="BH655" s="1"/>
  <c r="BF655" s="1"/>
  <c r="BL654"/>
  <c r="BJ654" s="1"/>
  <c r="BH654" s="1"/>
  <c r="BF654" s="1"/>
  <c r="BB654"/>
  <c r="AZ654" s="1"/>
  <c r="BL653"/>
  <c r="BJ653" s="1"/>
  <c r="BH653" s="1"/>
  <c r="BL652"/>
  <c r="BJ652" s="1"/>
  <c r="BH652" s="1"/>
  <c r="BL651"/>
  <c r="BJ651" s="1"/>
  <c r="BH651" s="1"/>
  <c r="BF651" s="1"/>
  <c r="BB651" s="1"/>
  <c r="AZ651" s="1"/>
  <c r="BL649"/>
  <c r="BJ649" s="1"/>
  <c r="BH649" s="1"/>
  <c r="BF649" s="1"/>
  <c r="BD649" s="1"/>
  <c r="BB649" s="1"/>
  <c r="AZ649" s="1"/>
  <c r="BL648"/>
  <c r="BJ648" s="1"/>
  <c r="BH648" s="1"/>
  <c r="BF648" s="1"/>
  <c r="BD648" s="1"/>
  <c r="BB648" s="1"/>
  <c r="AZ648" s="1"/>
  <c r="BL647"/>
  <c r="BJ647" s="1"/>
  <c r="BH647" s="1"/>
  <c r="BF647" s="1"/>
  <c r="BD647" s="1"/>
  <c r="BB647" s="1"/>
  <c r="AZ647" s="1"/>
  <c r="BL646"/>
  <c r="BJ646" s="1"/>
  <c r="BH646" s="1"/>
  <c r="BF646" s="1"/>
  <c r="BD646" s="1"/>
  <c r="BL645"/>
  <c r="BJ645" s="1"/>
  <c r="BH645" s="1"/>
  <c r="BF645" s="1"/>
  <c r="BB644"/>
  <c r="BL644"/>
  <c r="BH634"/>
  <c r="BF634" s="1"/>
  <c r="BD634" s="1"/>
  <c r="BB634" s="1"/>
  <c r="AZ634" s="1"/>
  <c r="BH632"/>
  <c r="AY1081" l="1"/>
  <c r="AY1055" s="1"/>
  <c r="BO1081"/>
  <c r="BO1055" s="1"/>
  <c r="BO1080"/>
  <c r="BH693"/>
  <c r="BC1077"/>
  <c r="BC1078"/>
  <c r="BE1082"/>
  <c r="AZ1084"/>
  <c r="AZ1083"/>
  <c r="BA1080"/>
  <c r="BA1079"/>
  <c r="BA1084"/>
  <c r="BA1083"/>
  <c r="BG1081"/>
  <c r="BG1082"/>
  <c r="BE1081"/>
  <c r="BB1080"/>
  <c r="BB1079"/>
  <c r="AX866"/>
  <c r="AZ1143"/>
  <c r="AX982"/>
  <c r="AZ1152"/>
  <c r="BE1028"/>
  <c r="BE1157" s="1"/>
  <c r="BC1157"/>
  <c r="BD1028"/>
  <c r="BB1157"/>
  <c r="BB1124"/>
  <c r="AX729"/>
  <c r="AX1133" s="1"/>
  <c r="AZ1133"/>
  <c r="BH643"/>
  <c r="BB646"/>
  <c r="AZ646" s="1"/>
  <c r="BD1122"/>
  <c r="BD1121" s="1"/>
  <c r="BG1074"/>
  <c r="AZ1125"/>
  <c r="AX671"/>
  <c r="AX1127" s="1"/>
  <c r="BJ604"/>
  <c r="BH1118"/>
  <c r="BJ605"/>
  <c r="BL605" s="1"/>
  <c r="BN605" s="1"/>
  <c r="BE1118"/>
  <c r="BE1074" s="1"/>
  <c r="BI1118"/>
  <c r="BM1118"/>
  <c r="BL609"/>
  <c r="BN609" s="1"/>
  <c r="BH660"/>
  <c r="BF660" s="1"/>
  <c r="AY894"/>
  <c r="AX894"/>
  <c r="BA836"/>
  <c r="BA1140" s="1"/>
  <c r="AZ788"/>
  <c r="AX661"/>
  <c r="BF632"/>
  <c r="BI643"/>
  <c r="BO616"/>
  <c r="BJ644"/>
  <c r="BB1017"/>
  <c r="BB1155" s="1"/>
  <c r="BJ1017"/>
  <c r="BB652"/>
  <c r="AZ652" s="1"/>
  <c r="BF652"/>
  <c r="BB653"/>
  <c r="AZ653" s="1"/>
  <c r="BF653"/>
  <c r="BA639"/>
  <c r="BA1120" s="1"/>
  <c r="BA1073" s="1"/>
  <c r="AZ639"/>
  <c r="BL642"/>
  <c r="BL1120" s="1"/>
  <c r="AZ642"/>
  <c r="BD642"/>
  <c r="BF642" s="1"/>
  <c r="BH642" s="1"/>
  <c r="BH1120" s="1"/>
  <c r="BG388"/>
  <c r="BF388"/>
  <c r="BC374"/>
  <c r="BC1099" s="1"/>
  <c r="BC1069" s="1"/>
  <c r="BE374"/>
  <c r="BE1099" s="1"/>
  <c r="BE1069" s="1"/>
  <c r="AR386"/>
  <c r="AT386"/>
  <c r="AR387"/>
  <c r="AT387"/>
  <c r="AR385"/>
  <c r="AT385"/>
  <c r="AR384"/>
  <c r="AI384"/>
  <c r="AT384"/>
  <c r="BD367"/>
  <c r="BD366"/>
  <c r="BB371"/>
  <c r="BD370"/>
  <c r="AZ394"/>
  <c r="AZ403"/>
  <c r="AZ401"/>
  <c r="AZ516"/>
  <c r="BD516"/>
  <c r="AZ515"/>
  <c r="BD515"/>
  <c r="BD485"/>
  <c r="AZ485"/>
  <c r="BD484"/>
  <c r="BB484" s="1"/>
  <c r="AZ484" s="1"/>
  <c r="BI484"/>
  <c r="BH484"/>
  <c r="BH482"/>
  <c r="BL482"/>
  <c r="BN482" s="1"/>
  <c r="BD481"/>
  <c r="BB481" s="1"/>
  <c r="AZ481" s="1"/>
  <c r="BL481"/>
  <c r="BN481" s="1"/>
  <c r="BH481"/>
  <c r="BH480"/>
  <c r="BJ480" s="1"/>
  <c r="BL480" s="1"/>
  <c r="BN480" s="1"/>
  <c r="BD480"/>
  <c r="AZ480"/>
  <c r="BL479"/>
  <c r="BN479" s="1"/>
  <c r="BH479"/>
  <c r="BD479"/>
  <c r="BB479" s="1"/>
  <c r="AZ479" s="1"/>
  <c r="BL475"/>
  <c r="BN475" s="1"/>
  <c r="BH475"/>
  <c r="BD475"/>
  <c r="BB475" s="1"/>
  <c r="AZ475" s="1"/>
  <c r="BH474"/>
  <c r="BH471"/>
  <c r="BD474"/>
  <c r="BB474" s="1"/>
  <c r="AZ474" s="1"/>
  <c r="BL474"/>
  <c r="BN474" s="1"/>
  <c r="BD471"/>
  <c r="BB471" s="1"/>
  <c r="AZ471" s="1"/>
  <c r="BL471"/>
  <c r="BN471" s="1"/>
  <c r="BL473"/>
  <c r="BN473" s="1"/>
  <c r="BH473"/>
  <c r="AZ473"/>
  <c r="BB473" s="1"/>
  <c r="BD473" s="1"/>
  <c r="BH472"/>
  <c r="BD472"/>
  <c r="BB472" s="1"/>
  <c r="AZ472" s="1"/>
  <c r="BL468"/>
  <c r="BL470"/>
  <c r="BN470" s="1"/>
  <c r="BM470"/>
  <c r="BO470" s="1"/>
  <c r="BL472"/>
  <c r="BN472" s="1"/>
  <c r="BD470"/>
  <c r="BB470" s="1"/>
  <c r="AZ470" s="1"/>
  <c r="BA470"/>
  <c r="BC470" s="1"/>
  <c r="BE470" s="1"/>
  <c r="BI470"/>
  <c r="BH470"/>
  <c r="BL463"/>
  <c r="BN463" s="1"/>
  <c r="BL460"/>
  <c r="BN460" s="1"/>
  <c r="BL459"/>
  <c r="BN459" s="1"/>
  <c r="BL458"/>
  <c r="BL469"/>
  <c r="BN469" s="1"/>
  <c r="BH469"/>
  <c r="BD469"/>
  <c r="BB469" s="1"/>
  <c r="AZ469" s="1"/>
  <c r="BM468"/>
  <c r="BI468"/>
  <c r="BH468"/>
  <c r="BD468"/>
  <c r="BB468" s="1"/>
  <c r="AZ468" s="1"/>
  <c r="BA468"/>
  <c r="BH467"/>
  <c r="BD467"/>
  <c r="BB467" s="1"/>
  <c r="AZ467" s="1"/>
  <c r="BJ466"/>
  <c r="BD463"/>
  <c r="BB463" s="1"/>
  <c r="AZ463" s="1"/>
  <c r="BH462"/>
  <c r="BH463"/>
  <c r="BD462"/>
  <c r="BB462" s="1"/>
  <c r="AZ462" s="1"/>
  <c r="AX462" s="1"/>
  <c r="AX1109" s="1"/>
  <c r="AR462"/>
  <c r="AN462"/>
  <c r="AI462"/>
  <c r="BD461"/>
  <c r="BB461" s="1"/>
  <c r="AZ461" s="1"/>
  <c r="BH461"/>
  <c r="BD460"/>
  <c r="BB460" s="1"/>
  <c r="AZ460" s="1"/>
  <c r="BH460"/>
  <c r="BD459"/>
  <c r="BB459" s="1"/>
  <c r="AZ459" s="1"/>
  <c r="BH459"/>
  <c r="BD458"/>
  <c r="BB458" s="1"/>
  <c r="BH458"/>
  <c r="AR454"/>
  <c r="BH445"/>
  <c r="BJ445" s="1"/>
  <c r="BJ1107" s="1"/>
  <c r="BJ1072" s="1"/>
  <c r="BD445"/>
  <c r="AZ445"/>
  <c r="AZ601"/>
  <c r="BD601"/>
  <c r="BD435"/>
  <c r="BB435" s="1"/>
  <c r="AZ435" s="1"/>
  <c r="BH435"/>
  <c r="BJ435" s="1"/>
  <c r="BL435" s="1"/>
  <c r="BN435" s="1"/>
  <c r="BD434"/>
  <c r="BB434" s="1"/>
  <c r="AZ434" s="1"/>
  <c r="BH434"/>
  <c r="BJ434" s="1"/>
  <c r="BL434" s="1"/>
  <c r="BN434" s="1"/>
  <c r="BH433"/>
  <c r="BJ433" s="1"/>
  <c r="BD433"/>
  <c r="BB433" s="1"/>
  <c r="AZ432"/>
  <c r="BD432"/>
  <c r="BH432"/>
  <c r="AY1143" l="1"/>
  <c r="AY1080" s="1"/>
  <c r="AX1152"/>
  <c r="AX1082" s="1"/>
  <c r="BG1100"/>
  <c r="BG1070" s="1"/>
  <c r="BD1098"/>
  <c r="BF1100"/>
  <c r="BF1070" s="1"/>
  <c r="BB1107"/>
  <c r="BB1072" s="1"/>
  <c r="AZ1102"/>
  <c r="BC468"/>
  <c r="BC1109" s="1"/>
  <c r="BA1109"/>
  <c r="BA1072" s="1"/>
  <c r="BO468"/>
  <c r="BO1109" s="1"/>
  <c r="BM1109"/>
  <c r="BN458"/>
  <c r="BL1109"/>
  <c r="BJ1108"/>
  <c r="BJ1109" s="1"/>
  <c r="BI1109"/>
  <c r="BB1106"/>
  <c r="BJ1106"/>
  <c r="BA1078"/>
  <c r="BA1077"/>
  <c r="BC1084"/>
  <c r="BC1083"/>
  <c r="AZ1080"/>
  <c r="AZ1079"/>
  <c r="BB1084"/>
  <c r="BB1083"/>
  <c r="BE1084"/>
  <c r="BE1083"/>
  <c r="AX1081"/>
  <c r="AX1055" s="1"/>
  <c r="AX1143"/>
  <c r="BD1157"/>
  <c r="BF1028"/>
  <c r="AZ1124"/>
  <c r="BJ1118"/>
  <c r="BJ1117" s="1"/>
  <c r="AZ1122"/>
  <c r="BK643"/>
  <c r="BK1122" s="1"/>
  <c r="BK1073" s="1"/>
  <c r="BI1122"/>
  <c r="BI1074" s="1"/>
  <c r="AX1125"/>
  <c r="AX1076" s="1"/>
  <c r="BJ643"/>
  <c r="BB1122"/>
  <c r="BA1074"/>
  <c r="BF1120"/>
  <c r="BH1117"/>
  <c r="AX601"/>
  <c r="AX1118" s="1"/>
  <c r="BM1117"/>
  <c r="BI1117"/>
  <c r="BE1117"/>
  <c r="BE1073" s="1"/>
  <c r="BO1118"/>
  <c r="BO1074" s="1"/>
  <c r="AZ458"/>
  <c r="BH388"/>
  <c r="BH1100" s="1"/>
  <c r="BI388"/>
  <c r="BI1100" s="1"/>
  <c r="BL445"/>
  <c r="BN445" s="1"/>
  <c r="BL604"/>
  <c r="BL433"/>
  <c r="BN433" s="1"/>
  <c r="BB370"/>
  <c r="AX788"/>
  <c r="AY836"/>
  <c r="AP454"/>
  <c r="BD632"/>
  <c r="BD1120" s="1"/>
  <c r="BH644"/>
  <c r="BH1122" s="1"/>
  <c r="BH1074" s="1"/>
  <c r="BL1017"/>
  <c r="BG1028"/>
  <c r="BG1157" s="1"/>
  <c r="BN468"/>
  <c r="AZ433"/>
  <c r="BE468"/>
  <c r="BE1109" s="1"/>
  <c r="BE1072" s="1"/>
  <c r="BH466"/>
  <c r="BF466" s="1"/>
  <c r="BF1108" s="1"/>
  <c r="BF1071" s="1"/>
  <c r="AZ431"/>
  <c r="BD431"/>
  <c r="BH431"/>
  <c r="BH446"/>
  <c r="BH1109" s="1"/>
  <c r="AZ446"/>
  <c r="BD446"/>
  <c r="BL430"/>
  <c r="BN430" s="1"/>
  <c r="BH430"/>
  <c r="BD430"/>
  <c r="AZ430"/>
  <c r="AZ411"/>
  <c r="AZ424"/>
  <c r="BM423"/>
  <c r="BM1107" s="1"/>
  <c r="BL423"/>
  <c r="BI423"/>
  <c r="BI1107" s="1"/>
  <c r="BH423"/>
  <c r="BA423"/>
  <c r="BA1107" s="1"/>
  <c r="AZ423"/>
  <c r="BE423"/>
  <c r="BE1107" s="1"/>
  <c r="BE1071" s="1"/>
  <c r="BD423"/>
  <c r="BH409"/>
  <c r="BH1105" s="1"/>
  <c r="BD409"/>
  <c r="BD1105" s="1"/>
  <c r="AZ409"/>
  <c r="AZ408"/>
  <c r="AT414"/>
  <c r="AT415"/>
  <c r="BL862"/>
  <c r="BL861"/>
  <c r="BL860"/>
  <c r="AP829"/>
  <c r="BN812"/>
  <c r="BL812" s="1"/>
  <c r="BJ812" s="1"/>
  <c r="BH812" s="1"/>
  <c r="BH1138" s="1"/>
  <c r="BN789"/>
  <c r="BF789"/>
  <c r="BD532"/>
  <c r="BB532" s="1"/>
  <c r="AZ532" s="1"/>
  <c r="BH532"/>
  <c r="BN532"/>
  <c r="BL532" s="1"/>
  <c r="BF95"/>
  <c r="AZ125"/>
  <c r="AL851"/>
  <c r="AR851"/>
  <c r="AP851" s="1"/>
  <c r="AL857"/>
  <c r="AR857"/>
  <c r="AP857" s="1"/>
  <c r="AL853"/>
  <c r="AR853"/>
  <c r="AP853" s="1"/>
  <c r="AL852"/>
  <c r="AR852"/>
  <c r="AP852" s="1"/>
  <c r="AL850"/>
  <c r="AR850"/>
  <c r="AP850" s="1"/>
  <c r="BF1021"/>
  <c r="BF1155" s="1"/>
  <c r="BJ1007"/>
  <c r="BL1007" s="1"/>
  <c r="BN1007" s="1"/>
  <c r="BB990"/>
  <c r="BB1152" s="1"/>
  <c r="BD903"/>
  <c r="BD1146" s="1"/>
  <c r="BB831"/>
  <c r="BD831" s="1"/>
  <c r="BF831" s="1"/>
  <c r="BD627"/>
  <c r="BB761"/>
  <c r="BG760"/>
  <c r="BG747"/>
  <c r="BG1133" s="1"/>
  <c r="BB702"/>
  <c r="BD702" s="1"/>
  <c r="BF702" s="1"/>
  <c r="BH702" s="1"/>
  <c r="BB698"/>
  <c r="AZ685"/>
  <c r="AZ1127" s="1"/>
  <c r="AZ1076" s="1"/>
  <c r="BD605"/>
  <c r="BD614"/>
  <c r="AZ614"/>
  <c r="BD604"/>
  <c r="AZ604"/>
  <c r="AZ1118" s="1"/>
  <c r="BD483"/>
  <c r="BB483" s="1"/>
  <c r="AZ483" s="1"/>
  <c r="BD477"/>
  <c r="BB477" s="1"/>
  <c r="AZ477" s="1"/>
  <c r="BD476"/>
  <c r="BB476" s="1"/>
  <c r="AZ476" s="1"/>
  <c r="AY1079" l="1"/>
  <c r="AY1054" s="1"/>
  <c r="BH1107"/>
  <c r="BH1071" s="1"/>
  <c r="BL1107"/>
  <c r="BL1072" s="1"/>
  <c r="AY1140"/>
  <c r="AY1078" s="1"/>
  <c r="BL1071"/>
  <c r="BD95"/>
  <c r="BB95" s="1"/>
  <c r="BF1099"/>
  <c r="BF1069" s="1"/>
  <c r="BH1069"/>
  <c r="BH1070"/>
  <c r="BD1070"/>
  <c r="BD1069"/>
  <c r="BI1069"/>
  <c r="BI1070"/>
  <c r="BA1071"/>
  <c r="BG1099"/>
  <c r="BG1069" s="1"/>
  <c r="AZ370"/>
  <c r="AZ1098" s="1"/>
  <c r="BB1098"/>
  <c r="BO1072"/>
  <c r="BC1072"/>
  <c r="BC1071"/>
  <c r="BI1072"/>
  <c r="BI1071"/>
  <c r="BM1072"/>
  <c r="BM1071"/>
  <c r="BJ1071"/>
  <c r="BN1109"/>
  <c r="BN1138"/>
  <c r="AZ1105"/>
  <c r="BD1107"/>
  <c r="AZ1107"/>
  <c r="AZ1072" s="1"/>
  <c r="BI1073"/>
  <c r="BH1072"/>
  <c r="BD1072"/>
  <c r="BD698"/>
  <c r="BB1129"/>
  <c r="BL1140"/>
  <c r="BG1083"/>
  <c r="BG1084"/>
  <c r="BG1062" s="1"/>
  <c r="AX1080"/>
  <c r="AX1079"/>
  <c r="AX1054" s="1"/>
  <c r="BD1084"/>
  <c r="BD1083"/>
  <c r="BH1028"/>
  <c r="BF1157"/>
  <c r="BF1083" s="1"/>
  <c r="AZ1075"/>
  <c r="BH1073"/>
  <c r="BE760"/>
  <c r="BG1135"/>
  <c r="BG1075" s="1"/>
  <c r="BD761"/>
  <c r="BB1135"/>
  <c r="BM643"/>
  <c r="BM1122" s="1"/>
  <c r="BM1074" s="1"/>
  <c r="AX1124"/>
  <c r="AX1075" s="1"/>
  <c r="AX1052" s="1"/>
  <c r="BL643"/>
  <c r="BL1122" s="1"/>
  <c r="BJ1122"/>
  <c r="BJ1074" s="1"/>
  <c r="BK1074"/>
  <c r="BD1118"/>
  <c r="BD1074" s="1"/>
  <c r="BO1117"/>
  <c r="BO1073" s="1"/>
  <c r="BO1051" s="1"/>
  <c r="BD1117"/>
  <c r="BD1073" s="1"/>
  <c r="AZ1117"/>
  <c r="BL1118"/>
  <c r="BK388"/>
  <c r="BK1100" s="1"/>
  <c r="BJ388"/>
  <c r="BJ1100" s="1"/>
  <c r="BN604"/>
  <c r="BD789"/>
  <c r="BF812"/>
  <c r="BD812" s="1"/>
  <c r="BB812" s="1"/>
  <c r="AZ812" s="1"/>
  <c r="AX812" s="1"/>
  <c r="AX125"/>
  <c r="AN454"/>
  <c r="BL789"/>
  <c r="BL1138" s="1"/>
  <c r="BE747"/>
  <c r="BE1133" s="1"/>
  <c r="BH848"/>
  <c r="BH850"/>
  <c r="BH853"/>
  <c r="BH851"/>
  <c r="BJ789"/>
  <c r="BJ1138" s="1"/>
  <c r="BH846"/>
  <c r="BG1043"/>
  <c r="AZ3" i="14" s="1"/>
  <c r="BB685" i="2"/>
  <c r="BB1127" s="1"/>
  <c r="BH847"/>
  <c r="BH849"/>
  <c r="BH852"/>
  <c r="BH857"/>
  <c r="BH859"/>
  <c r="BH860"/>
  <c r="BH861"/>
  <c r="BH862"/>
  <c r="BB632"/>
  <c r="BF644"/>
  <c r="BF1122" s="1"/>
  <c r="BF1074" s="1"/>
  <c r="BD990"/>
  <c r="BD1152" s="1"/>
  <c r="BD1081" s="1"/>
  <c r="BH1021"/>
  <c r="BH1155" s="1"/>
  <c r="BO423"/>
  <c r="BF903"/>
  <c r="BF1146" s="1"/>
  <c r="BI1028"/>
  <c r="BI1157" s="1"/>
  <c r="BN1017"/>
  <c r="BN423"/>
  <c r="BD466"/>
  <c r="BB466" s="1"/>
  <c r="BB1109" s="1"/>
  <c r="BB1071" s="1"/>
  <c r="AY1077" l="1"/>
  <c r="AY1053" s="1"/>
  <c r="BN1107"/>
  <c r="BN1072" s="1"/>
  <c r="BO1107"/>
  <c r="BO1071" s="1"/>
  <c r="BO1050" s="1"/>
  <c r="BB1120"/>
  <c r="BB1073" s="1"/>
  <c r="BN1078"/>
  <c r="BN1077"/>
  <c r="BN1053" s="1"/>
  <c r="BJ1069"/>
  <c r="BJ1070"/>
  <c r="AZ1070"/>
  <c r="AZ1069"/>
  <c r="BK1069"/>
  <c r="BK1070"/>
  <c r="BB1097"/>
  <c r="BB1069" s="1"/>
  <c r="BB1070"/>
  <c r="BD1109"/>
  <c r="BD1071" s="1"/>
  <c r="BD1138"/>
  <c r="BD1077" s="1"/>
  <c r="BF698"/>
  <c r="BD1129"/>
  <c r="BJ1078"/>
  <c r="BJ1077"/>
  <c r="BL1078"/>
  <c r="BL1077"/>
  <c r="BF1138"/>
  <c r="BD1078"/>
  <c r="BH1140"/>
  <c r="BF1084"/>
  <c r="BD1082"/>
  <c r="BI1084"/>
  <c r="BI1062" s="1"/>
  <c r="BI1083"/>
  <c r="BJ1028"/>
  <c r="BH1157"/>
  <c r="BH1083" s="1"/>
  <c r="BB1076"/>
  <c r="BB1075"/>
  <c r="BL1074"/>
  <c r="BM1073"/>
  <c r="BJ1073"/>
  <c r="BF1073"/>
  <c r="BF761"/>
  <c r="BF1135" s="1"/>
  <c r="BD1135"/>
  <c r="BC760"/>
  <c r="BE1135"/>
  <c r="BE1075" s="1"/>
  <c r="BB1074"/>
  <c r="BG1061"/>
  <c r="BL1117"/>
  <c r="BL1073" s="1"/>
  <c r="BN1118"/>
  <c r="BN1074" s="1"/>
  <c r="BG1063"/>
  <c r="BL388"/>
  <c r="BL1100" s="1"/>
  <c r="BM388"/>
  <c r="BM1100" s="1"/>
  <c r="AZ466"/>
  <c r="AZ1109" s="1"/>
  <c r="AZ1071" s="1"/>
  <c r="BE1043"/>
  <c r="AX3" i="14" s="1"/>
  <c r="BE1062" i="2"/>
  <c r="BB789"/>
  <c r="BB1138" s="1"/>
  <c r="BI1043"/>
  <c r="BB3" i="14" s="1"/>
  <c r="BB9" s="1"/>
  <c r="AZ95" i="2"/>
  <c r="BD685"/>
  <c r="BD1127" s="1"/>
  <c r="BC747"/>
  <c r="AZ632"/>
  <c r="AZ1120" s="1"/>
  <c r="AZ1074" s="1"/>
  <c r="BK1028"/>
  <c r="BK1157" s="1"/>
  <c r="BJ1021"/>
  <c r="BJ1155" s="1"/>
  <c r="BF990"/>
  <c r="BF1152" s="1"/>
  <c r="BF1081" s="1"/>
  <c r="BH903"/>
  <c r="BH1146" s="1"/>
  <c r="I835"/>
  <c r="AC895"/>
  <c r="AG937"/>
  <c r="AL942"/>
  <c r="AM958"/>
  <c r="AM963"/>
  <c r="AM960"/>
  <c r="AL960"/>
  <c r="AL945"/>
  <c r="AJ918"/>
  <c r="AH918" s="1"/>
  <c r="AI918"/>
  <c r="AG918" s="1"/>
  <c r="AG915"/>
  <c r="AG914"/>
  <c r="AM915"/>
  <c r="AM914"/>
  <c r="AL936"/>
  <c r="AM936"/>
  <c r="AH913"/>
  <c r="AH1146" s="1"/>
  <c r="AG974"/>
  <c r="AG929"/>
  <c r="AG1012"/>
  <c r="AG997"/>
  <c r="AH997"/>
  <c r="AH1152" s="1"/>
  <c r="AG976"/>
  <c r="AH951"/>
  <c r="AA967"/>
  <c r="Y1001"/>
  <c r="AC929"/>
  <c r="BN1071" l="1"/>
  <c r="BN1050" s="1"/>
  <c r="AM1146"/>
  <c r="BE1061"/>
  <c r="BL1069"/>
  <c r="BL1070"/>
  <c r="BM1070"/>
  <c r="BM1069"/>
  <c r="BH698"/>
  <c r="BH1129" s="1"/>
  <c r="BF1129"/>
  <c r="BB1078"/>
  <c r="BB1077"/>
  <c r="BF1078"/>
  <c r="BF1077"/>
  <c r="BH1077"/>
  <c r="BH1078"/>
  <c r="BH1084"/>
  <c r="BF1082"/>
  <c r="BK1084"/>
  <c r="BK1062" s="1"/>
  <c r="BK1083"/>
  <c r="AM1150"/>
  <c r="BL1028"/>
  <c r="BJ1157"/>
  <c r="BJ1083" s="1"/>
  <c r="BD1076"/>
  <c r="BD1075"/>
  <c r="AZ1073"/>
  <c r="BA760"/>
  <c r="BC1135"/>
  <c r="BC1062"/>
  <c r="BC1133"/>
  <c r="BC1075" s="1"/>
  <c r="BN1117"/>
  <c r="BN1073" s="1"/>
  <c r="BN1051" s="1"/>
  <c r="BE1063"/>
  <c r="BI1063"/>
  <c r="BO388"/>
  <c r="BN388"/>
  <c r="BK1043"/>
  <c r="BD3" i="14" s="1"/>
  <c r="AZ789" i="2"/>
  <c r="AZ1138" s="1"/>
  <c r="AJ914"/>
  <c r="AJ915"/>
  <c r="AX95"/>
  <c r="BF685"/>
  <c r="BF1127" s="1"/>
  <c r="BA747"/>
  <c r="BC1043"/>
  <c r="AV3" i="14" s="1"/>
  <c r="BM1028" i="2"/>
  <c r="BM1157" s="1"/>
  <c r="BJ903"/>
  <c r="BJ1146" s="1"/>
  <c r="BH990"/>
  <c r="BH1152" s="1"/>
  <c r="BH1081" s="1"/>
  <c r="BL1021"/>
  <c r="BL1155" s="1"/>
  <c r="AR985"/>
  <c r="BN1100" l="1"/>
  <c r="BN1070" s="1"/>
  <c r="AX1089"/>
  <c r="AX1068" s="1"/>
  <c r="AJ1146"/>
  <c r="BO1100"/>
  <c r="BO1070" s="1"/>
  <c r="BK1061"/>
  <c r="AZ1078"/>
  <c r="AZ1077"/>
  <c r="BM1084"/>
  <c r="BM1083"/>
  <c r="BJ1084"/>
  <c r="BH1082"/>
  <c r="BN1028"/>
  <c r="BN1157" s="1"/>
  <c r="BL1157"/>
  <c r="BL1083" s="1"/>
  <c r="BF1076"/>
  <c r="BF1075"/>
  <c r="BC1061"/>
  <c r="BA1062"/>
  <c r="BA1133"/>
  <c r="AY760"/>
  <c r="AY1135" s="1"/>
  <c r="BA1135"/>
  <c r="BC1063"/>
  <c r="BM1062"/>
  <c r="BK1063"/>
  <c r="BM1043"/>
  <c r="BF3" i="14" s="1"/>
  <c r="BF9" s="1"/>
  <c r="AX789" i="2"/>
  <c r="AP985"/>
  <c r="AY747"/>
  <c r="BA1043"/>
  <c r="AT3" i="14" s="1"/>
  <c r="AT9" s="1"/>
  <c r="BH685" i="2"/>
  <c r="BH1127" s="1"/>
  <c r="BN1021"/>
  <c r="BJ990"/>
  <c r="BJ1152" s="1"/>
  <c r="BJ1081" s="1"/>
  <c r="BO1028"/>
  <c r="R917"/>
  <c r="Q917"/>
  <c r="R933"/>
  <c r="AQ936"/>
  <c r="AP936"/>
  <c r="AR936" s="1"/>
  <c r="AA947"/>
  <c r="Y947" s="1"/>
  <c r="Z990"/>
  <c r="Z1152" s="1"/>
  <c r="Y990"/>
  <c r="AB981"/>
  <c r="AA981"/>
  <c r="AB1016"/>
  <c r="W1021"/>
  <c r="AQ639"/>
  <c r="M671"/>
  <c r="M685"/>
  <c r="M693"/>
  <c r="M1017"/>
  <c r="M1155" s="1"/>
  <c r="BN1069" l="1"/>
  <c r="BN1049" s="1"/>
  <c r="AX1067"/>
  <c r="AX1048" s="1"/>
  <c r="BO1069"/>
  <c r="BO1049" s="1"/>
  <c r="BN1155"/>
  <c r="BN1084" s="1"/>
  <c r="AY1133"/>
  <c r="AY1075" s="1"/>
  <c r="AY1052" s="1"/>
  <c r="AX1138"/>
  <c r="AX1078" s="1"/>
  <c r="BO1157"/>
  <c r="BO1084" s="1"/>
  <c r="BO1062" s="1"/>
  <c r="BM1061"/>
  <c r="BO1083"/>
  <c r="BO1056" s="1"/>
  <c r="BJ1082"/>
  <c r="BL1084"/>
  <c r="AB1152"/>
  <c r="BH1076"/>
  <c r="BH1062" s="1"/>
  <c r="BH1075"/>
  <c r="BA1075"/>
  <c r="BA1061" s="1"/>
  <c r="AQ1120"/>
  <c r="AQ1119" s="1"/>
  <c r="BM1063"/>
  <c r="BA1063"/>
  <c r="AS936"/>
  <c r="BO1043"/>
  <c r="BH3" i="14" s="1"/>
  <c r="BL990" i="2"/>
  <c r="BL1152" s="1"/>
  <c r="AL628"/>
  <c r="AI543"/>
  <c r="AI541"/>
  <c r="AI611"/>
  <c r="AI609"/>
  <c r="AI618"/>
  <c r="AI605"/>
  <c r="AA618"/>
  <c r="AA300"/>
  <c r="AA604"/>
  <c r="AB604"/>
  <c r="AI536"/>
  <c r="AI535"/>
  <c r="AI1113" s="1"/>
  <c r="AA614"/>
  <c r="AB614"/>
  <c r="S537"/>
  <c r="S573"/>
  <c r="T562"/>
  <c r="S617"/>
  <c r="S304"/>
  <c r="O557"/>
  <c r="I596"/>
  <c r="I595"/>
  <c r="AJ304"/>
  <c r="T592"/>
  <c r="AG784"/>
  <c r="S300"/>
  <c r="L306"/>
  <c r="L1091" s="1"/>
  <c r="BO1061" l="1"/>
  <c r="AX1077"/>
  <c r="AX1053" s="1"/>
  <c r="BN1083"/>
  <c r="BN1056" s="1"/>
  <c r="BL1082"/>
  <c r="BL1081"/>
  <c r="T1116"/>
  <c r="I1116"/>
  <c r="BO1063"/>
  <c r="Q300"/>
  <c r="M547"/>
  <c r="BN990"/>
  <c r="BN1152" s="1"/>
  <c r="O300" l="1"/>
  <c r="AR913"/>
  <c r="AG931"/>
  <c r="AG900"/>
  <c r="AG897"/>
  <c r="AG930"/>
  <c r="AH930"/>
  <c r="AI981"/>
  <c r="K802"/>
  <c r="L797"/>
  <c r="N701"/>
  <c r="M701"/>
  <c r="N712"/>
  <c r="N709"/>
  <c r="P797"/>
  <c r="P769"/>
  <c r="P765"/>
  <c r="P755"/>
  <c r="O761"/>
  <c r="O740"/>
  <c r="R741"/>
  <c r="R739"/>
  <c r="Q842"/>
  <c r="Q690"/>
  <c r="Q693"/>
  <c r="R693"/>
  <c r="R709"/>
  <c r="Q685"/>
  <c r="Q709"/>
  <c r="M709" s="1"/>
  <c r="AS698"/>
  <c r="AR849"/>
  <c r="AR847"/>
  <c r="AR848"/>
  <c r="AP680"/>
  <c r="AR680" s="1"/>
  <c r="AQ680"/>
  <c r="R767"/>
  <c r="R760"/>
  <c r="R880"/>
  <c r="R878"/>
  <c r="R873"/>
  <c r="R877"/>
  <c r="Q877"/>
  <c r="Q834"/>
  <c r="Q680"/>
  <c r="R680"/>
  <c r="Q670"/>
  <c r="Q694"/>
  <c r="J709"/>
  <c r="J782"/>
  <c r="J781"/>
  <c r="J780"/>
  <c r="J779"/>
  <c r="J777"/>
  <c r="J886"/>
  <c r="I886"/>
  <c r="J878"/>
  <c r="J877"/>
  <c r="J874"/>
  <c r="J873"/>
  <c r="J871"/>
  <c r="J868"/>
  <c r="I868"/>
  <c r="I774"/>
  <c r="I670"/>
  <c r="I667"/>
  <c r="J710"/>
  <c r="I756"/>
  <c r="I755"/>
  <c r="I894"/>
  <c r="I773"/>
  <c r="I882"/>
  <c r="I879"/>
  <c r="N868"/>
  <c r="M694"/>
  <c r="M680"/>
  <c r="M667"/>
  <c r="M882"/>
  <c r="M710"/>
  <c r="I710" s="1"/>
  <c r="N710"/>
  <c r="Q894"/>
  <c r="Q881"/>
  <c r="Q879"/>
  <c r="Q866"/>
  <c r="R882"/>
  <c r="Q882"/>
  <c r="Q811"/>
  <c r="Q822"/>
  <c r="O822" s="1"/>
  <c r="R822"/>
  <c r="Q844"/>
  <c r="Q886"/>
  <c r="V831"/>
  <c r="U831"/>
  <c r="V822"/>
  <c r="V1138" s="1"/>
  <c r="U822"/>
  <c r="Q762"/>
  <c r="R764"/>
  <c r="Q764"/>
  <c r="O764" s="1"/>
  <c r="Q707"/>
  <c r="R695"/>
  <c r="Q695"/>
  <c r="AG685"/>
  <c r="AI685" s="1"/>
  <c r="AG740"/>
  <c r="Y825"/>
  <c r="Y876"/>
  <c r="AC837"/>
  <c r="AG834"/>
  <c r="Q831"/>
  <c r="O831" s="1"/>
  <c r="R831"/>
  <c r="AA815"/>
  <c r="AB813"/>
  <c r="AB812"/>
  <c r="AA812"/>
  <c r="Y835"/>
  <c r="Z834"/>
  <c r="Z1140" s="1"/>
  <c r="Y834"/>
  <c r="AB627"/>
  <c r="AA823"/>
  <c r="V775"/>
  <c r="V774"/>
  <c r="V773"/>
  <c r="V768"/>
  <c r="V767"/>
  <c r="V764"/>
  <c r="U764"/>
  <c r="U762"/>
  <c r="V739"/>
  <c r="Z692"/>
  <c r="Z882"/>
  <c r="Y882"/>
  <c r="Y712"/>
  <c r="Z712"/>
  <c r="Y711"/>
  <c r="Z709"/>
  <c r="Y709"/>
  <c r="W693"/>
  <c r="W671"/>
  <c r="Y690"/>
  <c r="AB733"/>
  <c r="AA740"/>
  <c r="AB768"/>
  <c r="AB765"/>
  <c r="AB744"/>
  <c r="AB755"/>
  <c r="AB763"/>
  <c r="AA763"/>
  <c r="AB739"/>
  <c r="AA739"/>
  <c r="AQ761"/>
  <c r="AQ890"/>
  <c r="AP890"/>
  <c r="AR890" s="1"/>
  <c r="AQ887"/>
  <c r="AP887"/>
  <c r="J1135" l="1"/>
  <c r="V1078"/>
  <c r="V1077"/>
  <c r="R1138"/>
  <c r="AR887"/>
  <c r="AS887"/>
  <c r="AS890"/>
  <c r="W690"/>
  <c r="X692"/>
  <c r="P831"/>
  <c r="O762"/>
  <c r="P760"/>
  <c r="AP847"/>
  <c r="AQ698"/>
  <c r="P739"/>
  <c r="Y671"/>
  <c r="Y693"/>
  <c r="P764"/>
  <c r="P822"/>
  <c r="P767"/>
  <c r="AS680"/>
  <c r="AP848"/>
  <c r="AP849"/>
  <c r="P741"/>
  <c r="AI910"/>
  <c r="AI900"/>
  <c r="M300"/>
  <c r="AJ981"/>
  <c r="I709"/>
  <c r="AC882"/>
  <c r="AD701"/>
  <c r="AD1129" s="1"/>
  <c r="AC690"/>
  <c r="AC671"/>
  <c r="AC866"/>
  <c r="AC876"/>
  <c r="AP702"/>
  <c r="AP713"/>
  <c r="AM739"/>
  <c r="AH894"/>
  <c r="AL897"/>
  <c r="AG842"/>
  <c r="AG825"/>
  <c r="AG822"/>
  <c r="AL689"/>
  <c r="AG814"/>
  <c r="AG835"/>
  <c r="AG837"/>
  <c r="AG841"/>
  <c r="AG866"/>
  <c r="AG729"/>
  <c r="AH729"/>
  <c r="AL702"/>
  <c r="AL682"/>
  <c r="AL683"/>
  <c r="AL887"/>
  <c r="AL894"/>
  <c r="AG869"/>
  <c r="AG762"/>
  <c r="AH754"/>
  <c r="AH761"/>
  <c r="AH744"/>
  <c r="AH746"/>
  <c r="AH748"/>
  <c r="AH747"/>
  <c r="AG671"/>
  <c r="AM695"/>
  <c r="AM1129" s="1"/>
  <c r="AH695"/>
  <c r="AG695"/>
  <c r="AL686"/>
  <c r="AM686"/>
  <c r="AE618"/>
  <c r="AF618"/>
  <c r="O552"/>
  <c r="M552"/>
  <c r="N608"/>
  <c r="M608"/>
  <c r="O608" s="1"/>
  <c r="P562"/>
  <c r="M617"/>
  <c r="N615"/>
  <c r="M615"/>
  <c r="O615" s="1"/>
  <c r="P616"/>
  <c r="O616"/>
  <c r="M616" s="1"/>
  <c r="O610"/>
  <c r="O614"/>
  <c r="M614" s="1"/>
  <c r="O611"/>
  <c r="M611" s="1"/>
  <c r="P614"/>
  <c r="P611"/>
  <c r="S616"/>
  <c r="T616"/>
  <c r="S609"/>
  <c r="S610"/>
  <c r="T611"/>
  <c r="S611"/>
  <c r="S604"/>
  <c r="S628"/>
  <c r="AA352"/>
  <c r="AA346"/>
  <c r="AB616"/>
  <c r="AJ534"/>
  <c r="AJ537"/>
  <c r="AJ540"/>
  <c r="AR309"/>
  <c r="AT787"/>
  <c r="AT786"/>
  <c r="AT591"/>
  <c r="AR591" s="1"/>
  <c r="AT562"/>
  <c r="AT644"/>
  <c r="AR644" s="1"/>
  <c r="AR346"/>
  <c r="AT646"/>
  <c r="AR646" s="1"/>
  <c r="AR424"/>
  <c r="K526"/>
  <c r="O469"/>
  <c r="N472"/>
  <c r="M463"/>
  <c r="O463" s="1"/>
  <c r="O601"/>
  <c r="N453"/>
  <c r="N455"/>
  <c r="N454"/>
  <c r="M454"/>
  <c r="AA473"/>
  <c r="M460"/>
  <c r="M458"/>
  <c r="N451"/>
  <c r="M451"/>
  <c r="M483"/>
  <c r="S457"/>
  <c r="T473"/>
  <c r="T457"/>
  <c r="S461"/>
  <c r="S460"/>
  <c r="S459"/>
  <c r="S458"/>
  <c r="S463"/>
  <c r="S526"/>
  <c r="T451"/>
  <c r="S451"/>
  <c r="AA526"/>
  <c r="AA467"/>
  <c r="AI471"/>
  <c r="AI476"/>
  <c r="AI468"/>
  <c r="AJ458"/>
  <c r="AI458"/>
  <c r="AI515"/>
  <c r="AI479"/>
  <c r="AA469"/>
  <c r="AA479"/>
  <c r="AA463"/>
  <c r="AA482"/>
  <c r="AJ1152" l="1"/>
  <c r="AJ1082" s="1"/>
  <c r="P1138"/>
  <c r="P1077" s="1"/>
  <c r="V451"/>
  <c r="V1109" s="1"/>
  <c r="U451"/>
  <c r="AJ1113"/>
  <c r="P1078"/>
  <c r="AJ1081"/>
  <c r="AJ1055" s="1"/>
  <c r="P1133"/>
  <c r="AI671"/>
  <c r="AB1118"/>
  <c r="AB1074" s="1"/>
  <c r="P1116"/>
  <c r="Q628"/>
  <c r="N611"/>
  <c r="M610"/>
  <c r="N616"/>
  <c r="P615"/>
  <c r="P608"/>
  <c r="Q526"/>
  <c r="M469"/>
  <c r="N614"/>
  <c r="O617"/>
  <c r="AI821"/>
  <c r="AF894"/>
  <c r="AR1137"/>
  <c r="AR702"/>
  <c r="K300"/>
  <c r="AG910"/>
  <c r="AE910" s="1"/>
  <c r="N562"/>
  <c r="M601"/>
  <c r="AI460"/>
  <c r="AI457"/>
  <c r="AI459"/>
  <c r="AJ484"/>
  <c r="AI484"/>
  <c r="AI483"/>
  <c r="AJ470"/>
  <c r="AI470"/>
  <c r="AI472"/>
  <c r="AJ472"/>
  <c r="AJ461"/>
  <c r="AI461"/>
  <c r="AN515"/>
  <c r="AO472"/>
  <c r="AN472"/>
  <c r="AR526"/>
  <c r="AR460"/>
  <c r="AI408"/>
  <c r="AI407"/>
  <c r="AI406"/>
  <c r="AS423"/>
  <c r="AR423"/>
  <c r="AA411"/>
  <c r="AB411"/>
  <c r="AB1105" s="1"/>
  <c r="AB423"/>
  <c r="AA423"/>
  <c r="AO423"/>
  <c r="S407"/>
  <c r="S411"/>
  <c r="AN446"/>
  <c r="AA437"/>
  <c r="AB437"/>
  <c r="AB435"/>
  <c r="AA435"/>
  <c r="AA424"/>
  <c r="AA425"/>
  <c r="Q120"/>
  <c r="Q124"/>
  <c r="Q123"/>
  <c r="Q226"/>
  <c r="P223"/>
  <c r="O126"/>
  <c r="Q126" s="1"/>
  <c r="O125"/>
  <c r="P114"/>
  <c r="O197"/>
  <c r="P196"/>
  <c r="O196"/>
  <c r="O114"/>
  <c r="Q114" s="1"/>
  <c r="AR297"/>
  <c r="AP44"/>
  <c r="AP240"/>
  <c r="AP58"/>
  <c r="AN58" s="1"/>
  <c r="AP62"/>
  <c r="AN62" s="1"/>
  <c r="AQ196"/>
  <c r="AP196"/>
  <c r="AQ90"/>
  <c r="AP90"/>
  <c r="AL188"/>
  <c r="AM66"/>
  <c r="AJ253"/>
  <c r="AI253"/>
  <c r="AJ324"/>
  <c r="AJ1093" s="1"/>
  <c r="AI162"/>
  <c r="AI62"/>
  <c r="AI171"/>
  <c r="AJ171"/>
  <c r="AI174"/>
  <c r="AJ174"/>
  <c r="AI169"/>
  <c r="AG152"/>
  <c r="AH126"/>
  <c r="AH188"/>
  <c r="AG188"/>
  <c r="AH66"/>
  <c r="AH158"/>
  <c r="AG158"/>
  <c r="Z261"/>
  <c r="Z44"/>
  <c r="Y44"/>
  <c r="Z34"/>
  <c r="Y138"/>
  <c r="Z76"/>
  <c r="Y52"/>
  <c r="Z52"/>
  <c r="D28" i="11"/>
  <c r="E28" s="1"/>
  <c r="L529" i="2"/>
  <c r="K105"/>
  <c r="D38" i="11"/>
  <c r="E38" s="1"/>
  <c r="E12"/>
  <c r="AE251" i="2"/>
  <c r="AF288"/>
  <c r="F34" i="11"/>
  <c r="F30"/>
  <c r="F31"/>
  <c r="F32"/>
  <c r="F33"/>
  <c r="F35"/>
  <c r="F36"/>
  <c r="F37"/>
  <c r="F38"/>
  <c r="F39"/>
  <c r="F40"/>
  <c r="F41"/>
  <c r="F42"/>
  <c r="F43"/>
  <c r="F44"/>
  <c r="F29"/>
  <c r="AO374" i="2"/>
  <c r="AO1099" s="1"/>
  <c r="I3" i="11"/>
  <c r="J7"/>
  <c r="I9"/>
  <c r="I10"/>
  <c r="J10"/>
  <c r="J11"/>
  <c r="I12"/>
  <c r="J12"/>
  <c r="J15"/>
  <c r="I17"/>
  <c r="J17"/>
  <c r="I2"/>
  <c r="D3"/>
  <c r="J3" s="1"/>
  <c r="D4"/>
  <c r="J4" s="1"/>
  <c r="D5"/>
  <c r="J5" s="1"/>
  <c r="D6"/>
  <c r="J6" s="1"/>
  <c r="D7"/>
  <c r="I7" s="1"/>
  <c r="D8"/>
  <c r="J8" s="1"/>
  <c r="D2"/>
  <c r="J2" s="1"/>
  <c r="E9"/>
  <c r="J9" s="1"/>
  <c r="E10"/>
  <c r="AA123" i="2"/>
  <c r="AA135"/>
  <c r="D14" i="11"/>
  <c r="I14" s="1"/>
  <c r="E17"/>
  <c r="D16"/>
  <c r="I16" s="1"/>
  <c r="D15"/>
  <c r="I15" s="1"/>
  <c r="D13"/>
  <c r="I13" s="1"/>
  <c r="D11"/>
  <c r="I11" s="1"/>
  <c r="AA290" i="2"/>
  <c r="Y290" s="1"/>
  <c r="W290" s="1"/>
  <c r="U290" s="1"/>
  <c r="L1111" l="1"/>
  <c r="L1072" s="1"/>
  <c r="AF1143"/>
  <c r="AF1142" s="1"/>
  <c r="AF1079" s="1"/>
  <c r="AF1054" s="1"/>
  <c r="AJ1109"/>
  <c r="AJ1072" s="1"/>
  <c r="AF1091"/>
  <c r="AF1090" s="1"/>
  <c r="V1072"/>
  <c r="V1071"/>
  <c r="Y451"/>
  <c r="W451" s="1"/>
  <c r="AB1107"/>
  <c r="AF1080"/>
  <c r="AB1117"/>
  <c r="AB1073" s="1"/>
  <c r="N1116"/>
  <c r="P1115"/>
  <c r="Q196"/>
  <c r="N529"/>
  <c r="N1111" s="1"/>
  <c r="R196"/>
  <c r="R114"/>
  <c r="AG689"/>
  <c r="O526"/>
  <c r="O628"/>
  <c r="M105"/>
  <c r="Q125"/>
  <c r="K601"/>
  <c r="AG682"/>
  <c r="AG821"/>
  <c r="AG677"/>
  <c r="AG683"/>
  <c r="Z451"/>
  <c r="R223"/>
  <c r="J16" i="11"/>
  <c r="J14"/>
  <c r="J13"/>
  <c r="I5"/>
  <c r="I6"/>
  <c r="I4"/>
  <c r="I8"/>
  <c r="AD682" i="2"/>
  <c r="AD675"/>
  <c r="AA430"/>
  <c r="AA409"/>
  <c r="AA408"/>
  <c r="AA407"/>
  <c r="AA475"/>
  <c r="K289"/>
  <c r="AG991"/>
  <c r="AG983"/>
  <c r="AR982"/>
  <c r="AP983"/>
  <c r="AP992"/>
  <c r="AP991"/>
  <c r="AP950"/>
  <c r="AQ963"/>
  <c r="AP998"/>
  <c r="AP996"/>
  <c r="AP995"/>
  <c r="AQ994"/>
  <c r="AQ973"/>
  <c r="AP927"/>
  <c r="AP924"/>
  <c r="AP979"/>
  <c r="AP977"/>
  <c r="AP975"/>
  <c r="AP964"/>
  <c r="AP961"/>
  <c r="AQ958"/>
  <c r="AQ960"/>
  <c r="AP960"/>
  <c r="AQ953"/>
  <c r="AQ952"/>
  <c r="AP952"/>
  <c r="AR952" s="1"/>
  <c r="AT952" s="1"/>
  <c r="AV952" s="1"/>
  <c r="AP911"/>
  <c r="AP910"/>
  <c r="AP917"/>
  <c r="AQ833"/>
  <c r="AP832"/>
  <c r="AP831"/>
  <c r="AQ776"/>
  <c r="AP738"/>
  <c r="AP737"/>
  <c r="AQ736"/>
  <c r="AQ735"/>
  <c r="AQ732"/>
  <c r="AP732"/>
  <c r="AQ705"/>
  <c r="AP859"/>
  <c r="AQ860"/>
  <c r="AP860"/>
  <c r="AR860" s="1"/>
  <c r="AP834"/>
  <c r="AP835"/>
  <c r="AQ836"/>
  <c r="AP836"/>
  <c r="AR836" s="1"/>
  <c r="AP839"/>
  <c r="AP838"/>
  <c r="AP841"/>
  <c r="AP843"/>
  <c r="AP844"/>
  <c r="AQ846"/>
  <c r="AP846"/>
  <c r="AR846" s="1"/>
  <c r="AR685"/>
  <c r="AP690"/>
  <c r="AP689"/>
  <c r="AQ696"/>
  <c r="AP696"/>
  <c r="AR696" s="1"/>
  <c r="AQ695"/>
  <c r="AQ1129" s="1"/>
  <c r="AP695"/>
  <c r="AR695" s="1"/>
  <c r="AI307"/>
  <c r="AG634"/>
  <c r="AC640"/>
  <c r="AC639"/>
  <c r="AD642"/>
  <c r="AC642"/>
  <c r="AI306"/>
  <c r="AI305"/>
  <c r="AJ604"/>
  <c r="AI604"/>
  <c r="AI300"/>
  <c r="AI308"/>
  <c r="AI352"/>
  <c r="AJ616"/>
  <c r="AI616"/>
  <c r="AS468"/>
  <c r="AR468"/>
  <c r="AS461"/>
  <c r="AR471"/>
  <c r="AS472"/>
  <c r="AR472"/>
  <c r="AS479"/>
  <c r="AR479"/>
  <c r="AR483"/>
  <c r="AN424"/>
  <c r="AP466"/>
  <c r="AP1109" s="1"/>
  <c r="AP1108" s="1"/>
  <c r="AN461"/>
  <c r="AN460"/>
  <c r="AN457"/>
  <c r="AR445"/>
  <c r="AI357"/>
  <c r="AI383"/>
  <c r="AR397"/>
  <c r="AR398"/>
  <c r="AS398"/>
  <c r="AS1102" s="1"/>
  <c r="AR400"/>
  <c r="AR393"/>
  <c r="AR392"/>
  <c r="AR391"/>
  <c r="AR383"/>
  <c r="AS383"/>
  <c r="AR388"/>
  <c r="AS388"/>
  <c r="AR389"/>
  <c r="AS389"/>
  <c r="AR374"/>
  <c r="AR357"/>
  <c r="AR356"/>
  <c r="AR355"/>
  <c r="AR628"/>
  <c r="AR653"/>
  <c r="AR652"/>
  <c r="AR651"/>
  <c r="AR649"/>
  <c r="AR648"/>
  <c r="AR645"/>
  <c r="AR931"/>
  <c r="AS931"/>
  <c r="AP932"/>
  <c r="AP942"/>
  <c r="AS900"/>
  <c r="AQ686"/>
  <c r="AP686"/>
  <c r="AR686" s="1"/>
  <c r="AP677"/>
  <c r="AN343"/>
  <c r="AN305"/>
  <c r="AR347"/>
  <c r="AR343"/>
  <c r="AR308"/>
  <c r="AR642"/>
  <c r="AR641"/>
  <c r="AR640"/>
  <c r="AR639"/>
  <c r="AS639"/>
  <c r="AS1120" s="1"/>
  <c r="AS616"/>
  <c r="AS643"/>
  <c r="AS1122" s="1"/>
  <c r="AR643"/>
  <c r="AR437"/>
  <c r="AP945"/>
  <c r="Y890"/>
  <c r="I733"/>
  <c r="J732"/>
  <c r="I732"/>
  <c r="I1133" s="1"/>
  <c r="R673"/>
  <c r="Q673"/>
  <c r="R686"/>
  <c r="Q686"/>
  <c r="Q684"/>
  <c r="Q683"/>
  <c r="Q681"/>
  <c r="Q702"/>
  <c r="Q701"/>
  <c r="S601"/>
  <c r="Y642"/>
  <c r="W642" s="1"/>
  <c r="Z642"/>
  <c r="R874"/>
  <c r="I980"/>
  <c r="AO261"/>
  <c r="AU188"/>
  <c r="AT188"/>
  <c r="U217"/>
  <c r="U224"/>
  <c r="U115"/>
  <c r="U142"/>
  <c r="U197"/>
  <c r="U32"/>
  <c r="U285"/>
  <c r="U36"/>
  <c r="V36"/>
  <c r="L1071" l="1"/>
  <c r="L1050" s="1"/>
  <c r="AQ1137"/>
  <c r="AR1100"/>
  <c r="AJ1071"/>
  <c r="AJ1050" s="1"/>
  <c r="AR1102"/>
  <c r="AP931"/>
  <c r="AR960"/>
  <c r="AT960" s="1"/>
  <c r="AQ1150"/>
  <c r="AT643"/>
  <c r="N1115"/>
  <c r="AC1120"/>
  <c r="AC1074" s="1"/>
  <c r="M628"/>
  <c r="X642"/>
  <c r="AR945"/>
  <c r="AR932"/>
  <c r="AT648"/>
  <c r="AT651"/>
  <c r="AT653"/>
  <c r="AG383"/>
  <c r="AS696"/>
  <c r="AR690"/>
  <c r="AR844"/>
  <c r="AR841"/>
  <c r="AR839"/>
  <c r="AS836"/>
  <c r="AR834"/>
  <c r="AS860"/>
  <c r="AS705"/>
  <c r="AR910"/>
  <c r="AS953"/>
  <c r="AS960"/>
  <c r="AR961"/>
  <c r="AT961" s="1"/>
  <c r="AV961" s="1"/>
  <c r="AR975"/>
  <c r="AR979"/>
  <c r="AR927"/>
  <c r="AS994"/>
  <c r="AR996"/>
  <c r="AS963"/>
  <c r="AU963" s="1"/>
  <c r="AW963" s="1"/>
  <c r="AR991"/>
  <c r="AR983"/>
  <c r="AR677"/>
  <c r="AS686"/>
  <c r="AR942"/>
  <c r="AQ931"/>
  <c r="AQ1148" s="1"/>
  <c r="AT645"/>
  <c r="AT649"/>
  <c r="AT652"/>
  <c r="AP424"/>
  <c r="AR689"/>
  <c r="AP685"/>
  <c r="AS846"/>
  <c r="AR843"/>
  <c r="AR838"/>
  <c r="AR835"/>
  <c r="AR859"/>
  <c r="AR917"/>
  <c r="AR911"/>
  <c r="AS958"/>
  <c r="AR964"/>
  <c r="AR977"/>
  <c r="AT977" s="1"/>
  <c r="AV977" s="1"/>
  <c r="AS973"/>
  <c r="AR995"/>
  <c r="AR998"/>
  <c r="AR992"/>
  <c r="AP982"/>
  <c r="M526"/>
  <c r="AP445"/>
  <c r="X451"/>
  <c r="AS695"/>
  <c r="AR950"/>
  <c r="AQ616"/>
  <c r="AS952"/>
  <c r="AS1148" s="1"/>
  <c r="AR924"/>
  <c r="AU643"/>
  <c r="AU1122" s="1"/>
  <c r="AU1074" s="1"/>
  <c r="AL1000"/>
  <c r="AL964"/>
  <c r="AL961"/>
  <c r="AL975"/>
  <c r="AL927"/>
  <c r="AL924"/>
  <c r="AL979"/>
  <c r="AL1009"/>
  <c r="AL1005"/>
  <c r="AL996"/>
  <c r="AL995"/>
  <c r="AL998"/>
  <c r="AP1005"/>
  <c r="O352"/>
  <c r="O609"/>
  <c r="O604"/>
  <c r="P604"/>
  <c r="S343"/>
  <c r="AB306"/>
  <c r="AA306"/>
  <c r="AA304"/>
  <c r="AB304"/>
  <c r="Z640"/>
  <c r="Z1120" s="1"/>
  <c r="Z1073" s="1"/>
  <c r="Y640"/>
  <c r="W640" s="1"/>
  <c r="AL642"/>
  <c r="S660"/>
  <c r="AN352"/>
  <c r="AN308"/>
  <c r="Q677"/>
  <c r="Q676"/>
  <c r="Q671"/>
  <c r="Q837"/>
  <c r="Q835"/>
  <c r="K811"/>
  <c r="N877"/>
  <c r="M877"/>
  <c r="M837"/>
  <c r="M835"/>
  <c r="AB477"/>
  <c r="AA477"/>
  <c r="AA476"/>
  <c r="AA471"/>
  <c r="AB457"/>
  <c r="AB1108" s="1"/>
  <c r="AA457"/>
  <c r="AA1108" s="1"/>
  <c r="I601"/>
  <c r="S424"/>
  <c r="Y371"/>
  <c r="AL46"/>
  <c r="AG138"/>
  <c r="U125"/>
  <c r="M290"/>
  <c r="U44"/>
  <c r="S315"/>
  <c r="Y42"/>
  <c r="Y337"/>
  <c r="Y291"/>
  <c r="Y92"/>
  <c r="U3"/>
  <c r="V3"/>
  <c r="Y265"/>
  <c r="AI255"/>
  <c r="AI124"/>
  <c r="AG123"/>
  <c r="X288"/>
  <c r="V932"/>
  <c r="AP900"/>
  <c r="AQ903"/>
  <c r="AP903"/>
  <c r="AR903" s="1"/>
  <c r="AC915"/>
  <c r="AC914"/>
  <c r="P932"/>
  <c r="O932"/>
  <c r="AJ1030"/>
  <c r="AH1030" s="1"/>
  <c r="AF1030" s="1"/>
  <c r="AF616"/>
  <c r="AE616"/>
  <c r="AE610"/>
  <c r="AI365"/>
  <c r="AE445"/>
  <c r="AF451"/>
  <c r="AE394"/>
  <c r="AE1102" s="1"/>
  <c r="AE356"/>
  <c r="AF356"/>
  <c r="AF1098" s="1"/>
  <c r="AE226"/>
  <c r="AE315"/>
  <c r="AE313"/>
  <c r="AE311"/>
  <c r="AE62"/>
  <c r="AE65"/>
  <c r="AE1107" l="1"/>
  <c r="AL1152"/>
  <c r="X1091"/>
  <c r="X1068" s="1"/>
  <c r="AE1101"/>
  <c r="AF1109"/>
  <c r="AF1072" s="1"/>
  <c r="X1109"/>
  <c r="X1072" s="1"/>
  <c r="AE1106"/>
  <c r="AP1107"/>
  <c r="AS1129"/>
  <c r="AU958"/>
  <c r="AS1150"/>
  <c r="AV960"/>
  <c r="Z1074"/>
  <c r="AC1119"/>
  <c r="AC1073" s="1"/>
  <c r="AC1051" s="1"/>
  <c r="P1118"/>
  <c r="P1074" s="1"/>
  <c r="M604"/>
  <c r="Q932"/>
  <c r="AU953"/>
  <c r="AW953" s="1"/>
  <c r="AT964"/>
  <c r="AV964" s="1"/>
  <c r="Y632"/>
  <c r="Q352"/>
  <c r="AR1009"/>
  <c r="AT996"/>
  <c r="AU994"/>
  <c r="AT975"/>
  <c r="AV975" s="1"/>
  <c r="AU960"/>
  <c r="AW960" s="1"/>
  <c r="AR900"/>
  <c r="AG124"/>
  <c r="W291"/>
  <c r="Q424"/>
  <c r="AS903"/>
  <c r="AE123"/>
  <c r="AI725"/>
  <c r="AA92"/>
  <c r="AA42"/>
  <c r="K290"/>
  <c r="Q660"/>
  <c r="Q343"/>
  <c r="M609"/>
  <c r="AR1005"/>
  <c r="AT1005" s="1"/>
  <c r="AR1013"/>
  <c r="AT998"/>
  <c r="AT995"/>
  <c r="AU973"/>
  <c r="AW973" s="1"/>
  <c r="AO616"/>
  <c r="AT950"/>
  <c r="AT1148" s="1"/>
  <c r="AN445"/>
  <c r="N604"/>
  <c r="R932"/>
  <c r="AU952"/>
  <c r="AU1148" s="1"/>
  <c r="Z288"/>
  <c r="AB288" s="1"/>
  <c r="T3"/>
  <c r="X640"/>
  <c r="X1120" s="1"/>
  <c r="X1073" s="1"/>
  <c r="AD640"/>
  <c r="S3"/>
  <c r="AH760"/>
  <c r="AI614"/>
  <c r="AP895"/>
  <c r="AP642"/>
  <c r="AR67"/>
  <c r="AQ66"/>
  <c r="AP124"/>
  <c r="AP127"/>
  <c r="AP123"/>
  <c r="AP95"/>
  <c r="AP96"/>
  <c r="AR940"/>
  <c r="AR937"/>
  <c r="AR897"/>
  <c r="AP897" s="1"/>
  <c r="AS897"/>
  <c r="AM846"/>
  <c r="AL846"/>
  <c r="AL844"/>
  <c r="AL843"/>
  <c r="AL841"/>
  <c r="AL842"/>
  <c r="AL837"/>
  <c r="AM837"/>
  <c r="AL840"/>
  <c r="AL836"/>
  <c r="AM836"/>
  <c r="AI716"/>
  <c r="AG716" s="1"/>
  <c r="AN475"/>
  <c r="AQ50"/>
  <c r="AP190"/>
  <c r="AP125"/>
  <c r="AQ162"/>
  <c r="AO162" s="1"/>
  <c r="AP162"/>
  <c r="AN162" s="1"/>
  <c r="AI183"/>
  <c r="AI109"/>
  <c r="AI110"/>
  <c r="AI394"/>
  <c r="AG693"/>
  <c r="AI475"/>
  <c r="AI398"/>
  <c r="AJ374"/>
  <c r="AI374"/>
  <c r="AI60"/>
  <c r="AG628"/>
  <c r="AG942"/>
  <c r="AH936"/>
  <c r="AH1148" s="1"/>
  <c r="AG936"/>
  <c r="AG861"/>
  <c r="AH860"/>
  <c r="AG860"/>
  <c r="AI860" s="1"/>
  <c r="AG894"/>
  <c r="AG891"/>
  <c r="AG890"/>
  <c r="AH672"/>
  <c r="AG672"/>
  <c r="AH642"/>
  <c r="AH1120" s="1"/>
  <c r="AH1073" s="1"/>
  <c r="AG642"/>
  <c r="AI642" s="1"/>
  <c r="AI168"/>
  <c r="AJ263"/>
  <c r="AJ1091" s="1"/>
  <c r="AE290"/>
  <c r="AE289"/>
  <c r="AH675"/>
  <c r="AJ675" s="1"/>
  <c r="AG675"/>
  <c r="AI675" s="1"/>
  <c r="AF611"/>
  <c r="AE611"/>
  <c r="AF374"/>
  <c r="AF1100" s="1"/>
  <c r="AE374"/>
  <c r="AE169"/>
  <c r="AE265"/>
  <c r="AE261"/>
  <c r="AE171"/>
  <c r="AF171"/>
  <c r="AF174"/>
  <c r="AE174"/>
  <c r="AH36"/>
  <c r="AG125"/>
  <c r="AE1028"/>
  <c r="AC693"/>
  <c r="AA86"/>
  <c r="AA169"/>
  <c r="AB36"/>
  <c r="AA36"/>
  <c r="AA239"/>
  <c r="AB93"/>
  <c r="Z93" s="1"/>
  <c r="AA93"/>
  <c r="Y93" s="1"/>
  <c r="AA315"/>
  <c r="AA141"/>
  <c r="AA158"/>
  <c r="AA161"/>
  <c r="AA159"/>
  <c r="AA37"/>
  <c r="AB174"/>
  <c r="AA174"/>
  <c r="Y174" s="1"/>
  <c r="AA171"/>
  <c r="Y171" s="1"/>
  <c r="AB171"/>
  <c r="AA89"/>
  <c r="Y240"/>
  <c r="Y148"/>
  <c r="AA60"/>
  <c r="AA936"/>
  <c r="AB936"/>
  <c r="AB1148" s="1"/>
  <c r="AA825"/>
  <c r="W686"/>
  <c r="AA301"/>
  <c r="AB188"/>
  <c r="AA188"/>
  <c r="AJ1100" l="1"/>
  <c r="AJ1070" s="1"/>
  <c r="X1090"/>
  <c r="X1067" s="1"/>
  <c r="AO1089"/>
  <c r="T1089"/>
  <c r="T1068" s="1"/>
  <c r="AF1108"/>
  <c r="AF1071" s="1"/>
  <c r="AF1050" s="1"/>
  <c r="AF1069"/>
  <c r="AF1049" s="1"/>
  <c r="AF1070"/>
  <c r="X1108"/>
  <c r="X1071" s="1"/>
  <c r="AI693"/>
  <c r="AR1148"/>
  <c r="AJ836"/>
  <c r="AI836"/>
  <c r="AG836" s="1"/>
  <c r="AG1140" s="1"/>
  <c r="AB1082"/>
  <c r="AB1081"/>
  <c r="AH1081"/>
  <c r="AH1082"/>
  <c r="AW958"/>
  <c r="AW1150" s="1"/>
  <c r="AU1150"/>
  <c r="AG1028"/>
  <c r="AH1074"/>
  <c r="X1074"/>
  <c r="AD1120"/>
  <c r="AD1074" s="1"/>
  <c r="N1118"/>
  <c r="N1074" s="1"/>
  <c r="AO1118"/>
  <c r="AO1074" s="1"/>
  <c r="P1117"/>
  <c r="P1073" s="1"/>
  <c r="AL860"/>
  <c r="AT1009"/>
  <c r="AT1013"/>
  <c r="AA148"/>
  <c r="Y89"/>
  <c r="Y86"/>
  <c r="AE894"/>
  <c r="AJ860"/>
  <c r="AJ1140" s="1"/>
  <c r="AH716"/>
  <c r="AG725"/>
  <c r="Y686"/>
  <c r="Y60"/>
  <c r="Y169"/>
  <c r="AJ642"/>
  <c r="AJ1120" s="1"/>
  <c r="AI861"/>
  <c r="AI1140" s="1"/>
  <c r="AI1078" s="1"/>
  <c r="AI628"/>
  <c r="AP940"/>
  <c r="O343"/>
  <c r="O660"/>
  <c r="O424"/>
  <c r="U291"/>
  <c r="S352"/>
  <c r="AA632"/>
  <c r="AA1120" s="1"/>
  <c r="AA240"/>
  <c r="Z171"/>
  <c r="Y141"/>
  <c r="Z174"/>
  <c r="Y158"/>
  <c r="AV950"/>
  <c r="AI717"/>
  <c r="AW952"/>
  <c r="AQ897"/>
  <c r="AQ1146" s="1"/>
  <c r="AP937"/>
  <c r="AP1148" s="1"/>
  <c r="AP67"/>
  <c r="AR895"/>
  <c r="AN312"/>
  <c r="AN315"/>
  <c r="Y841"/>
  <c r="Y701"/>
  <c r="Z701"/>
  <c r="Z680"/>
  <c r="Y680"/>
  <c r="W680" s="1"/>
  <c r="Z936"/>
  <c r="Z1148" s="1"/>
  <c r="Y936"/>
  <c r="Y1021"/>
  <c r="Y985"/>
  <c r="Y1024"/>
  <c r="Y1027"/>
  <c r="Z695"/>
  <c r="Y695"/>
  <c r="AA284"/>
  <c r="Y284" s="1"/>
  <c r="AB284"/>
  <c r="AB1091" s="1"/>
  <c r="Y80"/>
  <c r="AA285"/>
  <c r="AJ1069" l="1"/>
  <c r="AJ1049" s="1"/>
  <c r="AW1148"/>
  <c r="AW1081" s="1"/>
  <c r="AW1055" s="1"/>
  <c r="AV1148"/>
  <c r="AE1143"/>
  <c r="AE1080" s="1"/>
  <c r="T1088"/>
  <c r="T1067" s="1"/>
  <c r="T1048" s="1"/>
  <c r="Z1129"/>
  <c r="AN1093"/>
  <c r="AI1139"/>
  <c r="AJ1139"/>
  <c r="AW1082"/>
  <c r="AW1062" s="1"/>
  <c r="AI1028"/>
  <c r="AI1157" s="1"/>
  <c r="AG1157"/>
  <c r="AD1119"/>
  <c r="AD1073" s="1"/>
  <c r="AO1117"/>
  <c r="AO1073" s="1"/>
  <c r="N1117"/>
  <c r="N1073" s="1"/>
  <c r="Z284"/>
  <c r="Z1091" s="1"/>
  <c r="X680"/>
  <c r="AG717"/>
  <c r="AL693"/>
  <c r="AA985"/>
  <c r="AH836"/>
  <c r="AH1140" s="1"/>
  <c r="M424"/>
  <c r="AM860"/>
  <c r="Y914"/>
  <c r="Y915"/>
  <c r="W675"/>
  <c r="W683"/>
  <c r="U891"/>
  <c r="V891"/>
  <c r="W682"/>
  <c r="V890"/>
  <c r="V1143" s="1"/>
  <c r="U890"/>
  <c r="V936"/>
  <c r="V1148" s="1"/>
  <c r="V93"/>
  <c r="U93"/>
  <c r="V196"/>
  <c r="U196"/>
  <c r="L791"/>
  <c r="K791"/>
  <c r="K799"/>
  <c r="L799" s="1"/>
  <c r="K372"/>
  <c r="M430"/>
  <c r="L76"/>
  <c r="K310"/>
  <c r="M312"/>
  <c r="M313"/>
  <c r="L52"/>
  <c r="AE1142" l="1"/>
  <c r="AE1079" s="1"/>
  <c r="AE1054" s="1"/>
  <c r="AM1140"/>
  <c r="AM1077" s="1"/>
  <c r="AM1053" s="1"/>
  <c r="AD1051"/>
  <c r="AM1078"/>
  <c r="L1138"/>
  <c r="V1082"/>
  <c r="V1081"/>
  <c r="V1080"/>
  <c r="V1079"/>
  <c r="W914"/>
  <c r="O430"/>
  <c r="Y683"/>
  <c r="W915"/>
  <c r="K424"/>
  <c r="O973"/>
  <c r="O971"/>
  <c r="P967"/>
  <c r="O967"/>
  <c r="P965"/>
  <c r="P1150" s="1"/>
  <c r="O965"/>
  <c r="Q945"/>
  <c r="O942"/>
  <c r="S1021"/>
  <c r="O957"/>
  <c r="P947"/>
  <c r="P1148" s="1"/>
  <c r="O947"/>
  <c r="O980"/>
  <c r="O985"/>
  <c r="N909"/>
  <c r="N1146" s="1"/>
  <c r="N834"/>
  <c r="N1140" s="1"/>
  <c r="M870"/>
  <c r="M288"/>
  <c r="K288" s="1"/>
  <c r="N288"/>
  <c r="M289"/>
  <c r="N423"/>
  <c r="N1107" s="1"/>
  <c r="M423"/>
  <c r="M437"/>
  <c r="O437" s="1"/>
  <c r="Q437" s="1"/>
  <c r="S437" s="1"/>
  <c r="N437"/>
  <c r="P437" s="1"/>
  <c r="R437" s="1"/>
  <c r="T437" s="1"/>
  <c r="N673"/>
  <c r="M673"/>
  <c r="M683"/>
  <c r="N682"/>
  <c r="M682"/>
  <c r="M65"/>
  <c r="M64"/>
  <c r="M295"/>
  <c r="M686"/>
  <c r="N695"/>
  <c r="N1129" s="1"/>
  <c r="M695"/>
  <c r="N675"/>
  <c r="M62"/>
  <c r="M60"/>
  <c r="N1100"/>
  <c r="M1100"/>
  <c r="R682"/>
  <c r="Q682"/>
  <c r="R712"/>
  <c r="Q712"/>
  <c r="M712" s="1"/>
  <c r="R675"/>
  <c r="R1127" s="1"/>
  <c r="S314"/>
  <c r="S312"/>
  <c r="S313"/>
  <c r="Q36"/>
  <c r="O36" s="1"/>
  <c r="R36"/>
  <c r="Q895"/>
  <c r="Q1014"/>
  <c r="P1007"/>
  <c r="O1007"/>
  <c r="Q1007" s="1"/>
  <c r="R909"/>
  <c r="T909" s="1"/>
  <c r="Q909"/>
  <c r="S475"/>
  <c r="S479"/>
  <c r="S483"/>
  <c r="S410"/>
  <c r="S409"/>
  <c r="S408"/>
  <c r="S406"/>
  <c r="O408"/>
  <c r="O407"/>
  <c r="O394"/>
  <c r="T1146" l="1"/>
  <c r="T1082" s="1"/>
  <c r="S1155"/>
  <c r="S1105"/>
  <c r="O423"/>
  <c r="O1107" s="1"/>
  <c r="M1107"/>
  <c r="K1107"/>
  <c r="K1106" s="1"/>
  <c r="L1078"/>
  <c r="L1077"/>
  <c r="L1053" s="1"/>
  <c r="T1145"/>
  <c r="T1081" s="1"/>
  <c r="T1055" s="1"/>
  <c r="N1082"/>
  <c r="N1081"/>
  <c r="R1076"/>
  <c r="S909"/>
  <c r="M408"/>
  <c r="K408" s="1"/>
  <c r="O1014"/>
  <c r="P36"/>
  <c r="M407"/>
  <c r="K407" s="1"/>
  <c r="R1007"/>
  <c r="Q985"/>
  <c r="Q957"/>
  <c r="Q430"/>
  <c r="Q479"/>
  <c r="Q980"/>
  <c r="Q1021"/>
  <c r="Q1155" s="1"/>
  <c r="Q942"/>
  <c r="I424"/>
  <c r="I1107" s="1"/>
  <c r="I1106" s="1"/>
  <c r="S452"/>
  <c r="R947"/>
  <c r="R1148" s="1"/>
  <c r="P423"/>
  <c r="P1107" s="1"/>
  <c r="Q947"/>
  <c r="O406"/>
  <c r="S1146" l="1"/>
  <c r="S1082" s="1"/>
  <c r="Q423"/>
  <c r="Q1107" s="1"/>
  <c r="S1145"/>
  <c r="S1081" s="1"/>
  <c r="S1055" s="1"/>
  <c r="I408"/>
  <c r="I407"/>
  <c r="O479"/>
  <c r="S430"/>
  <c r="R423"/>
  <c r="R1107" s="1"/>
  <c r="AE1021"/>
  <c r="AG773"/>
  <c r="O773"/>
  <c r="AG775"/>
  <c r="AA775"/>
  <c r="AG774"/>
  <c r="AA774"/>
  <c r="O775"/>
  <c r="O774"/>
  <c r="Q779"/>
  <c r="U779"/>
  <c r="AA779"/>
  <c r="AG779"/>
  <c r="O782"/>
  <c r="U782"/>
  <c r="AA782"/>
  <c r="AG782"/>
  <c r="O781"/>
  <c r="U781"/>
  <c r="AA781"/>
  <c r="AG781"/>
  <c r="O780"/>
  <c r="U780"/>
  <c r="AA780"/>
  <c r="AG780"/>
  <c r="AG783"/>
  <c r="AA783"/>
  <c r="U783"/>
  <c r="O783"/>
  <c r="O778"/>
  <c r="U778"/>
  <c r="AA778"/>
  <c r="AG778"/>
  <c r="O777"/>
  <c r="U777"/>
  <c r="AA777"/>
  <c r="AG777"/>
  <c r="O776"/>
  <c r="U776"/>
  <c r="AA776"/>
  <c r="AG776"/>
  <c r="AI823"/>
  <c r="AA822"/>
  <c r="K822"/>
  <c r="O817"/>
  <c r="U817"/>
  <c r="AA817"/>
  <c r="AG817"/>
  <c r="O816"/>
  <c r="U816"/>
  <c r="AA816"/>
  <c r="AG816"/>
  <c r="AG815"/>
  <c r="O815"/>
  <c r="U815"/>
  <c r="S423" l="1"/>
  <c r="AI1137"/>
  <c r="AI1077" s="1"/>
  <c r="AI1053" s="1"/>
  <c r="S1107"/>
  <c r="AA1135"/>
  <c r="O1135"/>
  <c r="M479"/>
  <c r="AG1021"/>
  <c r="T423"/>
  <c r="Q816"/>
  <c r="Q817"/>
  <c r="AG823"/>
  <c r="AC776"/>
  <c r="Q776"/>
  <c r="AC777"/>
  <c r="Q777"/>
  <c r="AC778"/>
  <c r="Q778"/>
  <c r="AC780"/>
  <c r="Q780"/>
  <c r="AC781"/>
  <c r="Q781"/>
  <c r="AC782"/>
  <c r="Q782"/>
  <c r="Q775"/>
  <c r="Q815"/>
  <c r="Q783"/>
  <c r="AC783"/>
  <c r="Q774"/>
  <c r="Q773"/>
  <c r="O814"/>
  <c r="AB814"/>
  <c r="AG813"/>
  <c r="O813"/>
  <c r="AG812"/>
  <c r="AH814"/>
  <c r="O812"/>
  <c r="Q833"/>
  <c r="U833"/>
  <c r="AA833"/>
  <c r="AG833"/>
  <c r="AG832"/>
  <c r="U832"/>
  <c r="AA832"/>
  <c r="Q832"/>
  <c r="Q999"/>
  <c r="AA999"/>
  <c r="AG999"/>
  <c r="Q998"/>
  <c r="AA998"/>
  <c r="Q997"/>
  <c r="AA997"/>
  <c r="Q996"/>
  <c r="AA996"/>
  <c r="AE996"/>
  <c r="AE995"/>
  <c r="AA995"/>
  <c r="Q995"/>
  <c r="AA994"/>
  <c r="Q994"/>
  <c r="Q988"/>
  <c r="AA988"/>
  <c r="AG988"/>
  <c r="Q987"/>
  <c r="AA987"/>
  <c r="AG987"/>
  <c r="Q986"/>
  <c r="AG986"/>
  <c r="AA986"/>
  <c r="AG952"/>
  <c r="O952"/>
  <c r="O953"/>
  <c r="O951"/>
  <c r="AA951"/>
  <c r="O950"/>
  <c r="AA950"/>
  <c r="AG950"/>
  <c r="AG949"/>
  <c r="AA949"/>
  <c r="AG948"/>
  <c r="AA948"/>
  <c r="AG941"/>
  <c r="O941"/>
  <c r="AA979"/>
  <c r="AG979"/>
  <c r="Q979"/>
  <c r="AA975"/>
  <c r="O975"/>
  <c r="AA974"/>
  <c r="Q974"/>
  <c r="AG973"/>
  <c r="AA973"/>
  <c r="Q973"/>
  <c r="AA972"/>
  <c r="Q972"/>
  <c r="AA971"/>
  <c r="AA970"/>
  <c r="O970"/>
  <c r="T1107" l="1"/>
  <c r="AE1151"/>
  <c r="AC1135"/>
  <c r="AC975"/>
  <c r="AI1021"/>
  <c r="Q971"/>
  <c r="Q970"/>
  <c r="O972"/>
  <c r="Q975"/>
  <c r="O979"/>
  <c r="Q941"/>
  <c r="Q950"/>
  <c r="Q951"/>
  <c r="Q812"/>
  <c r="Q813"/>
  <c r="Q814"/>
  <c r="O974"/>
  <c r="Q953"/>
  <c r="Q952"/>
  <c r="AG1004"/>
  <c r="AA1004"/>
  <c r="Q1004"/>
  <c r="AG1005"/>
  <c r="AA1005"/>
  <c r="Q1005"/>
  <c r="O1010"/>
  <c r="AA1011"/>
  <c r="O1011"/>
  <c r="AA1012"/>
  <c r="O1012"/>
  <c r="Q1016"/>
  <c r="AG1016"/>
  <c r="AG1014"/>
  <c r="AG1013"/>
  <c r="AG1011"/>
  <c r="AG1010"/>
  <c r="AG1009"/>
  <c r="AG1007"/>
  <c r="AA1009"/>
  <c r="AA1010"/>
  <c r="AA1013"/>
  <c r="AA1014"/>
  <c r="AA1016"/>
  <c r="O1009"/>
  <c r="O1013"/>
  <c r="AA1007"/>
  <c r="U213"/>
  <c r="AG213"/>
  <c r="AA213"/>
  <c r="Q213"/>
  <c r="K213"/>
  <c r="AG211"/>
  <c r="AA211"/>
  <c r="U211"/>
  <c r="K211"/>
  <c r="Q211"/>
  <c r="AG212"/>
  <c r="AA212"/>
  <c r="U212"/>
  <c r="M19"/>
  <c r="W19"/>
  <c r="AE19"/>
  <c r="K13"/>
  <c r="U13"/>
  <c r="AA13"/>
  <c r="AE13"/>
  <c r="AI13"/>
  <c r="K11"/>
  <c r="U11"/>
  <c r="AA11"/>
  <c r="AE11"/>
  <c r="AI11"/>
  <c r="AI10"/>
  <c r="AA10"/>
  <c r="AE10"/>
  <c r="K10"/>
  <c r="U10"/>
  <c r="AA4"/>
  <c r="U4"/>
  <c r="K4"/>
  <c r="AI3"/>
  <c r="AB3"/>
  <c r="K3"/>
  <c r="AG732"/>
  <c r="O738"/>
  <c r="AG738"/>
  <c r="AG737"/>
  <c r="O737"/>
  <c r="O736"/>
  <c r="AG736"/>
  <c r="AG735"/>
  <c r="O735"/>
  <c r="O749"/>
  <c r="U749"/>
  <c r="AA749"/>
  <c r="AG749"/>
  <c r="O748"/>
  <c r="U748"/>
  <c r="AA748"/>
  <c r="O747"/>
  <c r="U747"/>
  <c r="AA747"/>
  <c r="O746"/>
  <c r="U746"/>
  <c r="AA746"/>
  <c r="O745"/>
  <c r="U745"/>
  <c r="AA745"/>
  <c r="AG745"/>
  <c r="O744"/>
  <c r="U744"/>
  <c r="O743"/>
  <c r="U743"/>
  <c r="AA743"/>
  <c r="AG743"/>
  <c r="AA742"/>
  <c r="AG742"/>
  <c r="U742"/>
  <c r="O742"/>
  <c r="AH741"/>
  <c r="AB741"/>
  <c r="AB1133" s="1"/>
  <c r="V741"/>
  <c r="U740"/>
  <c r="AH739"/>
  <c r="AH1133" s="1"/>
  <c r="AI211" l="1"/>
  <c r="Q1010"/>
  <c r="Q740"/>
  <c r="Q742"/>
  <c r="Q748"/>
  <c r="Q735"/>
  <c r="Q737"/>
  <c r="Y19"/>
  <c r="AE212"/>
  <c r="Q1009"/>
  <c r="Q1012"/>
  <c r="S814"/>
  <c r="S813"/>
  <c r="Q743"/>
  <c r="Q744"/>
  <c r="Q745"/>
  <c r="Q746"/>
  <c r="Q747"/>
  <c r="Q749"/>
  <c r="Q736"/>
  <c r="Q738"/>
  <c r="K19"/>
  <c r="O211"/>
  <c r="O213"/>
  <c r="AE213"/>
  <c r="Q1013"/>
  <c r="O1016"/>
  <c r="Q1011"/>
  <c r="S812"/>
  <c r="AH789"/>
  <c r="AB789"/>
  <c r="U789"/>
  <c r="Q789"/>
  <c r="AG791"/>
  <c r="AA791"/>
  <c r="U791"/>
  <c r="Q791"/>
  <c r="K798"/>
  <c r="O798"/>
  <c r="Q797"/>
  <c r="U798"/>
  <c r="U797"/>
  <c r="AA798"/>
  <c r="AA797"/>
  <c r="AG798"/>
  <c r="AG797"/>
  <c r="O799"/>
  <c r="U799"/>
  <c r="AA799"/>
  <c r="AG799"/>
  <c r="K800"/>
  <c r="O800"/>
  <c r="U800"/>
  <c r="AA800"/>
  <c r="AG800"/>
  <c r="I883"/>
  <c r="M883"/>
  <c r="Q883"/>
  <c r="Y883"/>
  <c r="AC883"/>
  <c r="AG883"/>
  <c r="U756"/>
  <c r="U757"/>
  <c r="Q757"/>
  <c r="AA757"/>
  <c r="AG757"/>
  <c r="Q756"/>
  <c r="AA756"/>
  <c r="AG756"/>
  <c r="J755"/>
  <c r="J1133" s="1"/>
  <c r="R755"/>
  <c r="R1133" s="1"/>
  <c r="V755"/>
  <c r="V1133" s="1"/>
  <c r="AG755"/>
  <c r="AA754"/>
  <c r="U754"/>
  <c r="O754"/>
  <c r="Q729"/>
  <c r="O520"/>
  <c r="S520"/>
  <c r="AI520"/>
  <c r="AI518"/>
  <c r="AA518"/>
  <c r="O518"/>
  <c r="S518"/>
  <c r="O978"/>
  <c r="AA978"/>
  <c r="AG978"/>
  <c r="AG975"/>
  <c r="AG972"/>
  <c r="AG971"/>
  <c r="AG970"/>
  <c r="AG967"/>
  <c r="AG969"/>
  <c r="AG966"/>
  <c r="AA966"/>
  <c r="O966"/>
  <c r="AA965"/>
  <c r="AG965"/>
  <c r="O964"/>
  <c r="AG964"/>
  <c r="AG963"/>
  <c r="O963"/>
  <c r="AG962"/>
  <c r="AG961"/>
  <c r="O961"/>
  <c r="O960"/>
  <c r="AG960"/>
  <c r="AE337"/>
  <c r="AA341"/>
  <c r="U341"/>
  <c r="U1133" l="1"/>
  <c r="S1137"/>
  <c r="S1077" s="1"/>
  <c r="S1053" s="1"/>
  <c r="U1093"/>
  <c r="U1092" s="1"/>
  <c r="AA1133"/>
  <c r="Q798"/>
  <c r="Y341"/>
  <c r="AC961"/>
  <c r="AC1149" s="1"/>
  <c r="Q963"/>
  <c r="Q964"/>
  <c r="Q965"/>
  <c r="Q966"/>
  <c r="Q978"/>
  <c r="M518"/>
  <c r="M520"/>
  <c r="O756"/>
  <c r="Q799"/>
  <c r="S341"/>
  <c r="Q960"/>
  <c r="Q961"/>
  <c r="Q754"/>
  <c r="O757"/>
  <c r="Q800"/>
  <c r="U812"/>
  <c r="U813"/>
  <c r="U814"/>
  <c r="AA19"/>
  <c r="O962"/>
  <c r="O949"/>
  <c r="O948"/>
  <c r="V763"/>
  <c r="R763"/>
  <c r="R1135" s="1"/>
  <c r="V765"/>
  <c r="AH763"/>
  <c r="AH1135" s="1"/>
  <c r="AB760"/>
  <c r="AB1135" s="1"/>
  <c r="AB1075" s="1"/>
  <c r="V760"/>
  <c r="Q761"/>
  <c r="Q759"/>
  <c r="Q758"/>
  <c r="I705"/>
  <c r="O1148" l="1"/>
  <c r="V1135"/>
  <c r="V1075" s="1"/>
  <c r="P763"/>
  <c r="P1135" s="1"/>
  <c r="P1075" s="1"/>
  <c r="Q948"/>
  <c r="Q962"/>
  <c r="Q949"/>
  <c r="Q967"/>
  <c r="K520"/>
  <c r="K518"/>
  <c r="AE529"/>
  <c r="W134"/>
  <c r="M134"/>
  <c r="O627"/>
  <c r="I627"/>
  <c r="M627" l="1"/>
  <c r="K134"/>
  <c r="AA79"/>
  <c r="AE79"/>
  <c r="AI79"/>
  <c r="K79"/>
  <c r="AA78"/>
  <c r="AE78"/>
  <c r="AI78"/>
  <c r="AI77"/>
  <c r="AE77"/>
  <c r="AA77"/>
  <c r="N76"/>
  <c r="AI76"/>
  <c r="AE76"/>
  <c r="AA76"/>
  <c r="I888"/>
  <c r="Q888"/>
  <c r="U888"/>
  <c r="AA888"/>
  <c r="AG888"/>
  <c r="AM887"/>
  <c r="AG887"/>
  <c r="AA887"/>
  <c r="U887"/>
  <c r="Q887"/>
  <c r="I887"/>
  <c r="U886"/>
  <c r="AA886"/>
  <c r="AG886"/>
  <c r="Q885"/>
  <c r="U885"/>
  <c r="I885"/>
  <c r="AA885"/>
  <c r="AG885"/>
  <c r="AG884"/>
  <c r="AA884"/>
  <c r="U884"/>
  <c r="U1143" s="1"/>
  <c r="I884"/>
  <c r="Q884"/>
  <c r="U1080" l="1"/>
  <c r="U1079"/>
  <c r="Y78"/>
  <c r="Y79"/>
  <c r="Y76"/>
  <c r="Y77"/>
  <c r="M79"/>
  <c r="Y811"/>
  <c r="Z810"/>
  <c r="U811"/>
  <c r="AH824"/>
  <c r="D35" i="11" l="1"/>
  <c r="E35" s="1"/>
  <c r="AJ824" i="2"/>
  <c r="AA811"/>
  <c r="AG882"/>
  <c r="O733"/>
  <c r="O1133" s="1"/>
  <c r="M868"/>
  <c r="Q868"/>
  <c r="AC868"/>
  <c r="AG881"/>
  <c r="AC881"/>
  <c r="Y881"/>
  <c r="AG880"/>
  <c r="AC880"/>
  <c r="Y880"/>
  <c r="Y879"/>
  <c r="AC879"/>
  <c r="AG879"/>
  <c r="AG878"/>
  <c r="AC878"/>
  <c r="Y878"/>
  <c r="I876"/>
  <c r="AG877"/>
  <c r="AC877"/>
  <c r="AG876"/>
  <c r="Y877"/>
  <c r="Y872"/>
  <c r="AC872"/>
  <c r="AG872"/>
  <c r="Q872"/>
  <c r="M872"/>
  <c r="I872"/>
  <c r="M876"/>
  <c r="Q876"/>
  <c r="Q869"/>
  <c r="AC869"/>
  <c r="I869"/>
  <c r="AS874"/>
  <c r="AM874"/>
  <c r="AH874"/>
  <c r="AH1143" s="1"/>
  <c r="AD874"/>
  <c r="Z874"/>
  <c r="Q871"/>
  <c r="Y871"/>
  <c r="AC871"/>
  <c r="AG871"/>
  <c r="Y873"/>
  <c r="AC873"/>
  <c r="AG873"/>
  <c r="I870"/>
  <c r="AI625"/>
  <c r="S625"/>
  <c r="K625"/>
  <c r="O625"/>
  <c r="Q787"/>
  <c r="U787"/>
  <c r="Y787"/>
  <c r="Q786"/>
  <c r="U786"/>
  <c r="Y786"/>
  <c r="Q785"/>
  <c r="U785"/>
  <c r="Y785"/>
  <c r="Y784"/>
  <c r="U784"/>
  <c r="Q784"/>
  <c r="AI600"/>
  <c r="S600"/>
  <c r="AI599"/>
  <c r="S599"/>
  <c r="AI598"/>
  <c r="S598"/>
  <c r="S597"/>
  <c r="AI597"/>
  <c r="AI596"/>
  <c r="S596"/>
  <c r="S594"/>
  <c r="S595"/>
  <c r="AI594"/>
  <c r="AI595"/>
  <c r="S593"/>
  <c r="AI593"/>
  <c r="S591"/>
  <c r="AI591"/>
  <c r="AI589"/>
  <c r="S589"/>
  <c r="AI590"/>
  <c r="S590"/>
  <c r="AI592"/>
  <c r="AI572"/>
  <c r="S572"/>
  <c r="AI573"/>
  <c r="AD1143" l="1"/>
  <c r="AD1079" s="1"/>
  <c r="AD1054" s="1"/>
  <c r="AJ1138"/>
  <c r="AJ1078" s="1"/>
  <c r="AH1080"/>
  <c r="AH1079"/>
  <c r="AD1080"/>
  <c r="O1118"/>
  <c r="O1117" s="1"/>
  <c r="AQ874"/>
  <c r="Q733"/>
  <c r="Q1133" s="1"/>
  <c r="AI563"/>
  <c r="S563"/>
  <c r="O563"/>
  <c r="AI566"/>
  <c r="S566"/>
  <c r="O566"/>
  <c r="O561"/>
  <c r="S561"/>
  <c r="O560"/>
  <c r="S560"/>
  <c r="O559"/>
  <c r="S559"/>
  <c r="AI559"/>
  <c r="AI558"/>
  <c r="S558"/>
  <c r="O558"/>
  <c r="AI557"/>
  <c r="AI553"/>
  <c r="O553"/>
  <c r="S553"/>
  <c r="S552"/>
  <c r="AI552"/>
  <c r="S551"/>
  <c r="M551"/>
  <c r="AI551"/>
  <c r="S549"/>
  <c r="M549"/>
  <c r="AI549"/>
  <c r="K547"/>
  <c r="M546"/>
  <c r="S546"/>
  <c r="M545"/>
  <c r="S545"/>
  <c r="S544"/>
  <c r="M544"/>
  <c r="AI528"/>
  <c r="K528"/>
  <c r="AE525"/>
  <c r="K525"/>
  <c r="S525"/>
  <c r="AE524"/>
  <c r="S524"/>
  <c r="K524"/>
  <c r="S533"/>
  <c r="K533"/>
  <c r="K541"/>
  <c r="M540"/>
  <c r="M537"/>
  <c r="M536"/>
  <c r="M535"/>
  <c r="M534"/>
  <c r="K1115" l="1"/>
  <c r="AE1111"/>
  <c r="AJ1137"/>
  <c r="AJ1077" s="1"/>
  <c r="AJ1053" s="1"/>
  <c r="M528"/>
  <c r="D33" i="11"/>
  <c r="E33" s="1"/>
  <c r="O536" i="2"/>
  <c r="O540"/>
  <c r="U524"/>
  <c r="U525"/>
  <c r="AI525"/>
  <c r="O545"/>
  <c r="O546"/>
  <c r="O551"/>
  <c r="O534"/>
  <c r="O535"/>
  <c r="O537"/>
  <c r="M541"/>
  <c r="M533"/>
  <c r="M524"/>
  <c r="AI524"/>
  <c r="M525"/>
  <c r="O544"/>
  <c r="O549"/>
  <c r="I610"/>
  <c r="I604"/>
  <c r="I907"/>
  <c r="I1028"/>
  <c r="I1156" s="1"/>
  <c r="I1083" s="1"/>
  <c r="J1028"/>
  <c r="J1156" s="1"/>
  <c r="J1083" s="1"/>
  <c r="V126"/>
  <c r="U126"/>
  <c r="AG126"/>
  <c r="AA83"/>
  <c r="Y83"/>
  <c r="AH260"/>
  <c r="AC260"/>
  <c r="Y260"/>
  <c r="Q260"/>
  <c r="I260"/>
  <c r="AI251"/>
  <c r="AG670"/>
  <c r="AC670"/>
  <c r="Y670"/>
  <c r="M670"/>
  <c r="AG703"/>
  <c r="I703"/>
  <c r="AF261"/>
  <c r="AI304"/>
  <c r="Z472"/>
  <c r="Z1109" s="1"/>
  <c r="Y472"/>
  <c r="S473"/>
  <c r="AI473"/>
  <c r="S476"/>
  <c r="AF105"/>
  <c r="AE105"/>
  <c r="Z105"/>
  <c r="AB105" s="1"/>
  <c r="Y105"/>
  <c r="AA105" s="1"/>
  <c r="V284"/>
  <c r="U284"/>
  <c r="AC1125" l="1"/>
  <c r="AC1088"/>
  <c r="AC1067" s="1"/>
  <c r="AC1048" s="1"/>
  <c r="AF1089"/>
  <c r="AF1068" s="1"/>
  <c r="U1091"/>
  <c r="U1090" s="1"/>
  <c r="V1091"/>
  <c r="U1111"/>
  <c r="U1110" s="1"/>
  <c r="Z1072"/>
  <c r="Z1108"/>
  <c r="Z1071" s="1"/>
  <c r="AE1110"/>
  <c r="AE1072"/>
  <c r="AA472"/>
  <c r="D39" i="11"/>
  <c r="E39" s="1"/>
  <c r="Q476" i="2"/>
  <c r="AA251"/>
  <c r="W260"/>
  <c r="AJ260"/>
  <c r="AB472"/>
  <c r="AB1109" s="1"/>
  <c r="O528"/>
  <c r="O541"/>
  <c r="Q537"/>
  <c r="Q535"/>
  <c r="Q534"/>
  <c r="W525"/>
  <c r="W524"/>
  <c r="Q540"/>
  <c r="Q536"/>
  <c r="AF614"/>
  <c r="AE614"/>
  <c r="AJ614"/>
  <c r="S614"/>
  <c r="S1118" s="1"/>
  <c r="T614"/>
  <c r="AI480"/>
  <c r="M480"/>
  <c r="AE371"/>
  <c r="S371"/>
  <c r="M371"/>
  <c r="Q698"/>
  <c r="M698"/>
  <c r="I698"/>
  <c r="AC698"/>
  <c r="AG698"/>
  <c r="AL698"/>
  <c r="AI36"/>
  <c r="AI175"/>
  <c r="AE175"/>
  <c r="Y175"/>
  <c r="AE168"/>
  <c r="Y168"/>
  <c r="AG238"/>
  <c r="Y238"/>
  <c r="Y239"/>
  <c r="AP89"/>
  <c r="M183"/>
  <c r="AE183"/>
  <c r="AA183"/>
  <c r="I238"/>
  <c r="I239"/>
  <c r="Y87"/>
  <c r="AI184"/>
  <c r="AE184"/>
  <c r="AA184"/>
  <c r="M184"/>
  <c r="T477"/>
  <c r="R477" s="1"/>
  <c r="S477"/>
  <c r="Q477" s="1"/>
  <c r="AA313"/>
  <c r="AA289"/>
  <c r="M291"/>
  <c r="AE312"/>
  <c r="AA312"/>
  <c r="AI310"/>
  <c r="Y310"/>
  <c r="AI311"/>
  <c r="AA311"/>
  <c r="M294"/>
  <c r="Y292"/>
  <c r="M292"/>
  <c r="Y287"/>
  <c r="M287"/>
  <c r="AI297"/>
  <c r="AA297"/>
  <c r="S297"/>
  <c r="S1090" s="1"/>
  <c r="K297"/>
  <c r="AE314"/>
  <c r="Y314"/>
  <c r="K314"/>
  <c r="AI315"/>
  <c r="Y315"/>
  <c r="K315"/>
  <c r="AI316"/>
  <c r="AE316"/>
  <c r="Y316"/>
  <c r="S316"/>
  <c r="K316"/>
  <c r="AI317"/>
  <c r="AE317"/>
  <c r="Y317"/>
  <c r="S317"/>
  <c r="M317"/>
  <c r="U81"/>
  <c r="M286"/>
  <c r="U82"/>
  <c r="U80"/>
  <c r="Q80"/>
  <c r="I80"/>
  <c r="AI478"/>
  <c r="AA478"/>
  <c r="AA46"/>
  <c r="U46"/>
  <c r="O46"/>
  <c r="AA608"/>
  <c r="T604"/>
  <c r="AA609"/>
  <c r="AA610"/>
  <c r="AI615"/>
  <c r="AA616"/>
  <c r="AI617"/>
  <c r="AE617"/>
  <c r="AA617"/>
  <c r="AI607"/>
  <c r="AE607"/>
  <c r="AA607"/>
  <c r="AL711"/>
  <c r="AP711"/>
  <c r="AC711"/>
  <c r="AG711"/>
  <c r="O471"/>
  <c r="AI474"/>
  <c r="AA474"/>
  <c r="M474"/>
  <c r="K481"/>
  <c r="AI481"/>
  <c r="S481"/>
  <c r="AI485"/>
  <c r="AA485"/>
  <c r="M485"/>
  <c r="AA543"/>
  <c r="AA1113" s="1"/>
  <c r="K543"/>
  <c r="K1113" s="1"/>
  <c r="AG527"/>
  <c r="AG1111" s="1"/>
  <c r="AA527"/>
  <c r="AA1111" s="1"/>
  <c r="K527"/>
  <c r="K1111" s="1"/>
  <c r="AA605"/>
  <c r="AE605"/>
  <c r="AE255"/>
  <c r="S255"/>
  <c r="S1089" s="1"/>
  <c r="K255"/>
  <c r="AH701"/>
  <c r="AH1129" s="1"/>
  <c r="R701"/>
  <c r="R1129" s="1"/>
  <c r="R1075" s="1"/>
  <c r="U699"/>
  <c r="AI699"/>
  <c r="W699"/>
  <c r="Q699"/>
  <c r="M699"/>
  <c r="I699"/>
  <c r="W694"/>
  <c r="I694"/>
  <c r="I693"/>
  <c r="AC702"/>
  <c r="Y702"/>
  <c r="I702"/>
  <c r="AI706"/>
  <c r="AC706"/>
  <c r="Y706"/>
  <c r="M707"/>
  <c r="M706"/>
  <c r="I706"/>
  <c r="AI707"/>
  <c r="AC707"/>
  <c r="Y707"/>
  <c r="I707"/>
  <c r="AI708"/>
  <c r="AC708"/>
  <c r="Y708"/>
  <c r="Q708"/>
  <c r="M708"/>
  <c r="I708"/>
  <c r="AG713"/>
  <c r="AC713"/>
  <c r="Y713"/>
  <c r="Q713"/>
  <c r="M713"/>
  <c r="I713"/>
  <c r="AH831"/>
  <c r="AH1138" s="1"/>
  <c r="AG831"/>
  <c r="Z831"/>
  <c r="Z1138" s="1"/>
  <c r="Y831"/>
  <c r="AA831" s="1"/>
  <c r="K830"/>
  <c r="Q830"/>
  <c r="U830"/>
  <c r="AA830"/>
  <c r="AG830"/>
  <c r="K827"/>
  <c r="Q827"/>
  <c r="U827"/>
  <c r="AA827"/>
  <c r="AG827"/>
  <c r="U826"/>
  <c r="AG826"/>
  <c r="Q826"/>
  <c r="AA826"/>
  <c r="Q825"/>
  <c r="K825"/>
  <c r="K821"/>
  <c r="Q821"/>
  <c r="U821"/>
  <c r="Y821"/>
  <c r="Y820"/>
  <c r="U820"/>
  <c r="Q820"/>
  <c r="K820"/>
  <c r="AG875"/>
  <c r="W875"/>
  <c r="W1142" s="1"/>
  <c r="W1079" s="1"/>
  <c r="Y470"/>
  <c r="S470"/>
  <c r="M470"/>
  <c r="AA484"/>
  <c r="S484"/>
  <c r="AI482"/>
  <c r="S482"/>
  <c r="Y909"/>
  <c r="AI921"/>
  <c r="M921"/>
  <c r="Q921"/>
  <c r="Y921"/>
  <c r="AI920"/>
  <c r="Y920"/>
  <c r="Q920"/>
  <c r="M920"/>
  <c r="AG922"/>
  <c r="AC922"/>
  <c r="Y922"/>
  <c r="Q922"/>
  <c r="M922"/>
  <c r="AL908"/>
  <c r="AG908"/>
  <c r="AG909"/>
  <c r="M902"/>
  <c r="M907"/>
  <c r="Y907"/>
  <c r="Q907"/>
  <c r="R907"/>
  <c r="R1146" s="1"/>
  <c r="Y903"/>
  <c r="Q903"/>
  <c r="M903"/>
  <c r="I903"/>
  <c r="I902"/>
  <c r="AG902"/>
  <c r="AC902"/>
  <c r="Q902"/>
  <c r="Y902"/>
  <c r="AL896"/>
  <c r="I900"/>
  <c r="M900"/>
  <c r="Q900"/>
  <c r="Y900"/>
  <c r="Y897"/>
  <c r="AC897"/>
  <c r="I897"/>
  <c r="M897"/>
  <c r="Q897"/>
  <c r="Y896"/>
  <c r="AC896"/>
  <c r="AG896"/>
  <c r="I896"/>
  <c r="M896"/>
  <c r="Q896"/>
  <c r="Y895"/>
  <c r="M895"/>
  <c r="I895"/>
  <c r="Y932"/>
  <c r="U932"/>
  <c r="U945"/>
  <c r="AA945"/>
  <c r="AG945"/>
  <c r="AL931"/>
  <c r="AL940"/>
  <c r="AG940"/>
  <c r="AA940"/>
  <c r="U936"/>
  <c r="AG933"/>
  <c r="Y933"/>
  <c r="U933"/>
  <c r="Y931"/>
  <c r="AM930"/>
  <c r="AM1148" s="1"/>
  <c r="AL930"/>
  <c r="AG957"/>
  <c r="Y957"/>
  <c r="AA957" s="1"/>
  <c r="O958"/>
  <c r="AG958"/>
  <c r="Y958"/>
  <c r="AA958" s="1"/>
  <c r="AG956"/>
  <c r="Y956"/>
  <c r="AA956" s="1"/>
  <c r="O956"/>
  <c r="AG955"/>
  <c r="Y955"/>
  <c r="AA955" s="1"/>
  <c r="O955"/>
  <c r="AG954"/>
  <c r="Y954"/>
  <c r="U954"/>
  <c r="U1150" s="1"/>
  <c r="O954"/>
  <c r="Y969"/>
  <c r="O969"/>
  <c r="O968"/>
  <c r="Y968"/>
  <c r="AI252"/>
  <c r="AE252"/>
  <c r="M252"/>
  <c r="Q875"/>
  <c r="M875"/>
  <c r="M866"/>
  <c r="I875"/>
  <c r="I866"/>
  <c r="AG772"/>
  <c r="AG1135" s="1"/>
  <c r="Y772"/>
  <c r="Y1134" s="1"/>
  <c r="U772"/>
  <c r="U1135" s="1"/>
  <c r="Q772"/>
  <c r="Q1135" s="1"/>
  <c r="I772"/>
  <c r="I1135" s="1"/>
  <c r="Y182"/>
  <c r="AI182"/>
  <c r="AE182"/>
  <c r="AA976"/>
  <c r="Y976"/>
  <c r="O976"/>
  <c r="O977"/>
  <c r="AA977"/>
  <c r="AG977"/>
  <c r="AG990"/>
  <c r="AA990"/>
  <c r="Q990"/>
  <c r="AI353"/>
  <c r="AA353"/>
  <c r="S353"/>
  <c r="K353"/>
  <c r="S309"/>
  <c r="Y309"/>
  <c r="Y308"/>
  <c r="S308"/>
  <c r="K352"/>
  <c r="S342"/>
  <c r="Y342"/>
  <c r="K342"/>
  <c r="AI347"/>
  <c r="Y347"/>
  <c r="S347"/>
  <c r="S306"/>
  <c r="AA343"/>
  <c r="S346"/>
  <c r="AI346"/>
  <c r="AI1095" s="1"/>
  <c r="AA305"/>
  <c r="S305"/>
  <c r="AE307"/>
  <c r="Y307"/>
  <c r="K307"/>
  <c r="AA303"/>
  <c r="AI303"/>
  <c r="S303"/>
  <c r="AI301"/>
  <c r="S301"/>
  <c r="AE133"/>
  <c r="W133"/>
  <c r="M133"/>
  <c r="AA99"/>
  <c r="Y99"/>
  <c r="M276"/>
  <c r="K276"/>
  <c r="AE276"/>
  <c r="AA276"/>
  <c r="AA85"/>
  <c r="Y85"/>
  <c r="Y94"/>
  <c r="AA94"/>
  <c r="AA246"/>
  <c r="Y246"/>
  <c r="AA103"/>
  <c r="Y103"/>
  <c r="Y50"/>
  <c r="AA50"/>
  <c r="AI64"/>
  <c r="AE64"/>
  <c r="Z64"/>
  <c r="N64"/>
  <c r="AI61"/>
  <c r="Y61"/>
  <c r="Y54"/>
  <c r="K54"/>
  <c r="AI58"/>
  <c r="Z58"/>
  <c r="Y58"/>
  <c r="AA58" s="1"/>
  <c r="K58"/>
  <c r="AA62"/>
  <c r="AI65"/>
  <c r="Y65"/>
  <c r="AA49"/>
  <c r="CM1031"/>
  <c r="CM788"/>
  <c r="CM727"/>
  <c r="CM726"/>
  <c r="CM725"/>
  <c r="CM724"/>
  <c r="CM717"/>
  <c r="CM716"/>
  <c r="CM715"/>
  <c r="CM1006"/>
  <c r="CM924"/>
  <c r="CM992"/>
  <c r="CM989"/>
  <c r="CM862"/>
  <c r="CM861"/>
  <c r="CM860"/>
  <c r="CM859"/>
  <c r="CM849"/>
  <c r="CM848"/>
  <c r="CM847"/>
  <c r="CM846"/>
  <c r="CM790"/>
  <c r="CM668"/>
  <c r="CM667"/>
  <c r="CM666"/>
  <c r="CM665"/>
  <c r="CM664"/>
  <c r="CM662"/>
  <c r="CM700"/>
  <c r="CM629"/>
  <c r="CM253"/>
  <c r="CM444"/>
  <c r="CM439"/>
  <c r="CM438"/>
  <c r="CM434"/>
  <c r="CM433"/>
  <c r="CM432"/>
  <c r="CM431"/>
  <c r="CM446"/>
  <c r="CM517"/>
  <c r="CM449"/>
  <c r="CM448"/>
  <c r="CM421"/>
  <c r="CM418"/>
  <c r="CM416"/>
  <c r="CM415"/>
  <c r="CM414"/>
  <c r="CM413"/>
  <c r="CM412"/>
  <c r="CM383"/>
  <c r="CM299"/>
  <c r="CM285"/>
  <c r="CM66"/>
  <c r="CM69"/>
  <c r="CM68"/>
  <c r="CM84"/>
  <c r="CM83"/>
  <c r="CM95"/>
  <c r="CM33"/>
  <c r="W174"/>
  <c r="U174"/>
  <c r="Y98"/>
  <c r="Y96"/>
  <c r="Y110"/>
  <c r="Y109"/>
  <c r="AL263"/>
  <c r="AL1090" s="1"/>
  <c r="AE263"/>
  <c r="AG263"/>
  <c r="AG1090" s="1"/>
  <c r="K263"/>
  <c r="AB91"/>
  <c r="AA91"/>
  <c r="Y91" s="1"/>
  <c r="Q91"/>
  <c r="Y237"/>
  <c r="U237"/>
  <c r="U37"/>
  <c r="O37"/>
  <c r="AA31"/>
  <c r="AG31"/>
  <c r="Y34"/>
  <c r="Q38"/>
  <c r="AG38"/>
  <c r="Y38"/>
  <c r="U38"/>
  <c r="Y27"/>
  <c r="AH27"/>
  <c r="AH1089" s="1"/>
  <c r="AA142"/>
  <c r="Y195"/>
  <c r="AA195"/>
  <c r="AG114"/>
  <c r="AA114"/>
  <c r="U114"/>
  <c r="AG30"/>
  <c r="Y30"/>
  <c r="AA96"/>
  <c r="AA41"/>
  <c r="Y41"/>
  <c r="U41"/>
  <c r="Q41"/>
  <c r="AA44"/>
  <c r="V44"/>
  <c r="O26"/>
  <c r="U26"/>
  <c r="Y26"/>
  <c r="AG29"/>
  <c r="Y29"/>
  <c r="S29"/>
  <c r="O29"/>
  <c r="AG34"/>
  <c r="AG28"/>
  <c r="U28"/>
  <c r="U35"/>
  <c r="Y28"/>
  <c r="Y35"/>
  <c r="AI919"/>
  <c r="AF918"/>
  <c r="AE918"/>
  <c r="AE1146" s="1"/>
  <c r="AE1082" s="1"/>
  <c r="Z918"/>
  <c r="Z1146" s="1"/>
  <c r="Y918"/>
  <c r="Y162"/>
  <c r="O195"/>
  <c r="AE164"/>
  <c r="Y164"/>
  <c r="Y139"/>
  <c r="AI160"/>
  <c r="Y160"/>
  <c r="AE57"/>
  <c r="Y57"/>
  <c r="AG119"/>
  <c r="Q119"/>
  <c r="Y137"/>
  <c r="Y140"/>
  <c r="Y136"/>
  <c r="AG135"/>
  <c r="V135"/>
  <c r="V1089" s="1"/>
  <c r="U135"/>
  <c r="AG144"/>
  <c r="Y144"/>
  <c r="AG116"/>
  <c r="Y116"/>
  <c r="O116"/>
  <c r="O262"/>
  <c r="W262"/>
  <c r="AE262"/>
  <c r="AI262"/>
  <c r="AG129"/>
  <c r="Y129"/>
  <c r="Q129"/>
  <c r="AG122"/>
  <c r="AG121"/>
  <c r="U121"/>
  <c r="AA122"/>
  <c r="AA121"/>
  <c r="U122"/>
  <c r="Q121"/>
  <c r="Q122"/>
  <c r="AG236"/>
  <c r="AI236" s="1"/>
  <c r="AA236"/>
  <c r="U236"/>
  <c r="Q236"/>
  <c r="K236"/>
  <c r="AE225"/>
  <c r="AA225"/>
  <c r="U225"/>
  <c r="K225"/>
  <c r="Q225"/>
  <c r="AA224"/>
  <c r="K224"/>
  <c r="Q224"/>
  <c r="AE232"/>
  <c r="Y232"/>
  <c r="U232"/>
  <c r="Q232"/>
  <c r="K232"/>
  <c r="AE230"/>
  <c r="Y230"/>
  <c r="K230"/>
  <c r="O230"/>
  <c r="AE9"/>
  <c r="AA9"/>
  <c r="K9"/>
  <c r="U9"/>
  <c r="I985"/>
  <c r="I982"/>
  <c r="I981"/>
  <c r="J890"/>
  <c r="J1143" s="1"/>
  <c r="I890"/>
  <c r="Y197"/>
  <c r="AG197"/>
  <c r="K149"/>
  <c r="Y149"/>
  <c r="AG149"/>
  <c r="AG141"/>
  <c r="Y161"/>
  <c r="Y159"/>
  <c r="Y983"/>
  <c r="Q983"/>
  <c r="I984"/>
  <c r="Q984"/>
  <c r="Y984"/>
  <c r="AG985"/>
  <c r="AG982"/>
  <c r="Y982"/>
  <c r="Q982"/>
  <c r="Y981"/>
  <c r="Y980"/>
  <c r="AG980"/>
  <c r="O991"/>
  <c r="AE234"/>
  <c r="AA234"/>
  <c r="Q234"/>
  <c r="K234"/>
  <c r="I932"/>
  <c r="I1148" s="1"/>
  <c r="J932"/>
  <c r="J1148" s="1"/>
  <c r="AG223"/>
  <c r="AA223"/>
  <c r="K223"/>
  <c r="K228"/>
  <c r="Q228"/>
  <c r="U228"/>
  <c r="AA228"/>
  <c r="AG228"/>
  <c r="AA226"/>
  <c r="U226"/>
  <c r="K226"/>
  <c r="AG222"/>
  <c r="AA222"/>
  <c r="U222"/>
  <c r="Q222"/>
  <c r="K222"/>
  <c r="AA220"/>
  <c r="AI220"/>
  <c r="Q220"/>
  <c r="K220"/>
  <c r="AA218"/>
  <c r="K218"/>
  <c r="O218"/>
  <c r="U218"/>
  <c r="AA217"/>
  <c r="O217"/>
  <c r="K217"/>
  <c r="K127"/>
  <c r="AA124"/>
  <c r="U124"/>
  <c r="U123"/>
  <c r="AG113"/>
  <c r="AI113" s="1"/>
  <c r="O113"/>
  <c r="U113"/>
  <c r="AA115"/>
  <c r="K115"/>
  <c r="O32"/>
  <c r="AG710"/>
  <c r="AC710"/>
  <c r="Y710"/>
  <c r="AG709"/>
  <c r="U712"/>
  <c r="AA190"/>
  <c r="AG190"/>
  <c r="U190"/>
  <c r="O190"/>
  <c r="Z890"/>
  <c r="AA890"/>
  <c r="R890"/>
  <c r="Q890"/>
  <c r="Z891"/>
  <c r="Y891"/>
  <c r="AB891"/>
  <c r="AA891"/>
  <c r="R891"/>
  <c r="Q891"/>
  <c r="AA894"/>
  <c r="AG927"/>
  <c r="AG1000"/>
  <c r="Y1000"/>
  <c r="Y1151" s="1"/>
  <c r="AG1001"/>
  <c r="Y929"/>
  <c r="O409"/>
  <c r="O1105" s="1"/>
  <c r="AE468"/>
  <c r="AI467"/>
  <c r="AA468"/>
  <c r="S468"/>
  <c r="S467"/>
  <c r="Y466"/>
  <c r="K466"/>
  <c r="M466"/>
  <c r="AI463"/>
  <c r="M457"/>
  <c r="AE451"/>
  <c r="AF1028"/>
  <c r="Y1028"/>
  <c r="Y1025"/>
  <c r="Y1023"/>
  <c r="Y1022"/>
  <c r="O403"/>
  <c r="AA403"/>
  <c r="AI403"/>
  <c r="O401"/>
  <c r="AA401"/>
  <c r="AI401"/>
  <c r="O400"/>
  <c r="AA400"/>
  <c r="AI400"/>
  <c r="O399"/>
  <c r="AI399"/>
  <c r="AA399"/>
  <c r="O398"/>
  <c r="AG397"/>
  <c r="AG1101" s="1"/>
  <c r="AA398"/>
  <c r="AA397"/>
  <c r="O397"/>
  <c r="AB196"/>
  <c r="AA196"/>
  <c r="Y661"/>
  <c r="Y1125" s="1"/>
  <c r="AG661"/>
  <c r="Y1030"/>
  <c r="W1030" s="1"/>
  <c r="W1157" s="1"/>
  <c r="Z1030"/>
  <c r="Z1157" s="1"/>
  <c r="AC692"/>
  <c r="AG692"/>
  <c r="AI692" s="1"/>
  <c r="I689"/>
  <c r="M689"/>
  <c r="Q689"/>
  <c r="Y689"/>
  <c r="AC689"/>
  <c r="I691"/>
  <c r="M691"/>
  <c r="Q691"/>
  <c r="Y691"/>
  <c r="AC691"/>
  <c r="AG691"/>
  <c r="AI691" s="1"/>
  <c r="AG690"/>
  <c r="AI690" s="1"/>
  <c r="I690"/>
  <c r="M690"/>
  <c r="Q688"/>
  <c r="Y688"/>
  <c r="AG688"/>
  <c r="AI688" s="1"/>
  <c r="M688"/>
  <c r="I688"/>
  <c r="AC679"/>
  <c r="Y679"/>
  <c r="Q679"/>
  <c r="I679"/>
  <c r="M679"/>
  <c r="I678"/>
  <c r="M678"/>
  <c r="Q678"/>
  <c r="AC678"/>
  <c r="Y678"/>
  <c r="I686"/>
  <c r="AL685"/>
  <c r="AP673"/>
  <c r="AR673"/>
  <c r="AP674"/>
  <c r="AR674"/>
  <c r="AL673"/>
  <c r="AL674"/>
  <c r="AR672"/>
  <c r="AL672"/>
  <c r="AP672"/>
  <c r="AG674"/>
  <c r="AG673"/>
  <c r="Y674"/>
  <c r="AC674"/>
  <c r="I674"/>
  <c r="I673"/>
  <c r="I672"/>
  <c r="M674"/>
  <c r="M672"/>
  <c r="Q674"/>
  <c r="Q672"/>
  <c r="Y673"/>
  <c r="Y672"/>
  <c r="AC673"/>
  <c r="AI696"/>
  <c r="AI1129" s="1"/>
  <c r="Q696"/>
  <c r="AT1029"/>
  <c r="AG684"/>
  <c r="AI684" s="1"/>
  <c r="AG681"/>
  <c r="Y681"/>
  <c r="X682"/>
  <c r="AL680"/>
  <c r="AJ680" s="1"/>
  <c r="AM680"/>
  <c r="AD680"/>
  <c r="W684"/>
  <c r="W685"/>
  <c r="I677"/>
  <c r="AC676"/>
  <c r="AA675"/>
  <c r="AA1126" s="1"/>
  <c r="AA1075" s="1"/>
  <c r="Z675"/>
  <c r="S675"/>
  <c r="O675"/>
  <c r="O1126" s="1"/>
  <c r="O1075" s="1"/>
  <c r="K675"/>
  <c r="AE370"/>
  <c r="AA370"/>
  <c r="S370"/>
  <c r="AE367"/>
  <c r="K367"/>
  <c r="AA367"/>
  <c r="K366"/>
  <c r="AE366"/>
  <c r="AA366"/>
  <c r="AE365"/>
  <c r="P365"/>
  <c r="P1098" s="1"/>
  <c r="T365"/>
  <c r="S365"/>
  <c r="O365"/>
  <c r="AC372"/>
  <c r="AG372"/>
  <c r="Q372"/>
  <c r="AA394"/>
  <c r="AE357"/>
  <c r="AA357"/>
  <c r="AE368"/>
  <c r="Y368"/>
  <c r="AA358"/>
  <c r="AE358"/>
  <c r="AI358"/>
  <c r="AI361"/>
  <c r="AA359"/>
  <c r="AE359"/>
  <c r="AI359"/>
  <c r="AI355"/>
  <c r="AE355"/>
  <c r="AA355"/>
  <c r="AC835"/>
  <c r="Q836"/>
  <c r="Q1140" s="1"/>
  <c r="Y837"/>
  <c r="Y1140" s="1"/>
  <c r="I844"/>
  <c r="I842"/>
  <c r="AC842"/>
  <c r="AC841"/>
  <c r="I841"/>
  <c r="M841"/>
  <c r="I838"/>
  <c r="I839"/>
  <c r="M840"/>
  <c r="M843"/>
  <c r="I843"/>
  <c r="I840"/>
  <c r="I837"/>
  <c r="I836"/>
  <c r="AR254"/>
  <c r="AI254"/>
  <c r="AE393"/>
  <c r="AI393"/>
  <c r="AE392"/>
  <c r="AI392"/>
  <c r="AI391"/>
  <c r="AE391"/>
  <c r="AE390"/>
  <c r="Y390"/>
  <c r="Y389"/>
  <c r="AE389"/>
  <c r="AE388"/>
  <c r="M642"/>
  <c r="I641"/>
  <c r="M641"/>
  <c r="Q641"/>
  <c r="W641"/>
  <c r="Y641"/>
  <c r="Y1120" s="1"/>
  <c r="Y1073" s="1"/>
  <c r="I640"/>
  <c r="M640"/>
  <c r="Q640"/>
  <c r="I642"/>
  <c r="I639"/>
  <c r="M639"/>
  <c r="Q639"/>
  <c r="S636"/>
  <c r="S637"/>
  <c r="AG632"/>
  <c r="AG1120" s="1"/>
  <c r="S632"/>
  <c r="S630"/>
  <c r="S655"/>
  <c r="S654"/>
  <c r="S653"/>
  <c r="S652"/>
  <c r="S651"/>
  <c r="S649"/>
  <c r="S648"/>
  <c r="S647"/>
  <c r="S646"/>
  <c r="S645"/>
  <c r="S644"/>
  <c r="S643"/>
  <c r="AA601"/>
  <c r="AA426"/>
  <c r="AI411"/>
  <c r="AI410"/>
  <c r="AA410"/>
  <c r="AI409"/>
  <c r="AA406"/>
  <c r="AA1105" s="1"/>
  <c r="AB449" i="1"/>
  <c r="AB558" s="1"/>
  <c r="AH449"/>
  <c r="AJ449" s="1"/>
  <c r="AG449"/>
  <c r="AI449" s="1"/>
  <c r="AL449"/>
  <c r="H6" i="10"/>
  <c r="E6"/>
  <c r="B6"/>
  <c r="I6"/>
  <c r="F6"/>
  <c r="C6"/>
  <c r="S212" i="1"/>
  <c r="AB196"/>
  <c r="AH196"/>
  <c r="I221"/>
  <c r="I213"/>
  <c r="AK130"/>
  <c r="M548" i="2"/>
  <c r="M1116" s="1"/>
  <c r="AG548"/>
  <c r="AG1116" s="1"/>
  <c r="S499" i="1"/>
  <c r="S562" s="1"/>
  <c r="S591" s="1"/>
  <c r="T499"/>
  <c r="T562" s="1"/>
  <c r="O499"/>
  <c r="P499"/>
  <c r="AP228"/>
  <c r="AP540" s="1"/>
  <c r="AM228"/>
  <c r="AM525" s="1"/>
  <c r="AN237"/>
  <c r="AO237"/>
  <c r="AO542" s="1"/>
  <c r="AO543" s="1"/>
  <c r="AU377"/>
  <c r="AU553" s="1"/>
  <c r="AT550"/>
  <c r="AT587" s="1"/>
  <c r="I431"/>
  <c r="I422"/>
  <c r="I429"/>
  <c r="AS137"/>
  <c r="AS528" s="1"/>
  <c r="AS529" s="1"/>
  <c r="BC502"/>
  <c r="AM462"/>
  <c r="AM560" s="1"/>
  <c r="AR499"/>
  <c r="AR562" s="1"/>
  <c r="AR591" s="1"/>
  <c r="BD448"/>
  <c r="BC448"/>
  <c r="AL440"/>
  <c r="AL556" s="1"/>
  <c r="AK440"/>
  <c r="AK556" s="1"/>
  <c r="AZ305"/>
  <c r="AX305" s="1"/>
  <c r="AY304"/>
  <c r="AX304"/>
  <c r="AR228"/>
  <c r="AR540" s="1"/>
  <c r="AR583" s="1"/>
  <c r="AS228"/>
  <c r="AS540" s="1"/>
  <c r="AS583" s="1"/>
  <c r="BD228"/>
  <c r="BD540" s="1"/>
  <c r="BD583" s="1"/>
  <c r="BE228"/>
  <c r="BE540" s="1"/>
  <c r="AX295"/>
  <c r="AX294"/>
  <c r="AZ294" s="1"/>
  <c r="AX197"/>
  <c r="AX198"/>
  <c r="AX196"/>
  <c r="BC201"/>
  <c r="BC536" s="1"/>
  <c r="BC537" s="1"/>
  <c r="AZ161"/>
  <c r="AX161" s="1"/>
  <c r="AZ160"/>
  <c r="AX94"/>
  <c r="AX524" s="1"/>
  <c r="AX525" s="1"/>
  <c r="AX147"/>
  <c r="AV147" s="1"/>
  <c r="AX141"/>
  <c r="AV141" s="1"/>
  <c r="BD33"/>
  <c r="AX36"/>
  <c r="AZ36" s="1"/>
  <c r="BA36"/>
  <c r="AY36" s="1"/>
  <c r="BC10"/>
  <c r="BB10"/>
  <c r="AZ10" s="1"/>
  <c r="AX10" s="1"/>
  <c r="BB11"/>
  <c r="BC499"/>
  <c r="AT660" i="2"/>
  <c r="AR660" s="1"/>
  <c r="AA445"/>
  <c r="AR459"/>
  <c r="AS484"/>
  <c r="AU374"/>
  <c r="AU1099" s="1"/>
  <c r="AT374"/>
  <c r="AT1099" s="1"/>
  <c r="AW374"/>
  <c r="AT30"/>
  <c r="AP30"/>
  <c r="AP591"/>
  <c r="AN589"/>
  <c r="AN590"/>
  <c r="AT234"/>
  <c r="AT223"/>
  <c r="AR223" s="1"/>
  <c r="AL757"/>
  <c r="AP757"/>
  <c r="AL756"/>
  <c r="AP756"/>
  <c r="AL754"/>
  <c r="AL758"/>
  <c r="AL1135" s="1"/>
  <c r="AP754"/>
  <c r="AU812"/>
  <c r="AL835"/>
  <c r="AT815"/>
  <c r="AT832"/>
  <c r="AT833"/>
  <c r="AP833"/>
  <c r="AT831"/>
  <c r="AP830"/>
  <c r="AP1138" s="1"/>
  <c r="AP787"/>
  <c r="AP786"/>
  <c r="AU824"/>
  <c r="AT824"/>
  <c r="AT785"/>
  <c r="AP785"/>
  <c r="AT784"/>
  <c r="AT804"/>
  <c r="AT803"/>
  <c r="AR358"/>
  <c r="AT361"/>
  <c r="AR361"/>
  <c r="AR359"/>
  <c r="AT357"/>
  <c r="AT356"/>
  <c r="AT11"/>
  <c r="AR10"/>
  <c r="AR9"/>
  <c r="AT825"/>
  <c r="AT826"/>
  <c r="AR842"/>
  <c r="AR840"/>
  <c r="AS288"/>
  <c r="AR295"/>
  <c r="AR294"/>
  <c r="AT397"/>
  <c r="AT1102" s="1"/>
  <c r="AT1101" s="1"/>
  <c r="AR888"/>
  <c r="AS918"/>
  <c r="AS1146" s="1"/>
  <c r="AR918"/>
  <c r="AT918" s="1"/>
  <c r="AR916"/>
  <c r="AR915"/>
  <c r="AR914"/>
  <c r="AR902"/>
  <c r="AR896"/>
  <c r="AL849"/>
  <c r="AL848"/>
  <c r="AL847"/>
  <c r="AT846"/>
  <c r="AT1139" s="1"/>
  <c r="AT421"/>
  <c r="AR421" s="1"/>
  <c r="AP421" s="1"/>
  <c r="AT418"/>
  <c r="AR418" s="1"/>
  <c r="AP418" s="1"/>
  <c r="AT413"/>
  <c r="AT412"/>
  <c r="AT411"/>
  <c r="AT410"/>
  <c r="AT389"/>
  <c r="AT388"/>
  <c r="AT919"/>
  <c r="AR919" s="1"/>
  <c r="AR920"/>
  <c r="AR922"/>
  <c r="AR473"/>
  <c r="AR446"/>
  <c r="AN347"/>
  <c r="AP641"/>
  <c r="AP639"/>
  <c r="AL637"/>
  <c r="AP637"/>
  <c r="AS260"/>
  <c r="AT655"/>
  <c r="AR655" s="1"/>
  <c r="AT654"/>
  <c r="AR654" s="1"/>
  <c r="AT647"/>
  <c r="AR529"/>
  <c r="AT255"/>
  <c r="AR255" s="1"/>
  <c r="AR253"/>
  <c r="AL634"/>
  <c r="AR634"/>
  <c r="AR632"/>
  <c r="AR630"/>
  <c r="AR629"/>
  <c r="AR1017"/>
  <c r="AR1025"/>
  <c r="AR1024"/>
  <c r="AR1023"/>
  <c r="AT116"/>
  <c r="AT125"/>
  <c r="AT218"/>
  <c r="AU220"/>
  <c r="AT127"/>
  <c r="AT123"/>
  <c r="AT114"/>
  <c r="AR115"/>
  <c r="AR228"/>
  <c r="AT124"/>
  <c r="AT222"/>
  <c r="AT129"/>
  <c r="AT126"/>
  <c r="AT122"/>
  <c r="AT121"/>
  <c r="AP251"/>
  <c r="AT119"/>
  <c r="AT120"/>
  <c r="AT190"/>
  <c r="AU196"/>
  <c r="AT196"/>
  <c r="AT32"/>
  <c r="AT42"/>
  <c r="AP92"/>
  <c r="AP87"/>
  <c r="AP237"/>
  <c r="AP238"/>
  <c r="AP61"/>
  <c r="AP152"/>
  <c r="AT152"/>
  <c r="AT197"/>
  <c r="AT135"/>
  <c r="AT148"/>
  <c r="AT144"/>
  <c r="AT147"/>
  <c r="AN175"/>
  <c r="AN168"/>
  <c r="AR532"/>
  <c r="AR531"/>
  <c r="AR528"/>
  <c r="AR527"/>
  <c r="AV407"/>
  <c r="AT598"/>
  <c r="AR598" s="1"/>
  <c r="AP600"/>
  <c r="AN597"/>
  <c r="AN595"/>
  <c r="AN596"/>
  <c r="AN594"/>
  <c r="AN593"/>
  <c r="AN592"/>
  <c r="AR625"/>
  <c r="AT573"/>
  <c r="AR573" s="1"/>
  <c r="AR562"/>
  <c r="AT561"/>
  <c r="AR561" s="1"/>
  <c r="AT560"/>
  <c r="AR560" s="1"/>
  <c r="AT557"/>
  <c r="AR557" s="1"/>
  <c r="AT551"/>
  <c r="AR551" s="1"/>
  <c r="AR543"/>
  <c r="AR541"/>
  <c r="AR540"/>
  <c r="AR537"/>
  <c r="AR713"/>
  <c r="AT670"/>
  <c r="AT733"/>
  <c r="AT1133" s="1"/>
  <c r="AU748"/>
  <c r="AU749"/>
  <c r="AQ747"/>
  <c r="AQ746"/>
  <c r="AU747"/>
  <c r="AU763"/>
  <c r="AU760"/>
  <c r="AQ760"/>
  <c r="AQ1135" s="1"/>
  <c r="AR894"/>
  <c r="AP894" s="1"/>
  <c r="AR891"/>
  <c r="AP868"/>
  <c r="AP871"/>
  <c r="AL871"/>
  <c r="AP873"/>
  <c r="AL873"/>
  <c r="AP878"/>
  <c r="AL878"/>
  <c r="AP877"/>
  <c r="AL877"/>
  <c r="AP882"/>
  <c r="AL882"/>
  <c r="AL881"/>
  <c r="AP881"/>
  <c r="AL880"/>
  <c r="AP880"/>
  <c r="AL879"/>
  <c r="AP879"/>
  <c r="AP999"/>
  <c r="AQ997"/>
  <c r="AQ1152" s="1"/>
  <c r="AP997"/>
  <c r="AR997" s="1"/>
  <c r="AT997" s="1"/>
  <c r="AP984"/>
  <c r="AP990"/>
  <c r="AP981"/>
  <c r="AP980"/>
  <c r="AR353"/>
  <c r="AR1095" s="1"/>
  <c r="AR307"/>
  <c r="AR306"/>
  <c r="AR305"/>
  <c r="AN601"/>
  <c r="AS617"/>
  <c r="AP604"/>
  <c r="AR688"/>
  <c r="AP688"/>
  <c r="AR691"/>
  <c r="AR668"/>
  <c r="AR667"/>
  <c r="AR666"/>
  <c r="AR665"/>
  <c r="AL665"/>
  <c r="AR664"/>
  <c r="AP708"/>
  <c r="AP707"/>
  <c r="AR707"/>
  <c r="AR706"/>
  <c r="AR703"/>
  <c r="AR701"/>
  <c r="AR699"/>
  <c r="AR694"/>
  <c r="AR693"/>
  <c r="AR692"/>
  <c r="AR681"/>
  <c r="AR455"/>
  <c r="AR452"/>
  <c r="AN516"/>
  <c r="AR516"/>
  <c r="AR515"/>
  <c r="AR484"/>
  <c r="AR478"/>
  <c r="AR457"/>
  <c r="AR466"/>
  <c r="AR476"/>
  <c r="AR475"/>
  <c r="AR481"/>
  <c r="AR477"/>
  <c r="AR474"/>
  <c r="AS470"/>
  <c r="AR470"/>
  <c r="AR469"/>
  <c r="AR463"/>
  <c r="AR461"/>
  <c r="AR458"/>
  <c r="AR485"/>
  <c r="AR482"/>
  <c r="AR480"/>
  <c r="AR410"/>
  <c r="AR288"/>
  <c r="AN79"/>
  <c r="AP82"/>
  <c r="AW388"/>
  <c r="AP263"/>
  <c r="AR263"/>
  <c r="AR1090" s="1"/>
  <c r="AP164"/>
  <c r="AS36"/>
  <c r="AR36"/>
  <c r="AQ260"/>
  <c r="CF1043"/>
  <c r="CE1043"/>
  <c r="CD1043"/>
  <c r="BU3" i="14" s="1"/>
  <c r="CC1043" i="2"/>
  <c r="BT3" i="14" s="1"/>
  <c r="CB1043" i="2"/>
  <c r="BS3" i="14" s="1"/>
  <c r="CA1043" i="2"/>
  <c r="BR3" i="14" s="1"/>
  <c r="BZ1043" i="2"/>
  <c r="BQ3" i="14" s="1"/>
  <c r="BY1043" i="2"/>
  <c r="BP3" i="14" s="1"/>
  <c r="BV1043" i="2"/>
  <c r="BO3" i="14" s="1"/>
  <c r="BU1043" i="2"/>
  <c r="BN3" i="14" s="1"/>
  <c r="AN448" i="1"/>
  <c r="AM449"/>
  <c r="CF237"/>
  <c r="CE237"/>
  <c r="M880" i="2"/>
  <c r="M871"/>
  <c r="M879"/>
  <c r="N873"/>
  <c r="N874"/>
  <c r="N878"/>
  <c r="AP876"/>
  <c r="AL913"/>
  <c r="AI911"/>
  <c r="AL916"/>
  <c r="AP967"/>
  <c r="AL967"/>
  <c r="AC836"/>
  <c r="M836"/>
  <c r="AC870"/>
  <c r="AP733"/>
  <c r="AP1133" s="1"/>
  <c r="AL733"/>
  <c r="AG733"/>
  <c r="AG1133" s="1"/>
  <c r="M677"/>
  <c r="AC677"/>
  <c r="AI309"/>
  <c r="AN309"/>
  <c r="AP896"/>
  <c r="AP986"/>
  <c r="AN526"/>
  <c r="AN1111" s="1"/>
  <c r="AL735"/>
  <c r="AM772"/>
  <c r="AM1135" s="1"/>
  <c r="AL744"/>
  <c r="AN599"/>
  <c r="AN78"/>
  <c r="AN77"/>
  <c r="AN76"/>
  <c r="AN213"/>
  <c r="AP974"/>
  <c r="AL974"/>
  <c r="CJ374"/>
  <c r="CI193" i="1"/>
  <c r="CK346"/>
  <c r="N6" i="9"/>
  <c r="N8"/>
  <c r="N9"/>
  <c r="N11"/>
  <c r="N12"/>
  <c r="N5"/>
  <c r="N19"/>
  <c r="O19" s="1"/>
  <c r="G5"/>
  <c r="G6"/>
  <c r="G7"/>
  <c r="G8"/>
  <c r="G9"/>
  <c r="G10"/>
  <c r="G11"/>
  <c r="G12"/>
  <c r="G4"/>
  <c r="K4"/>
  <c r="N4" s="1"/>
  <c r="K7"/>
  <c r="L7"/>
  <c r="K10"/>
  <c r="N10" s="1"/>
  <c r="O10" s="1"/>
  <c r="C14"/>
  <c r="D14"/>
  <c r="E14"/>
  <c r="L15"/>
  <c r="H15"/>
  <c r="I15"/>
  <c r="J15"/>
  <c r="G19"/>
  <c r="G20"/>
  <c r="G24"/>
  <c r="G25"/>
  <c r="G27"/>
  <c r="G28"/>
  <c r="G29"/>
  <c r="G30"/>
  <c r="AN474" i="2"/>
  <c r="BB33" i="1" l="1"/>
  <c r="AZ33" s="1"/>
  <c r="AX33" s="1"/>
  <c r="BD522"/>
  <c r="BD579" s="1"/>
  <c r="BE583"/>
  <c r="BE569"/>
  <c r="BE574" s="1"/>
  <c r="BB448"/>
  <c r="BB558" s="1"/>
  <c r="BD558"/>
  <c r="BB522"/>
  <c r="BB579" s="1"/>
  <c r="AT551"/>
  <c r="AT588" s="1"/>
  <c r="AR563"/>
  <c r="AR592" s="1"/>
  <c r="BA10"/>
  <c r="BC522"/>
  <c r="BC579" s="1"/>
  <c r="AX160"/>
  <c r="AX530" s="1"/>
  <c r="AX531" s="1"/>
  <c r="AZ530"/>
  <c r="AZ531" s="1"/>
  <c r="BB294"/>
  <c r="BB544" s="1"/>
  <c r="BB585" s="1"/>
  <c r="AZ304"/>
  <c r="AZ546" s="1"/>
  <c r="AZ547" s="1"/>
  <c r="AX546"/>
  <c r="AX547" s="1"/>
  <c r="AZ448"/>
  <c r="BA499"/>
  <c r="BC562"/>
  <c r="BC591" s="1"/>
  <c r="AZ295"/>
  <c r="AZ544" s="1"/>
  <c r="AX544"/>
  <c r="BA304"/>
  <c r="BA546" s="1"/>
  <c r="BA585" s="1"/>
  <c r="AY546"/>
  <c r="AY585" s="1"/>
  <c r="BA448"/>
  <c r="BC558"/>
  <c r="BC589" s="1"/>
  <c r="AW1099" i="2"/>
  <c r="AW1069" s="1"/>
  <c r="AW1049" s="1"/>
  <c r="AE1098"/>
  <c r="S1093"/>
  <c r="S1091"/>
  <c r="K1093"/>
  <c r="AT1100"/>
  <c r="AE1100"/>
  <c r="AE1069" s="1"/>
  <c r="AE1049" s="1"/>
  <c r="AF1088"/>
  <c r="AF1067" s="1"/>
  <c r="AF1048" s="1"/>
  <c r="AU1133"/>
  <c r="AS1109"/>
  <c r="AS1072" s="1"/>
  <c r="Q1129"/>
  <c r="O1102"/>
  <c r="AI1102"/>
  <c r="Y1109"/>
  <c r="Y1108" s="1"/>
  <c r="AL1148"/>
  <c r="I1146"/>
  <c r="AT1124"/>
  <c r="AT1075" s="1"/>
  <c r="AT1052" s="1"/>
  <c r="AT1146"/>
  <c r="T1098"/>
  <c r="T1070" s="1"/>
  <c r="AM1127"/>
  <c r="AM1076" s="1"/>
  <c r="AF1157"/>
  <c r="AF1083" s="1"/>
  <c r="AF1056" s="1"/>
  <c r="AF1146"/>
  <c r="T1118"/>
  <c r="T1073" s="1"/>
  <c r="T1051" s="1"/>
  <c r="AF1118"/>
  <c r="AF1073" s="1"/>
  <c r="AF1051" s="1"/>
  <c r="AC1143"/>
  <c r="AC1080" s="1"/>
  <c r="AV1104"/>
  <c r="AV1071" s="1"/>
  <c r="AV1050" s="1"/>
  <c r="AC1097"/>
  <c r="AC1069" s="1"/>
  <c r="AC1049" s="1"/>
  <c r="AD1127"/>
  <c r="AD1076" s="1"/>
  <c r="AJ1127"/>
  <c r="AJ1075" s="1"/>
  <c r="AJ1052" s="1"/>
  <c r="AE1109"/>
  <c r="AE1108" s="1"/>
  <c r="AE1071" s="1"/>
  <c r="AE1050" s="1"/>
  <c r="AJ1089"/>
  <c r="AJ1068" s="1"/>
  <c r="AN263"/>
  <c r="AP1090"/>
  <c r="K1126"/>
  <c r="K1075" s="1"/>
  <c r="K1052" s="1"/>
  <c r="S1126"/>
  <c r="S1075" s="1"/>
  <c r="S1052" s="1"/>
  <c r="K1138"/>
  <c r="K1078" s="1"/>
  <c r="AS1089"/>
  <c r="AS1088" s="1"/>
  <c r="AH1068"/>
  <c r="AJ1088"/>
  <c r="AJ1067" s="1"/>
  <c r="AJ1048" s="1"/>
  <c r="AA1102"/>
  <c r="Y1088"/>
  <c r="V1068"/>
  <c r="V1062" s="1"/>
  <c r="N1089"/>
  <c r="N1088" s="1"/>
  <c r="I1089"/>
  <c r="I1068" s="1"/>
  <c r="V1088"/>
  <c r="AE1089"/>
  <c r="Q1138"/>
  <c r="Q1077" s="1"/>
  <c r="AR1111"/>
  <c r="AI1105"/>
  <c r="Y1094"/>
  <c r="S1095"/>
  <c r="V1090"/>
  <c r="AR1113"/>
  <c r="AA1098"/>
  <c r="AE1091"/>
  <c r="AA1090"/>
  <c r="U1138"/>
  <c r="U1077" s="1"/>
  <c r="AI1093"/>
  <c r="AE1093"/>
  <c r="U1072"/>
  <c r="AA1070"/>
  <c r="P1070"/>
  <c r="P1069"/>
  <c r="AR1098"/>
  <c r="AT1097"/>
  <c r="Y1100"/>
  <c r="Y1099" s="1"/>
  <c r="Y1098"/>
  <c r="P477"/>
  <c r="P1109" s="1"/>
  <c r="R1109"/>
  <c r="AB1072"/>
  <c r="AB1071"/>
  <c r="AR1109"/>
  <c r="Y1155"/>
  <c r="AG1110"/>
  <c r="AG1071" s="1"/>
  <c r="AG1072"/>
  <c r="W1111"/>
  <c r="AA1107"/>
  <c r="M1129"/>
  <c r="U1128"/>
  <c r="U1075" s="1"/>
  <c r="AU1138"/>
  <c r="AU1078" s="1"/>
  <c r="AC1129"/>
  <c r="Z1077"/>
  <c r="Z1078"/>
  <c r="AH1077"/>
  <c r="AH1078"/>
  <c r="AT1138"/>
  <c r="AT1077" s="1"/>
  <c r="AT1053" s="1"/>
  <c r="AP1137"/>
  <c r="AL1140"/>
  <c r="AC1140"/>
  <c r="Y1137"/>
  <c r="K1077"/>
  <c r="K1053" s="1"/>
  <c r="AG1138"/>
  <c r="AQ1081"/>
  <c r="AQ1055" s="1"/>
  <c r="AQ1082"/>
  <c r="J1082"/>
  <c r="J1081"/>
  <c r="Z1082"/>
  <c r="Z1081"/>
  <c r="AF1145"/>
  <c r="AF1081" s="1"/>
  <c r="AF1055" s="1"/>
  <c r="AF1082"/>
  <c r="AR1146"/>
  <c r="R1143"/>
  <c r="Z1143"/>
  <c r="I1143"/>
  <c r="M1143"/>
  <c r="Y1149"/>
  <c r="O1150"/>
  <c r="AG1148"/>
  <c r="Q1146"/>
  <c r="AC1146"/>
  <c r="J1080"/>
  <c r="J1079"/>
  <c r="N1143"/>
  <c r="AT1145"/>
  <c r="AA1143"/>
  <c r="Y1152"/>
  <c r="U1148"/>
  <c r="Y1146"/>
  <c r="Z1083"/>
  <c r="Z1084"/>
  <c r="AF1084"/>
  <c r="Y1157"/>
  <c r="AR1029"/>
  <c r="AR1157" s="1"/>
  <c r="AT1157"/>
  <c r="AR1155"/>
  <c r="AD1075"/>
  <c r="AD1052" s="1"/>
  <c r="AJ1076"/>
  <c r="AU1135"/>
  <c r="AU1134" s="1"/>
  <c r="W1120"/>
  <c r="W1073" s="1"/>
  <c r="AR647"/>
  <c r="AR1122" s="1"/>
  <c r="AT1122"/>
  <c r="S1122"/>
  <c r="AG1074"/>
  <c r="AF1074"/>
  <c r="Y1074"/>
  <c r="S1120"/>
  <c r="I1120"/>
  <c r="AE1118"/>
  <c r="AE1073" s="1"/>
  <c r="AE1051" s="1"/>
  <c r="AA1118"/>
  <c r="AA1074" s="1"/>
  <c r="AI1118"/>
  <c r="AI1117" s="1"/>
  <c r="AJ1118"/>
  <c r="AJ1074" s="1"/>
  <c r="AN1116"/>
  <c r="AG1115"/>
  <c r="AG1073" s="1"/>
  <c r="AY388"/>
  <c r="AY1100" s="1"/>
  <c r="AI632"/>
  <c r="AI1120" s="1"/>
  <c r="O477"/>
  <c r="X1030"/>
  <c r="X1157" s="1"/>
  <c r="AX407"/>
  <c r="AK528" i="1"/>
  <c r="AK581" s="1"/>
  <c r="BA502"/>
  <c r="BA564" s="1"/>
  <c r="BA593" s="1"/>
  <c r="BC564"/>
  <c r="BC593" s="1"/>
  <c r="AL557"/>
  <c r="T569"/>
  <c r="T591"/>
  <c r="AK529"/>
  <c r="AK582" s="1"/>
  <c r="AK557"/>
  <c r="AP541"/>
  <c r="AB559"/>
  <c r="AB589"/>
  <c r="O562"/>
  <c r="O591" s="1"/>
  <c r="Q499"/>
  <c r="Q562" s="1"/>
  <c r="P562"/>
  <c r="P591" s="1"/>
  <c r="R499"/>
  <c r="R562" s="1"/>
  <c r="AO449"/>
  <c r="AO558" s="1"/>
  <c r="AM558"/>
  <c r="AM589" s="1"/>
  <c r="AK228"/>
  <c r="AK540" s="1"/>
  <c r="AM540"/>
  <c r="AM583" s="1"/>
  <c r="AD196"/>
  <c r="AB536"/>
  <c r="AG558"/>
  <c r="AP448"/>
  <c r="AP558" s="1"/>
  <c r="AN558"/>
  <c r="AN589" s="1"/>
  <c r="AL237"/>
  <c r="AL542" s="1"/>
  <c r="AN542"/>
  <c r="AN583" s="1"/>
  <c r="AJ196"/>
  <c r="AH536"/>
  <c r="AH579" s="1"/>
  <c r="AH558"/>
  <c r="AC528"/>
  <c r="AC529" s="1"/>
  <c r="AN522"/>
  <c r="I269"/>
  <c r="Q212"/>
  <c r="S538"/>
  <c r="V499"/>
  <c r="V518" s="1"/>
  <c r="M7" i="14" s="1"/>
  <c r="U499" i="1"/>
  <c r="U563" s="1"/>
  <c r="U592" s="1"/>
  <c r="AK449"/>
  <c r="AO462"/>
  <c r="BG228"/>
  <c r="BC228"/>
  <c r="BF228"/>
  <c r="BB228"/>
  <c r="AR974" i="2"/>
  <c r="AR986"/>
  <c r="AR967"/>
  <c r="AR981"/>
  <c r="AR984"/>
  <c r="Y685"/>
  <c r="AB890"/>
  <c r="AB1143" s="1"/>
  <c r="AG220"/>
  <c r="AR980"/>
  <c r="AR990"/>
  <c r="AT228"/>
  <c r="Q632"/>
  <c r="S372"/>
  <c r="S1098" s="1"/>
  <c r="Q127"/>
  <c r="Z91"/>
  <c r="Z1089" s="1"/>
  <c r="M307"/>
  <c r="W907"/>
  <c r="AO228" i="1"/>
  <c r="AX118"/>
  <c r="BG201"/>
  <c r="BG536" s="1"/>
  <c r="X675" i="2"/>
  <c r="X1127" s="1"/>
  <c r="AH679"/>
  <c r="AC675"/>
  <c r="AA466"/>
  <c r="W466"/>
  <c r="W1109" s="1"/>
  <c r="W1108" s="1"/>
  <c r="AU36"/>
  <c r="C38" i="11"/>
  <c r="G38" s="1"/>
  <c r="AH1028" i="2"/>
  <c r="AH1157" s="1"/>
  <c r="D34" i="11"/>
  <c r="E34" s="1"/>
  <c r="AM260" i="2"/>
  <c r="D41" i="11"/>
  <c r="D40"/>
  <c r="C28"/>
  <c r="G28" s="1"/>
  <c r="AP701" i="2"/>
  <c r="AP666"/>
  <c r="AT1024"/>
  <c r="AT1017"/>
  <c r="AU918"/>
  <c r="AQ288"/>
  <c r="AP840"/>
  <c r="AP842"/>
  <c r="AP664"/>
  <c r="AP616"/>
  <c r="AP891"/>
  <c r="AT625"/>
  <c r="AV625" s="1"/>
  <c r="AP598"/>
  <c r="AT115"/>
  <c r="AT1023"/>
  <c r="AT1025"/>
  <c r="AU388"/>
  <c r="AU1100" s="1"/>
  <c r="AP902"/>
  <c r="AP1146" s="1"/>
  <c r="AP888"/>
  <c r="AT36"/>
  <c r="AT407"/>
  <c r="M365"/>
  <c r="AS997"/>
  <c r="AS1152" s="1"/>
  <c r="AS1081" s="1"/>
  <c r="AR999"/>
  <c r="AR879"/>
  <c r="AR880"/>
  <c r="AR881"/>
  <c r="AI916"/>
  <c r="AR876"/>
  <c r="AI913"/>
  <c r="AR82"/>
  <c r="AR708"/>
  <c r="AN604"/>
  <c r="AR882"/>
  <c r="AR877"/>
  <c r="AR878"/>
  <c r="AR873"/>
  <c r="AR871"/>
  <c r="AR868"/>
  <c r="AR600"/>
  <c r="AR637"/>
  <c r="AR711"/>
  <c r="AL212"/>
  <c r="AP599"/>
  <c r="AP593"/>
  <c r="AP548"/>
  <c r="Y62"/>
  <c r="AG36"/>
  <c r="AP596"/>
  <c r="AP597"/>
  <c r="AP175"/>
  <c r="AP592"/>
  <c r="AP594"/>
  <c r="AP595"/>
  <c r="AP168"/>
  <c r="AP590"/>
  <c r="M675"/>
  <c r="Q675"/>
  <c r="Y190"/>
  <c r="AI263"/>
  <c r="AP589"/>
  <c r="AA127"/>
  <c r="Y675"/>
  <c r="U127"/>
  <c r="AG127"/>
  <c r="CM93"/>
  <c r="CM92"/>
  <c r="CM284"/>
  <c r="CM105"/>
  <c r="CM1017"/>
  <c r="CM67"/>
  <c r="CM435"/>
  <c r="CM425"/>
  <c r="Q643"/>
  <c r="Q645"/>
  <c r="Q647"/>
  <c r="Q649"/>
  <c r="Q652"/>
  <c r="Q654"/>
  <c r="Q637"/>
  <c r="AG389"/>
  <c r="CM839"/>
  <c r="N365"/>
  <c r="N1098" s="1"/>
  <c r="M366"/>
  <c r="M367"/>
  <c r="Y684"/>
  <c r="W691"/>
  <c r="M397"/>
  <c r="M398"/>
  <c r="M400"/>
  <c r="M403"/>
  <c r="W1022"/>
  <c r="W1155" s="1"/>
  <c r="M406"/>
  <c r="CM123"/>
  <c r="Q217"/>
  <c r="AI228"/>
  <c r="AG234"/>
  <c r="Q991"/>
  <c r="O982"/>
  <c r="AA982"/>
  <c r="AA984"/>
  <c r="AA197"/>
  <c r="AG9"/>
  <c r="AG230"/>
  <c r="O232"/>
  <c r="AA232"/>
  <c r="O224"/>
  <c r="Y224"/>
  <c r="O225"/>
  <c r="AG225"/>
  <c r="AI225" s="1"/>
  <c r="O236"/>
  <c r="Y236"/>
  <c r="Y122"/>
  <c r="O129"/>
  <c r="AA129"/>
  <c r="Y262"/>
  <c r="Q262"/>
  <c r="AA116"/>
  <c r="CM136"/>
  <c r="O119"/>
  <c r="CM139"/>
  <c r="AG164"/>
  <c r="CM162"/>
  <c r="AA35"/>
  <c r="AA29"/>
  <c r="AA30"/>
  <c r="AA27"/>
  <c r="AA34"/>
  <c r="Y31"/>
  <c r="Q37"/>
  <c r="Y49"/>
  <c r="AB58"/>
  <c r="AA61"/>
  <c r="CM90"/>
  <c r="K133"/>
  <c r="Q303"/>
  <c r="Q305"/>
  <c r="Q347"/>
  <c r="AA342"/>
  <c r="Q308"/>
  <c r="AA309"/>
  <c r="AA182"/>
  <c r="AA252"/>
  <c r="Q968"/>
  <c r="Q954"/>
  <c r="AA954"/>
  <c r="Q955"/>
  <c r="Q956"/>
  <c r="Q958"/>
  <c r="AA931"/>
  <c r="AI909"/>
  <c r="AL909" s="1"/>
  <c r="AL1146" s="1"/>
  <c r="W920"/>
  <c r="W921"/>
  <c r="W909"/>
  <c r="Q484"/>
  <c r="AA821"/>
  <c r="O821"/>
  <c r="Y827"/>
  <c r="O827"/>
  <c r="AB831"/>
  <c r="AB1138" s="1"/>
  <c r="W708"/>
  <c r="AG708"/>
  <c r="W707"/>
  <c r="AG707"/>
  <c r="W706"/>
  <c r="AG706"/>
  <c r="W702"/>
  <c r="W1128" s="1"/>
  <c r="AG702"/>
  <c r="Y694"/>
  <c r="AG699"/>
  <c r="M255"/>
  <c r="M543"/>
  <c r="M1113" s="1"/>
  <c r="O474"/>
  <c r="M471"/>
  <c r="CM615"/>
  <c r="CM608"/>
  <c r="S46"/>
  <c r="O80"/>
  <c r="CM82"/>
  <c r="M316"/>
  <c r="AA316"/>
  <c r="M297"/>
  <c r="W287"/>
  <c r="K292"/>
  <c r="CM295"/>
  <c r="Y312"/>
  <c r="K291"/>
  <c r="Y289"/>
  <c r="Y313"/>
  <c r="Y184"/>
  <c r="Q371"/>
  <c r="AG371"/>
  <c r="AA480"/>
  <c r="AI548"/>
  <c r="O548"/>
  <c r="O1116" s="1"/>
  <c r="CM424"/>
  <c r="CM426"/>
  <c r="Q644"/>
  <c r="Q646"/>
  <c r="Q648"/>
  <c r="Q651"/>
  <c r="Q653"/>
  <c r="Q655"/>
  <c r="Q630"/>
  <c r="Q636"/>
  <c r="AG388"/>
  <c r="AG390"/>
  <c r="CM254"/>
  <c r="CM838"/>
  <c r="CM361"/>
  <c r="AG368"/>
  <c r="M372"/>
  <c r="Z682"/>
  <c r="Z1127" s="1"/>
  <c r="W678"/>
  <c r="W679"/>
  <c r="M399"/>
  <c r="M401"/>
  <c r="W1028"/>
  <c r="W1156" s="1"/>
  <c r="N457"/>
  <c r="M394"/>
  <c r="M409"/>
  <c r="Y894"/>
  <c r="Y1143" s="1"/>
  <c r="Q190"/>
  <c r="Q32"/>
  <c r="Q113"/>
  <c r="Q218"/>
  <c r="AI223"/>
  <c r="AA980"/>
  <c r="AI982"/>
  <c r="O984"/>
  <c r="O983"/>
  <c r="AA983"/>
  <c r="AA149"/>
  <c r="Q230"/>
  <c r="AA230"/>
  <c r="AG232"/>
  <c r="AG224"/>
  <c r="AI224" s="1"/>
  <c r="Y225"/>
  <c r="O122"/>
  <c r="O121"/>
  <c r="Y121"/>
  <c r="Q116"/>
  <c r="CM152"/>
  <c r="CM137"/>
  <c r="AG57"/>
  <c r="AA164"/>
  <c r="Q195"/>
  <c r="AG919"/>
  <c r="AA28"/>
  <c r="U29"/>
  <c r="AA26"/>
  <c r="Q26"/>
  <c r="AA38"/>
  <c r="O38"/>
  <c r="CM98"/>
  <c r="AA65"/>
  <c r="AA54"/>
  <c r="AB64"/>
  <c r="AE246"/>
  <c r="Y276"/>
  <c r="Y133"/>
  <c r="Q301"/>
  <c r="AA307"/>
  <c r="Q346"/>
  <c r="Q306"/>
  <c r="AA347"/>
  <c r="Q342"/>
  <c r="AA308"/>
  <c r="Q309"/>
  <c r="Q353"/>
  <c r="Y977"/>
  <c r="Y1150" s="1"/>
  <c r="Q977"/>
  <c r="Q976"/>
  <c r="AA968"/>
  <c r="Q969"/>
  <c r="AA969"/>
  <c r="AA930"/>
  <c r="AA933"/>
  <c r="AA937"/>
  <c r="AA942"/>
  <c r="Y945"/>
  <c r="Y1147" s="1"/>
  <c r="AI902"/>
  <c r="AI908"/>
  <c r="W922"/>
  <c r="AI922"/>
  <c r="AG920"/>
  <c r="AG921"/>
  <c r="Q482"/>
  <c r="O470"/>
  <c r="AA470"/>
  <c r="O820"/>
  <c r="AA820"/>
  <c r="AA1138" s="1"/>
  <c r="O825"/>
  <c r="O826"/>
  <c r="Y830"/>
  <c r="O830"/>
  <c r="AG694"/>
  <c r="Y699"/>
  <c r="U255"/>
  <c r="M527"/>
  <c r="M1111" s="1"/>
  <c r="AI527"/>
  <c r="AI1111" s="1"/>
  <c r="O485"/>
  <c r="M481"/>
  <c r="Y46"/>
  <c r="K286"/>
  <c r="AA317"/>
  <c r="M315"/>
  <c r="M314"/>
  <c r="K287"/>
  <c r="CM294"/>
  <c r="Y311"/>
  <c r="M310"/>
  <c r="AA87"/>
  <c r="Y183"/>
  <c r="AA238"/>
  <c r="AA168"/>
  <c r="CM168" s="1"/>
  <c r="AA175"/>
  <c r="K371"/>
  <c r="O480"/>
  <c r="S536"/>
  <c r="S540"/>
  <c r="Y524"/>
  <c r="Y525"/>
  <c r="S534"/>
  <c r="S535"/>
  <c r="Q541"/>
  <c r="Q528"/>
  <c r="CM614"/>
  <c r="K15" i="9"/>
  <c r="AL708" i="2"/>
  <c r="CM607"/>
  <c r="CM713"/>
  <c r="CM483"/>
  <c r="CM897"/>
  <c r="CM50"/>
  <c r="CM251"/>
  <c r="CM896"/>
  <c r="CM772"/>
  <c r="CM41"/>
  <c r="CM103"/>
  <c r="CM94"/>
  <c r="CM85"/>
  <c r="CM99"/>
  <c r="CM437"/>
  <c r="CM410"/>
  <c r="CM411"/>
  <c r="CM391"/>
  <c r="CM392"/>
  <c r="CM840"/>
  <c r="CM843"/>
  <c r="CM841"/>
  <c r="CM359"/>
  <c r="CM370"/>
  <c r="CM456"/>
  <c r="CM929"/>
  <c r="CM1001"/>
  <c r="CM927"/>
  <c r="CM710"/>
  <c r="CM222"/>
  <c r="CM226"/>
  <c r="CM161"/>
  <c r="CM159"/>
  <c r="CM144"/>
  <c r="CM140"/>
  <c r="CM160"/>
  <c r="CM237"/>
  <c r="CM109"/>
  <c r="CM445"/>
  <c r="CM407"/>
  <c r="CM641"/>
  <c r="CM836"/>
  <c r="CM837"/>
  <c r="CM356"/>
  <c r="CM358"/>
  <c r="CM673"/>
  <c r="CM408"/>
  <c r="CM601"/>
  <c r="CM640"/>
  <c r="CM393"/>
  <c r="CM842"/>
  <c r="CM844"/>
  <c r="CM355"/>
  <c r="CM696"/>
  <c r="CM672"/>
  <c r="CM674"/>
  <c r="CM1000"/>
  <c r="CM891"/>
  <c r="CM135"/>
  <c r="CM96"/>
  <c r="AG679"/>
  <c r="AW1043"/>
  <c r="AP3" i="14" s="1"/>
  <c r="AG911" i="2"/>
  <c r="AL448" i="1"/>
  <c r="AP237"/>
  <c r="AP542" s="1"/>
  <c r="AP543" s="1"/>
  <c r="BE518"/>
  <c r="CF1044" i="2"/>
  <c r="BV1044"/>
  <c r="BZ1044"/>
  <c r="CB1044"/>
  <c r="CD1044"/>
  <c r="N7" i="9"/>
  <c r="AQ679" i="2"/>
  <c r="AQ837"/>
  <c r="AP837"/>
  <c r="AN64"/>
  <c r="AN65"/>
  <c r="AP50"/>
  <c r="AQ52"/>
  <c r="AP52"/>
  <c r="AP103"/>
  <c r="AN172"/>
  <c r="AN183"/>
  <c r="AP93"/>
  <c r="AP144"/>
  <c r="AP148"/>
  <c r="AQ284"/>
  <c r="AQ1091" s="1"/>
  <c r="AP284"/>
  <c r="AR284" s="1"/>
  <c r="AP285"/>
  <c r="AP80"/>
  <c r="AL67"/>
  <c r="AN69"/>
  <c r="AP68"/>
  <c r="AL68"/>
  <c r="AP86"/>
  <c r="AO188"/>
  <c r="AN188"/>
  <c r="AP188" s="1"/>
  <c r="AL190"/>
  <c r="AM36"/>
  <c r="AL36"/>
  <c r="AP33"/>
  <c r="AP239"/>
  <c r="AO1100"/>
  <c r="AN483"/>
  <c r="AO484"/>
  <c r="AN484"/>
  <c r="AN398"/>
  <c r="AN1102" s="1"/>
  <c r="AO398"/>
  <c r="AO1102" s="1"/>
  <c r="AN300"/>
  <c r="AN303"/>
  <c r="AO304"/>
  <c r="AN306"/>
  <c r="AQ627"/>
  <c r="AN625"/>
  <c r="AN607"/>
  <c r="AN605"/>
  <c r="AN617"/>
  <c r="AN615"/>
  <c r="AN611"/>
  <c r="AN610"/>
  <c r="AN609"/>
  <c r="AQ748"/>
  <c r="AQ739"/>
  <c r="AQ741"/>
  <c r="AL741"/>
  <c r="AL1133" s="1"/>
  <c r="AM741"/>
  <c r="AN353"/>
  <c r="AN346"/>
  <c r="AL343"/>
  <c r="AL1094" s="1"/>
  <c r="AP640"/>
  <c r="AP636"/>
  <c r="AL636"/>
  <c r="AL1120" s="1"/>
  <c r="AL1073" s="1"/>
  <c r="AN423"/>
  <c r="AN437"/>
  <c r="AQ437"/>
  <c r="AQ1106" s="1"/>
  <c r="AQ1071" s="1"/>
  <c r="AQ1050" s="1"/>
  <c r="AM437"/>
  <c r="AM1106" s="1"/>
  <c r="AM1071" s="1"/>
  <c r="AM1050" s="1"/>
  <c r="AP430"/>
  <c r="AN477"/>
  <c r="AN485"/>
  <c r="AN482"/>
  <c r="AN481"/>
  <c r="AN480"/>
  <c r="AO468"/>
  <c r="AN468"/>
  <c r="AN467"/>
  <c r="AO461"/>
  <c r="AO458"/>
  <c r="AN452"/>
  <c r="AL890"/>
  <c r="AQ894"/>
  <c r="AM894"/>
  <c r="AN358"/>
  <c r="AN361"/>
  <c r="AN359"/>
  <c r="AN357"/>
  <c r="AN355"/>
  <c r="AQ374"/>
  <c r="AQ1099" s="1"/>
  <c r="AQ1069" s="1"/>
  <c r="AQ1049" s="1"/>
  <c r="AN374"/>
  <c r="AN1099" s="1"/>
  <c r="AN479"/>
  <c r="AN478"/>
  <c r="AN476"/>
  <c r="AN471"/>
  <c r="AN469"/>
  <c r="AN463"/>
  <c r="AN458"/>
  <c r="AN459"/>
  <c r="AP665"/>
  <c r="AP662"/>
  <c r="AP661"/>
  <c r="AL668"/>
  <c r="AL667"/>
  <c r="AL664"/>
  <c r="AL662"/>
  <c r="AL661"/>
  <c r="AP694"/>
  <c r="AL694"/>
  <c r="AP693"/>
  <c r="AP699"/>
  <c r="AL699"/>
  <c r="AL696"/>
  <c r="AL695"/>
  <c r="AP692"/>
  <c r="AP684"/>
  <c r="AP683"/>
  <c r="AP682"/>
  <c r="AP681"/>
  <c r="AP679"/>
  <c r="AR679" s="1"/>
  <c r="AP678"/>
  <c r="AP676"/>
  <c r="AP670"/>
  <c r="AP671"/>
  <c r="AP675"/>
  <c r="AI681"/>
  <c r="AL670"/>
  <c r="AP706"/>
  <c r="AG998"/>
  <c r="AG1152" s="1"/>
  <c r="AM994"/>
  <c r="AM1152" s="1"/>
  <c r="AM1082" s="1"/>
  <c r="AP994"/>
  <c r="AP1152" s="1"/>
  <c r="AP883"/>
  <c r="AL883"/>
  <c r="AP870"/>
  <c r="AG870"/>
  <c r="AG1143" s="1"/>
  <c r="AP869"/>
  <c r="AL875"/>
  <c r="AP875"/>
  <c r="AP866"/>
  <c r="AP710"/>
  <c r="AP709"/>
  <c r="AL710"/>
  <c r="AL709"/>
  <c r="AL712"/>
  <c r="AG712"/>
  <c r="AP712"/>
  <c r="AL966"/>
  <c r="AP966"/>
  <c r="AP965"/>
  <c r="AL965"/>
  <c r="AP973"/>
  <c r="AL973"/>
  <c r="AL972"/>
  <c r="AP972"/>
  <c r="AL971"/>
  <c r="AP971"/>
  <c r="AP970"/>
  <c r="AP968"/>
  <c r="AL970"/>
  <c r="AG968"/>
  <c r="AG1150" s="1"/>
  <c r="AL968"/>
  <c r="AI1023"/>
  <c r="AU502" i="1"/>
  <c r="AT502"/>
  <c r="AU349"/>
  <c r="AU550" s="1"/>
  <c r="AU552"/>
  <c r="AU110"/>
  <c r="AU36"/>
  <c r="AS36" s="1"/>
  <c r="AT36"/>
  <c r="AR36" s="1"/>
  <c r="AU33"/>
  <c r="AS33" s="1"/>
  <c r="AT33"/>
  <c r="AR33" s="1"/>
  <c r="AU10"/>
  <c r="AU522" s="1"/>
  <c r="AU579" s="1"/>
  <c r="AT10"/>
  <c r="AR10" s="1"/>
  <c r="AT7"/>
  <c r="AR7" s="1"/>
  <c r="AT4"/>
  <c r="AR4" s="1"/>
  <c r="AT3"/>
  <c r="AP136" i="2"/>
  <c r="AP147"/>
  <c r="AP137"/>
  <c r="AP197"/>
  <c r="AP135"/>
  <c r="AP262"/>
  <c r="AP129"/>
  <c r="AP126"/>
  <c r="AP121"/>
  <c r="BD56" i="7"/>
  <c r="Q870" i="2"/>
  <c r="Q1143" s="1"/>
  <c r="BB40" i="7"/>
  <c r="BB59"/>
  <c r="BB33"/>
  <c r="BB5"/>
  <c r="BB4"/>
  <c r="BB58"/>
  <c r="AV50"/>
  <c r="AV51" s="1"/>
  <c r="AV47"/>
  <c r="AV46"/>
  <c r="AU32"/>
  <c r="BB32" s="1"/>
  <c r="AD36" i="1"/>
  <c r="AD522" s="1"/>
  <c r="AC36"/>
  <c r="AC522" s="1"/>
  <c r="AO4"/>
  <c r="AM4" s="1"/>
  <c r="AV5"/>
  <c r="AO5"/>
  <c r="AL1143" i="2" l="1"/>
  <c r="AA1069"/>
  <c r="T1074"/>
  <c r="AX5" i="1"/>
  <c r="AZ5" s="1"/>
  <c r="AV522"/>
  <c r="AV579" s="1"/>
  <c r="BB523"/>
  <c r="BB580" s="1"/>
  <c r="AU551"/>
  <c r="AU588" s="1"/>
  <c r="AU587"/>
  <c r="BG537"/>
  <c r="BG579"/>
  <c r="AZ545"/>
  <c r="AX545"/>
  <c r="BB559"/>
  <c r="BC523"/>
  <c r="BC580" s="1"/>
  <c r="AU523"/>
  <c r="AU580" s="1"/>
  <c r="BB545"/>
  <c r="BB586" s="1"/>
  <c r="BA547"/>
  <c r="BA586" s="1"/>
  <c r="AY547"/>
  <c r="AY586" s="1"/>
  <c r="BC559"/>
  <c r="BC590" s="1"/>
  <c r="BC563"/>
  <c r="BC592" s="1"/>
  <c r="AS110"/>
  <c r="AS526" s="1"/>
  <c r="AS581" s="1"/>
  <c r="AU526"/>
  <c r="AU581" s="1"/>
  <c r="AZ228"/>
  <c r="BB540"/>
  <c r="BB583" s="1"/>
  <c r="BA228"/>
  <c r="BC540"/>
  <c r="BC583" s="1"/>
  <c r="AY448"/>
  <c r="AY558" s="1"/>
  <c r="AY589" s="1"/>
  <c r="BA558"/>
  <c r="BA589" s="1"/>
  <c r="AY499"/>
  <c r="AY563" s="1"/>
  <c r="AY592" s="1"/>
  <c r="BA562"/>
  <c r="BA591" s="1"/>
  <c r="AX448"/>
  <c r="AZ558"/>
  <c r="AZ559" s="1"/>
  <c r="AY10"/>
  <c r="AY522" s="1"/>
  <c r="BA522"/>
  <c r="AV118"/>
  <c r="BH228"/>
  <c r="BF540"/>
  <c r="BI228"/>
  <c r="BG540"/>
  <c r="BG581" s="1"/>
  <c r="BE601"/>
  <c r="AP7" i="14"/>
  <c r="S1068" i="2"/>
  <c r="T574" i="1"/>
  <c r="T601"/>
  <c r="AE1088" i="2"/>
  <c r="AC1079"/>
  <c r="AC1054" s="1"/>
  <c r="T1069"/>
  <c r="T1049" s="1"/>
  <c r="BC565" i="1"/>
  <c r="BC594" s="1"/>
  <c r="BE570"/>
  <c r="BA565"/>
  <c r="BA594" s="1"/>
  <c r="AQ188" i="2"/>
  <c r="AO1088"/>
  <c r="AR430"/>
  <c r="AR1107" s="1"/>
  <c r="AP1106"/>
  <c r="AI1155"/>
  <c r="AI1083" s="1"/>
  <c r="AI1056" s="1"/>
  <c r="AI1127"/>
  <c r="AI1076" s="1"/>
  <c r="AQ1143"/>
  <c r="AQ1079" s="1"/>
  <c r="AQ1054" s="1"/>
  <c r="AQ1140"/>
  <c r="AQ1078" s="1"/>
  <c r="AI1152"/>
  <c r="AT1105"/>
  <c r="AT1072" s="1"/>
  <c r="AU1070"/>
  <c r="AU1146"/>
  <c r="AU1089"/>
  <c r="AU1088" s="1"/>
  <c r="AL1051"/>
  <c r="AM1143"/>
  <c r="AM1079" s="1"/>
  <c r="AM1054" s="1"/>
  <c r="AQ1127"/>
  <c r="AQ1076" s="1"/>
  <c r="AX1105"/>
  <c r="AX1072" s="1"/>
  <c r="Q1078"/>
  <c r="AT1089"/>
  <c r="AT1068" s="1"/>
  <c r="I1088"/>
  <c r="I1067" s="1"/>
  <c r="AP1140"/>
  <c r="AP1078" s="1"/>
  <c r="AA1093"/>
  <c r="AN1100"/>
  <c r="AU1077"/>
  <c r="AU1053" s="1"/>
  <c r="Y1083"/>
  <c r="U1078"/>
  <c r="AE1070"/>
  <c r="AH1088"/>
  <c r="AH1067" s="1"/>
  <c r="AQ1089"/>
  <c r="AQ1068" s="1"/>
  <c r="Q1091"/>
  <c r="CM220"/>
  <c r="AG1089"/>
  <c r="AG1068" s="1"/>
  <c r="V1067"/>
  <c r="Z1067"/>
  <c r="Z1068"/>
  <c r="AL1089"/>
  <c r="AL1068" s="1"/>
  <c r="AB1089"/>
  <c r="AE1090"/>
  <c r="AE1067" s="1"/>
  <c r="AE1048" s="1"/>
  <c r="AE1068"/>
  <c r="AN1095"/>
  <c r="Y1093"/>
  <c r="Q1095"/>
  <c r="AA1091"/>
  <c r="AA1095"/>
  <c r="AN1091"/>
  <c r="Y1091"/>
  <c r="AP1091"/>
  <c r="AN1098"/>
  <c r="Y1111"/>
  <c r="Y1110" s="1"/>
  <c r="Y1071" s="1"/>
  <c r="AA1109"/>
  <c r="Y1129"/>
  <c r="N1070"/>
  <c r="N1069"/>
  <c r="S1070"/>
  <c r="S1069"/>
  <c r="S1049" s="1"/>
  <c r="AY1069"/>
  <c r="AY1049" s="1"/>
  <c r="AY1070"/>
  <c r="AY1062" s="1"/>
  <c r="AR1070"/>
  <c r="AR1069"/>
  <c r="AO1069"/>
  <c r="AO1070"/>
  <c r="AU1069"/>
  <c r="AU1049" s="1"/>
  <c r="Y1097"/>
  <c r="Y1069" s="1"/>
  <c r="Y1070"/>
  <c r="AT1098"/>
  <c r="AT1070" s="1"/>
  <c r="AG1098"/>
  <c r="Q1098"/>
  <c r="Q1070" s="1"/>
  <c r="K365"/>
  <c r="M1098"/>
  <c r="M1102"/>
  <c r="AG1100"/>
  <c r="P1072"/>
  <c r="P1071"/>
  <c r="AN1109"/>
  <c r="AO1109"/>
  <c r="AO1072" s="1"/>
  <c r="R1072"/>
  <c r="R1071"/>
  <c r="AT1071"/>
  <c r="AT1050" s="1"/>
  <c r="W1110"/>
  <c r="W1071" s="1"/>
  <c r="W1072"/>
  <c r="AI1072"/>
  <c r="M1105"/>
  <c r="AP1129"/>
  <c r="AG1129"/>
  <c r="W1129"/>
  <c r="AA1078"/>
  <c r="AA1077"/>
  <c r="AG1077"/>
  <c r="AG1078"/>
  <c r="AC1078"/>
  <c r="AC1077"/>
  <c r="AC1053" s="1"/>
  <c r="AT1078"/>
  <c r="AB1078"/>
  <c r="AB1077"/>
  <c r="AQ1077"/>
  <c r="AQ1053" s="1"/>
  <c r="Y1138"/>
  <c r="Y1078" s="1"/>
  <c r="AL1078"/>
  <c r="AL1077"/>
  <c r="AL1053" s="1"/>
  <c r="AL1150"/>
  <c r="AL1081" s="1"/>
  <c r="AL1055" s="1"/>
  <c r="O1138"/>
  <c r="AP1077"/>
  <c r="AP1053" s="1"/>
  <c r="AL1080"/>
  <c r="AL1079"/>
  <c r="AL1054" s="1"/>
  <c r="AM1080"/>
  <c r="AU1145"/>
  <c r="AM1081"/>
  <c r="AM1055" s="1"/>
  <c r="AS1082"/>
  <c r="AR1084"/>
  <c r="AR1083"/>
  <c r="U1082"/>
  <c r="U1081"/>
  <c r="Y1080"/>
  <c r="Y1079"/>
  <c r="Q1080"/>
  <c r="Q1079"/>
  <c r="AG1080"/>
  <c r="AG1079"/>
  <c r="AA1080"/>
  <c r="AA1079"/>
  <c r="N1080"/>
  <c r="N1079"/>
  <c r="M1080"/>
  <c r="M1079"/>
  <c r="R1080"/>
  <c r="R1079"/>
  <c r="AP1150"/>
  <c r="AP1082" s="1"/>
  <c r="AP1143"/>
  <c r="AA1152"/>
  <c r="AA1150"/>
  <c r="Y930"/>
  <c r="AA1148"/>
  <c r="AB1080"/>
  <c r="AB1079"/>
  <c r="I1080"/>
  <c r="I1079"/>
  <c r="Z1080"/>
  <c r="Z1079"/>
  <c r="Y1148"/>
  <c r="Y1081" s="1"/>
  <c r="Q1150"/>
  <c r="W1146"/>
  <c r="Y1084"/>
  <c r="W1084"/>
  <c r="W1083"/>
  <c r="AH1083"/>
  <c r="AH1084"/>
  <c r="X1083"/>
  <c r="X1084"/>
  <c r="AT1155"/>
  <c r="AU1075"/>
  <c r="AU1052" s="1"/>
  <c r="AI1075"/>
  <c r="AI1052" s="1"/>
  <c r="Z1076"/>
  <c r="Z1075"/>
  <c r="X1076"/>
  <c r="X1075"/>
  <c r="W1074"/>
  <c r="AQ1133"/>
  <c r="AY1043"/>
  <c r="AR3" i="14" s="1"/>
  <c r="AR671" i="2"/>
  <c r="AP1127"/>
  <c r="AP1125"/>
  <c r="Q1120"/>
  <c r="Q1122"/>
  <c r="AL1125"/>
  <c r="AJ1117"/>
  <c r="AJ1073" s="1"/>
  <c r="AJ1051" s="1"/>
  <c r="AA1117"/>
  <c r="AE1074"/>
  <c r="AL1074"/>
  <c r="AP1120"/>
  <c r="AP1119" s="1"/>
  <c r="AV1118"/>
  <c r="AV1074" s="1"/>
  <c r="AQ1118"/>
  <c r="AQ1074" s="1"/>
  <c r="AI1116"/>
  <c r="AI1074" s="1"/>
  <c r="AR548"/>
  <c r="AP1116"/>
  <c r="AD1062"/>
  <c r="AW1063"/>
  <c r="AF1062"/>
  <c r="CM890"/>
  <c r="CM91"/>
  <c r="D36" i="11"/>
  <c r="E36" s="1"/>
  <c r="AO560" i="1"/>
  <c r="AO561" s="1"/>
  <c r="AR462"/>
  <c r="AL196"/>
  <c r="AL525" s="1"/>
  <c r="AJ525"/>
  <c r="AO540"/>
  <c r="AO541" s="1"/>
  <c r="AO584" s="1"/>
  <c r="AO525"/>
  <c r="AO580" s="1"/>
  <c r="Q538"/>
  <c r="Q539" s="1"/>
  <c r="Q525"/>
  <c r="AD536"/>
  <c r="AD537" s="1"/>
  <c r="AD525"/>
  <c r="AK525"/>
  <c r="AR502"/>
  <c r="AR564" s="1"/>
  <c r="AR593" s="1"/>
  <c r="AT564"/>
  <c r="AT593" s="1"/>
  <c r="AS502"/>
  <c r="AS564" s="1"/>
  <c r="AS593" s="1"/>
  <c r="AU564"/>
  <c r="AU593" s="1"/>
  <c r="Q563"/>
  <c r="Q592" s="1"/>
  <c r="Q591"/>
  <c r="R563"/>
  <c r="R592" s="1"/>
  <c r="R591"/>
  <c r="AA529"/>
  <c r="AA582" s="1"/>
  <c r="AH569"/>
  <c r="AH589"/>
  <c r="AL543"/>
  <c r="AL584" s="1"/>
  <c r="AL583"/>
  <c r="AP559"/>
  <c r="AP590" s="1"/>
  <c r="AP589"/>
  <c r="AB569"/>
  <c r="AB579"/>
  <c r="AP583"/>
  <c r="AD523"/>
  <c r="AC523"/>
  <c r="AN523"/>
  <c r="AK541"/>
  <c r="AK584" s="1"/>
  <c r="AK583"/>
  <c r="AO559"/>
  <c r="AB573"/>
  <c r="AB590"/>
  <c r="AP584"/>
  <c r="AJ536"/>
  <c r="AJ537" s="1"/>
  <c r="V562"/>
  <c r="V563"/>
  <c r="AK560"/>
  <c r="AK561" s="1"/>
  <c r="AI560"/>
  <c r="AI561" s="1"/>
  <c r="AL558"/>
  <c r="AJ558"/>
  <c r="AK558"/>
  <c r="AI558"/>
  <c r="X499"/>
  <c r="X562" s="1"/>
  <c r="X591" s="1"/>
  <c r="AM5"/>
  <c r="AM522" s="1"/>
  <c r="AM579" s="1"/>
  <c r="AO522"/>
  <c r="W499"/>
  <c r="U562"/>
  <c r="U591" s="1"/>
  <c r="AL522"/>
  <c r="AR968" i="2"/>
  <c r="AR971"/>
  <c r="AR972"/>
  <c r="AR966"/>
  <c r="K409"/>
  <c r="CM688"/>
  <c r="AT967"/>
  <c r="AV967" s="1"/>
  <c r="AT974"/>
  <c r="AV974" s="1"/>
  <c r="AS837"/>
  <c r="AS1140" s="1"/>
  <c r="AR970"/>
  <c r="AR973"/>
  <c r="AE911"/>
  <c r="AN616"/>
  <c r="AH680"/>
  <c r="AH1127" s="1"/>
  <c r="O632"/>
  <c r="M632" s="1"/>
  <c r="M1120" s="1"/>
  <c r="U6" i="1"/>
  <c r="BI201"/>
  <c r="BI536" s="1"/>
  <c r="BG518"/>
  <c r="CM64" i="2"/>
  <c r="AS679"/>
  <c r="AS1127" s="1"/>
  <c r="AL684"/>
  <c r="U466"/>
  <c r="U1108" s="1"/>
  <c r="AR407"/>
  <c r="AO288"/>
  <c r="AS374"/>
  <c r="AS1100" s="1"/>
  <c r="AM188"/>
  <c r="AM1089" s="1"/>
  <c r="AM1068" s="1"/>
  <c r="AS437"/>
  <c r="AS1107" s="1"/>
  <c r="AS1071" s="1"/>
  <c r="AJ1028"/>
  <c r="C42" i="11"/>
  <c r="C39"/>
  <c r="G39" s="1"/>
  <c r="E41"/>
  <c r="C40"/>
  <c r="G40" s="1"/>
  <c r="E40"/>
  <c r="D37"/>
  <c r="E37" s="1"/>
  <c r="AR965" i="2"/>
  <c r="AR678"/>
  <c r="AR682"/>
  <c r="AT986"/>
  <c r="AT999"/>
  <c r="AU997"/>
  <c r="AU1152" s="1"/>
  <c r="AR684"/>
  <c r="AR683"/>
  <c r="AT600"/>
  <c r="AN1107"/>
  <c r="K406"/>
  <c r="CM263"/>
  <c r="CM124"/>
  <c r="AG916"/>
  <c r="AI917"/>
  <c r="AI1146" s="1"/>
  <c r="AR597"/>
  <c r="AR596"/>
  <c r="AR593"/>
  <c r="AS284"/>
  <c r="AS1091" s="1"/>
  <c r="AR589"/>
  <c r="AR590"/>
  <c r="AR595"/>
  <c r="AR594"/>
  <c r="AR592"/>
  <c r="AR599"/>
  <c r="CM149"/>
  <c r="CM217"/>
  <c r="CM197"/>
  <c r="CM113"/>
  <c r="CM27"/>
  <c r="CM982"/>
  <c r="CM44"/>
  <c r="CM900"/>
  <c r="CM372"/>
  <c r="CM35"/>
  <c r="CM28"/>
  <c r="CM57"/>
  <c r="CM708"/>
  <c r="AL692"/>
  <c r="CM894"/>
  <c r="CM236"/>
  <c r="CM691"/>
  <c r="CM141"/>
  <c r="CM158"/>
  <c r="CM457"/>
  <c r="CM922"/>
  <c r="Q474"/>
  <c r="CM80"/>
  <c r="CM292"/>
  <c r="CM985"/>
  <c r="CM174"/>
  <c r="CM129"/>
  <c r="CM228"/>
  <c r="CM642"/>
  <c r="CM121"/>
  <c r="CM262"/>
  <c r="CM983"/>
  <c r="CM287"/>
  <c r="CM977"/>
  <c r="CM276"/>
  <c r="CM825"/>
  <c r="CM699"/>
  <c r="CM315"/>
  <c r="CM34"/>
  <c r="CM37"/>
  <c r="CM32"/>
  <c r="CM218"/>
  <c r="CM31"/>
  <c r="CM120"/>
  <c r="CM190"/>
  <c r="CM58"/>
  <c r="CM990"/>
  <c r="CM252"/>
  <c r="CM945"/>
  <c r="CM903"/>
  <c r="CM895"/>
  <c r="CM820"/>
  <c r="CM830"/>
  <c r="Q485"/>
  <c r="CM481"/>
  <c r="CM314"/>
  <c r="CM694"/>
  <c r="CM679"/>
  <c r="CM171"/>
  <c r="CM30"/>
  <c r="CM116"/>
  <c r="CM195"/>
  <c r="CM26"/>
  <c r="CM984"/>
  <c r="CM223"/>
  <c r="CM38"/>
  <c r="CM29"/>
  <c r="CM119"/>
  <c r="CM122"/>
  <c r="CM61"/>
  <c r="AI246"/>
  <c r="CM307"/>
  <c r="CM976"/>
  <c r="CM875"/>
  <c r="CM936"/>
  <c r="CM902"/>
  <c r="CM920"/>
  <c r="CM937"/>
  <c r="CM907"/>
  <c r="CM470"/>
  <c r="CM821"/>
  <c r="CM826"/>
  <c r="CM947"/>
  <c r="CM707"/>
  <c r="CM702"/>
  <c r="CM827"/>
  <c r="O527"/>
  <c r="O1111" s="1"/>
  <c r="CM286"/>
  <c r="CM46"/>
  <c r="CM316"/>
  <c r="O297"/>
  <c r="CM317"/>
  <c r="CM310"/>
  <c r="CM87"/>
  <c r="Q480"/>
  <c r="CM86"/>
  <c r="W255"/>
  <c r="W1089" s="1"/>
  <c r="O482"/>
  <c r="AC933"/>
  <c r="O309"/>
  <c r="O342"/>
  <c r="O306"/>
  <c r="O346"/>
  <c r="O301"/>
  <c r="AA133"/>
  <c r="CM919"/>
  <c r="AI232"/>
  <c r="S230"/>
  <c r="S1088" s="1"/>
  <c r="S1067" s="1"/>
  <c r="K401"/>
  <c r="K399"/>
  <c r="Q548"/>
  <c r="Q1116" s="1"/>
  <c r="AI371"/>
  <c r="W289"/>
  <c r="W1091" s="1"/>
  <c r="O484"/>
  <c r="O308"/>
  <c r="O347"/>
  <c r="O305"/>
  <c r="O303"/>
  <c r="CM49"/>
  <c r="AI164"/>
  <c r="AI234"/>
  <c r="K403"/>
  <c r="K400"/>
  <c r="K398"/>
  <c r="K397"/>
  <c r="AE1029"/>
  <c r="AE1157" s="1"/>
  <c r="O367"/>
  <c r="O366"/>
  <c r="L365"/>
  <c r="AI389"/>
  <c r="O637"/>
  <c r="O654"/>
  <c r="O652"/>
  <c r="O649"/>
  <c r="O647"/>
  <c r="O645"/>
  <c r="O643"/>
  <c r="AG1023"/>
  <c r="AG1155" s="1"/>
  <c r="AE1025"/>
  <c r="CM968"/>
  <c r="CM712"/>
  <c r="CM265"/>
  <c r="S528"/>
  <c r="S541"/>
  <c r="CM42"/>
  <c r="K394"/>
  <c r="AI368"/>
  <c r="AI390"/>
  <c r="AI388"/>
  <c r="O636"/>
  <c r="O630"/>
  <c r="O655"/>
  <c r="O653"/>
  <c r="O651"/>
  <c r="O648"/>
  <c r="O646"/>
  <c r="O644"/>
  <c r="K471"/>
  <c r="K1109" s="1"/>
  <c r="O543"/>
  <c r="O1113" s="1"/>
  <c r="AI230"/>
  <c r="AI9"/>
  <c r="AL691"/>
  <c r="AL688"/>
  <c r="CM915"/>
  <c r="CM913"/>
  <c r="CM912"/>
  <c r="Q15" i="9"/>
  <c r="CM188" i="2"/>
  <c r="CM677"/>
  <c r="AL706"/>
  <c r="AL1129" s="1"/>
  <c r="CM706"/>
  <c r="AL681"/>
  <c r="AC681"/>
  <c r="U7" i="1"/>
  <c r="AP609" i="2"/>
  <c r="AR609" s="1"/>
  <c r="AP611"/>
  <c r="AR611" s="1"/>
  <c r="AP605"/>
  <c r="AP172"/>
  <c r="AP610"/>
  <c r="AR610" s="1"/>
  <c r="AP615"/>
  <c r="AR615" s="1"/>
  <c r="AP617"/>
  <c r="AR617" s="1"/>
  <c r="AP607"/>
  <c r="AR607" s="1"/>
  <c r="AP69"/>
  <c r="AP183"/>
  <c r="AP65"/>
  <c r="AP64"/>
  <c r="AR262"/>
  <c r="AR709"/>
  <c r="AR875"/>
  <c r="AR869"/>
  <c r="AR994"/>
  <c r="AR1152" s="1"/>
  <c r="AR676"/>
  <c r="AR661"/>
  <c r="AR80"/>
  <c r="AR837"/>
  <c r="AR1140" s="1"/>
  <c r="AR712"/>
  <c r="AR710"/>
  <c r="AR866"/>
  <c r="AR870"/>
  <c r="AR883"/>
  <c r="AR675"/>
  <c r="AR662"/>
  <c r="AS894"/>
  <c r="AS1143" s="1"/>
  <c r="AR636"/>
  <c r="AR1120" s="1"/>
  <c r="AS627"/>
  <c r="AR239"/>
  <c r="AR1089" s="1"/>
  <c r="AR68"/>
  <c r="AR285"/>
  <c r="AT5" i="1"/>
  <c r="AR5" s="1"/>
  <c r="AR3"/>
  <c r="AS10"/>
  <c r="AS522" s="1"/>
  <c r="AS579" s="1"/>
  <c r="AO437" i="2"/>
  <c r="AO1107" s="1"/>
  <c r="AO1071" s="1"/>
  <c r="AI1089" l="1"/>
  <c r="BC569" i="1"/>
  <c r="BF541"/>
  <c r="BF582" s="1"/>
  <c r="BF581"/>
  <c r="AY523"/>
  <c r="BG580"/>
  <c r="BI537"/>
  <c r="BI579"/>
  <c r="BA523"/>
  <c r="AS523"/>
  <c r="AS580" s="1"/>
  <c r="AU527"/>
  <c r="AU582" s="1"/>
  <c r="AS527"/>
  <c r="AS582" s="1"/>
  <c r="BG569"/>
  <c r="BG570" s="1"/>
  <c r="BG541"/>
  <c r="BG582" s="1"/>
  <c r="BC541"/>
  <c r="BC584" s="1"/>
  <c r="BB541"/>
  <c r="BB584" s="1"/>
  <c r="BA559"/>
  <c r="BA590" s="1"/>
  <c r="AY559"/>
  <c r="AY590" s="1"/>
  <c r="BA563"/>
  <c r="BA592" s="1"/>
  <c r="AS565"/>
  <c r="AS594" s="1"/>
  <c r="AR565"/>
  <c r="AR594" s="1"/>
  <c r="AT462"/>
  <c r="AR560"/>
  <c r="AR561" s="1"/>
  <c r="BK228"/>
  <c r="BI540"/>
  <c r="BJ228"/>
  <c r="BH540"/>
  <c r="AV448"/>
  <c r="AX558"/>
  <c r="AX559" s="1"/>
  <c r="AW499"/>
  <c r="AW563" s="1"/>
  <c r="AW592" s="1"/>
  <c r="AY562"/>
  <c r="AY591" s="1"/>
  <c r="AY228"/>
  <c r="BA540"/>
  <c r="BA583" s="1"/>
  <c r="AX228"/>
  <c r="AZ540"/>
  <c r="AZ583" s="1"/>
  <c r="AR522"/>
  <c r="AR579" s="1"/>
  <c r="BI569"/>
  <c r="AT522"/>
  <c r="AT579" s="1"/>
  <c r="AO590"/>
  <c r="AO583"/>
  <c r="P14" i="14"/>
  <c r="AB601" i="1"/>
  <c r="AH574"/>
  <c r="AH601"/>
  <c r="AU565"/>
  <c r="AU594" s="1"/>
  <c r="AT565"/>
  <c r="AT594" s="1"/>
  <c r="AP9" i="14"/>
  <c r="AO1091" i="2"/>
  <c r="AO1067" s="1"/>
  <c r="AO1043"/>
  <c r="AH3" i="14" s="1"/>
  <c r="AU1082" i="2"/>
  <c r="AQ1075"/>
  <c r="AQ1052" s="1"/>
  <c r="AL1082"/>
  <c r="AN1070"/>
  <c r="W1068"/>
  <c r="AR1150"/>
  <c r="AI1084"/>
  <c r="AQ1080"/>
  <c r="AX1071"/>
  <c r="AX1050" s="1"/>
  <c r="AQ1067"/>
  <c r="AQ1048" s="1"/>
  <c r="AU1068"/>
  <c r="AN1069"/>
  <c r="L1098"/>
  <c r="L1069" s="1"/>
  <c r="L1049" s="1"/>
  <c r="AC1148"/>
  <c r="AC1147" s="1"/>
  <c r="AC1081" s="1"/>
  <c r="AC1055" s="1"/>
  <c r="AJ1157"/>
  <c r="AJ1084" s="1"/>
  <c r="AJ1062" s="1"/>
  <c r="AE1145"/>
  <c r="AE1081" s="1"/>
  <c r="AE1055" s="1"/>
  <c r="AI1098"/>
  <c r="K1105"/>
  <c r="K1072" s="1"/>
  <c r="S1048"/>
  <c r="AY1061"/>
  <c r="AT1069"/>
  <c r="AT1049" s="1"/>
  <c r="AT1088"/>
  <c r="AA1071"/>
  <c r="AR1088"/>
  <c r="Y1072"/>
  <c r="AG1088"/>
  <c r="AG1067" s="1"/>
  <c r="AU1067"/>
  <c r="AU1048" s="1"/>
  <c r="AT1067"/>
  <c r="AT1048" s="1"/>
  <c r="AP1089"/>
  <c r="AP1067" s="1"/>
  <c r="AP1048" s="1"/>
  <c r="AR1143"/>
  <c r="AR1079" s="1"/>
  <c r="AR1129"/>
  <c r="AL1127"/>
  <c r="AL1076" s="1"/>
  <c r="K1102"/>
  <c r="AL1088"/>
  <c r="AL1067" s="1"/>
  <c r="AL1048" s="1"/>
  <c r="AI1088"/>
  <c r="AM1088"/>
  <c r="AM1067" s="1"/>
  <c r="AM1048" s="1"/>
  <c r="AB1067"/>
  <c r="AB1068"/>
  <c r="AB1062" s="1"/>
  <c r="AS1068"/>
  <c r="AS1067"/>
  <c r="AO1068"/>
  <c r="AO1062" s="1"/>
  <c r="AP1068"/>
  <c r="AR1091"/>
  <c r="W1090"/>
  <c r="AG1070"/>
  <c r="L1070"/>
  <c r="AS1069"/>
  <c r="AS1070"/>
  <c r="M1070"/>
  <c r="M1069"/>
  <c r="Q1097"/>
  <c r="Q1069" s="1"/>
  <c r="AG1097"/>
  <c r="AG1069" s="1"/>
  <c r="I365"/>
  <c r="I1098" s="1"/>
  <c r="K1098"/>
  <c r="AI1100"/>
  <c r="O1098"/>
  <c r="Q1108"/>
  <c r="U1109"/>
  <c r="U1071" s="1"/>
  <c r="AA1072"/>
  <c r="O1110"/>
  <c r="O1072"/>
  <c r="M1072"/>
  <c r="AP407"/>
  <c r="AR1105"/>
  <c r="AR1078"/>
  <c r="AR1077"/>
  <c r="AS1077"/>
  <c r="AS1078"/>
  <c r="O1078"/>
  <c r="O1077"/>
  <c r="Y1077"/>
  <c r="AR1082"/>
  <c r="AA1082"/>
  <c r="AA1081"/>
  <c r="AP1080"/>
  <c r="AP1079"/>
  <c r="AP1054" s="1"/>
  <c r="AR1081"/>
  <c r="AP1081"/>
  <c r="AP1055" s="1"/>
  <c r="AC1082"/>
  <c r="Y1082"/>
  <c r="AU1081"/>
  <c r="AU1055" s="1"/>
  <c r="AS1080"/>
  <c r="AS1079"/>
  <c r="AI1082"/>
  <c r="AI1081"/>
  <c r="AI1055" s="1"/>
  <c r="AT1084"/>
  <c r="AT1083"/>
  <c r="AT1056" s="1"/>
  <c r="W1145"/>
  <c r="W1081" s="1"/>
  <c r="W1082"/>
  <c r="AT1151"/>
  <c r="X1062"/>
  <c r="AJ1083"/>
  <c r="AJ1056" s="1"/>
  <c r="AG1084"/>
  <c r="AG1083"/>
  <c r="AP1076"/>
  <c r="AP1075"/>
  <c r="AP1052" s="1"/>
  <c r="AS1076"/>
  <c r="AS1075"/>
  <c r="AH1076"/>
  <c r="AH1062" s="1"/>
  <c r="AH1075"/>
  <c r="Q1074"/>
  <c r="AY1063"/>
  <c r="O1122"/>
  <c r="AR1125"/>
  <c r="AR1127"/>
  <c r="AQ1117"/>
  <c r="AQ1073" s="1"/>
  <c r="AQ1051" s="1"/>
  <c r="AV1117"/>
  <c r="AV1073" s="1"/>
  <c r="AV1051" s="1"/>
  <c r="AP1115"/>
  <c r="AI1115"/>
  <c r="AI1073" s="1"/>
  <c r="AI1051" s="1"/>
  <c r="O1120"/>
  <c r="AS1118"/>
  <c r="AS1074" s="1"/>
  <c r="AR605"/>
  <c r="AP1118"/>
  <c r="AP1117" s="1"/>
  <c r="AN1118"/>
  <c r="AN1074" s="1"/>
  <c r="Q1115"/>
  <c r="Q1073" s="1"/>
  <c r="AT548"/>
  <c r="AR1116"/>
  <c r="Z1062"/>
  <c r="AQ1062"/>
  <c r="AM1062"/>
  <c r="AL536" i="1"/>
  <c r="AL537" s="1"/>
  <c r="AO589"/>
  <c r="AO579"/>
  <c r="AN196"/>
  <c r="AN525" s="1"/>
  <c r="AD579"/>
  <c r="AD580"/>
  <c r="AL579"/>
  <c r="AI559"/>
  <c r="AI590" s="1"/>
  <c r="AI589"/>
  <c r="AJ559"/>
  <c r="AJ590" s="1"/>
  <c r="AJ589"/>
  <c r="V573"/>
  <c r="V592"/>
  <c r="AK559"/>
  <c r="AK590" s="1"/>
  <c r="AK589"/>
  <c r="AL559"/>
  <c r="AL590" s="1"/>
  <c r="AL589"/>
  <c r="V569"/>
  <c r="V591"/>
  <c r="AB574"/>
  <c r="X569"/>
  <c r="X563"/>
  <c r="X518"/>
  <c r="AM569"/>
  <c r="AM523"/>
  <c r="AL523"/>
  <c r="Z518"/>
  <c r="Z562"/>
  <c r="Z591" s="1"/>
  <c r="AJ518"/>
  <c r="X14" i="14" s="1"/>
  <c r="AJ522" i="1"/>
  <c r="AJ579" s="1"/>
  <c r="Y562"/>
  <c r="W562"/>
  <c r="AI522"/>
  <c r="AK522"/>
  <c r="M306" i="2"/>
  <c r="CM916"/>
  <c r="Y255"/>
  <c r="Y1089" s="1"/>
  <c r="Y1067" s="1"/>
  <c r="AT973"/>
  <c r="AV973" s="1"/>
  <c r="AT970"/>
  <c r="AV970" s="1"/>
  <c r="CM297"/>
  <c r="AT966"/>
  <c r="AV966" s="1"/>
  <c r="AT972"/>
  <c r="AV972" s="1"/>
  <c r="AT971"/>
  <c r="AV971" s="1"/>
  <c r="AT968"/>
  <c r="AV968" s="1"/>
  <c r="BK201" i="1"/>
  <c r="BI518"/>
  <c r="AM1043" i="2"/>
  <c r="AF3" i="14" s="1"/>
  <c r="D42" i="11"/>
  <c r="E42" s="1"/>
  <c r="S466" i="2"/>
  <c r="S485"/>
  <c r="D43" i="11"/>
  <c r="E43" s="1"/>
  <c r="D44"/>
  <c r="E44" s="1"/>
  <c r="C36"/>
  <c r="G36" s="1"/>
  <c r="C41"/>
  <c r="G41" s="1"/>
  <c r="CM914" i="2"/>
  <c r="AT965"/>
  <c r="AT994"/>
  <c r="AU627"/>
  <c r="AT599"/>
  <c r="AT592"/>
  <c r="AT594"/>
  <c r="AT595"/>
  <c r="AT590"/>
  <c r="AT589"/>
  <c r="AT593"/>
  <c r="AT596"/>
  <c r="AT597"/>
  <c r="AG917"/>
  <c r="AG1146" s="1"/>
  <c r="S474"/>
  <c r="CM246"/>
  <c r="CM290"/>
  <c r="AJ1043"/>
  <c r="AC3" i="14" s="1"/>
  <c r="AH1043" i="2"/>
  <c r="Q527"/>
  <c r="Q1111" s="1"/>
  <c r="CM9"/>
  <c r="CM225"/>
  <c r="Q543"/>
  <c r="Q1113" s="1"/>
  <c r="CM471"/>
  <c r="CM288"/>
  <c r="CM644"/>
  <c r="CM646"/>
  <c r="CM648"/>
  <c r="CM651"/>
  <c r="CM653"/>
  <c r="CM655"/>
  <c r="CM630"/>
  <c r="CM636"/>
  <c r="CM388"/>
  <c r="CM390"/>
  <c r="CM368"/>
  <c r="I394"/>
  <c r="I409"/>
  <c r="I397"/>
  <c r="I398"/>
  <c r="I400"/>
  <c r="I403"/>
  <c r="I406"/>
  <c r="CM164"/>
  <c r="M303"/>
  <c r="M305"/>
  <c r="M347"/>
  <c r="M308"/>
  <c r="CM931"/>
  <c r="M484"/>
  <c r="S548"/>
  <c r="W681"/>
  <c r="W1127" s="1"/>
  <c r="CM1025"/>
  <c r="AE1023"/>
  <c r="CM643"/>
  <c r="CM645"/>
  <c r="CM647"/>
  <c r="CM649"/>
  <c r="CM652"/>
  <c r="CM654"/>
  <c r="CM660"/>
  <c r="CM637"/>
  <c r="CM389"/>
  <c r="J365"/>
  <c r="CM366"/>
  <c r="CM367"/>
  <c r="CM1029"/>
  <c r="I399"/>
  <c r="I401"/>
  <c r="U230"/>
  <c r="CM232"/>
  <c r="CM224"/>
  <c r="CM133"/>
  <c r="M301"/>
  <c r="M346"/>
  <c r="M1095" s="1"/>
  <c r="CM342"/>
  <c r="CM352"/>
  <c r="M309"/>
  <c r="CM933"/>
  <c r="M482"/>
  <c r="CM291"/>
  <c r="N477"/>
  <c r="N1109" s="1"/>
  <c r="S480"/>
  <c r="AS1043"/>
  <c r="AL3" i="14" s="1"/>
  <c r="AQ1043" i="2"/>
  <c r="AJ3" i="14" s="1"/>
  <c r="AC516" i="1"/>
  <c r="AD516"/>
  <c r="AD515"/>
  <c r="AC515"/>
  <c r="Q564"/>
  <c r="M311" i="2"/>
  <c r="M1093" s="1"/>
  <c r="BC573" i="1" l="1"/>
  <c r="BC574" s="1"/>
  <c r="BG573"/>
  <c r="BG574" s="1"/>
  <c r="BH541"/>
  <c r="BH582" s="1"/>
  <c r="BH581"/>
  <c r="BI541"/>
  <c r="BI582" s="1"/>
  <c r="BI581"/>
  <c r="BI580"/>
  <c r="AT523"/>
  <c r="AT580" s="1"/>
  <c r="AR523"/>
  <c r="AR580" s="1"/>
  <c r="BK536"/>
  <c r="BK579" s="1"/>
  <c r="BK537"/>
  <c r="AZ541"/>
  <c r="AZ584" s="1"/>
  <c r="BA541"/>
  <c r="BA584" s="1"/>
  <c r="AV228"/>
  <c r="AX540"/>
  <c r="AX583" s="1"/>
  <c r="AW228"/>
  <c r="AY540"/>
  <c r="AY583" s="1"/>
  <c r="AU499"/>
  <c r="AW562"/>
  <c r="AW591" s="1"/>
  <c r="AT448"/>
  <c r="AV558"/>
  <c r="BL228"/>
  <c r="BJ540"/>
  <c r="BM228"/>
  <c r="BK540"/>
  <c r="BK581" s="1"/>
  <c r="AV462"/>
  <c r="AT560"/>
  <c r="AT561" s="1"/>
  <c r="AR1080" i="2"/>
  <c r="AT1152"/>
  <c r="AI1070"/>
  <c r="AL1062"/>
  <c r="AP196" i="1"/>
  <c r="AP518" s="1"/>
  <c r="AC7" i="14" s="1"/>
  <c r="AC9" s="1"/>
  <c r="O7"/>
  <c r="V570" i="1"/>
  <c r="V601"/>
  <c r="AL569"/>
  <c r="AH1061" i="2"/>
  <c r="AA3" i="14"/>
  <c r="BI570" i="1"/>
  <c r="AR7" i="14"/>
  <c r="AR9" s="1"/>
  <c r="I1105" i="2"/>
  <c r="I1071" s="1"/>
  <c r="S1116"/>
  <c r="S1073" s="1"/>
  <c r="S1051" s="1"/>
  <c r="AQ1061"/>
  <c r="AE1155"/>
  <c r="AE1084" s="1"/>
  <c r="AE1062" s="1"/>
  <c r="AU1117"/>
  <c r="AU1073" s="1"/>
  <c r="AU1051" s="1"/>
  <c r="U1089"/>
  <c r="U1068" s="1"/>
  <c r="U1062" s="1"/>
  <c r="Y1068"/>
  <c r="AR1068"/>
  <c r="AR1067"/>
  <c r="I1097"/>
  <c r="AI1069"/>
  <c r="AI1049" s="1"/>
  <c r="O1070"/>
  <c r="O1069"/>
  <c r="K1070"/>
  <c r="K1069"/>
  <c r="K1049" s="1"/>
  <c r="J1098"/>
  <c r="I1102"/>
  <c r="I1070" s="1"/>
  <c r="N1072"/>
  <c r="N1071"/>
  <c r="Q1110"/>
  <c r="Q1072"/>
  <c r="AR1072"/>
  <c r="AR1071"/>
  <c r="AN407"/>
  <c r="AP1105"/>
  <c r="AG1082"/>
  <c r="AG1081"/>
  <c r="AJ1061"/>
  <c r="AT1150"/>
  <c r="O1073"/>
  <c r="AE1083"/>
  <c r="AE1056" s="1"/>
  <c r="AS1062"/>
  <c r="AS1063" s="1"/>
  <c r="AR1076"/>
  <c r="AR1075"/>
  <c r="AP1073"/>
  <c r="AP1051" s="1"/>
  <c r="AO1061"/>
  <c r="AR1115"/>
  <c r="AP1074"/>
  <c r="S1074"/>
  <c r="O1074"/>
  <c r="AT1116"/>
  <c r="AS1117"/>
  <c r="AS1073" s="1"/>
  <c r="AN1117"/>
  <c r="AN1073" s="1"/>
  <c r="AU1062"/>
  <c r="AM1063"/>
  <c r="AQ1063"/>
  <c r="AO1063"/>
  <c r="AJ1063"/>
  <c r="AH1063"/>
  <c r="CM911"/>
  <c r="AA255"/>
  <c r="AA1089" s="1"/>
  <c r="AN536" i="1"/>
  <c r="AN579" s="1"/>
  <c r="AP525"/>
  <c r="V574"/>
  <c r="AI523"/>
  <c r="AI580" s="1"/>
  <c r="AI579"/>
  <c r="Y563"/>
  <c r="Y592" s="1"/>
  <c r="Y591"/>
  <c r="AK523"/>
  <c r="AK580" s="1"/>
  <c r="AK579"/>
  <c r="W563"/>
  <c r="W592" s="1"/>
  <c r="W591"/>
  <c r="AL573"/>
  <c r="AL580"/>
  <c r="AM573"/>
  <c r="AM574" s="1"/>
  <c r="AM580"/>
  <c r="X573"/>
  <c r="X574" s="1"/>
  <c r="X592"/>
  <c r="X570"/>
  <c r="Z569"/>
  <c r="Z563"/>
  <c r="AJ569"/>
  <c r="AJ523"/>
  <c r="BK518"/>
  <c r="BM201"/>
  <c r="CM230" i="2"/>
  <c r="CM548"/>
  <c r="CM485"/>
  <c r="G42" i="11"/>
  <c r="AU1043" i="2"/>
  <c r="AN3" i="14" s="1"/>
  <c r="C34" i="11"/>
  <c r="G34" s="1"/>
  <c r="AV965" i="2"/>
  <c r="AV1043" s="1"/>
  <c r="AO3" i="14" s="1"/>
  <c r="CM917" i="2"/>
  <c r="CM474"/>
  <c r="S527"/>
  <c r="S1111" s="1"/>
  <c r="CM300"/>
  <c r="CM1030"/>
  <c r="AF1043"/>
  <c r="Y3" i="14" s="1"/>
  <c r="K482" i="2"/>
  <c r="K309"/>
  <c r="CM306"/>
  <c r="K301"/>
  <c r="CM1023"/>
  <c r="S543"/>
  <c r="CM311"/>
  <c r="CM313"/>
  <c r="CM1027"/>
  <c r="CM401"/>
  <c r="CM399"/>
  <c r="CM365"/>
  <c r="CM632"/>
  <c r="CM484"/>
  <c r="K308"/>
  <c r="K347"/>
  <c r="K1095" s="1"/>
  <c r="K305"/>
  <c r="K303"/>
  <c r="CM406"/>
  <c r="CM403"/>
  <c r="CM400"/>
  <c r="CM398"/>
  <c r="CM397"/>
  <c r="CM394"/>
  <c r="CM910"/>
  <c r="CM312"/>
  <c r="AL518" i="1"/>
  <c r="AN518"/>
  <c r="AA7" i="14" s="1"/>
  <c r="CM183" i="2"/>
  <c r="AP536" i="1" l="1"/>
  <c r="AP537" s="1"/>
  <c r="AP573" s="1"/>
  <c r="BI573"/>
  <c r="AA9" i="14"/>
  <c r="AT1081" i="2"/>
  <c r="AT1055" s="1"/>
  <c r="I1072"/>
  <c r="BJ541" i="1"/>
  <c r="BJ582" s="1"/>
  <c r="BJ581"/>
  <c r="AV559"/>
  <c r="BK580"/>
  <c r="BI574"/>
  <c r="BK569"/>
  <c r="AV7" i="14" s="1"/>
  <c r="AV9" s="1"/>
  <c r="BK541" i="1"/>
  <c r="BK582" s="1"/>
  <c r="AY541"/>
  <c r="AY584" s="1"/>
  <c r="AX541"/>
  <c r="AX584" s="1"/>
  <c r="BO201"/>
  <c r="BO536" s="1"/>
  <c r="BM536"/>
  <c r="BM518"/>
  <c r="AX462"/>
  <c r="AV560"/>
  <c r="AV589" s="1"/>
  <c r="BO228"/>
  <c r="BM540"/>
  <c r="BN228"/>
  <c r="BL540"/>
  <c r="AR448"/>
  <c r="AR558" s="1"/>
  <c r="AT558"/>
  <c r="AT589" s="1"/>
  <c r="AS499"/>
  <c r="AS562" s="1"/>
  <c r="AU562"/>
  <c r="AU228"/>
  <c r="AU540" s="1"/>
  <c r="AU583" s="1"/>
  <c r="AW540"/>
  <c r="AW583" s="1"/>
  <c r="AT228"/>
  <c r="AT540" s="1"/>
  <c r="AT583" s="1"/>
  <c r="AV540"/>
  <c r="AV583" s="1"/>
  <c r="AL574"/>
  <c r="AJ570"/>
  <c r="X601"/>
  <c r="AL601"/>
  <c r="AN537"/>
  <c r="AN573" s="1"/>
  <c r="AL570"/>
  <c r="Y7" i="14"/>
  <c r="Y9" s="1"/>
  <c r="Z570" i="1"/>
  <c r="N14" i="14"/>
  <c r="AV1150" i="2"/>
  <c r="AV1081" s="1"/>
  <c r="AV1055" s="1"/>
  <c r="K1108"/>
  <c r="K1071" s="1"/>
  <c r="K1050" s="1"/>
  <c r="U1088"/>
  <c r="U1067" s="1"/>
  <c r="AA1067"/>
  <c r="AA1068"/>
  <c r="K1091"/>
  <c r="I1069"/>
  <c r="J1097"/>
  <c r="J1069" s="1"/>
  <c r="J1070"/>
  <c r="AP1072"/>
  <c r="AP1071"/>
  <c r="AP1050" s="1"/>
  <c r="CM543"/>
  <c r="S1113"/>
  <c r="AT1082"/>
  <c r="AS1061"/>
  <c r="AU1061"/>
  <c r="AU1063"/>
  <c r="AF1061"/>
  <c r="AF1063"/>
  <c r="C37" i="11"/>
  <c r="G37" s="1"/>
  <c r="AP569" i="1"/>
  <c r="AP570" s="1"/>
  <c r="AN569"/>
  <c r="AP579"/>
  <c r="AJ573"/>
  <c r="AJ574" s="1"/>
  <c r="AJ580"/>
  <c r="Z573"/>
  <c r="Z574" s="1"/>
  <c r="Z592"/>
  <c r="C33" i="11"/>
  <c r="G33" s="1"/>
  <c r="CM527" i="2"/>
  <c r="CM1022"/>
  <c r="CM466"/>
  <c r="CM305"/>
  <c r="CM347"/>
  <c r="CM308"/>
  <c r="CM526"/>
  <c r="CM301"/>
  <c r="CM309"/>
  <c r="CM482"/>
  <c r="CM255"/>
  <c r="CM464"/>
  <c r="CM942"/>
  <c r="AY106" i="7"/>
  <c r="AY93"/>
  <c r="AY112"/>
  <c r="AY82"/>
  <c r="AY75" s="1"/>
  <c r="AY21"/>
  <c r="BB21" s="1"/>
  <c r="AY25"/>
  <c r="AY15"/>
  <c r="AY17"/>
  <c r="AZ60"/>
  <c r="AZ73" s="1"/>
  <c r="AU47"/>
  <c r="AU46"/>
  <c r="AU51"/>
  <c r="AU50"/>
  <c r="AY55"/>
  <c r="AU57"/>
  <c r="BB57" s="1"/>
  <c r="AU56"/>
  <c r="BB56" s="1"/>
  <c r="AU55"/>
  <c r="BB55" s="1"/>
  <c r="AU27"/>
  <c r="BB27" s="1"/>
  <c r="AU10"/>
  <c r="AU9"/>
  <c r="AU8"/>
  <c r="BB8" s="1"/>
  <c r="AU7"/>
  <c r="AU20"/>
  <c r="AU19"/>
  <c r="BB19" s="1"/>
  <c r="AU18"/>
  <c r="AY18" s="1"/>
  <c r="BB18" s="1"/>
  <c r="AU17"/>
  <c r="BB17" s="1"/>
  <c r="AU16"/>
  <c r="AU14"/>
  <c r="AU26"/>
  <c r="BB26" s="1"/>
  <c r="AU25"/>
  <c r="BB25" s="1"/>
  <c r="AU6"/>
  <c r="AC680" i="2"/>
  <c r="E6" i="7"/>
  <c r="AR36"/>
  <c r="AP36"/>
  <c r="AS15"/>
  <c r="AT15" s="1"/>
  <c r="AU15" s="1"/>
  <c r="AS4"/>
  <c r="AQ4"/>
  <c r="AQ15"/>
  <c r="AH5"/>
  <c r="AH4"/>
  <c r="AH25"/>
  <c r="O321" i="1"/>
  <c r="M321" s="1"/>
  <c r="P321"/>
  <c r="AD566"/>
  <c r="AD567" s="1"/>
  <c r="AC566"/>
  <c r="AC567" s="1"/>
  <c r="I458"/>
  <c r="J458"/>
  <c r="I449"/>
  <c r="AD440"/>
  <c r="AD556" s="1"/>
  <c r="AC440"/>
  <c r="AC556" s="1"/>
  <c r="S40"/>
  <c r="S522" s="1"/>
  <c r="S579" s="1"/>
  <c r="R10"/>
  <c r="R522" s="1"/>
  <c r="Q10"/>
  <c r="I440"/>
  <c r="I439"/>
  <c r="I459"/>
  <c r="N279"/>
  <c r="M279"/>
  <c r="I443"/>
  <c r="I442"/>
  <c r="R509"/>
  <c r="R566" s="1"/>
  <c r="O305"/>
  <c r="I991" i="2"/>
  <c r="I1152" s="1"/>
  <c r="Q981"/>
  <c r="Q1152" s="1"/>
  <c r="R981"/>
  <c r="R1152" s="1"/>
  <c r="Q930"/>
  <c r="Q1148" s="1"/>
  <c r="M909"/>
  <c r="M1146" s="1"/>
  <c r="I834"/>
  <c r="I1140" s="1"/>
  <c r="R834"/>
  <c r="R1140" s="1"/>
  <c r="M834"/>
  <c r="M1140" s="1"/>
  <c r="Q661"/>
  <c r="Q1125" s="1"/>
  <c r="I661"/>
  <c r="I1125" s="1"/>
  <c r="M661"/>
  <c r="M1125" s="1"/>
  <c r="N1028"/>
  <c r="N1157" s="1"/>
  <c r="M1028"/>
  <c r="M1157" s="1"/>
  <c r="CM866"/>
  <c r="N680"/>
  <c r="N1127" s="1"/>
  <c r="J701"/>
  <c r="J695"/>
  <c r="J682"/>
  <c r="J680"/>
  <c r="J675"/>
  <c r="I680"/>
  <c r="Q692"/>
  <c r="Q1127" s="1"/>
  <c r="M692"/>
  <c r="CM182"/>
  <c r="W172"/>
  <c r="W1088" s="1"/>
  <c r="W1067" s="1"/>
  <c r="K114"/>
  <c r="K52"/>
  <c r="CM184"/>
  <c r="CM175"/>
  <c r="CM169"/>
  <c r="M261"/>
  <c r="M260"/>
  <c r="O239"/>
  <c r="O115"/>
  <c r="K138"/>
  <c r="P126"/>
  <c r="T472"/>
  <c r="M467"/>
  <c r="M459"/>
  <c r="M473"/>
  <c r="M478"/>
  <c r="M461"/>
  <c r="O476"/>
  <c r="S469"/>
  <c r="O468"/>
  <c r="I695"/>
  <c r="I1129" s="1"/>
  <c r="AP580" i="1" l="1"/>
  <c r="BQ201"/>
  <c r="BS201" s="1"/>
  <c r="AP574"/>
  <c r="AU563"/>
  <c r="AU592" s="1"/>
  <c r="AU591"/>
  <c r="BL541"/>
  <c r="BL582" s="1"/>
  <c r="BL581"/>
  <c r="BM541"/>
  <c r="BM582" s="1"/>
  <c r="BM581"/>
  <c r="BO537"/>
  <c r="BO579"/>
  <c r="AS563"/>
  <c r="AS592" s="1"/>
  <c r="AS591"/>
  <c r="AR559"/>
  <c r="AR590" s="1"/>
  <c r="AR589"/>
  <c r="BM537"/>
  <c r="BM579"/>
  <c r="BK573"/>
  <c r="BK574" s="1"/>
  <c r="BK570"/>
  <c r="AV541"/>
  <c r="AV584" s="1"/>
  <c r="AW541"/>
  <c r="AW584" s="1"/>
  <c r="AT541"/>
  <c r="AT584" s="1"/>
  <c r="AU541"/>
  <c r="AU584" s="1"/>
  <c r="AR573"/>
  <c r="AT559"/>
  <c r="AT590" s="1"/>
  <c r="AV561"/>
  <c r="AV590" s="1"/>
  <c r="BO518"/>
  <c r="BQ536"/>
  <c r="AR569"/>
  <c r="BP228"/>
  <c r="BN540"/>
  <c r="BQ228"/>
  <c r="BO540"/>
  <c r="AZ462"/>
  <c r="AV1082" i="2"/>
  <c r="AV1062" s="1"/>
  <c r="AN580" i="1"/>
  <c r="Z601"/>
  <c r="AJ601"/>
  <c r="AN571"/>
  <c r="AN575" s="1"/>
  <c r="AN601"/>
  <c r="AP601"/>
  <c r="T1109" i="2"/>
  <c r="T1071" s="1"/>
  <c r="T1050" s="1"/>
  <c r="AC1127"/>
  <c r="AC1076" s="1"/>
  <c r="AC1062" s="1"/>
  <c r="P1089"/>
  <c r="P1088" s="1"/>
  <c r="M1089"/>
  <c r="M1088" s="1"/>
  <c r="K1089"/>
  <c r="K1068" s="1"/>
  <c r="J1129"/>
  <c r="T1072"/>
  <c r="S1072"/>
  <c r="I1078"/>
  <c r="I1077"/>
  <c r="R1078"/>
  <c r="R1077"/>
  <c r="Q1082"/>
  <c r="Q1081"/>
  <c r="M1082"/>
  <c r="M1081"/>
  <c r="R1081"/>
  <c r="R1082"/>
  <c r="I1081"/>
  <c r="I1082"/>
  <c r="N1083"/>
  <c r="N1084"/>
  <c r="M1083"/>
  <c r="M1084"/>
  <c r="N1076"/>
  <c r="N1075"/>
  <c r="Q1076"/>
  <c r="Q1075"/>
  <c r="J1127"/>
  <c r="Q239"/>
  <c r="J1043"/>
  <c r="C3" i="14" s="1"/>
  <c r="AN570" i="1"/>
  <c r="R593"/>
  <c r="R567"/>
  <c r="R594" s="1"/>
  <c r="AN574"/>
  <c r="R523"/>
  <c r="R579"/>
  <c r="AC557"/>
  <c r="AD594"/>
  <c r="AD593"/>
  <c r="AD557"/>
  <c r="AD590" s="1"/>
  <c r="AD589"/>
  <c r="AC594"/>
  <c r="AC593"/>
  <c r="AD573"/>
  <c r="R569"/>
  <c r="N544"/>
  <c r="L279"/>
  <c r="L544" s="1"/>
  <c r="M544"/>
  <c r="K279"/>
  <c r="K544" s="1"/>
  <c r="N321"/>
  <c r="N546" s="1"/>
  <c r="P546"/>
  <c r="P585" s="1"/>
  <c r="AD569"/>
  <c r="K321"/>
  <c r="U40"/>
  <c r="W40" s="1"/>
  <c r="W522" s="1"/>
  <c r="Q40"/>
  <c r="Q522" s="1"/>
  <c r="CM52" i="2"/>
  <c r="U3" i="1"/>
  <c r="C35" i="11"/>
  <c r="G35" s="1"/>
  <c r="O981" i="2"/>
  <c r="O1152" s="1"/>
  <c r="O304"/>
  <c r="CM142"/>
  <c r="CM639"/>
  <c r="P981"/>
  <c r="P1152" s="1"/>
  <c r="CM980"/>
  <c r="CM469"/>
  <c r="M468"/>
  <c r="M476"/>
  <c r="CM409"/>
  <c r="CM127"/>
  <c r="CM138"/>
  <c r="CM260"/>
  <c r="K261"/>
  <c r="K1088" s="1"/>
  <c r="K1067" s="1"/>
  <c r="CM172"/>
  <c r="CM628"/>
  <c r="CM930"/>
  <c r="CM991"/>
  <c r="BB15" i="7"/>
  <c r="CM240" i="2"/>
  <c r="CM460"/>
  <c r="CM458"/>
  <c r="CM125"/>
  <c r="CM65"/>
  <c r="CM692"/>
  <c r="CM1024"/>
  <c r="O467"/>
  <c r="O353"/>
  <c r="O1095" s="1"/>
  <c r="CM289"/>
  <c r="O478"/>
  <c r="O473"/>
  <c r="R126"/>
  <c r="Q115"/>
  <c r="CM54"/>
  <c r="CM461"/>
  <c r="CM834"/>
  <c r="CM459"/>
  <c r="CM661"/>
  <c r="CM909"/>
  <c r="AH518" i="1"/>
  <c r="BD55" i="7"/>
  <c r="AY73"/>
  <c r="AD1043" i="2"/>
  <c r="P518" i="1"/>
  <c r="G7" i="14" s="1"/>
  <c r="I438" i="1"/>
  <c r="I518" s="1"/>
  <c r="J449"/>
  <c r="J518" s="1"/>
  <c r="AB518"/>
  <c r="AZ7" i="7"/>
  <c r="BB7"/>
  <c r="AZ9"/>
  <c r="BB9"/>
  <c r="AZ6"/>
  <c r="BB6"/>
  <c r="AZ16"/>
  <c r="BB16"/>
  <c r="AZ74"/>
  <c r="AC1043" i="2"/>
  <c r="V3" i="14" s="1"/>
  <c r="AY36" i="7"/>
  <c r="AY43" s="1"/>
  <c r="AZ25"/>
  <c r="AZ17"/>
  <c r="AZ15"/>
  <c r="AS36"/>
  <c r="AD518" i="1"/>
  <c r="S7" i="14" s="1"/>
  <c r="CM695" i="2"/>
  <c r="AH36" i="7"/>
  <c r="AQ36"/>
  <c r="P1028" i="2"/>
  <c r="P1156" s="1"/>
  <c r="P1083" s="1"/>
  <c r="CM1021"/>
  <c r="O1028"/>
  <c r="O1156" s="1"/>
  <c r="O1083" s="1"/>
  <c r="Q566" i="1"/>
  <c r="CL413"/>
  <c r="L114" i="2"/>
  <c r="I676"/>
  <c r="M676"/>
  <c r="I684"/>
  <c r="I683"/>
  <c r="I681"/>
  <c r="I671"/>
  <c r="M681"/>
  <c r="CM701"/>
  <c r="I682"/>
  <c r="M684"/>
  <c r="CM374"/>
  <c r="BS536" i="1" l="1"/>
  <c r="BS537" s="1"/>
  <c r="BS580" s="1"/>
  <c r="BQ540"/>
  <c r="BQ541" s="1"/>
  <c r="BQ582" s="1"/>
  <c r="BS228"/>
  <c r="BS540" s="1"/>
  <c r="BP540"/>
  <c r="BP541" s="1"/>
  <c r="BR228"/>
  <c r="BR540" s="1"/>
  <c r="BO541"/>
  <c r="BO582" s="1"/>
  <c r="BO581"/>
  <c r="BN541"/>
  <c r="BO580"/>
  <c r="BO573"/>
  <c r="BQ537"/>
  <c r="BQ579"/>
  <c r="BM580"/>
  <c r="BM573"/>
  <c r="AR574"/>
  <c r="BB462"/>
  <c r="BQ518"/>
  <c r="AC1075" i="2"/>
  <c r="AC1052" s="1"/>
  <c r="AD601" i="1"/>
  <c r="AD1061" i="2"/>
  <c r="W3" i="14"/>
  <c r="AB570" i="1"/>
  <c r="Q7" i="14"/>
  <c r="AH570" i="1"/>
  <c r="W7" i="14"/>
  <c r="W9" s="1"/>
  <c r="K1048" i="2"/>
  <c r="R1089"/>
  <c r="R1068" s="1"/>
  <c r="L1089"/>
  <c r="L1068" s="1"/>
  <c r="L1062" s="1"/>
  <c r="M304"/>
  <c r="M1091" s="1"/>
  <c r="O1091"/>
  <c r="O1109"/>
  <c r="O1071" s="1"/>
  <c r="P1081"/>
  <c r="P1082"/>
  <c r="O1081"/>
  <c r="O1082"/>
  <c r="J1076"/>
  <c r="J1075"/>
  <c r="J1061" s="1"/>
  <c r="M1127"/>
  <c r="AD1044"/>
  <c r="AD1045" s="1"/>
  <c r="AD1063"/>
  <c r="AC1063"/>
  <c r="L1043"/>
  <c r="E3" i="14" s="1"/>
  <c r="U522" i="1"/>
  <c r="U523" s="1"/>
  <c r="U580" s="1"/>
  <c r="Q593"/>
  <c r="Q567"/>
  <c r="Q594" s="1"/>
  <c r="Q523"/>
  <c r="Q579"/>
  <c r="K545"/>
  <c r="L545"/>
  <c r="W523"/>
  <c r="W580" s="1"/>
  <c r="W579"/>
  <c r="N585"/>
  <c r="R573"/>
  <c r="R574" s="1"/>
  <c r="R580"/>
  <c r="AD574"/>
  <c r="N518"/>
  <c r="E7" i="14" s="1"/>
  <c r="L321" i="1"/>
  <c r="P569"/>
  <c r="P547"/>
  <c r="N569"/>
  <c r="N547"/>
  <c r="AD570"/>
  <c r="D29" i="11"/>
  <c r="E29" s="1"/>
  <c r="D32"/>
  <c r="E32" s="1"/>
  <c r="C29"/>
  <c r="CM475" i="2"/>
  <c r="CM472"/>
  <c r="CM476"/>
  <c r="CM981"/>
  <c r="CM932"/>
  <c r="CM196"/>
  <c r="CM239"/>
  <c r="Q478"/>
  <c r="Q1109" s="1"/>
  <c r="Q1071" s="1"/>
  <c r="CM835"/>
  <c r="CM62"/>
  <c r="CM357"/>
  <c r="CM147"/>
  <c r="CM685"/>
  <c r="CM693"/>
  <c r="CM148"/>
  <c r="CM126"/>
  <c r="CM110"/>
  <c r="CM467"/>
  <c r="M477"/>
  <c r="M1109" s="1"/>
  <c r="M1071" s="1"/>
  <c r="Y682"/>
  <c r="Y1127" s="1"/>
  <c r="CM115"/>
  <c r="CM473"/>
  <c r="CM238"/>
  <c r="CM261"/>
  <c r="CM463"/>
  <c r="P304"/>
  <c r="CM468"/>
  <c r="AY125" i="7"/>
  <c r="CM680" i="2"/>
  <c r="CM353"/>
  <c r="CM616"/>
  <c r="CM611"/>
  <c r="CM681"/>
  <c r="CM684"/>
  <c r="CM686"/>
  <c r="CM671"/>
  <c r="CM683"/>
  <c r="CM676"/>
  <c r="J519" i="1"/>
  <c r="T518"/>
  <c r="BB36" i="7"/>
  <c r="BB43" s="1"/>
  <c r="AZ36"/>
  <c r="AZ43" s="1"/>
  <c r="AY74"/>
  <c r="Q1028" i="2"/>
  <c r="Q1157" s="1"/>
  <c r="R1028"/>
  <c r="I675"/>
  <c r="I1127" s="1"/>
  <c r="I1075" s="1"/>
  <c r="BS579" i="1" l="1"/>
  <c r="BS518"/>
  <c r="BQ581"/>
  <c r="BR541"/>
  <c r="BS541"/>
  <c r="BS581"/>
  <c r="BS569"/>
  <c r="AC1061" i="2"/>
  <c r="BQ580" i="1"/>
  <c r="BQ573"/>
  <c r="BD462"/>
  <c r="BD561" s="1"/>
  <c r="BD590" s="1"/>
  <c r="P570"/>
  <c r="R601"/>
  <c r="E9" i="14"/>
  <c r="T570" i="1"/>
  <c r="K7" i="14"/>
  <c r="L1088" i="2"/>
  <c r="L1067" s="1"/>
  <c r="L1048" s="1"/>
  <c r="R1088"/>
  <c r="R1067" s="1"/>
  <c r="O1090"/>
  <c r="M1068"/>
  <c r="M1067"/>
  <c r="P1091"/>
  <c r="P1068" s="1"/>
  <c r="J1062"/>
  <c r="J1063" s="1"/>
  <c r="Q1083"/>
  <c r="Q1084"/>
  <c r="R1157"/>
  <c r="Y1075"/>
  <c r="Y1076"/>
  <c r="Y1062" s="1"/>
  <c r="M1075"/>
  <c r="M1076"/>
  <c r="L1063"/>
  <c r="I1076"/>
  <c r="D31" i="11"/>
  <c r="E31" s="1"/>
  <c r="U579" i="1"/>
  <c r="N570"/>
  <c r="N573"/>
  <c r="N601" s="1"/>
  <c r="N586"/>
  <c r="P573"/>
  <c r="P574" s="1"/>
  <c r="P586"/>
  <c r="Q573"/>
  <c r="Q580"/>
  <c r="L546"/>
  <c r="L585" s="1"/>
  <c r="L518"/>
  <c r="C7" i="14" s="1"/>
  <c r="C9" s="1"/>
  <c r="N574" i="1"/>
  <c r="G29" i="11"/>
  <c r="S478" i="2"/>
  <c r="CM682"/>
  <c r="CM343"/>
  <c r="CM114"/>
  <c r="CM604"/>
  <c r="CM60"/>
  <c r="CM709"/>
  <c r="CM609"/>
  <c r="N304"/>
  <c r="N1091" s="1"/>
  <c r="CM610"/>
  <c r="CM477"/>
  <c r="CM617"/>
  <c r="CM36"/>
  <c r="CM675"/>
  <c r="CM346"/>
  <c r="R518" i="1"/>
  <c r="T1028" i="2"/>
  <c r="S1028"/>
  <c r="BH7" i="14" l="1"/>
  <c r="BH9" s="1"/>
  <c r="BS570" i="1"/>
  <c r="BS573"/>
  <c r="BS574" s="1"/>
  <c r="BS582"/>
  <c r="BD573"/>
  <c r="P601"/>
  <c r="R570"/>
  <c r="I7" i="14"/>
  <c r="L1061" i="2"/>
  <c r="T1157"/>
  <c r="T1083" s="1"/>
  <c r="T1056" s="1"/>
  <c r="S1109"/>
  <c r="S1071" s="1"/>
  <c r="S1050" s="1"/>
  <c r="S1157"/>
  <c r="S1083" s="1"/>
  <c r="S1056" s="1"/>
  <c r="N1068"/>
  <c r="N1067"/>
  <c r="P1090"/>
  <c r="P1067" s="1"/>
  <c r="P1062"/>
  <c r="T1084"/>
  <c r="T1062" s="1"/>
  <c r="S1084"/>
  <c r="S1062" s="1"/>
  <c r="R1083"/>
  <c r="R1084"/>
  <c r="R1062" s="1"/>
  <c r="D30" i="11"/>
  <c r="E30" s="1"/>
  <c r="N1043" i="2"/>
  <c r="G3" i="14" s="1"/>
  <c r="G9" s="1"/>
  <c r="L569" i="1"/>
  <c r="L547"/>
  <c r="CM478" i="2"/>
  <c r="CM479"/>
  <c r="CM304"/>
  <c r="CM423"/>
  <c r="CM1028"/>
  <c r="L570" i="1" l="1"/>
  <c r="L573"/>
  <c r="L574" s="1"/>
  <c r="L586"/>
  <c r="CM430" i="2"/>
  <c r="AY126" i="7"/>
  <c r="L601" i="1" l="1"/>
  <c r="O5" i="9"/>
  <c r="O7"/>
  <c r="AR627" i="2"/>
  <c r="AR1118" l="1"/>
  <c r="AR1074" s="1"/>
  <c r="AT627"/>
  <c r="AT1118" s="1"/>
  <c r="AT1074" s="1"/>
  <c r="AR1117" l="1"/>
  <c r="AR1073" s="1"/>
  <c r="AT499" i="1"/>
  <c r="AT562" s="1"/>
  <c r="AT563" l="1"/>
  <c r="AT592" s="1"/>
  <c r="AT591"/>
  <c r="AT573"/>
  <c r="AT569"/>
  <c r="AV499"/>
  <c r="AT574" l="1"/>
  <c r="AV562"/>
  <c r="AV591" s="1"/>
  <c r="AV563"/>
  <c r="AV592" s="1"/>
  <c r="AX499"/>
  <c r="AX562" l="1"/>
  <c r="AX591" s="1"/>
  <c r="AX563"/>
  <c r="AX592" s="1"/>
  <c r="AZ499"/>
  <c r="AZ562" s="1"/>
  <c r="AZ563" l="1"/>
  <c r="AZ592" s="1"/>
  <c r="AZ591"/>
  <c r="BB499"/>
  <c r="BB562" s="1"/>
  <c r="BB563" l="1"/>
  <c r="BB592" s="1"/>
  <c r="BB591"/>
  <c r="X1043" i="2"/>
  <c r="Q3" i="14" s="1"/>
  <c r="Q9" s="1"/>
  <c r="V1043" i="2"/>
  <c r="O3" i="14" s="1"/>
  <c r="O9" s="1"/>
  <c r="X1061" i="2" l="1"/>
  <c r="X1063"/>
  <c r="V1061"/>
  <c r="V1063"/>
  <c r="AB1043"/>
  <c r="U3" i="14" s="1"/>
  <c r="U9" s="1"/>
  <c r="Z1043" i="2"/>
  <c r="S3" i="14" s="1"/>
  <c r="S9" s="1"/>
  <c r="CM940" i="2"/>
  <c r="AB1061" l="1"/>
  <c r="AB1063"/>
  <c r="Z1061"/>
  <c r="Z1063"/>
  <c r="U1043" l="1"/>
  <c r="N3" i="14" s="1"/>
  <c r="U1061" i="2" l="1"/>
  <c r="U1063"/>
  <c r="V1044"/>
  <c r="V1045" s="1"/>
  <c r="AA1043" l="1"/>
  <c r="T3" i="14" s="1"/>
  <c r="CM451" i="2"/>
  <c r="AB1044" l="1"/>
  <c r="CM908" l="1"/>
  <c r="CM918" l="1"/>
  <c r="AL1043" l="1"/>
  <c r="AE3" i="14" s="1"/>
  <c r="AL1063" i="2" l="1"/>
  <c r="AM1044"/>
  <c r="AG678"/>
  <c r="AG1127" s="1"/>
  <c r="AM1045" l="1"/>
  <c r="CM678"/>
  <c r="Y1043"/>
  <c r="R3" i="14" s="1"/>
  <c r="Y1061" i="2" l="1"/>
  <c r="Y1063"/>
  <c r="Z1044"/>
  <c r="CM690"/>
  <c r="W1043"/>
  <c r="P3" i="14" s="1"/>
  <c r="Z1045" i="2" l="1"/>
  <c r="X1044"/>
  <c r="S1043"/>
  <c r="L3" i="14" s="1"/>
  <c r="T1043" i="2"/>
  <c r="M3" i="14" s="1"/>
  <c r="M9" s="1"/>
  <c r="T1061" i="2" l="1"/>
  <c r="T1063"/>
  <c r="S1061"/>
  <c r="S1063"/>
  <c r="T1044"/>
  <c r="T1045" s="1"/>
  <c r="R1043"/>
  <c r="K3" i="14" s="1"/>
  <c r="K9" s="1"/>
  <c r="R1061" i="2" l="1"/>
  <c r="R1063"/>
  <c r="P1043"/>
  <c r="I3" i="14" s="1"/>
  <c r="I9" s="1"/>
  <c r="CM831" i="2"/>
  <c r="P1061" l="1"/>
  <c r="P1063"/>
  <c r="AZ135"/>
  <c r="AZ1089" s="1"/>
  <c r="AZ1067" l="1"/>
  <c r="AZ1068"/>
  <c r="BB135"/>
  <c r="BB1089" s="1"/>
  <c r="BB1067" l="1"/>
  <c r="BB1068"/>
  <c r="BD135"/>
  <c r="BD1089" l="1"/>
  <c r="BF135"/>
  <c r="BD1067" l="1"/>
  <c r="BD1068"/>
  <c r="BD1062" s="1"/>
  <c r="BF1089"/>
  <c r="AZ40" i="1"/>
  <c r="AZ46"/>
  <c r="AX46" s="1"/>
  <c r="AZ41"/>
  <c r="AX41" s="1"/>
  <c r="AZ49"/>
  <c r="AX49" s="1"/>
  <c r="AZ48"/>
  <c r="AX48" s="1"/>
  <c r="AZ50"/>
  <c r="AX50" s="1"/>
  <c r="AZ47"/>
  <c r="AX40" l="1"/>
  <c r="BF1067" i="2"/>
  <c r="BF1068"/>
  <c r="BF1062" s="1"/>
  <c r="AX47" i="1"/>
  <c r="AX119"/>
  <c r="AX60"/>
  <c r="AX58"/>
  <c r="AX59"/>
  <c r="AX64"/>
  <c r="AX57"/>
  <c r="AX62"/>
  <c r="AZ56"/>
  <c r="AX56" s="1"/>
  <c r="AZ55"/>
  <c r="AX55" s="1"/>
  <c r="AZ54"/>
  <c r="AX54" s="1"/>
  <c r="AZ61"/>
  <c r="AX61" s="1"/>
  <c r="AZ84"/>
  <c r="AX84" s="1"/>
  <c r="AZ85"/>
  <c r="AX85" s="1"/>
  <c r="AX127"/>
  <c r="AV127" s="1"/>
  <c r="AX522" l="1"/>
  <c r="AV119"/>
  <c r="AX528"/>
  <c r="AX581" s="1"/>
  <c r="AZ522"/>
  <c r="BJ117"/>
  <c r="BL117" s="1"/>
  <c r="BJ116"/>
  <c r="AX523" l="1"/>
  <c r="AZ523"/>
  <c r="AV528"/>
  <c r="AV581" s="1"/>
  <c r="AV529"/>
  <c r="AV582" s="1"/>
  <c r="AX529"/>
  <c r="AX582" s="1"/>
  <c r="BL116"/>
  <c r="BL529" s="1"/>
  <c r="BJ528"/>
  <c r="BJ529" s="1"/>
  <c r="AC207"/>
  <c r="AC536" s="1"/>
  <c r="AC537" s="1"/>
  <c r="BL528" l="1"/>
  <c r="BN266"/>
  <c r="BN293"/>
  <c r="BP293" l="1"/>
  <c r="BR293" s="1"/>
  <c r="BN544"/>
  <c r="BP266"/>
  <c r="BR266" s="1"/>
  <c r="BN545"/>
  <c r="O324"/>
  <c r="BR544" l="1"/>
  <c r="BR545"/>
  <c r="BN586"/>
  <c r="BN584"/>
  <c r="BN582"/>
  <c r="BN585"/>
  <c r="BN583"/>
  <c r="BN581"/>
  <c r="BP545"/>
  <c r="BP544"/>
  <c r="M324"/>
  <c r="M546" s="1"/>
  <c r="M585" s="1"/>
  <c r="O546"/>
  <c r="O585" s="1"/>
  <c r="K324"/>
  <c r="O518"/>
  <c r="M518"/>
  <c r="AZ338"/>
  <c r="AZ439"/>
  <c r="AX439" s="1"/>
  <c r="AZ438"/>
  <c r="AZ201"/>
  <c r="AZ536" s="1"/>
  <c r="AZ579" s="1"/>
  <c r="BA201"/>
  <c r="BR585" l="1"/>
  <c r="BR583"/>
  <c r="BR581"/>
  <c r="BR586"/>
  <c r="BR584"/>
  <c r="BR582"/>
  <c r="BP586"/>
  <c r="BP584"/>
  <c r="BP582"/>
  <c r="BP585"/>
  <c r="BP583"/>
  <c r="BP581"/>
  <c r="AZ537"/>
  <c r="AZ580" s="1"/>
  <c r="AY201"/>
  <c r="AY536" s="1"/>
  <c r="BA536"/>
  <c r="AX438"/>
  <c r="AX556" s="1"/>
  <c r="AZ556"/>
  <c r="AX338"/>
  <c r="AZ548"/>
  <c r="AZ585" s="1"/>
  <c r="N519"/>
  <c r="D7" i="14"/>
  <c r="P519" i="1"/>
  <c r="F7" i="14"/>
  <c r="O569" i="1"/>
  <c r="P571" s="1"/>
  <c r="O547"/>
  <c r="M569"/>
  <c r="N571" s="1"/>
  <c r="M547"/>
  <c r="M573" s="1"/>
  <c r="K518"/>
  <c r="K546"/>
  <c r="K585" s="1"/>
  <c r="AX201"/>
  <c r="AX536" s="1"/>
  <c r="AX579" s="1"/>
  <c r="BJ189"/>
  <c r="AZ557" l="1"/>
  <c r="BA537"/>
  <c r="BA580" s="1"/>
  <c r="BA579"/>
  <c r="AX557"/>
  <c r="AY537"/>
  <c r="AY580" s="1"/>
  <c r="AY579"/>
  <c r="AY573"/>
  <c r="AX537"/>
  <c r="AX580" s="1"/>
  <c r="AZ549"/>
  <c r="AZ586" s="1"/>
  <c r="AV338"/>
  <c r="AX548"/>
  <c r="AX585" s="1"/>
  <c r="AY569"/>
  <c r="BL189"/>
  <c r="BJ534"/>
  <c r="BA569"/>
  <c r="L519"/>
  <c r="B7" i="14"/>
  <c r="M574" i="1"/>
  <c r="M586"/>
  <c r="O573"/>
  <c r="P575" s="1"/>
  <c r="O586"/>
  <c r="M570"/>
  <c r="O570"/>
  <c r="N575"/>
  <c r="K569"/>
  <c r="L571" s="1"/>
  <c r="K547"/>
  <c r="BA573" l="1"/>
  <c r="BA574" s="1"/>
  <c r="BJ535"/>
  <c r="BJ580" s="1"/>
  <c r="BJ579"/>
  <c r="AV549"/>
  <c r="AV586" s="1"/>
  <c r="AV585"/>
  <c r="AY574"/>
  <c r="AX549"/>
  <c r="AX586" s="1"/>
  <c r="AV569"/>
  <c r="BN189"/>
  <c r="BL534"/>
  <c r="O574"/>
  <c r="K573"/>
  <c r="L575" s="1"/>
  <c r="K586"/>
  <c r="K570"/>
  <c r="AK325"/>
  <c r="AK546" s="1"/>
  <c r="AK585" s="1"/>
  <c r="AO325"/>
  <c r="AV573" l="1"/>
  <c r="AV574" s="1"/>
  <c r="BL535"/>
  <c r="BL580" s="1"/>
  <c r="BL579"/>
  <c r="BN534"/>
  <c r="BP189"/>
  <c r="K574"/>
  <c r="AO546"/>
  <c r="AO585" s="1"/>
  <c r="AO547"/>
  <c r="AO586" s="1"/>
  <c r="AK569"/>
  <c r="AL571" s="1"/>
  <c r="AK547"/>
  <c r="AI325"/>
  <c r="AK518"/>
  <c r="AO498"/>
  <c r="AM518"/>
  <c r="Z7" i="14" s="1"/>
  <c r="U461" i="1"/>
  <c r="AC106"/>
  <c r="AC526" s="1"/>
  <c r="AY518"/>
  <c r="AY570" s="1"/>
  <c r="BA518"/>
  <c r="BC518"/>
  <c r="AN7" i="14" s="1"/>
  <c r="AN9" s="1"/>
  <c r="AW448" i="1"/>
  <c r="BP534" l="1"/>
  <c r="BP579" s="1"/>
  <c r="BR189"/>
  <c r="BP535"/>
  <c r="BP580" s="1"/>
  <c r="BN535"/>
  <c r="BN580" s="1"/>
  <c r="BN579"/>
  <c r="AW518"/>
  <c r="AJ7" i="14" s="1"/>
  <c r="AJ9" s="1"/>
  <c r="AW558" i="1"/>
  <c r="AL519"/>
  <c r="X7" i="14"/>
  <c r="BA570" i="1"/>
  <c r="AK14" i="14"/>
  <c r="BC570" i="1"/>
  <c r="AM14" i="14"/>
  <c r="AK573" i="1"/>
  <c r="AK574" s="1"/>
  <c r="AK586"/>
  <c r="AC527"/>
  <c r="AC582" s="1"/>
  <c r="AC581"/>
  <c r="AN519"/>
  <c r="AM570"/>
  <c r="AO518"/>
  <c r="AO562"/>
  <c r="AO591" s="1"/>
  <c r="AI518"/>
  <c r="AI546"/>
  <c r="AI585" s="1"/>
  <c r="AK570"/>
  <c r="AU448"/>
  <c r="AU558" s="1"/>
  <c r="BR534" l="1"/>
  <c r="BR535" s="1"/>
  <c r="BR580" s="1"/>
  <c r="AU559"/>
  <c r="AU590" s="1"/>
  <c r="AU589"/>
  <c r="AW559"/>
  <c r="AW590" s="1"/>
  <c r="AW589"/>
  <c r="AU573"/>
  <c r="AU569"/>
  <c r="AW569"/>
  <c r="AP519"/>
  <c r="AB7" i="14"/>
  <c r="AJ519" i="1"/>
  <c r="W14" i="14"/>
  <c r="AL7"/>
  <c r="AL9" s="1"/>
  <c r="AL575" i="1"/>
  <c r="AO569"/>
  <c r="AP571" s="1"/>
  <c r="AO563"/>
  <c r="AI569"/>
  <c r="AJ571" s="1"/>
  <c r="AI547"/>
  <c r="AU518"/>
  <c r="AS448"/>
  <c r="U447"/>
  <c r="U558" s="1"/>
  <c r="AG473"/>
  <c r="BR579" l="1"/>
  <c r="AW573"/>
  <c r="AW574" s="1"/>
  <c r="AS518"/>
  <c r="AF7" i="14" s="1"/>
  <c r="AF9" s="1"/>
  <c r="AS558" i="1"/>
  <c r="AW571"/>
  <c r="AW570"/>
  <c r="AU571"/>
  <c r="AU575" s="1"/>
  <c r="AU574"/>
  <c r="AU570"/>
  <c r="AH7" i="14"/>
  <c r="AH9" s="1"/>
  <c r="AI573" i="1"/>
  <c r="AI574" s="1"/>
  <c r="AI586"/>
  <c r="AO573"/>
  <c r="AO574" s="1"/>
  <c r="AO592"/>
  <c r="U559"/>
  <c r="AO570"/>
  <c r="AI570"/>
  <c r="AG560"/>
  <c r="AG589" s="1"/>
  <c r="AG561"/>
  <c r="AG590" s="1"/>
  <c r="AE473"/>
  <c r="AW575" l="1"/>
  <c r="G18" i="14"/>
  <c r="D18"/>
  <c r="AS559" i="1"/>
  <c r="AS590" s="1"/>
  <c r="AS589"/>
  <c r="AS573"/>
  <c r="AS569"/>
  <c r="AJ575"/>
  <c r="AP575"/>
  <c r="AE560"/>
  <c r="AE561"/>
  <c r="AC473"/>
  <c r="AC560" s="1"/>
  <c r="AS601" l="1"/>
  <c r="AS574"/>
  <c r="AS571"/>
  <c r="AS575" s="1"/>
  <c r="AS570"/>
  <c r="AC561"/>
  <c r="AC590" s="1"/>
  <c r="AC589"/>
  <c r="AE569"/>
  <c r="AF571" s="1"/>
  <c r="AE589"/>
  <c r="AE573"/>
  <c r="AE590"/>
  <c r="AA473"/>
  <c r="AE574" l="1"/>
  <c r="AF575"/>
  <c r="AA560"/>
  <c r="AA561"/>
  <c r="Y473"/>
  <c r="AA569" l="1"/>
  <c r="O14" i="14" s="1"/>
  <c r="AA589" i="1"/>
  <c r="AA573"/>
  <c r="AA590"/>
  <c r="Y560"/>
  <c r="Y561"/>
  <c r="W473"/>
  <c r="Y518"/>
  <c r="Z519" s="1"/>
  <c r="AB571" l="1"/>
  <c r="AB575" s="1"/>
  <c r="AA574"/>
  <c r="Y569"/>
  <c r="Y589"/>
  <c r="Y573"/>
  <c r="Y590"/>
  <c r="W560"/>
  <c r="W561"/>
  <c r="U473"/>
  <c r="U560" s="1"/>
  <c r="U589" s="1"/>
  <c r="Z571" l="1"/>
  <c r="Z575" s="1"/>
  <c r="M14" i="14"/>
  <c r="Y570" i="1"/>
  <c r="Y574"/>
  <c r="W573"/>
  <c r="W590"/>
  <c r="W589"/>
  <c r="U561"/>
  <c r="S473"/>
  <c r="S560" s="1"/>
  <c r="U573" l="1"/>
  <c r="U590"/>
  <c r="S569"/>
  <c r="S574" s="1"/>
  <c r="S589"/>
  <c r="Q473"/>
  <c r="Q560" s="1"/>
  <c r="S518"/>
  <c r="Q518"/>
  <c r="AA518"/>
  <c r="P7" i="14" s="1"/>
  <c r="P9" s="1"/>
  <c r="Q10" s="1"/>
  <c r="AC94" i="1"/>
  <c r="AC524" s="1"/>
  <c r="AE518"/>
  <c r="T7" i="14" s="1"/>
  <c r="T9" s="1"/>
  <c r="U10" s="1"/>
  <c r="AG492" i="1"/>
  <c r="R519" l="1"/>
  <c r="H7" i="14"/>
  <c r="T519" i="1"/>
  <c r="J7" i="14"/>
  <c r="T571" i="1"/>
  <c r="T575" s="1"/>
  <c r="Q569"/>
  <c r="Q574" s="1"/>
  <c r="Q589"/>
  <c r="AG562"/>
  <c r="AG563"/>
  <c r="AB519"/>
  <c r="AA570"/>
  <c r="AF519"/>
  <c r="AE570"/>
  <c r="AC518"/>
  <c r="AC579"/>
  <c r="S570"/>
  <c r="AG518"/>
  <c r="V7" i="14" s="1"/>
  <c r="V9" s="1"/>
  <c r="W10" s="1"/>
  <c r="AD519" i="1" l="1"/>
  <c r="R7" i="14"/>
  <c r="R9" s="1"/>
  <c r="S10" s="1"/>
  <c r="R571" i="1"/>
  <c r="R575" s="1"/>
  <c r="Q570"/>
  <c r="AG573"/>
  <c r="AG592"/>
  <c r="AG569"/>
  <c r="AH571" s="1"/>
  <c r="AG591"/>
  <c r="AC569"/>
  <c r="AD571" s="1"/>
  <c r="AC525"/>
  <c r="AH519"/>
  <c r="AH575" l="1"/>
  <c r="AG570"/>
  <c r="AG574"/>
  <c r="AC573"/>
  <c r="AC574" s="1"/>
  <c r="AC580"/>
  <c r="AC570"/>
  <c r="BD473"/>
  <c r="BD560" s="1"/>
  <c r="BD589" s="1"/>
  <c r="BH473"/>
  <c r="BJ473" s="1"/>
  <c r="BD569" l="1"/>
  <c r="AD575"/>
  <c r="BL473"/>
  <c r="BN473" s="1"/>
  <c r="BB473"/>
  <c r="BB560" s="1"/>
  <c r="BB561" l="1"/>
  <c r="BB590" s="1"/>
  <c r="BB589"/>
  <c r="BB573"/>
  <c r="BB569"/>
  <c r="BE571"/>
  <c r="BE575" s="1"/>
  <c r="BD574"/>
  <c r="AZ473"/>
  <c r="AZ560" s="1"/>
  <c r="BP473"/>
  <c r="BR473" s="1"/>
  <c r="AZ561" l="1"/>
  <c r="AZ590" s="1"/>
  <c r="AZ589"/>
  <c r="AZ573"/>
  <c r="AZ569"/>
  <c r="BB574"/>
  <c r="BC571"/>
  <c r="BC575" s="1"/>
  <c r="AX473"/>
  <c r="AX560" s="1"/>
  <c r="BL449"/>
  <c r="AX561" l="1"/>
  <c r="AX590" s="1"/>
  <c r="AX589"/>
  <c r="AX573"/>
  <c r="AX569"/>
  <c r="AZ574"/>
  <c r="BA571"/>
  <c r="BA575" s="1"/>
  <c r="BN449"/>
  <c r="BL452"/>
  <c r="BN452" s="1"/>
  <c r="BP449" l="1"/>
  <c r="BR449" s="1"/>
  <c r="BN558"/>
  <c r="AY571"/>
  <c r="AY575" s="1"/>
  <c r="AX574"/>
  <c r="BL558"/>
  <c r="BN559"/>
  <c r="BL559"/>
  <c r="BP452"/>
  <c r="BR452" s="1"/>
  <c r="BH451"/>
  <c r="BH453"/>
  <c r="BH450"/>
  <c r="BJ338"/>
  <c r="BJ548" s="1"/>
  <c r="BR559" l="1"/>
  <c r="BR558"/>
  <c r="BP559"/>
  <c r="BJ549"/>
  <c r="BJ586" s="1"/>
  <c r="BJ585"/>
  <c r="BP558"/>
  <c r="BH559"/>
  <c r="W504"/>
  <c r="U564"/>
  <c r="U569" s="1"/>
  <c r="U518"/>
  <c r="W506"/>
  <c r="BH558" l="1"/>
  <c r="V519"/>
  <c r="L7" i="14"/>
  <c r="L9" s="1"/>
  <c r="W564" i="1"/>
  <c r="W593" s="1"/>
  <c r="U570"/>
  <c r="U574"/>
  <c r="V571"/>
  <c r="V575" s="1"/>
  <c r="W518"/>
  <c r="X519" s="1"/>
  <c r="U593"/>
  <c r="M10" i="14" l="1"/>
  <c r="W569" i="1"/>
  <c r="W570" l="1"/>
  <c r="N7" i="14"/>
  <c r="N9" s="1"/>
  <c r="O10" s="1"/>
  <c r="X571" i="1"/>
  <c r="X575" s="1"/>
  <c r="W574"/>
  <c r="AR518"/>
  <c r="AE7" i="14" s="1"/>
  <c r="AE9" s="1"/>
  <c r="AF10" s="1"/>
  <c r="AT518" i="1"/>
  <c r="AG7" i="14" s="1"/>
  <c r="AV518" i="1"/>
  <c r="AI7" i="14" s="1"/>
  <c r="AX518" i="1"/>
  <c r="AZ518"/>
  <c r="AJ14" i="14" s="1"/>
  <c r="BB518" i="1"/>
  <c r="BD518"/>
  <c r="AO7" i="14" s="1"/>
  <c r="BF462" i="1"/>
  <c r="BF560" s="1"/>
  <c r="BF569" l="1"/>
  <c r="BG571" s="1"/>
  <c r="BF589"/>
  <c r="AL14" i="14"/>
  <c r="AM7"/>
  <c r="BH462" i="1"/>
  <c r="BJ462" s="1"/>
  <c r="BF561"/>
  <c r="AK7" i="14"/>
  <c r="BC519" i="1"/>
  <c r="BB570"/>
  <c r="BA519"/>
  <c r="AZ570"/>
  <c r="AY519"/>
  <c r="AX570"/>
  <c r="BE519"/>
  <c r="BD570"/>
  <c r="AW519"/>
  <c r="AV570"/>
  <c r="AU519"/>
  <c r="AT570"/>
  <c r="AS519"/>
  <c r="AR570"/>
  <c r="BF518"/>
  <c r="AO9" i="14" s="1"/>
  <c r="AP10" s="1"/>
  <c r="BJ560" i="1"/>
  <c r="BJ589" s="1"/>
  <c r="BF573" l="1"/>
  <c r="BF590"/>
  <c r="BH561"/>
  <c r="BH560"/>
  <c r="BH518"/>
  <c r="AQ7" i="14" s="1"/>
  <c r="BJ561" i="1"/>
  <c r="BG519"/>
  <c r="BF570"/>
  <c r="BJ518"/>
  <c r="BL462"/>
  <c r="BH573" l="1"/>
  <c r="BH590"/>
  <c r="BG575"/>
  <c r="BF574"/>
  <c r="BJ569"/>
  <c r="BK571" s="1"/>
  <c r="BJ590"/>
  <c r="BJ573"/>
  <c r="BH569"/>
  <c r="BI571" s="1"/>
  <c r="BH589"/>
  <c r="BL560"/>
  <c r="BL518"/>
  <c r="BM519" s="1"/>
  <c r="BI519"/>
  <c r="BN462"/>
  <c r="BP462" s="1"/>
  <c r="BL561"/>
  <c r="BK519"/>
  <c r="BH570" l="1"/>
  <c r="BJ570"/>
  <c r="AU7" i="14"/>
  <c r="BK575" i="1"/>
  <c r="BJ574"/>
  <c r="BH574"/>
  <c r="BI575"/>
  <c r="BL573"/>
  <c r="BL590"/>
  <c r="BP561"/>
  <c r="BP560"/>
  <c r="BN561"/>
  <c r="BN560"/>
  <c r="BN518"/>
  <c r="BO519" s="1"/>
  <c r="BP518"/>
  <c r="BR462"/>
  <c r="BR518" s="1"/>
  <c r="BS519" s="1"/>
  <c r="BN573" l="1"/>
  <c r="BN590"/>
  <c r="BP573"/>
  <c r="BP590"/>
  <c r="BR560"/>
  <c r="BR561"/>
  <c r="BQ519"/>
  <c r="O219" i="2"/>
  <c r="C30" i="11"/>
  <c r="G30" s="1"/>
  <c r="BR569" i="1" l="1"/>
  <c r="BR589"/>
  <c r="BR573"/>
  <c r="BR590"/>
  <c r="O1089" i="2"/>
  <c r="O1068" s="1"/>
  <c r="O1062" s="1"/>
  <c r="C31" i="11"/>
  <c r="G31" s="1"/>
  <c r="Q219" i="2"/>
  <c r="BR574" i="1" l="1"/>
  <c r="BR570"/>
  <c r="BS571"/>
  <c r="BS575" s="1"/>
  <c r="BG7" i="14"/>
  <c r="O1088" i="2"/>
  <c r="O1067" s="1"/>
  <c r="Q1089"/>
  <c r="Q1068" s="1"/>
  <c r="Q1062" s="1"/>
  <c r="Q1043"/>
  <c r="C32" i="11"/>
  <c r="G32" s="1"/>
  <c r="AE1043" i="2"/>
  <c r="X3" i="14" s="1"/>
  <c r="X9" s="1"/>
  <c r="Y10" s="1"/>
  <c r="AG1043" i="2"/>
  <c r="Z3" i="14" s="1"/>
  <c r="Z9" s="1"/>
  <c r="AA10" s="1"/>
  <c r="AI452" i="2"/>
  <c r="Q1088" l="1"/>
  <c r="Q1067" s="1"/>
  <c r="Q1061" s="1"/>
  <c r="Q1063"/>
  <c r="J3" i="14"/>
  <c r="J9" s="1"/>
  <c r="K10" s="1"/>
  <c r="AI1109" i="2"/>
  <c r="AI1071" s="1"/>
  <c r="AI1050" s="1"/>
  <c r="AE1061"/>
  <c r="AE1063"/>
  <c r="CM452"/>
  <c r="AH1044"/>
  <c r="R1044"/>
  <c r="R1045" s="1"/>
  <c r="AF1044"/>
  <c r="AI1043"/>
  <c r="AB3" i="14" s="1"/>
  <c r="AB9" s="1"/>
  <c r="AC10" s="1"/>
  <c r="AF1045" i="2" l="1"/>
  <c r="AJ1044"/>
  <c r="CM634"/>
  <c r="AZ936"/>
  <c r="BB936" s="1"/>
  <c r="BH1043"/>
  <c r="BA3" i="14" s="1"/>
  <c r="BA9" s="1"/>
  <c r="BB10" s="1"/>
  <c r="BD1043" i="2"/>
  <c r="AW3" i="14" s="1"/>
  <c r="BF1043" i="2"/>
  <c r="AY3" i="14" s="1"/>
  <c r="BN917" i="2"/>
  <c r="AZ932"/>
  <c r="BB932" l="1"/>
  <c r="BB1148" s="1"/>
  <c r="AZ1148"/>
  <c r="BD1061"/>
  <c r="BD1063"/>
  <c r="BF1061"/>
  <c r="BF1063"/>
  <c r="BH1061"/>
  <c r="BH1063"/>
  <c r="AR1062"/>
  <c r="BI1044"/>
  <c r="BG1044"/>
  <c r="BG1045" s="1"/>
  <c r="BE1044"/>
  <c r="BE1045" s="1"/>
  <c r="AR1043"/>
  <c r="AK3" i="14" s="1"/>
  <c r="AK9" s="1"/>
  <c r="AL10" s="1"/>
  <c r="AZ1043" i="2"/>
  <c r="AS3" i="14" s="1"/>
  <c r="AS9" s="1"/>
  <c r="AT10" s="1"/>
  <c r="AT612" i="2"/>
  <c r="BB1043" l="1"/>
  <c r="AU3" i="14" s="1"/>
  <c r="AU9" s="1"/>
  <c r="AV10" s="1"/>
  <c r="AT1117" i="2"/>
  <c r="AT1073" s="1"/>
  <c r="AT1051" s="1"/>
  <c r="BB1081"/>
  <c r="BB1082"/>
  <c r="BB1062" s="1"/>
  <c r="AZ1082"/>
  <c r="AZ1062" s="1"/>
  <c r="AZ1081"/>
  <c r="AZ1061" s="1"/>
  <c r="BI1045"/>
  <c r="AV1061"/>
  <c r="AV1063"/>
  <c r="AR1063"/>
  <c r="AZ1063"/>
  <c r="AT1062"/>
  <c r="AR1061"/>
  <c r="AT1043"/>
  <c r="AM3" i="14" s="1"/>
  <c r="AM9" s="1"/>
  <c r="AN10" s="1"/>
  <c r="AW1044" i="2"/>
  <c r="BA1044"/>
  <c r="AS1044"/>
  <c r="AX1043"/>
  <c r="AQ3" i="14" s="1"/>
  <c r="AQ9" s="1"/>
  <c r="AR10" s="1"/>
  <c r="O1043" i="2"/>
  <c r="H3" i="14" s="1"/>
  <c r="H9" s="1"/>
  <c r="I10" s="1"/>
  <c r="M618" i="2"/>
  <c r="M605"/>
  <c r="BC1044" l="1"/>
  <c r="BB1061"/>
  <c r="BB1063"/>
  <c r="BA1045"/>
  <c r="BC1045"/>
  <c r="AW1045"/>
  <c r="AU1044"/>
  <c r="K605"/>
  <c r="M1118"/>
  <c r="AS1045"/>
  <c r="AS1046"/>
  <c r="AR1046" s="1"/>
  <c r="AT1063"/>
  <c r="AU1045"/>
  <c r="O1063"/>
  <c r="AT1061"/>
  <c r="K618"/>
  <c r="K1043" s="1"/>
  <c r="D3" i="14" s="1"/>
  <c r="D9" s="1"/>
  <c r="P1044" i="2"/>
  <c r="P1045" s="1"/>
  <c r="AY1044"/>
  <c r="M1043"/>
  <c r="F3" i="14" s="1"/>
  <c r="F9" s="1"/>
  <c r="G10" s="1"/>
  <c r="G17" l="1"/>
  <c r="E10"/>
  <c r="M1074" i="2"/>
  <c r="M1117"/>
  <c r="M1073" s="1"/>
  <c r="I605"/>
  <c r="K1118"/>
  <c r="K1073" s="1"/>
  <c r="K1051" s="1"/>
  <c r="I618"/>
  <c r="CM618" s="1"/>
  <c r="L1044"/>
  <c r="N1044"/>
  <c r="K1074" l="1"/>
  <c r="K1062" s="1"/>
  <c r="K1063" s="1"/>
  <c r="I1118"/>
  <c r="I1074" s="1"/>
  <c r="I1062" s="1"/>
  <c r="CM605"/>
  <c r="I1043"/>
  <c r="B3" i="14" s="1"/>
  <c r="B9" s="1"/>
  <c r="C10" s="1"/>
  <c r="BL110" i="2"/>
  <c r="BN110" s="1"/>
  <c r="BL109"/>
  <c r="BN109" s="1"/>
  <c r="BL105"/>
  <c r="BL266"/>
  <c r="BN266" s="1"/>
  <c r="BJ1062"/>
  <c r="BL263"/>
  <c r="BL1091" s="1"/>
  <c r="BJ1043"/>
  <c r="BK1044" l="1"/>
  <c r="BK1045" s="1"/>
  <c r="BC3" i="14"/>
  <c r="BP266" i="2"/>
  <c r="BN105"/>
  <c r="BL1089"/>
  <c r="BL1068" s="1"/>
  <c r="BN1089"/>
  <c r="L1045"/>
  <c r="I1063"/>
  <c r="I1117"/>
  <c r="I1073" s="1"/>
  <c r="I1061" s="1"/>
  <c r="J1044"/>
  <c r="BL1043"/>
  <c r="BJ1063"/>
  <c r="BR266"/>
  <c r="BR1061" s="1"/>
  <c r="BS1062" s="1"/>
  <c r="BP1061"/>
  <c r="BQ1062" s="1"/>
  <c r="BN263"/>
  <c r="BN1091" s="1"/>
  <c r="BN1068" l="1"/>
  <c r="BM1044"/>
  <c r="BE3" i="14"/>
  <c r="BE9" s="1"/>
  <c r="BF10" s="1"/>
  <c r="BN1067" i="2"/>
  <c r="BN1048" s="1"/>
  <c r="BL1067"/>
  <c r="BL1061" s="1"/>
  <c r="J1045"/>
  <c r="BL1062"/>
  <c r="BN1043"/>
  <c r="BO1044" l="1"/>
  <c r="BG3" i="14"/>
  <c r="BG9" s="1"/>
  <c r="BH10" s="1"/>
  <c r="BL1063" i="2"/>
  <c r="BM1045"/>
  <c r="C44" i="11"/>
  <c r="G44" s="1"/>
  <c r="AN54" i="2"/>
  <c r="AN1089" l="1"/>
  <c r="AN1068" s="1"/>
  <c r="C43" i="11"/>
  <c r="G43" s="1"/>
  <c r="AN1088" i="2" l="1"/>
  <c r="AN1067" s="1"/>
  <c r="AP1043"/>
  <c r="AP1062"/>
  <c r="AN406"/>
  <c r="AN1043" s="1"/>
  <c r="AG3" i="14" s="1"/>
  <c r="AG9" s="1"/>
  <c r="AH10" l="1"/>
  <c r="AQ1044" i="2"/>
  <c r="AQ1045" s="1"/>
  <c r="AI3" i="14"/>
  <c r="AI9" s="1"/>
  <c r="AJ10" s="1"/>
  <c r="AO1044" i="2"/>
  <c r="AN1105"/>
  <c r="AP1063"/>
  <c r="AP1061"/>
  <c r="D17" i="14" l="1"/>
  <c r="AN1072" i="2"/>
  <c r="AN1062" s="1"/>
  <c r="AO1045" s="1"/>
  <c r="AN1071"/>
  <c r="AN1061" s="1"/>
  <c r="AX1073"/>
  <c r="AX1051" s="1"/>
  <c r="AN1063" l="1"/>
  <c r="AX1074"/>
  <c r="AX1062" s="1"/>
  <c r="AX1061"/>
  <c r="AX1063" l="1"/>
  <c r="AY1045"/>
  <c r="AA1062"/>
  <c r="AA1119"/>
  <c r="AA1073" s="1"/>
  <c r="AA1061" l="1"/>
  <c r="AA1063"/>
  <c r="AB1045"/>
  <c r="K1061"/>
  <c r="O1061"/>
  <c r="AG1125"/>
  <c r="AG1076" l="1"/>
  <c r="AG1075"/>
  <c r="AG1061" s="1"/>
  <c r="AG1062"/>
  <c r="AG1063" l="1"/>
  <c r="AH1045"/>
  <c r="W1125"/>
  <c r="W1076" l="1"/>
  <c r="W1075"/>
  <c r="W1062"/>
  <c r="W1061" l="1"/>
  <c r="X1045"/>
  <c r="W1063"/>
  <c r="BJ1061"/>
  <c r="AW1075"/>
  <c r="BI1075"/>
  <c r="BI1061" s="1"/>
  <c r="AL1075"/>
  <c r="AM1133"/>
  <c r="AM1075" s="1"/>
  <c r="N1078"/>
  <c r="N1062" s="1"/>
  <c r="N1063" s="1"/>
  <c r="N1137"/>
  <c r="N1077" s="1"/>
  <c r="N1061" s="1"/>
  <c r="M1137"/>
  <c r="M1077" s="1"/>
  <c r="M1061" s="1"/>
  <c r="M1078"/>
  <c r="M1062" s="1"/>
  <c r="AL1061" l="1"/>
  <c r="AL1052"/>
  <c r="AW1061"/>
  <c r="AW1052"/>
  <c r="AM1061"/>
  <c r="AM1052"/>
  <c r="N1045"/>
  <c r="M1063"/>
  <c r="AI1091"/>
  <c r="AI1068" l="1"/>
  <c r="AI1062" s="1"/>
  <c r="AI1067"/>
  <c r="AI1061" l="1"/>
  <c r="AI1048"/>
  <c r="AI1063"/>
  <c r="AJ1045"/>
  <c r="BN1145"/>
  <c r="BN1081" s="1"/>
  <c r="BN1082"/>
  <c r="BN1062" s="1"/>
  <c r="BO1045" s="1"/>
  <c r="BN1061" l="1"/>
  <c r="BN1055"/>
  <c r="BN1063"/>
  <c r="BP556" i="1"/>
  <c r="BP569" s="1"/>
  <c r="BP570" s="1"/>
  <c r="BP574" l="1"/>
  <c r="BP589"/>
  <c r="BQ556"/>
  <c r="BQ569" l="1"/>
  <c r="BQ570" s="1"/>
  <c r="BQ589"/>
  <c r="BC7" i="14"/>
  <c r="BC9" s="1"/>
  <c r="BN556" i="1"/>
  <c r="BO556"/>
  <c r="BQ571" l="1"/>
  <c r="BQ575" s="1"/>
  <c r="BQ574"/>
  <c r="BN569"/>
  <c r="AY7" i="14" s="1"/>
  <c r="AY9" s="1"/>
  <c r="BN589" i="1"/>
  <c r="BO569"/>
  <c r="BO574" s="1"/>
  <c r="BO589"/>
  <c r="BD7" i="14"/>
  <c r="BD9" s="1"/>
  <c r="BD10" s="1"/>
  <c r="BL556" i="1"/>
  <c r="BM556"/>
  <c r="BM569" l="1"/>
  <c r="BM574" s="1"/>
  <c r="BM589"/>
  <c r="BN570"/>
  <c r="BN574"/>
  <c r="BO571"/>
  <c r="BO575" s="1"/>
  <c r="BL569"/>
  <c r="BL574" s="1"/>
  <c r="BL589"/>
  <c r="AZ7" i="14"/>
  <c r="AZ9" s="1"/>
  <c r="AZ10" s="1"/>
  <c r="BO570" i="1"/>
  <c r="AX7" i="14" l="1"/>
  <c r="AX9" s="1"/>
  <c r="BM570" i="1"/>
  <c r="BM571"/>
  <c r="BM575" s="1"/>
  <c r="AW7" i="14"/>
  <c r="AW9" s="1"/>
  <c r="BL570" i="1"/>
  <c r="AX10" i="14" l="1"/>
  <c r="BU518" i="1"/>
  <c r="BU570" s="1"/>
  <c r="BW476"/>
  <c r="BW560" s="1"/>
  <c r="BW569" s="1"/>
  <c r="BW589" l="1"/>
  <c r="BV519"/>
  <c r="BY476"/>
  <c r="BW518"/>
  <c r="BX571" l="1"/>
  <c r="BX575" s="1"/>
  <c r="BW574"/>
  <c r="BX519"/>
  <c r="BW570"/>
  <c r="BY518"/>
  <c r="BY560"/>
  <c r="BY561" l="1"/>
  <c r="BY589"/>
  <c r="BY569"/>
  <c r="BY570" s="1"/>
  <c r="BZ519"/>
  <c r="BN7" i="14" l="1"/>
  <c r="BZ571" i="1"/>
  <c r="BY590"/>
  <c r="BY573"/>
  <c r="BY574" l="1"/>
  <c r="BZ575"/>
</calcChain>
</file>

<file path=xl/comments1.xml><?xml version="1.0" encoding="utf-8"?>
<comments xmlns="http://schemas.openxmlformats.org/spreadsheetml/2006/main">
  <authors>
    <author>Arthénon</author>
  </authors>
  <commentList>
    <comment ref="Z84" authorId="0">
      <text>
        <r>
          <rPr>
            <b/>
            <sz val="8"/>
            <color indexed="81"/>
            <rFont val="Tahoma"/>
            <family val="2"/>
          </rPr>
          <t>1/9/15</t>
        </r>
      </text>
    </comment>
    <comment ref="AB84" authorId="0">
      <text>
        <r>
          <rPr>
            <b/>
            <sz val="8"/>
            <color indexed="81"/>
            <rFont val="Tahoma"/>
            <family val="2"/>
          </rPr>
          <t>17/9/15</t>
        </r>
      </text>
    </comment>
    <comment ref="AD103" authorId="0">
      <text>
        <r>
          <rPr>
            <b/>
            <sz val="8"/>
            <color indexed="81"/>
            <rFont val="Tahoma"/>
            <family val="2"/>
          </rPr>
          <t>1/10/15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B261" authorId="0">
      <text>
        <r>
          <rPr>
            <b/>
            <sz val="8"/>
            <color indexed="81"/>
            <rFont val="Tahoma"/>
            <family val="2"/>
          </rPr>
          <t>1/9</t>
        </r>
      </text>
    </comment>
    <comment ref="L300" authorId="0">
      <text>
        <r>
          <rPr>
            <b/>
            <sz val="8"/>
            <color indexed="81"/>
            <rFont val="Tahoma"/>
            <family val="2"/>
          </rPr>
          <t>11/3/15</t>
        </r>
      </text>
    </comment>
    <comment ref="L304" authorId="0">
      <text>
        <r>
          <rPr>
            <b/>
            <sz val="8"/>
            <color indexed="81"/>
            <rFont val="Tahoma"/>
            <family val="2"/>
          </rPr>
          <t>11/03</t>
        </r>
      </text>
    </comment>
    <comment ref="Z306" authorId="0">
      <text>
        <r>
          <rPr>
            <b/>
            <sz val="8"/>
            <color indexed="81"/>
            <rFont val="Tahoma"/>
            <family val="2"/>
          </rPr>
          <t>4/7/15</t>
        </r>
      </text>
    </comment>
    <comment ref="L343" authorId="0">
      <text>
        <r>
          <rPr>
            <b/>
            <sz val="8"/>
            <color indexed="81"/>
            <rFont val="Tahoma"/>
            <family val="2"/>
          </rPr>
          <t>11/3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L451" authorId="0">
      <text>
        <r>
          <rPr>
            <b/>
            <sz val="8"/>
            <color indexed="81"/>
            <rFont val="Tahoma"/>
            <family val="2"/>
          </rPr>
          <t>11/03/2015</t>
        </r>
      </text>
    </comment>
    <comment ref="L472" authorId="0">
      <text>
        <r>
          <rPr>
            <b/>
            <sz val="8"/>
            <color indexed="81"/>
            <rFont val="Tahoma"/>
            <family val="2"/>
          </rPr>
          <t>11/03/2015</t>
        </r>
      </text>
    </comment>
    <comment ref="K473" authorId="0">
      <text>
        <r>
          <rPr>
            <b/>
            <sz val="8"/>
            <color indexed="81"/>
            <rFont val="Tahoma"/>
            <family val="2"/>
          </rPr>
          <t>11/03/2015</t>
        </r>
      </text>
    </comment>
    <comment ref="K485" authorId="0">
      <text>
        <r>
          <rPr>
            <b/>
            <sz val="8"/>
            <color indexed="81"/>
            <rFont val="Tahoma"/>
            <family val="2"/>
          </rPr>
          <t>11/3/15</t>
        </r>
      </text>
    </comment>
    <comment ref="Z826" authorId="0">
      <text>
        <r>
          <rPr>
            <b/>
            <sz val="8"/>
            <color indexed="81"/>
            <rFont val="Tahoma"/>
            <family val="2"/>
          </rPr>
          <t>27/8/15</t>
        </r>
      </text>
    </comment>
    <comment ref="V932" authorId="0">
      <text>
        <r>
          <rPr>
            <b/>
            <sz val="8"/>
            <color indexed="81"/>
            <rFont val="Tahoma"/>
            <family val="2"/>
          </rPr>
          <t>9/7//15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X932" authorId="0">
      <text>
        <r>
          <rPr>
            <b/>
            <sz val="8"/>
            <color indexed="81"/>
            <rFont val="Tahoma"/>
            <family val="2"/>
          </rPr>
          <t>6/8/2015</t>
        </r>
      </text>
    </comment>
    <comment ref="Z932" authorId="0">
      <text>
        <r>
          <rPr>
            <b/>
            <sz val="8"/>
            <color indexed="81"/>
            <rFont val="Tahoma"/>
            <family val="2"/>
          </rPr>
          <t>27/8/15</t>
        </r>
      </text>
    </comment>
  </commentList>
</comments>
</file>

<file path=xl/sharedStrings.xml><?xml version="1.0" encoding="utf-8"?>
<sst xmlns="http://schemas.openxmlformats.org/spreadsheetml/2006/main" count="34246" uniqueCount="2858">
  <si>
    <t>48.5434° 39.3316°</t>
  </si>
  <si>
    <t>48.5265° 39.3615°</t>
  </si>
  <si>
    <t>48.5970° 39.1783°</t>
  </si>
  <si>
    <t>Roads</t>
  </si>
  <si>
    <t>LUHANSK</t>
  </si>
  <si>
    <t>mortars 30/20</t>
  </si>
  <si>
    <t>ALTCHEVSK</t>
  </si>
  <si>
    <t>48.4884° 38.7855°</t>
  </si>
  <si>
    <t>48.4892° 38.7931°</t>
  </si>
  <si>
    <t>48.4674° 38.7792°</t>
  </si>
  <si>
    <t>48.4945° 39.0503°</t>
  </si>
  <si>
    <t xml:space="preserve">48.5775° 38.6377° </t>
  </si>
  <si>
    <t xml:space="preserve">48.5745° 38.6648° </t>
  </si>
  <si>
    <t>48.1102° 39.1065°</t>
  </si>
  <si>
    <t>48.1368° 38.9200°</t>
  </si>
  <si>
    <t>KRASNODON</t>
  </si>
  <si>
    <t>SVERDLOVSK</t>
  </si>
  <si>
    <t>48.0840° 39.6592°</t>
  </si>
  <si>
    <t>48.5583° 39.1816°</t>
  </si>
  <si>
    <t>48.3770° 39.1000°</t>
  </si>
  <si>
    <t>48.3548° 39.0624°</t>
  </si>
  <si>
    <t>48.3333° 39.1456°</t>
  </si>
  <si>
    <t>BILE</t>
  </si>
  <si>
    <t>Oleksandrivsk</t>
  </si>
  <si>
    <t>Yuvileine</t>
  </si>
  <si>
    <t>STAKHANOV</t>
  </si>
  <si>
    <t>48.4080° 38.8792°</t>
  </si>
  <si>
    <t>48.1208° 39.0672°</t>
  </si>
  <si>
    <t>mortars</t>
  </si>
  <si>
    <t>Vesela Hora</t>
  </si>
  <si>
    <t>48.0713° 38.9780°</t>
  </si>
  <si>
    <t>DONETSK</t>
  </si>
  <si>
    <t>48.0322° 37.7783°</t>
  </si>
  <si>
    <t>48.0134° 37.9031°</t>
  </si>
  <si>
    <t>48.0362° 37.7946°</t>
  </si>
  <si>
    <t>48.0253° 37.8066°</t>
  </si>
  <si>
    <t>TOREZ</t>
  </si>
  <si>
    <t>Debaltseve</t>
  </si>
  <si>
    <t>48.3305° 38.4046°</t>
  </si>
  <si>
    <t>48.3117° 38.4515°</t>
  </si>
  <si>
    <t>48.3343° 37.9317°</t>
  </si>
  <si>
    <t>wiki</t>
  </si>
  <si>
    <t>KOMSOMOLSK</t>
  </si>
  <si>
    <t>SONTSEVE</t>
  </si>
  <si>
    <t>Panteleivmonivka</t>
  </si>
  <si>
    <t>47.9520° 37.8268°</t>
  </si>
  <si>
    <t>47.9557° 37.8710°</t>
  </si>
  <si>
    <t>47.9585° 37.8546°</t>
  </si>
  <si>
    <t>47.9543° 37.8817°</t>
  </si>
  <si>
    <t>47.9904° 38.6039°</t>
  </si>
  <si>
    <t>informnapalm</t>
  </si>
  <si>
    <t>informnapalm R330 ZHITEL</t>
  </si>
  <si>
    <t>?</t>
  </si>
  <si>
    <t>R-330Z Zhitel</t>
  </si>
  <si>
    <t>ND</t>
  </si>
  <si>
    <t>47.9533° 37.8666°</t>
  </si>
  <si>
    <t>47.9971° 37.8581°</t>
  </si>
  <si>
    <t>informnapalm Leopard</t>
  </si>
  <si>
    <t>10/4 - TERRA</t>
  </si>
  <si>
    <t>21-23/02/2015</t>
  </si>
  <si>
    <t>24-27/04/2015</t>
  </si>
  <si>
    <t>48.1388° 37.8938°</t>
  </si>
  <si>
    <t>48.2638° 38.2274°</t>
  </si>
  <si>
    <t>48.0657° 38.6347°</t>
  </si>
  <si>
    <t>48.0085° 38.6740°</t>
  </si>
  <si>
    <t>Antenne 6/11</t>
  </si>
  <si>
    <t>Road</t>
  </si>
  <si>
    <t>47.6106° 38.0110°</t>
  </si>
  <si>
    <t>47.6631° 38.0682°</t>
  </si>
  <si>
    <t>+ 80 from before</t>
  </si>
  <si>
    <t>47.4673° 38.0312°</t>
  </si>
  <si>
    <t>47.5208° 38.0205°</t>
  </si>
  <si>
    <t>47.4965° 38.0132°</t>
  </si>
  <si>
    <t>47.4839° 38.0334°</t>
  </si>
  <si>
    <t>Rozsypne</t>
  </si>
  <si>
    <t>47.6350° 37.7810°</t>
  </si>
  <si>
    <t>25/9 - terra</t>
  </si>
  <si>
    <t>47.5731° 37.8829°</t>
  </si>
  <si>
    <t>47.5647° 37.9616°</t>
  </si>
  <si>
    <t>Starobecheve</t>
  </si>
  <si>
    <t>Nova Marivka</t>
  </si>
  <si>
    <t>47.4492° 37.9378°</t>
  </si>
  <si>
    <t>47.6224° 37.9032°</t>
  </si>
  <si>
    <t>BEZIMENNE</t>
  </si>
  <si>
    <t>Oktyabr</t>
  </si>
  <si>
    <t>47.1123° 37.9357°</t>
  </si>
  <si>
    <t>Markyne</t>
  </si>
  <si>
    <t>Kholodne</t>
  </si>
  <si>
    <t>drone ?</t>
  </si>
  <si>
    <t>Leninske</t>
  </si>
  <si>
    <t>47.1083° 37.8513°</t>
  </si>
  <si>
    <t>47.1045° 37.8493°</t>
  </si>
  <si>
    <t>47.1350° 37.8389°</t>
  </si>
  <si>
    <t>47.2347° 37.8600°</t>
  </si>
  <si>
    <t>Prymorske</t>
  </si>
  <si>
    <t>47.7873° 37.5973°</t>
  </si>
  <si>
    <t>47.8276° 37.6462°</t>
  </si>
  <si>
    <t>Ulyanivske</t>
  </si>
  <si>
    <t>Novoivanivka</t>
  </si>
  <si>
    <t>47.6753° 38.4023°</t>
  </si>
  <si>
    <t>+mortars</t>
  </si>
  <si>
    <t>v6</t>
  </si>
  <si>
    <t>v1</t>
  </si>
  <si>
    <t>v2</t>
  </si>
  <si>
    <t>v5</t>
  </si>
  <si>
    <t>v7</t>
  </si>
  <si>
    <t>v3</t>
  </si>
  <si>
    <t>v4</t>
  </si>
  <si>
    <t>Yasnodolsk</t>
  </si>
  <si>
    <t>48.4419° 38.9693°</t>
  </si>
  <si>
    <t>Roads Khyashchuvate</t>
  </si>
  <si>
    <t>Andriivka</t>
  </si>
  <si>
    <t>Novozarivka</t>
  </si>
  <si>
    <t>47.6535° 38.0960°</t>
  </si>
  <si>
    <t>48.1045° 38.3705°</t>
  </si>
  <si>
    <t>V6</t>
  </si>
  <si>
    <t>V8</t>
  </si>
  <si>
    <t>V2</t>
  </si>
  <si>
    <t>V7</t>
  </si>
  <si>
    <t xml:space="preserve"> ? - 3</t>
  </si>
  <si>
    <t>V1</t>
  </si>
  <si>
    <t>v9</t>
  </si>
  <si>
    <t>tent 26/5</t>
  </si>
  <si>
    <t>v11</t>
  </si>
  <si>
    <t>Rovenki</t>
  </si>
  <si>
    <t>v5-2</t>
  </si>
  <si>
    <t>Mala  Yurivka</t>
  </si>
  <si>
    <t>48.3735° 38.9620°</t>
  </si>
  <si>
    <t>2 tents</t>
  </si>
  <si>
    <t>Kruhlyk</t>
  </si>
  <si>
    <t xml:space="preserve">informnapalm </t>
  </si>
  <si>
    <t>48.0268° 37.8579°</t>
  </si>
  <si>
    <t>m</t>
  </si>
  <si>
    <t>Vuhlehirsk</t>
  </si>
  <si>
    <t>Total</t>
  </si>
  <si>
    <t>Lozove</t>
  </si>
  <si>
    <t>1 tent</t>
  </si>
  <si>
    <t>48.3089° 38.2987°</t>
  </si>
  <si>
    <t>48.3233° 38.2739°</t>
  </si>
  <si>
    <t>destroyed tanks</t>
  </si>
  <si>
    <t>48.3000° 38.2932°</t>
  </si>
  <si>
    <t>47.0985° 37.9515°</t>
  </si>
  <si>
    <t>47.1153° 37.9457°</t>
  </si>
  <si>
    <t>1 destroyed</t>
  </si>
  <si>
    <t>Patriotychne</t>
  </si>
  <si>
    <t>Rozdolne</t>
  </si>
  <si>
    <t>Olenivka</t>
  </si>
  <si>
    <t>48.0779° 39.4021°</t>
  </si>
  <si>
    <t>@5urpher</t>
  </si>
  <si>
    <t>Makiidva</t>
  </si>
  <si>
    <t>@5urpher - photos</t>
  </si>
  <si>
    <t>@5surpher - photos</t>
  </si>
  <si>
    <t>@5urpher - 8 in 08/2015</t>
  </si>
  <si>
    <t xml:space="preserve">@5urpher </t>
  </si>
  <si>
    <t>@5urpher - depart 20/9</t>
  </si>
  <si>
    <t>Kirovske</t>
  </si>
  <si>
    <t>@5urpher + photos</t>
  </si>
  <si>
    <t>48.3170° 38.0540°</t>
  </si>
  <si>
    <t>47.9699° 37.9312°</t>
  </si>
  <si>
    <t>47.9976° 37.8971°</t>
  </si>
  <si>
    <t>47.9950 37.8700°</t>
  </si>
  <si>
    <t>@5urpher - photos / informnapalm</t>
  </si>
  <si>
    <t>47.9662° 37.7541°</t>
  </si>
  <si>
    <t>Molodizhne</t>
  </si>
  <si>
    <t>47.9627° 37.8165°</t>
  </si>
  <si>
    <t>@5urpher + photos 7 tanks, 08/2015</t>
  </si>
  <si>
    <t>48.3575° 38.4395°</t>
  </si>
  <si>
    <t>@5urpher - photos - tent 11/6</t>
  </si>
  <si>
    <t>Kozatske</t>
  </si>
  <si>
    <t>48.1160° 39.0700°</t>
  </si>
  <si>
    <t>@5urpher + photos/informnapalm</t>
  </si>
  <si>
    <t>48.6255° 38.5330°</t>
  </si>
  <si>
    <t>Kalynove</t>
  </si>
  <si>
    <t>48.5649° 38.5124°</t>
  </si>
  <si>
    <t>Almazna</t>
  </si>
  <si>
    <t>Brianca</t>
  </si>
  <si>
    <t>@5urpher + photos, mortars &gt;06/15</t>
  </si>
  <si>
    <t>@5urpher + photos, tank 5/8</t>
  </si>
  <si>
    <t>informnapalm / @5urpher</t>
  </si>
  <si>
    <t>@5urpher + photos / mortars</t>
  </si>
  <si>
    <t>@5urpher + photos / terra 05/2015</t>
  </si>
  <si>
    <t>@5urpher + photos / 2014</t>
  </si>
  <si>
    <t>48.5255° 39.3605°</t>
  </si>
  <si>
    <t>Transpele</t>
  </si>
  <si>
    <t>@5urpher + photos /informnapalm</t>
  </si>
  <si>
    <t>20-29/09/2015</t>
  </si>
  <si>
    <t>47.9967° 37.9426°</t>
  </si>
  <si>
    <t>@5urpher - photos/mortar ?</t>
  </si>
  <si>
    <t>@5urpher - photos / tents from 27/8</t>
  </si>
  <si>
    <t>48.0205° 37.8880°</t>
  </si>
  <si>
    <t>tanks in position 20-26/09</t>
  </si>
  <si>
    <t>YenaKiieve</t>
  </si>
  <si>
    <t>@5urpher + photos, 10/8 3 ta</t>
  </si>
  <si>
    <t>DONETSK OBLAST</t>
  </si>
  <si>
    <t>TOTAL</t>
  </si>
  <si>
    <t>Petrovskyi District</t>
  </si>
  <si>
    <t>Kirovskyi District</t>
  </si>
  <si>
    <t>Kuibyshivskyi District</t>
  </si>
  <si>
    <t>Leninskyi District</t>
  </si>
  <si>
    <t>Budonivskyi District</t>
  </si>
  <si>
    <t>Kalininskyi District</t>
  </si>
  <si>
    <t>Kyivskyi District</t>
  </si>
  <si>
    <t>Chervonohvardiiskyi</t>
  </si>
  <si>
    <t>Proletarskyi District</t>
  </si>
  <si>
    <t>Center</t>
  </si>
  <si>
    <t>Yassynouvata</t>
  </si>
  <si>
    <t>@5urpher - photos / ta on trailer ?</t>
  </si>
  <si>
    <t>48.0732° 38.1078°</t>
  </si>
  <si>
    <t>Radyanskyi District</t>
  </si>
  <si>
    <t>Hruzko Zoryanske</t>
  </si>
  <si>
    <t>tents*8? 20 TA IN 07</t>
  </si>
  <si>
    <t>Shooting range&gt;10/15</t>
  </si>
  <si>
    <t>@5urpher / 1 tent 21/5 - 14/6</t>
  </si>
  <si>
    <t>@5urpher - photos - 3 ta on 08</t>
  </si>
  <si>
    <t>@5urpher / Strats 1/10 - 12 tr</t>
  </si>
  <si>
    <t>Hirnytskiy District</t>
  </si>
  <si>
    <t>wiki / 09/2014</t>
  </si>
  <si>
    <t xml:space="preserve">wiki </t>
  </si>
  <si>
    <t>Vesele</t>
  </si>
  <si>
    <t>wiki / 2014*30</t>
  </si>
  <si>
    <t>06/08 - 2TA</t>
  </si>
  <si>
    <t>@5urpher - photos // 34 tr le 20/7</t>
  </si>
  <si>
    <t>Michurine</t>
  </si>
  <si>
    <t>road</t>
  </si>
  <si>
    <t>Estimated</t>
  </si>
  <si>
    <t>47.1365° 37.8400°</t>
  </si>
  <si>
    <t>47.1504° 37.8530°</t>
  </si>
  <si>
    <t>1 ANTENNA 11/2014 ?</t>
  </si>
  <si>
    <t>Sakhanka</t>
  </si>
  <si>
    <t>Dzerzhynske</t>
  </si>
  <si>
    <t>47.1577° 37.8613°</t>
  </si>
  <si>
    <t>Zaichenko</t>
  </si>
  <si>
    <t>47.1795° 37.8581°</t>
  </si>
  <si>
    <t>47.1861° 37.8677°</t>
  </si>
  <si>
    <t>47.1721° 37.8493°</t>
  </si>
  <si>
    <t>47.1173° 37.8524°</t>
  </si>
  <si>
    <t>47.1540° 37.8632°</t>
  </si>
  <si>
    <t>47.1862° 37.8643°</t>
  </si>
  <si>
    <t>Kulykove</t>
  </si>
  <si>
    <t>Rozy Luksemburg</t>
  </si>
  <si>
    <t>47.2110° 38.0830°</t>
  </si>
  <si>
    <t>Kominternove</t>
  </si>
  <si>
    <t>47.1743° 37.8123°</t>
  </si>
  <si>
    <t>Mykhailivka</t>
  </si>
  <si>
    <t>48.2470° 37.9982°</t>
  </si>
  <si>
    <t>48.2532° 38.0009°</t>
  </si>
  <si>
    <t>pic 05/8</t>
  </si>
  <si>
    <t>pic 20/7</t>
  </si>
  <si>
    <t>17/9 - 2tr - informanapalm</t>
  </si>
  <si>
    <t>4 tr + 1 te le 20/7</t>
  </si>
  <si>
    <t>22 tr + 52 ta le 30/7</t>
  </si>
  <si>
    <t>48.3954° 38.8890°</t>
  </si>
  <si>
    <t>@5urpher + photos, mortars 24/4, 20/7</t>
  </si>
  <si>
    <t>pic 1/8</t>
  </si>
  <si>
    <t>start 09/2014</t>
  </si>
  <si>
    <t>mortars : clouds 10/6</t>
  </si>
  <si>
    <t>? - 11tr</t>
  </si>
  <si>
    <t>PIC 1/8</t>
  </si>
  <si>
    <t>@5urpher + photos / 2tents in 08</t>
  </si>
  <si>
    <t>@5urpher + photos / destroyed tanks*10</t>
  </si>
  <si>
    <t xml:space="preserve">TOTAL </t>
  </si>
  <si>
    <t>? - 7tr</t>
  </si>
  <si>
    <t>le 17/98tr - tanks 30training zone + 20/7</t>
  </si>
  <si>
    <t>pic 17/9</t>
  </si>
  <si>
    <t xml:space="preserve"> le 20/7</t>
  </si>
  <si>
    <t>TOTAL trucks</t>
  </si>
  <si>
    <t>%</t>
  </si>
  <si>
    <t>Ecart</t>
  </si>
  <si>
    <t>Total ajusté</t>
  </si>
  <si>
    <t>BUHAIVA / Hannivka</t>
  </si>
  <si>
    <t>osce 26/9</t>
  </si>
  <si>
    <t>@5urpher - photos / osce 26/9</t>
  </si>
  <si>
    <t>informnapalm / osce</t>
  </si>
  <si>
    <t>Shymshynivka</t>
  </si>
  <si>
    <t>Myrne</t>
  </si>
  <si>
    <t>Uspenka</t>
  </si>
  <si>
    <t>GE</t>
  </si>
  <si>
    <t>OSCE</t>
  </si>
  <si>
    <t xml:space="preserve">Chornukhine </t>
  </si>
  <si>
    <t>48.094348° 38.305000°</t>
  </si>
  <si>
    <t>Vilkhivka</t>
  </si>
  <si>
    <t>31/10 - tents</t>
  </si>
  <si>
    <t>towed howitzers (D-30)</t>
  </si>
  <si>
    <t>static tanks (T-64 and T-72)</t>
  </si>
  <si>
    <t>SADOVSKIY / KRASNYI LUCH</t>
  </si>
  <si>
    <t>MLRS (BM-21)</t>
  </si>
  <si>
    <r>
      <t xml:space="preserve">heavy multiple launch thermobaric rocket system (TOS-1 </t>
    </r>
    <r>
      <rPr>
        <i/>
        <sz val="11"/>
        <color theme="1"/>
        <rFont val="Calibri"/>
        <family val="2"/>
        <scheme val="minor"/>
      </rPr>
      <t>Buratino</t>
    </r>
    <r>
      <rPr>
        <sz val="11"/>
        <color theme="1"/>
        <rFont val="Calibri"/>
        <family val="2"/>
        <scheme val="minor"/>
      </rPr>
      <t>, 220mm)</t>
    </r>
  </si>
  <si>
    <t>self-propelled howitzers</t>
  </si>
  <si>
    <t>static mortars (PM-43,120mm)</t>
  </si>
  <si>
    <t>infantry fighting vehicles (IFVs) (27 BMP-1 and six BMP-2)</t>
  </si>
  <si>
    <t>military trucks (Ural)</t>
  </si>
  <si>
    <t>main battle tanks (MBTs) (T-72)</t>
  </si>
  <si>
    <t>STARTS 20/7 - osce 36ta 26/9 - 20 le 26/8</t>
  </si>
  <si>
    <t xml:space="preserve">main battle tanks (MBTs) </t>
  </si>
  <si>
    <t>&gt;53</t>
  </si>
  <si>
    <t>howitzers (D30, 120mm)</t>
  </si>
  <si>
    <t>mortars (PM-38120mm)</t>
  </si>
  <si>
    <t>&gt;50</t>
  </si>
  <si>
    <t>STEPANOVKA / Shymshynivka</t>
  </si>
  <si>
    <t xml:space="preserve">anti-tank guns (100mm, MT-12) </t>
  </si>
  <si>
    <t>heavy artillery pieces (possible 152mm 2A65</t>
  </si>
  <si>
    <t>main battle tanks (MBTs) (T-64)</t>
  </si>
  <si>
    <t xml:space="preserve">BMPs </t>
  </si>
  <si>
    <r>
      <t xml:space="preserve">anti-tank guns (MT-12 </t>
    </r>
    <r>
      <rPr>
        <i/>
        <sz val="11"/>
        <color theme="1"/>
        <rFont val="Calibri"/>
        <family val="2"/>
        <scheme val="minor"/>
      </rPr>
      <t>Rapira</t>
    </r>
    <r>
      <rPr>
        <sz val="11"/>
        <color theme="1"/>
        <rFont val="Calibri"/>
        <family val="2"/>
        <scheme val="minor"/>
      </rPr>
      <t>, 100-mm)</t>
    </r>
  </si>
  <si>
    <t xml:space="preserve">howitzers (152mm, 2A65 MSTA-B) </t>
  </si>
  <si>
    <t>static multi-launch rocket systems (MLRS) (BM-21 Grad)</t>
  </si>
  <si>
    <t>towed howitzers (D20, 152mm 2A65 Msta-B)</t>
  </si>
  <si>
    <t>self-propelled howitzers (122mm 2S1 “Gvozdika”)</t>
  </si>
  <si>
    <r>
      <t>anti-tank guns (100mm, MT-12 “Rapira”</t>
    </r>
    <r>
      <rPr>
        <sz val="11"/>
        <color theme="1"/>
        <rFont val="Calibri"/>
        <family val="2"/>
        <scheme val="minor"/>
      </rPr>
      <t>)</t>
    </r>
  </si>
  <si>
    <t>anti-aircraft guns (ZU-23-2)</t>
  </si>
  <si>
    <t>multi-purpose light-armoured towing vehicles (MT-LBs)</t>
  </si>
  <si>
    <t>artillery guns (122mm, D-30)</t>
  </si>
  <si>
    <t>artillery systems (100mm, MT-12 Rapira) - TOT 2</t>
  </si>
  <si>
    <t>multiple rocket launcher system (MLRS) (Grad, 122mm) - TOT6</t>
  </si>
  <si>
    <t>surface-to-air missile system (9K35 “Strela-10”).</t>
  </si>
  <si>
    <t>DPR</t>
  </si>
  <si>
    <t xml:space="preserve">mortars (120mm PM-38) </t>
  </si>
  <si>
    <t xml:space="preserve">howitzers (122mm D-30) </t>
  </si>
  <si>
    <t xml:space="preserve">anti-aircraft gun </t>
  </si>
  <si>
    <t xml:space="preserve">armoured personnel carriers (APCs) </t>
  </si>
  <si>
    <t xml:space="preserve">self-propelled howitzers (2-S1 Gvozdika,122mm) </t>
  </si>
  <si>
    <t>self-propelled howitzers (2S1 , 122mm)</t>
  </si>
  <si>
    <t>DPR/1</t>
  </si>
  <si>
    <t xml:space="preserve">100mm calibre anti-tank gun (MT-12 Rapira) </t>
  </si>
  <si>
    <t>DPR/2</t>
  </si>
  <si>
    <t xml:space="preserve">R-330ZH Zhytel mobile jamming station </t>
  </si>
  <si>
    <t>Telmanove</t>
  </si>
  <si>
    <t>Vasylivka</t>
  </si>
  <si>
    <t>122mm self-propelled howitzers (2-S1 Gvozdika)</t>
  </si>
  <si>
    <t xml:space="preserve">Starolaspa </t>
  </si>
  <si>
    <t>military-type fuel trucks</t>
  </si>
  <si>
    <t>two military trucks “Kamaz”</t>
  </si>
  <si>
    <t>main battle tanks (MBTs)</t>
  </si>
  <si>
    <t>multiple rocket launcher system (MLRS) (Grad, 122mm) - TOT9</t>
  </si>
  <si>
    <t xml:space="preserve">‘R-330ZH Zhitel’ jamming communication station </t>
  </si>
  <si>
    <t xml:space="preserve">main battle tank (MBT) </t>
  </si>
  <si>
    <t xml:space="preserve">Bila Kamyanka </t>
  </si>
  <si>
    <t>armoured personnel carriers (APC)</t>
  </si>
  <si>
    <t>military-type truck</t>
  </si>
  <si>
    <t>armoured military truck “Ural”</t>
  </si>
  <si>
    <t>anti-aircraft gun (with ZU-23 mounted)</t>
  </si>
  <si>
    <t>armoured combat vehicles (ACV)</t>
  </si>
  <si>
    <t>military-type trucks</t>
  </si>
  <si>
    <t>Novolaspa</t>
  </si>
  <si>
    <t>MTLB armoured personnel carrier</t>
  </si>
  <si>
    <t>LPR - new</t>
  </si>
  <si>
    <t>static main battle tanks (T-64)</t>
  </si>
  <si>
    <t>16th airborne brigade from Orenburg, Russian Federation</t>
  </si>
  <si>
    <t>x</t>
  </si>
  <si>
    <t>mortars (72mm)</t>
  </si>
  <si>
    <t>tracked infantry fighting vehicles (BMP)</t>
  </si>
  <si>
    <t>48.3077° 39.5752°</t>
  </si>
  <si>
    <t>GOOGLE EARTH</t>
  </si>
  <si>
    <t>Non identified</t>
  </si>
  <si>
    <t>affect. NI</t>
  </si>
  <si>
    <t>Non identified (MBTs, IFVs)</t>
  </si>
  <si>
    <t>artillery pieces (152mm)</t>
  </si>
  <si>
    <t>artillery pieces (mortars, howitzers)</t>
  </si>
  <si>
    <t xml:space="preserve">self-propelled howitzers </t>
  </si>
  <si>
    <t>Contrôle</t>
  </si>
  <si>
    <t>Non identified (APCs, Gvozdika)</t>
  </si>
  <si>
    <t>-</t>
  </si>
  <si>
    <t>48.4596° 38.8321°</t>
  </si>
  <si>
    <t>Non identified (IFVs)</t>
  </si>
  <si>
    <t>OSCE REPORT</t>
  </si>
  <si>
    <t>3 MBT le 1/8</t>
  </si>
  <si>
    <t>48.5282° 39.3567° / 48.5358° 39.3198°</t>
  </si>
  <si>
    <t>Date</t>
  </si>
  <si>
    <t>47.5434° 37.8290°</t>
  </si>
  <si>
    <t>Loutouhyne</t>
  </si>
  <si>
    <t>@5urpher + photos/vidéos</t>
  </si>
  <si>
    <t>@5urpher - photos/video</t>
  </si>
  <si>
    <t>Spartak</t>
  </si>
  <si>
    <t>Yakovlivka</t>
  </si>
  <si>
    <t>@bellingcat / 3 mortars</t>
  </si>
  <si>
    <t>Laryne</t>
  </si>
  <si>
    <t>m3</t>
  </si>
  <si>
    <t>https://www.google.com/maps/d/viewer?mid=14Q6WqozGQhpE4KgQr-5zIPNjYiU&amp;ll=48.08012004473568%2C37.78646169525905&amp;z=13</t>
  </si>
  <si>
    <t>https://www.google.com/maps/d/viewer?mid=14Q6WqozGQhpE4KgQr-5zIPNjYiU&amp;ll=48.022214379222945%2C37.761570795600846&amp;z=15</t>
  </si>
  <si>
    <t>@5urpher  - photos</t>
  </si>
  <si>
    <t>https://www.google.com/maps/d/viewer?mid=14Q6WqozGQhpE4KgQr-5zIPNjYiU&amp;ll=48.0251456513392%2C37.80140696389003&amp;z=17</t>
  </si>
  <si>
    <t>https://www.google.com/maps/d/viewer?mid=14Q6WqozGQhpE4KgQr-5zIPNjYiU&amp;ll=48.00758781894692%2C37.77419863564296&amp;z=16</t>
  </si>
  <si>
    <t>https://www.google.com/maps/d/viewer?mid=14Q6WqozGQhpE4KgQr-5zIPNjYiU&amp;ll=48.015741310367936%2C37.77192412239833&amp;z=16</t>
  </si>
  <si>
    <t>https://www.google.com/maps/d/viewer?mid=14Q6WqozGQhpE4KgQr-5zIPNjYiU&amp;ll=48.014743725267344%2C37.74368582588954&amp;z=15</t>
  </si>
  <si>
    <t>https://www.google.com/maps/d/viewer?mid=14Q6WqozGQhpE4KgQr-5zIPNjYiU&amp;ll=48.015576243662885%2C37.71628974301143&amp;z=15</t>
  </si>
  <si>
    <t>https://www.google.com/maps/d/viewer?mid=14Q6WqozGQhpE4KgQr-5zIPNjYiU&amp;ll=48.00028016183187%2C37.77392505032344&amp;z=16</t>
  </si>
  <si>
    <t>https://www.google.com/maps/d/viewer?mid=14Q6WqozGQhpE4KgQr-5zIPNjYiU&amp;ll=47.993560223655706%2C37.77476189953609&amp;z=16</t>
  </si>
  <si>
    <t>https://www.google.com/maps/d/viewer?mid=14Q6WqozGQhpE4KgQr-5zIPNjYiU&amp;ll=47.988246832505055%2C37.7800404868774&amp;z=16</t>
  </si>
  <si>
    <t>https://www.google.com/maps/d/viewer?mid=14Q6WqozGQhpE4KgQr-5zIPNjYiU&amp;ll=47.99109028284288%2C37.798815949981645&amp;z=16</t>
  </si>
  <si>
    <t>https://www.google.com/maps/d/viewer?mid=14Q6WqozGQhpE4KgQr-5zIPNjYiU&amp;ll=47.98697943610944%2C37.80445931774898&amp;z=17</t>
  </si>
  <si>
    <t>https://www.google.com/maps/d/viewer?mid=14Q6WqozGQhpE4KgQr-5zIPNjYiU&amp;ll=47.99328020723788%2C37.829285844390824&amp;z=15</t>
  </si>
  <si>
    <t>https://www.google.com/maps/d/viewer?mid=14Q6WqozGQhpE4KgQr-5zIPNjYiU&amp;ll=47.98934545688915%2C37.84460662228389&amp;z=15</t>
  </si>
  <si>
    <t>https://www.google.com/maps/d/viewer?mid=14Q6WqozGQhpE4KgQr-5zIPNjYiU&amp;ll=47.998420779344826%2C37.856708749359086&amp;z=15</t>
  </si>
  <si>
    <t>https://www.google.com/maps/d/viewer?mid=14Q6WqozGQhpE4KgQr-5zIPNjYiU&amp;ll=47.99800079371388%2C37.86858557087703&amp;z=17</t>
  </si>
  <si>
    <t>https://www.google.com/maps/d/viewer?mid=14Q6WqozGQhpE4KgQr-5zIPNjYiU&amp;ll=48.00126366909909%2C37.8583502612762&amp;z=15</t>
  </si>
  <si>
    <t>https://www.google.com/maps/d/viewer?mid=14Q6WqozGQhpE4KgQr-5zIPNjYiU&amp;ll=48.00907363042607%2C37.85989521366878&amp;z=15</t>
  </si>
  <si>
    <t>https://www.google.com/maps/d/viewer?mid=14Q6WqozGQhpE4KgQr-5zIPNjYiU&amp;ll=48.02218567561341%2C37.856740935867265&amp;z=16</t>
  </si>
  <si>
    <t>https://www.google.com/maps/d/viewer?mid=14Q6WqozGQhpE4KgQr-5zIPNjYiU&amp;ll=48.015590597311046%2C37.87141798359676&amp;z=14</t>
  </si>
  <si>
    <t>https://www.google.com/maps/d/viewer?mid=14Q6WqozGQhpE4KgQr-5zIPNjYiU&amp;ll=48.025924186419715%2C37.903175338333085&amp;z=14</t>
  </si>
  <si>
    <t>https://www.google.com/maps/d/viewer?mid=14Q6WqozGQhpE4KgQr-5zIPNjYiU&amp;ll=48.0162795676948%2C37.920169814651445&amp;z=14</t>
  </si>
  <si>
    <t>m1</t>
  </si>
  <si>
    <t>https://www.google.com/maps/d/viewer?mid=14Q6WqozGQhpE4KgQr-5zIPNjYiU&amp;ll=48.0532838371256%2C37.893433555190995&amp;z=15</t>
  </si>
  <si>
    <t>https://www.google.com/maps/d/viewer?mid=14Q6WqozGQhpE4KgQr-5zIPNjYiU&amp;ll=47.98630084564393%2C37.92506216389461&amp;z=13</t>
  </si>
  <si>
    <t>https://www.google.com/maps/d/viewer?mid=14Q6WqozGQhpE4KgQr-5zIPNjYiU&amp;ll=47.973445436414366%2C37.8948926768951&amp;z=15</t>
  </si>
  <si>
    <t>https://www.google.com/maps/d/viewer?mid=14Q6WqozGQhpE4KgQr-5zIPNjYiU&amp;ll=47.97504894639987%2C37.86701916081233&amp;z=18</t>
  </si>
  <si>
    <t>https://www.google.com/maps/d/viewer?mid=14Q6WqozGQhpE4KgQr-5zIPNjYiU&amp;ll=47.9555394854008%2C37.87360130173488&amp;z=15</t>
  </si>
  <si>
    <t>https://www.google.com/maps/d/viewer?mid=14Q6WqozGQhpE4KgQr-5zIPNjYiU&amp;ll=47.95510118772144%2C37.87851510865016&amp;z=16</t>
  </si>
  <si>
    <t>https://www.google.com/maps/d/viewer?mid=14Q6WqozGQhpE4KgQr-5zIPNjYiU&amp;ll=47.95532752223355%2C37.865694149558976&amp;z=17</t>
  </si>
  <si>
    <t>https://www.google.com/maps/d/viewer?mid=14Q6WqozGQhpE4KgQr-5zIPNjYiU&amp;ll=47.95794287133816%2C37.863720043724015&amp;z=17</t>
  </si>
  <si>
    <t>https://www.google.com/maps/d/viewer?mid=14Q6WqozGQhpE4KgQr-5zIPNjYiU&amp;ll=47.95664239835854%2C37.85380659920497&amp;z=17</t>
  </si>
  <si>
    <t>https://www.google.com/maps/d/viewer?mid=14Q6WqozGQhpE4KgQr-5zIPNjYiU&amp;ll=47.95911039516063%2C37.845996006553605&amp;z=14</t>
  </si>
  <si>
    <t>https://www.google.com/maps/d/viewer?mid=14Q6WqozGQhpE4KgQr-5zIPNjYiU&amp;ll=47.947947787858986%2C37.867990120475724&amp;z=17</t>
  </si>
  <si>
    <t>https://www.google.com/maps/d/viewer?mid=14Q6WqozGQhpE4KgQr-5zIPNjYiU&amp;ll=47.96248708478215%2C37.81246839386745&amp;z=16</t>
  </si>
  <si>
    <t>https://www.google.com/maps/d/viewer?mid=14Q6WqozGQhpE4KgQr-5zIPNjYiU&amp;ll=47.97496096114188%2C37.796782835548356&amp;z=17</t>
  </si>
  <si>
    <t>@5urpher - photos / 5 -07/2015</t>
  </si>
  <si>
    <t>https://www.google.com/maps/d/viewer?mid=14Q6WqozGQhpE4KgQr-5zIPNjYiU&amp;ll=47.96243679527967%2C37.75106726509853&amp;z=16</t>
  </si>
  <si>
    <t>https://www.google.com/maps/d/viewer?mid=14Q6WqozGQhpE4KgQr-5zIPNjYiU&amp;ll=47.959735458609686%2C37.753384693687394&amp;z=16</t>
  </si>
  <si>
    <t>https://www.google.com/maps/d/viewer?mid=14Q6WqozGQhpE4KgQr-5zIPNjYiU&amp;ll=47.94584577195838%2C37.57691679817958&amp;z=14</t>
  </si>
  <si>
    <t>https://www.google.com/maps/d/viewer?mid=14Q6WqozGQhpE4KgQr-5zIPNjYiU&amp;ll=47.93756623180586%2C37.61073408943935&amp;z=14</t>
  </si>
  <si>
    <t>https://www.google.com/maps/d/viewer?mid=14Q6WqozGQhpE4KgQr-5zIPNjYiU&amp;ll=47.9294578971437%2C37.61622725350185&amp;z=14</t>
  </si>
  <si>
    <t>https://www.google.com/maps/d/viewer?mid=14Q6WqozGQhpE4KgQr-5zIPNjYiU&amp;ll=47.933036000313386%2C37.66884682995601&amp;z=18</t>
  </si>
  <si>
    <t>https://www.google.com/maps/d/viewer?mid=14Q6WqozGQhpE4KgQr-5zIPNjYiU&amp;ll=47.9409155805042%2C37.6785886130981&amp;z=14</t>
  </si>
  <si>
    <t>https://www.google.com/maps/d/viewer?mid=14Q6WqozGQhpE4KgQr-5zIPNjYiU&amp;ll=47.96013060976233%2C37.743047460144&amp;z=15</t>
  </si>
  <si>
    <t>https://www.google.com/maps/d/viewer?mid=14Q6WqozGQhpE4KgQr-5zIPNjYiU&amp;ll=47.968162299855166%2C37.74896977764888&amp;z=13</t>
  </si>
  <si>
    <t>https://www.google.com/maps/d/viewer?mid=14Q6WqozGQhpE4KgQr-5zIPNjYiU&amp;ll=47.99284940978466%2C37.77127502781673&amp;z=17</t>
  </si>
  <si>
    <t>https://www.google.com/maps/d/viewer?mid=14Q6WqozGQhpE4KgQr-5zIPNjYiU&amp;ll=48.0193403508578%2C37.895965560501054&amp;z=14</t>
  </si>
  <si>
    <t>https://www.google.com/maps/d/viewer?mid=14Q6WqozGQhpE4KgQr-5zIPNjYiU&amp;ll=48.00729172821651%2C37.795312985008195&amp;z=18</t>
  </si>
  <si>
    <t>https://www.google.com/maps/d/viewer?mid=14Q6WqozGQhpE4KgQr-5zIPNjYiU&amp;ll=48.00867167599306%2C37.80242083889766&amp;z=16</t>
  </si>
  <si>
    <t>https://www.google.com/maps/d/viewer?mid=14Q6WqozGQhpE4KgQr-5zIPNjYiU&amp;ll=47.98615004655453%2C37.807570680206254&amp;z=13</t>
  </si>
  <si>
    <t>https://www.google.com/maps/d/viewer?mid=14Q6WqozGQhpE4KgQr-5zIPNjYiU&amp;ll=48.02822384579576%2C37.80799983364864&amp;z=17</t>
  </si>
  <si>
    <t>https://www.google.com/maps/d/viewer?mid=14Q6WqozGQhpE4KgQr-5zIPNjYiU&amp;ll=48.03333582547418%2C37.79474972111507&amp;z=15</t>
  </si>
  <si>
    <t>https://www.google.com/maps/d/viewer?mid=14Q6WqozGQhpE4KgQr-5zIPNjYiU&amp;ll=48.04336459412735%2C37.80466316563411&amp;z=13</t>
  </si>
  <si>
    <t>https://www.google.com/maps/d/viewer?mid=14Q6WqozGQhpE4KgQr-5zIPNjYiU&amp;ll=48.062209880948735%2C37.76019750458522&amp;z=18</t>
  </si>
  <si>
    <t>https://www.google.com/maps/d/viewer?mid=14Q6WqozGQhpE4KgQr-5zIPNjYiU&amp;ll=47.96126575444294%2C37.749881728713945&amp;z=16</t>
  </si>
  <si>
    <t>https://www.google.com/maps/d/viewer?mid=14Q6WqozGQhpE4KgQr-5zIPNjYiU&amp;ll=47.97431812552018%2C37.74021504742427&amp;z=15</t>
  </si>
  <si>
    <t>https://www.google.com/maps/d/viewer?mid=14Q6WqozGQhpE4KgQr-5zIPNjYiU&amp;ll=47.96486500396085%2C37.73794053417964&amp;z=15</t>
  </si>
  <si>
    <t>off-road</t>
  </si>
  <si>
    <t>? Storageammo ?</t>
  </si>
  <si>
    <t>https://www.google.com/maps/d/viewer?mid=14Q6WqozGQhpE4KgQr-5zIPNjYiU&amp;ll=47.95823744907256%2C37.86878405434413&amp;z=16</t>
  </si>
  <si>
    <t>https://www.google.com/maps/d/viewer?mid=14Q6WqozGQhpE4KgQr-5zIPNjYiU&amp;ll=48.022165941877866%2C37.86189614159389&amp;z=18</t>
  </si>
  <si>
    <t>@5urpher - photos (31/10)</t>
  </si>
  <si>
    <t>https://informnapalm.org/en/russian-drones-in-service-of-donetsk-militants/</t>
  </si>
  <si>
    <t>https://informnapalm.org/en/another-russian-hybrid-army-build-up-site-is-found-in-donetsk/</t>
  </si>
  <si>
    <t>1 tent, start 08/2015 + 20/10</t>
  </si>
  <si>
    <t>https://twitter.com/strannik_1981/status/845481675807244289</t>
  </si>
  <si>
    <t>@strannik</t>
  </si>
  <si>
    <t>https://www.google.com/maps/d/viewer?mid=14Q6WqozGQhpE4KgQr-5zIPNjYiU&amp;ll=47.966811798887655%2C38.06016503197475&amp;z=13</t>
  </si>
  <si>
    <t>@5urpher + photos - 10 en 11/2015</t>
  </si>
  <si>
    <t>Zelene</t>
  </si>
  <si>
    <t>@5urpher + photos/video</t>
  </si>
  <si>
    <t>https://www.google.com/maps/d/viewer?mid=14Q6WqozGQhpE4KgQr-5zIPNjYiU&amp;ll=47.9636796500818%2C37.960343941276506&amp;z=13</t>
  </si>
  <si>
    <t>https://www.google.com/maps/d/viewer?mid=14Q6WqozGQhpE4KgQr-5zIPNjYiU&amp;ll=48.06714104019166%2C38.08050690514369&amp;z=13</t>
  </si>
  <si>
    <t>https://www.google.com/maps/d/viewer?mid=14Q6WqozGQhpE4KgQr-5zIPNjYiU&amp;ll=48.062566603705264%2C38.06836186272426&amp;z=15</t>
  </si>
  <si>
    <t>https://www.google.com/maps/d/viewer?mid=14Q6WqozGQhpE4KgQr-5zIPNjYiU&amp;ll=48.08821547883691%2C38.07505665642543&amp;z=13</t>
  </si>
  <si>
    <t>https://www.google.com/maps/d/viewer?mid=14Q6WqozGQhpE4KgQr-5zIPNjYiU&amp;ll=48.043576195899966%2C38.13007412773891&amp;z=15</t>
  </si>
  <si>
    <t>https://www.google.com/maps/d/viewer?mid=14Q6WqozGQhpE4KgQr-5zIPNjYiU&amp;ll=48.04181162573526%2C38.15178929192348&amp;z=14</t>
  </si>
  <si>
    <t>@5urpher + photos / GRAD ?</t>
  </si>
  <si>
    <t>https://www.google.com/maps/d/viewer?mid=14Q6WqozGQhpE4KgQr-5zIPNjYiU&amp;ll=48.1435127094128%2C38.36628018242641&amp;z=14</t>
  </si>
  <si>
    <t>Bulavynske</t>
  </si>
  <si>
    <t>https://www.google.com/maps/d/viewer?mid=14Q6WqozGQhpE4KgQr-5zIPNjYiU&amp;ll=48.25697888304882%2C38.32857905251308&amp;z=16</t>
  </si>
  <si>
    <t>https://www.google.com/maps/d/viewer?mid=14Q6WqozGQhpE4KgQr-5zIPNjYiU&amp;ll=48.2525285005546%2C38.19294510704799&amp;z=15</t>
  </si>
  <si>
    <t>https://www.google.com/maps/d/viewer?mid=14Q6WqozGQhpE4KgQr-5zIPNjYiU&amp;ll=48.223873910201696%2C38.208780869071916&amp;z=13</t>
  </si>
  <si>
    <t>TANK TRAINING AREA</t>
  </si>
  <si>
    <t>https://www.google.com/maps/d/viewer?mid=14Q6WqozGQhpE4KgQr-5zIPNjYiU&amp;ll=48.2644000878243%2C38.17427693230434&amp;z=12</t>
  </si>
  <si>
    <t>https://www.google.com/maps/d/viewer?mid=14Q6WqozGQhpE4KgQr-5zIPNjYiU&amp;ll=48.294402479548%2C38.1193023763351&amp;z=15</t>
  </si>
  <si>
    <t>https://www.google.com/maps/d/viewer?mid=14Q6WqozGQhpE4KgQr-5zIPNjYiU&amp;ll=48.28813499240448%2C38.17646561486049&amp;z=13</t>
  </si>
  <si>
    <t>https://www.google.com/maps/d/viewer?mid=14Q6WqozGQhpE4KgQr-5zIPNjYiU&amp;ll=48.30206804083739%2C38.03261338097377&amp;z=13</t>
  </si>
  <si>
    <t>https://www.google.com/maps/d/viewer?mid=14Q6WqozGQhpE4KgQr-5zIPNjYiU&amp;ll=48.30611447908471%2C38.02795706612392&amp;z=16</t>
  </si>
  <si>
    <t>https://www.google.com/maps/d/viewer?mid=14Q6WqozGQhpE4KgQr-5zIPNjYiU&amp;ll=48.310110646430736%2C38.02184162956996&amp;z=16</t>
  </si>
  <si>
    <t>https://www.google.com/maps/d/viewer?mid=14Q6WqozGQhpE4KgQr-5zIPNjYiU&amp;ll=48.30726340924608%2C38.0278283200912&amp;z=15</t>
  </si>
  <si>
    <t>https://www.google.com/maps/d/viewer?mid=14Q6WqozGQhpE4KgQr-5zIPNjYiU&amp;ll=48.30014105273107%2C38.03666888100429&amp;z=14</t>
  </si>
  <si>
    <t>https://www.google.com/maps/d/viewer?mid=14Q6WqozGQhpE4KgQr-5zIPNjYiU&amp;ll=48.29711482089306%2C38.022002562110856&amp;z=16</t>
  </si>
  <si>
    <t>https://www.google.com/maps/d/viewer?mid=14Q6WqozGQhpE4KgQr-5zIPNjYiU&amp;ll=48.299577216529464%2C38.01814018112941&amp;z=14</t>
  </si>
  <si>
    <t>https://www.google.com/maps/d/viewer?mid=14Q6WqozGQhpE4KgQr-5zIPNjYiU&amp;ll=48.3540834840462%2C38.029491289680436&amp;z=16</t>
  </si>
  <si>
    <t>https://www.google.com/maps/d/viewer?mid=14Q6WqozGQhpE4KgQr-5zIPNjYiU&amp;ll=48.351502509708425%2C37.995330675666764&amp;z=14</t>
  </si>
  <si>
    <t>https://www.google.com/maps/d/viewer?mid=14Q6WqozGQhpE4KgQr-5zIPNjYiU&amp;ll=48.33669503024314%2C37.9730039678268&amp;z=17</t>
  </si>
  <si>
    <t>https://www.google.com/maps/d/viewer?mid=14Q6WqozGQhpE4KgQr-5zIPNjYiU&amp;ll=48.33730124796483%2C37.95126734597011&amp;z=17</t>
  </si>
  <si>
    <t>dugged tanks</t>
  </si>
  <si>
    <t>https://www.google.com/maps/d/viewer?mid=14Q6WqozGQhpE4KgQr-5zIPNjYiU&amp;ll=48.32687686556199%2C38.40438900811&amp;z=13</t>
  </si>
  <si>
    <t>https://www.google.com/maps/d/viewer?mid=14Q6WqozGQhpE4KgQr-5zIPNjYiU&amp;ll=48.32547156857616%2C38.39941082817836&amp;z=16</t>
  </si>
  <si>
    <t>pic 8/8 + 1 tent 13/216</t>
  </si>
  <si>
    <t>https://www.google.com/maps/d/viewer?mid=14Q6WqozGQhpE4KgQr-5zIPNjYiU&amp;ll=48.33398835847924%2C38.40670643669887&amp;z=16</t>
  </si>
  <si>
    <t>https://www.google.com/maps/d/viewer?mid=14Q6WqozGQhpE4KgQr-5zIPNjYiU&amp;ll=48.33396696129207%2C38.40220032555385&amp;z=15</t>
  </si>
  <si>
    <t>https://www.google.com/maps/d/viewer?mid=14Q6WqozGQhpE4KgQr-5zIPNjYiU&amp;ll=48.33497975163859%2C38.40966759545131&amp;z=14</t>
  </si>
  <si>
    <t>tanks in position + road</t>
  </si>
  <si>
    <t>tanks marks</t>
  </si>
  <si>
    <t>https://www.google.com/maps/d/viewer?mid=14Q6WqozGQhpE4KgQr-5zIPNjYiU&amp;ll=47.90290189821367%2C38.13937334115906&amp;z=13</t>
  </si>
  <si>
    <t>Pokrovka</t>
  </si>
  <si>
    <t>tanks training area</t>
  </si>
  <si>
    <t>https://www.google.com/maps/d/viewer?mid=14Q6WqozGQhpE4KgQr-5zIPNjYiU&amp;ll=47.91337311034352%2C38.212844410494995&amp;z=12</t>
  </si>
  <si>
    <t>https://www.google.com/maps/d/viewer?mid=14Q6WqozGQhpE4KgQr-5zIPNjYiU&amp;ll=47.7798217943645%2C38.48267463739319&amp;z=16</t>
  </si>
  <si>
    <t>https://www.google.com/maps/d/viewer?mid=14Q6WqozGQhpE4KgQr-5zIPNjYiU&amp;ll=47.79462816009425%2C38.479531088427734&amp;z=16</t>
  </si>
  <si>
    <t>@5urpher - photos / EXTENTION ?</t>
  </si>
  <si>
    <t>https://www.google.com/maps/d/viewer?mid=14Q6WqozGQhpE4KgQr-5zIPNjYiU&amp;ll=47.80458800525647%2C38.457558432177734&amp;z=15</t>
  </si>
  <si>
    <t>https://www.google.com/maps/d/viewer?mid=14Q6WqozGQhpE4KgQr-5zIPNjYiU&amp;ll=47.645001317653765%2C38.416831770495605&amp;z=12</t>
  </si>
  <si>
    <t>Mookrojelanchyk</t>
  </si>
  <si>
    <t>https://www.google.com/maps/d/viewer?mid=14Q6WqozGQhpE4KgQr-5zIPNjYiU&amp;ll=47.74618544474%2C38.04513124521179&amp;z=14</t>
  </si>
  <si>
    <t>https://www.google.com/maps/d/viewer?mid=14Q6WqozGQhpE4KgQr-5zIPNjYiU&amp;ll=47.753518205117686%2C38.031537809924316&amp;z=17</t>
  </si>
  <si>
    <t>https://www.google.com/maps/d/viewer?mid=14Q6WqozGQhpE4KgQr-5zIPNjYiU&amp;ll=47.750988104739854%2C38.033560195521545&amp;z=18</t>
  </si>
  <si>
    <t>https://www.google.com/maps/d/viewer?mid=14Q6WqozGQhpE4KgQr-5zIPNjYiU&amp;ll=47.753387465239896%2C38.02995530660553&amp;z=19</t>
  </si>
  <si>
    <t>https://www.google.com/maps/d/viewer?mid=14Q6WqozGQhpE4KgQr-5zIPNjYiU&amp;ll=47.693727728869845%2C38.076502361849975&amp;z=15</t>
  </si>
  <si>
    <t>front</t>
  </si>
  <si>
    <t>Petrivs'ke</t>
  </si>
  <si>
    <t>https://www.google.com/maps/d/viewer?mid=14Q6WqozGQhpE4KgQr-5zIPNjYiU&amp;ll=47.66578744835737%2C38.06036619241638&amp;z=15</t>
  </si>
  <si>
    <t>https://www.google.com/maps/d/viewer?mid=14Q6WqozGQhpE4KgQr-5zIPNjYiU&amp;ll=47.6610618372365%2C38.062297382907104&amp;z=13</t>
  </si>
  <si>
    <t>https://www.google.com/maps/d/viewer?mid=14Q6WqozGQhpE4KgQr-5zIPNjYiU&amp;ll=47.66467834104771%2C38.066052475527954&amp;z=17</t>
  </si>
  <si>
    <t>https://www.google.com/maps/d/viewer?mid=14Q6WqozGQhpE4KgQr-5zIPNjYiU&amp;ll=47.6671855402809%2C38.066556730822754&amp;z=17</t>
  </si>
  <si>
    <t>https://www.google.com/maps/d/viewer?mid=14Q6WqozGQhpE4KgQr-5zIPNjYiU&amp;ll=47.67002496055044%2C38.06987194116516&amp;z=17</t>
  </si>
  <si>
    <t>https://www.google.com/maps/d/viewer?mid=14Q6WqozGQhpE4KgQr-5zIPNjYiU&amp;ll=47.65178278749603%2C38.06873468454285&amp;z=15</t>
  </si>
  <si>
    <t>blockpost</t>
  </si>
  <si>
    <t>https://www.google.com/maps/d/viewer?mid=14Q6WqozGQhpE4KgQr-5zIPNjYiU&amp;ll=47.67194310742607%2C38.03723482187195&amp;z=13</t>
  </si>
  <si>
    <t>https://www.google.com/maps/d/viewer?mid=14Q6WqozGQhpE4KgQr-5zIPNjYiU&amp;ll=47.627883813465424%2C38.01320222909851&amp;z=13</t>
  </si>
  <si>
    <t>https://www.google.com/maps/d/viewer?mid=14Q6WqozGQhpE4KgQr-5zIPNjYiU&amp;ll=47.606288713168595%2C38.01603464181824&amp;z=15</t>
  </si>
  <si>
    <t>tank training area</t>
  </si>
  <si>
    <t>https://www.google.com/maps/d/viewer?mid=14Q6WqozGQhpE4KgQr-5zIPNjYiU&amp;ll=47.64031900574749%2C37.97650960977478&amp;z=14</t>
  </si>
  <si>
    <t>https://www.google.com/maps/d/viewer?mid=14Q6WqozGQhpE4KgQr-5zIPNjYiU&amp;ll=47.69691953841668%2C37.86196855600281&amp;z=15</t>
  </si>
  <si>
    <t>https://www.google.com/maps/d/viewer?mid=14Q6WqozGQhpE4KgQr-5zIPNjYiU&amp;ll=47.73351749822747%2C37.69704488809509&amp;z=13</t>
  </si>
  <si>
    <t>https://www.google.com/maps/d/viewer?mid=14Q6WqozGQhpE4KgQr-5zIPNjYiU&amp;ll=47.75153272690067%2C37.64889387185974&amp;z=16</t>
  </si>
  <si>
    <t>Yasne</t>
  </si>
  <si>
    <t>https://www.google.com/maps/d/viewer?mid=14Q6WqozGQhpE4KgQr-5zIPNjYiU&amp;ll=47.77523630009513%2C37.6429071813385&amp;z=17</t>
  </si>
  <si>
    <t>https://www.google.com/maps/d/viewer?mid=14Q6WqozGQhpE4KgQr-5zIPNjYiU&amp;ll=47.83152298791913%2C37.64816431100769&amp;z=18</t>
  </si>
  <si>
    <t>https://www.google.com/maps/d/viewer?mid=14Q6WqozGQhpE4KgQr-5zIPNjYiU&amp;ll=47.83789852631102%2C37.64397470052643&amp;z=14</t>
  </si>
  <si>
    <t>https://www.google.com/maps/d/viewer?mid=14Q6WqozGQhpE4KgQr-5zIPNjYiU&amp;ll=47.89188182449695%2C37.78671113546295&amp;z=13</t>
  </si>
  <si>
    <t>https://www.google.com/maps/d/viewer?mid=14Q6WqozGQhpE4KgQr-5zIPNjYiU&amp;ll=47.838733896055665%2C37.70465699727936&amp;z=11</t>
  </si>
  <si>
    <t>Stepanivka</t>
  </si>
  <si>
    <t>https://www.google.com/maps/d/viewer?mid=14Q6WqozGQhpE4KgQr-5zIPNjYiU&amp;ll=47.925675515440886%2C38.81693688924713&amp;z=16</t>
  </si>
  <si>
    <t>Permovaisk</t>
  </si>
  <si>
    <t>Snijne</t>
  </si>
  <si>
    <t>https://www.google.com/maps/d/viewer?mid=14Q6WqozGQhpE4KgQr-5zIPNjYiU&amp;ll=48.002831285289126%2C38.79865495260162&amp;z=16</t>
  </si>
  <si>
    <t>https://www.google.com/maps/d/viewer?mid=14Q6WqozGQhpE4KgQr-5zIPNjYiU&amp;ll=48.02340822180911%2C38.768378177241516&amp;z=14</t>
  </si>
  <si>
    <t>@5urpher - photos/video - 11/14</t>
  </si>
  <si>
    <t>https://www.google.com/maps/d/viewer?mid=14Q6WqozGQhpE4KgQr-5zIPNjYiU&amp;ll=48.02032973975607%2C38.58559099729462&amp;z=12</t>
  </si>
  <si>
    <t>https://www.google.com/maps/d/viewer?mid=14Q6WqozGQhpE4KgQr-5zIPNjYiU&amp;ll=47.97061085662662%2C38.61101297433777&amp;z=14</t>
  </si>
  <si>
    <t>https://www.google.com/maps/d/viewer?mid=14Q6WqozGQhpE4KgQr-5zIPNjYiU&amp;ll=48.120991789085274%2C38.574406185702514&amp;z=15</t>
  </si>
  <si>
    <t>https://www.google.com/maps/d/viewer?mid=14Q6WqozGQhpE4KgQr-5zIPNjYiU&amp;ll=48.051056084489566%2C38.48685888345642&amp;z=14</t>
  </si>
  <si>
    <t>https://www.google.com/maps/d/viewer?mid=14Q6WqozGQhpE4KgQr-5zIPNjYiU&amp;ll=48.05533035051959%2C38.479992428378296&amp;z=13</t>
  </si>
  <si>
    <t>@5urpher - photos / 11/2015!</t>
  </si>
  <si>
    <t>https://www.google.com/maps/d/viewer?mid=14Q6WqozGQhpE4KgQr-5zIPNjYiU&amp;ll=48.15280689961283%2C38.374120274142456&amp;z=17</t>
  </si>
  <si>
    <t>https://www.google.com/maps/d/viewer?mid=14Q6WqozGQhpE4KgQr-5zIPNjYiU&amp;ll=48.141220849571724%2C38.35952905710144&amp;z=16</t>
  </si>
  <si>
    <t>https://www.google.com/maps/d/viewer?mid=14Q6WqozGQhpE4KgQr-5zIPNjYiU&amp;ll=48.00285282107886%2C38.099226036624145&amp;z=11</t>
  </si>
  <si>
    <t>Jdanivka</t>
  </si>
  <si>
    <t>https://www.google.com/maps/d/viewer?mid=14Q6WqozGQhpE4KgQr-5zIPNjYiU&amp;ll=48.148458410800416%2C38.27912715967102&amp;z=13</t>
  </si>
  <si>
    <t>@5urpher - photos //2014 * 7</t>
  </si>
  <si>
    <t>https://www.google.com/maps/d/viewer?mid=14Q6WqozGQhpE4KgQr-5zIPNjYiU&amp;ll=48.1255825155517%2C37.84684089715881&amp;z=16</t>
  </si>
  <si>
    <t>https://www.google.com/maps/d/viewer?mid=14Q6WqozGQhpE4KgQr-5zIPNjYiU&amp;ll=48.12169367399095%2C37.85322455461426&amp;z=16</t>
  </si>
  <si>
    <t>https://www.google.com/maps/d/viewer?mid=14Q6WqozGQhpE4KgQr-5zIPNjYiU&amp;ll=48.12427910606362%2C37.85386828477783&amp;z=15</t>
  </si>
  <si>
    <t>https://www.google.com/maps/d/viewer?mid=14Q6WqozGQhpE4KgQr-5zIPNjYiU&amp;ll=48.13645252168071%2C37.87444619234009&amp;z=14</t>
  </si>
  <si>
    <t>@5urpher - photos / 24/7/15</t>
  </si>
  <si>
    <t>https://www.google.com/maps/d/viewer?mid=14Q6WqozGQhpE4KgQr-5zIPNjYiU&amp;ll=48.129954425054166%2C37.89380101259155&amp;z=17</t>
  </si>
  <si>
    <t>https://www.google.com/maps/d/viewer?mid=14Q6WqozGQhpE4KgQr-5zIPNjYiU&amp;ll=48.12523876241461%2C37.84044651086731&amp;z=16</t>
  </si>
  <si>
    <t>https://www.google.com/maps/d/viewer?mid=14Q6WqozGQhpE4KgQr-5zIPNjYiU&amp;ll=48.088083756357975%2C37.90891257818146&amp;z=18 https://informnapalm.org/en/r-330zh-zhitel-donbas-according-social-profiles-drone-flyovers/</t>
  </si>
  <si>
    <t>https://www.google.com/maps/d/viewer?mid=14Q6WqozGQhpE4KgQr-5zIPNjYiU&amp;ll=48.0753773723815%2C37.90984598691864&amp;z=13</t>
  </si>
  <si>
    <t>https://www.google.com/maps/d/viewer?mid=14Q6WqozGQhpE4KgQr-5zIPNjYiU&amp;ll=48.04068808129477%2C37.940927424983215&amp;z=15 : https://www.google.com/maps/d/viewer?mid=14Q6WqozGQhpE4KgQr-5zIPNjYiU&amp;ll=48.04068808129477%2C37.940927424983215&amp;z=15</t>
  </si>
  <si>
    <t>https://www.google.com/maps/d/viewer?mid=14Q6WqozGQhpE4KgQr-5zIPNjYiU&amp;ll=48.06507521084246%2C37.95285789068146&amp;z=17</t>
  </si>
  <si>
    <t>https://www.google.com/maps/d/viewer?mid=14Q6WqozGQhpE4KgQr-5zIPNjYiU&amp;ll=47.99880752386403%2C37.96659080083771&amp;z=13</t>
  </si>
  <si>
    <t xml:space="preserve">front - starts 10/8 </t>
  </si>
  <si>
    <t>https://www.google.com/maps/d/viewer?mid=14Q6WqozGQhpE4KgQr-5zIPNjYiU&amp;ll=47.947673777868516%2C37.8953942447464&amp;z=16</t>
  </si>
  <si>
    <t>https://www.google.com/maps/d/viewer?mid=14Q6WqozGQhpE4KgQr-5zIPNjYiU&amp;ll=48.03040229453481%2C37.79675869043274&amp;z=18</t>
  </si>
  <si>
    <t xml:space="preserve">@5urpher - photos </t>
  </si>
  <si>
    <t>#Russ</t>
  </si>
  <si>
    <t>Mar'yanivka</t>
  </si>
  <si>
    <t>Shooting range - 8/8 3t - 4/9 5ta 1tr - NEW CONSTR 11/15</t>
  </si>
  <si>
    <t>moving tanks</t>
  </si>
  <si>
    <t>https://www.google.com/maps/d/viewer?mid=14Q6WqozGQhpE4KgQr-5zIPNjYiU&amp;ll=47.412633137767976%2C38.023072758273315&amp;z=14</t>
  </si>
  <si>
    <t>@5urpher / informnapalm</t>
  </si>
  <si>
    <t>https://www.google.com/maps/d/viewer?mid=14Q6WqozGQhpE4KgQr-5zIPNjYiU&amp;ll=47.41600909222173%2C38.03995994623108&amp;z=16</t>
  </si>
  <si>
    <t>https://www.google.com/maps/d/viewer?mid=14Q6WqozGQhpE4KgQr-5zIPNjYiU&amp;ll=47.36741079903288%2C38.07536510522766&amp;z=14</t>
  </si>
  <si>
    <t>Svobodne</t>
  </si>
  <si>
    <t>shooting range</t>
  </si>
  <si>
    <t>Lukove</t>
  </si>
  <si>
    <t>https://www.google.com/maps/d/viewer?mid=14Q6WqozGQhpE4KgQr-5zIPNjYiU&amp;ll=47.35072408777847%2C37.93979553277893&amp;z=13</t>
  </si>
  <si>
    <t>@5urpher  / 6 TR LE 9/7</t>
  </si>
  <si>
    <t>https://www.google.com/maps/d/viewer?mid=14Q6WqozGQhpE4KgQr-5zIPNjYiU&amp;ll=47.35183258043772%2C37.9440763383667&amp;z=17</t>
  </si>
  <si>
    <t>https://www.google.com/maps/d/viewer?mid=14Q6WqozGQhpE4KgQr-5zIPNjYiU&amp;ll=47.35024070500138%2C37.92978552873535&amp;z=17</t>
  </si>
  <si>
    <t>5 en 12/16</t>
  </si>
  <si>
    <t>https://www.google.com/maps/d/viewer?mid=14Q6WqozGQhpE4KgQr-5zIPNjYiU&amp;ll=47.23698189940998%2C37.99041418130798&amp;z=16</t>
  </si>
  <si>
    <t>https://www.google.com/maps/d/viewer?mid=14Q6WqozGQhpE4KgQr-5zIPNjYiU&amp;ll=47.232552718991%2C37.92925981576843&amp;z=16</t>
  </si>
  <si>
    <t>@5urpher  / 4 tr le 18/3 - camo</t>
  </si>
  <si>
    <t>https://www.google.com/maps/d/viewer?mid=14Q6WqozGQhpE4KgQr-5zIPNjYiU&amp;ll=47.181904095968854%2C37.87220386560364&amp;z=14</t>
  </si>
  <si>
    <t>Samiilove</t>
  </si>
  <si>
    <t>https://www.google.com/maps/d/viewer?mid=14Q6WqozGQhpE4KgQr-5zIPNjYiU&amp;ll=47.252546657161176%2C38.26470760400696&amp;z=15</t>
  </si>
  <si>
    <t>Kachkars'ke</t>
  </si>
  <si>
    <t>https://www.google.com/maps/d/viewer?mid=14Q6WqozGQhpE4KgQr-5zIPNjYiU&amp;ll=47.25253209237572%2C38.33830741937561&amp;z=13</t>
  </si>
  <si>
    <t>https://www.google.com/maps/d/viewer?mid=14Q6WqozGQhpE4KgQr-5zIPNjYiU&amp;ll=47.18556460409769%2C38.180851021365356&amp;z=15</t>
  </si>
  <si>
    <t xml:space="preserve">@5surpher </t>
  </si>
  <si>
    <t>https://www.google.com/maps/d/viewer?mid=14Q6WqozGQhpE4KgQr-5zIPNjYiU&amp;ll=47.188473871759385%2C38.138407745913696&amp;z=16</t>
  </si>
  <si>
    <t>https://www.google.com/maps/d/viewer?mid=14Q6WqozGQhpE4KgQr-5zIPNjYiU&amp;ll=47.11741739425577%2C38.09628633554382&amp;z=13</t>
  </si>
  <si>
    <t>@5surpher - photos / video</t>
  </si>
  <si>
    <t>@5surpher  / informnapalm</t>
  </si>
  <si>
    <t>Huselscchykove</t>
  </si>
  <si>
    <t>https://www.google.com/maps/d/viewer?mid=14Q6WqozGQhpE4KgQr-5zIPNjYiU&amp;ll=47.16392967310392%2C38.07954935129089&amp;z=17</t>
  </si>
  <si>
    <t>https://www.google.com/maps/d/viewer?mid=14Q6WqozGQhpE4KgQr-5zIPNjYiU&amp;ll=47.11502992903253%2C37.95179037149353&amp;z=14</t>
  </si>
  <si>
    <t>@5surpher</t>
  </si>
  <si>
    <t>https://www.google.com/maps/d/viewer?mid=14Q6WqozGQhpE4KgQr-5zIPNjYiU&amp;ll=47.119293706120665%2C37.89909032876892&amp;z=14</t>
  </si>
  <si>
    <t>Bila Kam Yanka</t>
  </si>
  <si>
    <t>Starolaspa</t>
  </si>
  <si>
    <t>10 tents, shooting range</t>
  </si>
  <si>
    <t>aa</t>
  </si>
  <si>
    <t>Sosnivs'ke</t>
  </si>
  <si>
    <t>https://twitter.com/strannik_1981/status/851668880317722624</t>
  </si>
  <si>
    <t>https://twitter.com/strannik_1981/status/851350646712356864</t>
  </si>
  <si>
    <t>@strannic</t>
  </si>
  <si>
    <t>https://twitter.com/strannik_1981/status/851525424467333120</t>
  </si>
  <si>
    <t>Komosarivka</t>
  </si>
  <si>
    <t>https://www.google.com/maps/d/viewer?mid=14Q6WqozGQhpE4KgQr-5zIPNjYiU&amp;ll=48.38888441937253%2C38.65212587411804&amp;z=11</t>
  </si>
  <si>
    <t>Faschivka</t>
  </si>
  <si>
    <t>https://www.google.com/maps/d/viewer?mid=14Q6WqozGQhpE4KgQr-5zIPNjYiU&amp;ll=48.28802341452212%2C38.59027413423462&amp;z=17</t>
  </si>
  <si>
    <t>Seleznivka</t>
  </si>
  <si>
    <t>https://www.google.com/maps/d/viewer?mid=14Q6WqozGQhpE4KgQr-5zIPNjYiU&amp;ll=48.40783262407431%2C38.74726919229431&amp;z=14</t>
  </si>
  <si>
    <t>Artemivsk</t>
  </si>
  <si>
    <t>https://www.google.com/maps/d/viewer?mid=14Q6WqozGQhpE4KgQr-5zIPNjYiU&amp;ll=48.4181443193651%2C38.69105009134216&amp;z=14</t>
  </si>
  <si>
    <t>https://www.google.com/maps/d/viewer?mid=14Q6WqozGQhpE4KgQr-5zIPNjYiU&amp;ll=48.40599509974969%2C38.69431165750427&amp;z=13</t>
  </si>
  <si>
    <t>Zorynsk</t>
  </si>
  <si>
    <t>Verhulivka</t>
  </si>
  <si>
    <t>https://www.google.com/maps/d/viewer?mid=14Q6WqozGQhpE4KgQr-5zIPNjYiU&amp;ll=48.35387580065243%2C38.498488941744995&amp;z=12</t>
  </si>
  <si>
    <t>Lomuvatka</t>
  </si>
  <si>
    <t>@5urpher + photos / GRAD</t>
  </si>
  <si>
    <t>https://www.google.com/maps/d/viewer?mid=14Q6WqozGQhpE4KgQr-5zIPNjYiU&amp;ll=48.44012802154819%2C38.53539613778992&amp;z=14</t>
  </si>
  <si>
    <t>https://www.google.com/maps/d/viewer?mid=14Q6WqozGQhpE4KgQr-5zIPNjYiU&amp;ll=48.473014615142326%2C38.649304190234375&amp;z=14</t>
  </si>
  <si>
    <t>https://www.google.com/maps/d/viewer?mid=14Q6WqozGQhpE4KgQr-5zIPNjYiU&amp;ll=48.47584548056954%2C38.644036331729126&amp;z=13</t>
  </si>
  <si>
    <t>@5urpher + photos/video, 2 mortar 5/8</t>
  </si>
  <si>
    <t>https://www.google.com/maps/d/viewer?mid=14Q6WqozGQhpE4KgQr-5zIPNjYiU&amp;ll=48.513158301201024%2C38.68145851190491&amp;z=13</t>
  </si>
  <si>
    <t>https://www.google.com/maps/d/viewer?mid=14Q6WqozGQhpE4KgQr-5zIPNjYiU&amp;ll=48.501113556293554%2C38.67736009653015&amp;z=17</t>
  </si>
  <si>
    <t>https://www.google.com/maps/d/viewer?mid=14Q6WqozGQhpE4KgQr-5zIPNjYiU&amp;ll=48.47235310874673%2C38.784863033847046&amp;z=13</t>
  </si>
  <si>
    <t>https://www.google.com/maps/d/viewer?mid=14Q6WqozGQhpE4KgQr-5zIPNjYiU&amp;ll=48.46403019476047%2C38.81215719278259&amp;z=15</t>
  </si>
  <si>
    <t>https://www.google.com/maps/d/viewer?mid=14Q6WqozGQhpE4KgQr-5zIPNjYiU&amp;ll=48.431112864011325%2C38.8373914151947&amp;z=17</t>
  </si>
  <si>
    <t>https://www.google.com/maps/d/viewer?mid=14Q6WqozGQhpE4KgQr-5zIPNjYiU&amp;ll=48.446362599313%2C38.84251979883118&amp;z=13</t>
  </si>
  <si>
    <t>https://www.google.com/maps/d/viewer?mid=14Q6WqozGQhpE4KgQr-5zIPNjYiU&amp;ll=48.462571765875175%2C38.80642799432678&amp;z=15</t>
  </si>
  <si>
    <t>https://www.google.com/maps/d/viewer?mid=14Q6WqozGQhpE4KgQr-5zIPNjYiU&amp;ll=48.464165364096516%2C38.79698661859436&amp;z=15</t>
  </si>
  <si>
    <t>https://www.google.com/maps/d/viewer?mid=14Q6WqozGQhpE4KgQr-5zIPNjYiU&amp;ll=48.46937266652238%2C38.786901512698364&amp;z=15</t>
  </si>
  <si>
    <t>https://www.google.com/maps/d/viewer?mid=14Q6WqozGQhpE4KgQr-5zIPNjYiU&amp;ll=48.47658517817083%2C38.9502802282135&amp;z=14</t>
  </si>
  <si>
    <t>Yurivka</t>
  </si>
  <si>
    <t>https://www.google.com/maps/d/viewer?mid=14Q6WqozGQhpE4KgQr-5zIPNjYiU&amp;ll=48.426716816244436%2C38.89964012201233&amp;z=13</t>
  </si>
  <si>
    <t>https://www.google.com/maps/d/viewer?mid=14Q6WqozGQhpE4KgQr-5zIPNjYiU&amp;ll=48.46724036923458%2C39.03827545936508&amp;z=13</t>
  </si>
  <si>
    <t>https://www.google.com/maps/d/viewer?mid=14Q6WqozGQhpE4KgQr-5zIPNjYiU&amp;ll=48.352437381159746%2C39.02213928993149&amp;z=12</t>
  </si>
  <si>
    <t>https://www.google.com/maps/d/viewer?mid=14Q6WqozGQhpE4KgQr-5zIPNjYiU&amp;ll=48.36646692149469%2C39.23774597938461&amp;z=12</t>
  </si>
  <si>
    <t>https://www.google.com/maps/d/viewer?mid=14Q6WqozGQhpE4KgQr-5zIPNjYiU&amp;ll=48.40675005964106%2C39.23026261623306&amp;z=18</t>
  </si>
  <si>
    <t>https://www.google.com/maps/d/viewer?mid=14Q6WqozGQhpE4KgQr-5zIPNjYiU&amp;ll=48.379605417564775%2C39.18556628520889&amp;z=13</t>
  </si>
  <si>
    <t>https://www.google.com/maps/d/viewer?mid=14Q6WqozGQhpE4KgQr-5zIPNjYiU&amp;ll=48.341167465457715%2C39.7765964060585&amp;z=13</t>
  </si>
  <si>
    <t>@5urpher - train station</t>
  </si>
  <si>
    <t>48.3410° 39.7230°</t>
  </si>
  <si>
    <t>https://www.google.com/maps/d/viewer?mid=14Q6WqozGQhpE4KgQr-5zIPNjYiU&amp;ll=48.34118172823559%2C39.748272278861236&amp;z=15</t>
  </si>
  <si>
    <t>https://www.google.com/maps/d/viewer?mid=14Q6WqozGQhpE4KgQr-5zIPNjYiU&amp;ll=48.32524771795048%2C39.74312243755264&amp;z=14</t>
  </si>
  <si>
    <t>Soukhodilsk</t>
  </si>
  <si>
    <t>https://www.google.com/maps/d/viewer?mid=14Q6WqozGQhpE4KgQr-5zIPNjYiU&amp;ll=48.30341596324423%2C39.72823081310196&amp;z=18</t>
  </si>
  <si>
    <t>https://www.google.com/maps/d/viewer?mid=14Q6WqozGQhpE4KgQr-5zIPNjYiU&amp;ll=48.28692223940377%2C39.67456517513199&amp;z=12</t>
  </si>
  <si>
    <t>https://www.google.com/maps/d/viewer?mid=14Q6WqozGQhpE4KgQr-5zIPNjYiU&amp;ll=48.15264764047607%2C39.73224339778824&amp;z=12</t>
  </si>
  <si>
    <t>https://www.google.com/maps/d/viewer?mid=14Q6WqozGQhpE4KgQr-5zIPNjYiU&amp;ll=48.082410979373236%2C39.665166714743805&amp;z=15</t>
  </si>
  <si>
    <t>https://www.google.com/maps/d/viewer?mid=14Q6WqozGQhpE4KgQr-5zIPNjYiU&amp;ll=48.082217456046706%2C39.65337572391434&amp;z=15</t>
  </si>
  <si>
    <t>https://www.google.com/maps/d/viewer?mid=14Q6WqozGQhpE4KgQr-5zIPNjYiU&amp;ll=48.04965216887795%2C39.580247977332306&amp;z=12</t>
  </si>
  <si>
    <t>https://www.google.com/maps/d/viewer?mid=14Q6WqozGQhpE4KgQr-5zIPNjYiU&amp;ll=48.085134563778766%2C39.380755999640655&amp;z=16</t>
  </si>
  <si>
    <t>https://www.google.com/maps/d/viewer?mid=14Q6WqozGQhpE4KgQr-5zIPNjYiU&amp;ll=48.08618812222027%2C39.39283666904373&amp;z=13</t>
  </si>
  <si>
    <t>https://www.google.com/maps/d/viewer?mid=14Q6WqozGQhpE4KgQr-5zIPNjYiU&amp;ll=48.08370469994747%2C39.39714966113968&amp;z=14</t>
  </si>
  <si>
    <t>https://www.google.com/maps/d/viewer?mid=14Q6WqozGQhpE4KgQr-5zIPNjYiU&amp;ll=48.08365811223673%2C39.350779631690216&amp;z=17</t>
  </si>
  <si>
    <t>Dyakove</t>
  </si>
  <si>
    <t>https://www.google.com/maps/d/viewer?mid=14Q6WqozGQhpE4KgQr-5zIPNjYiU&amp;ll=48.19314079735415%2C38.98493705089493&amp;z=10</t>
  </si>
  <si>
    <t>https://www.google.com/maps/d/viewer?mid=14Q6WqozGQhpE4KgQr-5zIPNjYiU&amp;ll=48.51025844133108%2C38.60766557748718&amp;z=12</t>
  </si>
  <si>
    <t>https://www.google.com/maps/d/viewer?mid=14Q6WqozGQhpE4KgQr-5zIPNjYiU&amp;ll=48.56354882687014%2C38.522210398272705&amp;z=17</t>
  </si>
  <si>
    <t>https://www.google.com/maps/d/viewer?mid=14Q6WqozGQhpE4KgQr-5zIPNjYiU&amp;ll=48.578503239678604%2C38.645806589678955&amp;z=15</t>
  </si>
  <si>
    <t>https://www.google.com/maps/d/viewer?mid=14Q6WqozGQhpE4KgQr-5zIPNjYiU&amp;ll=48.56737570342161%2C38.64620355661316&amp;z=17</t>
  </si>
  <si>
    <t>https://www.google.com/maps/d/viewer?mid=14Q6WqozGQhpE4KgQr-5zIPNjYiU&amp;ll=48.572455274966224%2C38.65075258310242&amp;z=15</t>
  </si>
  <si>
    <t>https://www.google.com/maps/d/viewer?mid=14Q6WqozGQhpE4KgQr-5zIPNjYiU&amp;ll=48.56331096876983%2C38.644315281466675&amp;z=15</t>
  </si>
  <si>
    <t>https://www.google.com/maps/d/viewer?mid=14Q6WqozGQhpE4KgQr-5zIPNjYiU&amp;ll=48.562103910420504%2C38.649550953463745&amp;z=14</t>
  </si>
  <si>
    <t>https://www.google.com/maps/d/viewer?mid=14Q6WqozGQhpE4KgQr-5zIPNjYiU&amp;ll=48.572714386879895%2C38.650301971987915&amp;z=17</t>
  </si>
  <si>
    <t>https://www.google.com/maps/d/viewer?mid=14Q6WqozGQhpE4KgQr-5zIPNjYiU&amp;ll=48.57149690429601%2C38.64586023385925&amp;z=15</t>
  </si>
  <si>
    <t>@5urpher + photos/ informnapalm + mortars</t>
  </si>
  <si>
    <t>https://www.google.com/maps/d/viewer?mid=14Q6WqozGQhpE4KgQr-5zIPNjYiU&amp;ll=48.550472072244176%2C38.57208875711365&amp;z=16</t>
  </si>
  <si>
    <t>https://www.google.com/maps/d/viewer?mid=14Q6WqozGQhpE4KgQr-5zIPNjYiU&amp;ll=48.634639505843246%2C38.55350641305847&amp;z=13</t>
  </si>
  <si>
    <t>Pervomaisk</t>
  </si>
  <si>
    <t>https://www.google.com/maps/d/viewer?mid=14Q6WqozGQhpE4KgQr-5zIPNjYiU&amp;ll=48.62510223202266%2C38.53037504251404&amp;z=16</t>
  </si>
  <si>
    <t>https://www.google.com/maps/d/viewer?mid=14Q6WqozGQhpE4KgQr-5zIPNjYiU&amp;ll=48.631418661613196%2C38.5150059848587&amp;z=18</t>
  </si>
  <si>
    <t>https://www.google.com/maps/d/viewer?mid=14Q6WqozGQhpE4KgQr-5zIPNjYiU&amp;ll=48.63160656461259%2C38.5118892579834&amp;z=18</t>
  </si>
  <si>
    <t>https://www.google.com/maps/d/viewer?mid=14Q6WqozGQhpE4KgQr-5zIPNjYiU&amp;ll=48.6326807890794%2C38.525681176737976&amp;z=18</t>
  </si>
  <si>
    <t>https://www.google.com/maps/d/viewer?mid=14Q6WqozGQhpE4KgQr-5zIPNjYiU&amp;ll=48.63143461566798%2C38.50243715341492&amp;z=16</t>
  </si>
  <si>
    <t>https://www.google.com/maps/d/viewer?mid=14Q6WqozGQhpE4KgQr-5zIPNjYiU&amp;ll=48.63529889383455%2C38.517972508029175&amp;z=15</t>
  </si>
  <si>
    <t>https://www.google.com/maps/d/viewer?mid=14Q6WqozGQhpE4KgQr-5zIPNjYiU&amp;ll=48.628307524401464%2C38.549429455355835&amp;z=13</t>
  </si>
  <si>
    <t>Kirovsk</t>
  </si>
  <si>
    <t>Donets'kyi</t>
  </si>
  <si>
    <t>https://www.google.com/maps/d/viewer?mid=14Q6WqozGQhpE4KgQr-5zIPNjYiU&amp;ll=48.60044587965118%2C38.58341840799255&amp;z=12</t>
  </si>
  <si>
    <t>https://www.google.com/maps/d/viewer?mid=14Q6WqozGQhpE4KgQr-5zIPNjYiU&amp;ll=48.69283095976661%2C38.6734601646225&amp;z=16</t>
  </si>
  <si>
    <t>https://www.google.com/maps/d/viewer?mid=14Q6WqozGQhpE4KgQr-5zIPNjYiU&amp;ll=48.710563080359165%2C38.702739158229065&amp;z=18</t>
  </si>
  <si>
    <t>https://www.google.com/maps/d/viewer?mid=14Q6WqozGQhpE4KgQr-5zIPNjYiU&amp;ll=48.69522109765991%2C38.6407533078949&amp;z=15</t>
  </si>
  <si>
    <t>https://www.google.com/maps/d/viewer?mid=14Q6WqozGQhpE4KgQr-5zIPNjYiU&amp;ll=48.53942361092526%2C38.678765574053955&amp;z=11</t>
  </si>
  <si>
    <t>Rodakove</t>
  </si>
  <si>
    <t>https://www.google.com/maps/d/viewer?mid=14Q6WqozGQhpE4KgQr-5zIPNjYiU&amp;ll=48.555901306337034%2C38.99668244417114&amp;z=12</t>
  </si>
  <si>
    <t>https://www.google.com/maps/d/viewer?mid=14Q6WqozGQhpE4KgQr-5zIPNjYiU&amp;ll=48.56266484111896%2C38.95001200731201&amp;z=17</t>
  </si>
  <si>
    <t>Zymuhr'ya</t>
  </si>
  <si>
    <t>https://www.google.com/maps/d/viewer?mid=14Q6WqozGQhpE4KgQr-5zIPNjYiU&amp;ll=48.570705347415974%2C39.17356876428528&amp;z=11</t>
  </si>
  <si>
    <t>https://www.google.com/maps/d/viewer?mid=14Q6WqozGQhpE4KgQr-5zIPNjYiU&amp;ll=48.573090629212835%2C39.175628700808716&amp;z=12</t>
  </si>
  <si>
    <t>https://www.google.com/maps/d/viewer?mid=14Q6WqozGQhpE4KgQr-5zIPNjYiU&amp;ll=48.55977136605677%2C39.18944744165344&amp;z=14</t>
  </si>
  <si>
    <t>https://www.google.com/maps/d/viewer?mid=14Q6WqozGQhpE4KgQr-5zIPNjYiU&amp;ll=48.549658879763314%2C39.19021991784973&amp;z=14</t>
  </si>
  <si>
    <t>Dzerzhuns'ke</t>
  </si>
  <si>
    <t>Teplychne</t>
  </si>
  <si>
    <t>https://www.google.com/maps/d/viewer?mid=14Q6WqozGQhpE4KgQr-5zIPNjYiU&amp;ll=48.581111733512984%2C39.22802833612366&amp;z=15</t>
  </si>
  <si>
    <t>https://www.google.com/maps/d/viewer?mid=14Q6WqozGQhpE4KgQr-5zIPNjYiU&amp;ll=48.57159274218118%2C39.24168614442749&amp;z=14</t>
  </si>
  <si>
    <t>https://www.google.com/maps/d/viewer?mid=14Q6WqozGQhpE4KgQr-5zIPNjYiU&amp;ll=48.11690920718792%2C39.03596071298523&amp;z=13</t>
  </si>
  <si>
    <t>Bokovo-Platove</t>
  </si>
  <si>
    <t>https://www.google.com/maps/d/viewer?mid=14Q6WqozGQhpE4KgQr-5zIPNjYiU&amp;ll=48.12342327799823%2C38.99274496133728&amp;z=17</t>
  </si>
  <si>
    <t>https://www.google.com/maps/d/viewer?mid=14Q6WqozGQhpE4KgQr-5zIPNjYiU&amp;ll=48.14354757551294%2C38.92912296350403&amp;z=13</t>
  </si>
  <si>
    <t>informnapalm / destroyed</t>
  </si>
  <si>
    <t>Informnapalm / @5urpher + photos</t>
  </si>
  <si>
    <t>https://www.google.com/maps/d/viewer?mid=14Q6WqozGQhpE4KgQr-5zIPNjYiU&amp;ll=48.14180254094402%2C38.90792278345032&amp;z=18</t>
  </si>
  <si>
    <t>@5urpher + photos / video</t>
  </si>
  <si>
    <t>https://www.google.com/maps/d/viewer?mid=14Q6WqozGQhpE4KgQr-5zIPNjYiU&amp;ll=48.146786918300606%2C38.92864553029938&amp;z=13</t>
  </si>
  <si>
    <t>@5urpher + photos/informnapalm - af 31/10</t>
  </si>
  <si>
    <t>https://www.google.com/maps/d/viewer?mid=14Q6WqozGQhpE4KgQr-5zIPNjYiU&amp;ll=48.152119755523806%2C38.94033996160431&amp;z=16</t>
  </si>
  <si>
    <t>https://www.google.com/maps/d/viewer?mid=14Q6WqozGQhpE4KgQr-5zIPNjYiU&amp;ll=48.126509921392746%2C38.91403285558624&amp;z=14</t>
  </si>
  <si>
    <t>https://www.google.com/maps/d/viewer?mid=14Q6WqozGQhpE4KgQr-5zIPNjYiU&amp;ll=48.142434339798235%2C38.906479755000305&amp;z=14</t>
  </si>
  <si>
    <t>https://www.google.com/maps/d/viewer?mid=14Q6WqozGQhpE4KgQr-5zIPNjYiU&amp;ll=48.17818183748148%2C38.92155913408203&amp;z=15</t>
  </si>
  <si>
    <t>Zelenyi Hai</t>
  </si>
  <si>
    <t>https://www.google.com/maps/d/viewer?mid=14Q6WqozGQhpE4KgQr-5zIPNjYiU&amp;ll=48.21538428492022%2C38.975675383166504&amp;z=13</t>
  </si>
  <si>
    <t>Metallist</t>
  </si>
  <si>
    <t>3 le 1/9</t>
  </si>
  <si>
    <t>MRLS burns</t>
  </si>
  <si>
    <t xml:space="preserve"> + 1/9 ?</t>
  </si>
  <si>
    <t>Lohvynove</t>
  </si>
  <si>
    <t>front / 6ta entre 9 et 16/3/16</t>
  </si>
  <si>
    <t>Pervomais'ke</t>
  </si>
  <si>
    <t>Front</t>
  </si>
  <si>
    <t>Kuznetsovo-Mykhailivka</t>
  </si>
  <si>
    <t>Krasnopillya</t>
  </si>
  <si>
    <t>https://lh6.googleusercontent.com/xl1MfHJRd5nByZvv21__vpzvFmsK3hRRuHm0Ghs239QQr022ML24TgtPeB8g7SSnB6XP8ResD__g5KUB2lXvkC35_KJp_7Jt8WCywsVEvEQgRk_m9DGW34UQtfGvyPRE=s16383</t>
  </si>
  <si>
    <t>front, &gt;10/15</t>
  </si>
  <si>
    <t>2 tentes 12/2015</t>
  </si>
  <si>
    <t>used trucks + buses</t>
  </si>
  <si>
    <t>https://www.google.com/maps/d/viewer?mid=14Q6WqozGQhpE4KgQr-5zIPNjYiU&amp;ll=48.55635578740717%2C39.28071765001221&amp;z=17</t>
  </si>
  <si>
    <t>https://www.google.com/maps/d/viewer?mid=14Q6WqozGQhpE4KgQr-5zIPNjYiU&amp;ll=48.570510118477046%2C39.35706404741211&amp;z=16</t>
  </si>
  <si>
    <t>https://www.google.com/maps/d/viewer?mid=14Q6WqozGQhpE4KgQr-5zIPNjYiU&amp;ll=48.57968861274627%2C39.306488314227295&amp;z=16</t>
  </si>
  <si>
    <t>https://www.google.com/maps/d/viewer?mid=14Q6WqozGQhpE4KgQr-5zIPNjYiU&amp;ll=48.5808313712437%2C39.29857043321533&amp;z=14</t>
  </si>
  <si>
    <t>https://www.google.com/maps/d/viewer?mid=14Q6WqozGQhpE4KgQr-5zIPNjYiU&amp;ll=48.57973120048304%2C39.300265589312744&amp;z=16</t>
  </si>
  <si>
    <t>https://www.google.com/maps/d/viewer?mid=14Q6WqozGQhpE4KgQr-5zIPNjYiU&amp;ll=48.58186054156822%2C39.2673709779541&amp;z=16</t>
  </si>
  <si>
    <t>https://www.google.com/maps/d/viewer?mid=14Q6WqozGQhpE4KgQr-5zIPNjYiU&amp;ll=48.579213047249965%2C39.26473168428345&amp;z=14</t>
  </si>
  <si>
    <t>https://www.google.com/maps/d/viewer?mid=14Q6WqozGQhpE4KgQr-5zIPNjYiU&amp;ll=48.57699841466659%2C39.359660425738525&amp;z=14</t>
  </si>
  <si>
    <t>https://www.google.com/maps/d/viewer?mid=14Q6WqozGQhpE4KgQr-5zIPNjYiU&amp;ll=48.56449669804178%2C39.36328677232666&amp;z=16</t>
  </si>
  <si>
    <t>https://www.google.com/maps/d/viewer?mid=14Q6WqozGQhpE4KgQr-5zIPNjYiU&amp;ll=48.5813495078887%2C39.397640505389404&amp;z=16</t>
  </si>
  <si>
    <t>https://www.google.com/maps/d/viewer?mid=14Q6WqozGQhpE4KgQr-5zIPNjYiU&amp;ll=48.54415084345715%2C39.295459070758056&amp;z=13</t>
  </si>
  <si>
    <t>https://www.google.com/maps/d/viewer?mid=14Q6WqozGQhpE4KgQr-5zIPNjYiU&amp;ll=48.58595572208575%2C39.32155160005493&amp;z=13</t>
  </si>
  <si>
    <t>Obozne</t>
  </si>
  <si>
    <t>https://www.google.com/maps/d/viewer?mid=14Q6WqozGQhpE4KgQr-5zIPNjYiU&amp;ll=48.68303552063778%2C38.774895945147705&amp;z=10</t>
  </si>
  <si>
    <t>Ohul'chans'k</t>
  </si>
  <si>
    <t>https://www.google.com/maps/d/viewer?mid=14Q6WqozGQhpE4KgQr-5zIPNjYiU&amp;ll=48.449308811549145%2C39.67317847307129&amp;z=11</t>
  </si>
  <si>
    <t>https://www.google.com/maps/d/viewer?mid=14Q6WqozGQhpE4KgQr-5zIPNjYiU&amp;ll=48.56855068811573%2C39.187376776293945&amp;z=13</t>
  </si>
  <si>
    <t>https://www.google.com/maps/d/viewer?mid=14Q6WqozGQhpE4KgQr-5zIPNjYiU&amp;ll=48.5775662784238%2C39.31533960397644&amp;z=14</t>
  </si>
  <si>
    <t>Savelivka</t>
  </si>
  <si>
    <t>Front - le 10/8/15</t>
  </si>
  <si>
    <t>ECART</t>
  </si>
  <si>
    <t>47,78408 38,81510</t>
  </si>
  <si>
    <t>Uspenka Lake</t>
  </si>
  <si>
    <t>boats 06/4/16</t>
  </si>
  <si>
    <t>@5urpher + photos / mortars 04/2016</t>
  </si>
  <si>
    <t>tent</t>
  </si>
  <si>
    <t>tents</t>
  </si>
  <si>
    <t>+ mortars 04/2016</t>
  </si>
  <si>
    <t>Malokostyantynivka</t>
  </si>
  <si>
    <t>08-18/02/2016</t>
  </si>
  <si>
    <t>@5urpher + photos // ? -6/4/16</t>
  </si>
  <si>
    <t xml:space="preserve"> + 100 le 31/10/15</t>
  </si>
  <si>
    <t>Svobosny (RU)</t>
  </si>
  <si>
    <t>osce</t>
  </si>
  <si>
    <t>TTA - figures 1/8/16</t>
  </si>
  <si>
    <t>09-16/03/2016</t>
  </si>
  <si>
    <t>@5urpher / informnapalm - tent</t>
  </si>
  <si>
    <t>https://www.google.com/maps/d/viewer?mid=14Q6WqozGQhpE4KgQr-5zIPNjYiU&amp;ll=48.358712121543995%2C38.0293920427124&amp;z=19</t>
  </si>
  <si>
    <t xml:space="preserve"> BOATS</t>
  </si>
  <si>
    <r>
      <t xml:space="preserve">@5surpher  - </t>
    </r>
    <r>
      <rPr>
        <b/>
        <sz val="11"/>
        <color theme="1"/>
        <rFont val="Calibri"/>
        <family val="2"/>
        <scheme val="minor"/>
      </rPr>
      <t>TTA</t>
    </r>
  </si>
  <si>
    <t>front + 27/8/15</t>
  </si>
  <si>
    <t>informnapalm - river ?</t>
  </si>
  <si>
    <t>47.9746° 38.6254°</t>
  </si>
  <si>
    <t>Ternove</t>
  </si>
  <si>
    <t xml:space="preserve"> 03/16 = 29/3</t>
  </si>
  <si>
    <t>@5urpher / mortar training zone ?</t>
  </si>
  <si>
    <t>front le 17/10</t>
  </si>
  <si>
    <t>3 destroyed IFVs</t>
  </si>
  <si>
    <t>m4</t>
  </si>
  <si>
    <t>1 ta le 1/9/15</t>
  </si>
  <si>
    <t>Mospyne</t>
  </si>
  <si>
    <t>@5urpher / pic 7/2</t>
  </si>
  <si>
    <t>UKR 2016</t>
  </si>
  <si>
    <t>Front  + 31/7 + 6/11</t>
  </si>
  <si>
    <t>https://informnapalm.org/en/informnapalm-observers-discover-russian-self-propelled-artillery-6-km-front/</t>
  </si>
  <si>
    <t>??</t>
  </si>
  <si>
    <t>Rodnykove</t>
  </si>
  <si>
    <t>https://www.google.com/maps/d/viewer?mid=14Q6WqozGQhpE4KgQr-5zIPNjYiU&amp;ll=47.95268416252303%2C37.86271421010895&amp;z=18</t>
  </si>
  <si>
    <t>@5urpher - photos / INFORM</t>
  </si>
  <si>
    <t>47.932339&amp;lon=37.670783</t>
  </si>
  <si>
    <t>https://informnapalm.org/en/jan19-industrial-zone-luhansk/</t>
  </si>
  <si>
    <t xml:space="preserve">@5urpher + photos / INFORM - terra 05/2015 </t>
  </si>
  <si>
    <t>@5urpher + photos / INFORM</t>
  </si>
  <si>
    <t>https://informnapalm.org/en/feb07-osce-guide/</t>
  </si>
  <si>
    <t>Manuilivka</t>
  </si>
  <si>
    <t>https://informnapalm.org/en/feb03-donbas-grad/</t>
  </si>
  <si>
    <t>https://informnapalm.org/en/feb02-donbas-osce/</t>
  </si>
  <si>
    <t>https://informnapalm.org/en/radar-station-leopard-donbas/</t>
  </si>
  <si>
    <t>informnapalm Zhitel</t>
  </si>
  <si>
    <t>https://informnapalm.org/en/r-330zh-jammer-battle-debaltseve/</t>
  </si>
  <si>
    <t>https://www.google.com/maps/d/viewer?mid=14Q6WqozGQhpE4KgQr-5zIPNjYiU&amp;ll=48.107190282714406%2C38.070148208693695&amp;z=17</t>
  </si>
  <si>
    <t>https://www.google.com/maps/d/viewer?mid=14Q6WqozGQhpE4KgQr-5zIPNjYiU&amp;ll=48.70934892055383%2C39.024242141799164&amp;z=13</t>
  </si>
  <si>
    <t>Slovianoserbs'k</t>
  </si>
  <si>
    <t>https://www.google.com/maps/d/viewer?mid=14Q6WqozGQhpE4KgQr-5zIPNjYiU&amp;ll=48.70969405642344%2C38.976761677817535&amp;z=16</t>
  </si>
  <si>
    <t>Smile</t>
  </si>
  <si>
    <t>Solnez'kiy</t>
  </si>
  <si>
    <t>N</t>
  </si>
  <si>
    <t>https://www.google.com/maps/d/viewer?mid=14Q6WqozGQhpE4KgQr-5zIPNjYiU&amp;ll=48.54226142406498%2C39.318000355319214&amp;z=13</t>
  </si>
  <si>
    <t>https://www.google.com/maps/d/viewer?mid=14Q6WqozGQhpE4KgQr-5zIPNjYiU&amp;ll=48.54762406576965%2C39.32315019662781&amp;z=13</t>
  </si>
  <si>
    <t>https://twitter.com/GorseFires/status/857183390197534720</t>
  </si>
  <si>
    <t>77 tanks = 2 Russian armoured battalions 35 SPGs = 2 Russian artillery battalions 13 IFVs = 1 company of Russian motor rifle infantry</t>
  </si>
  <si>
    <t>Total GE</t>
  </si>
  <si>
    <t>Total osce</t>
  </si>
  <si>
    <t xml:space="preserve">2 Russian artillery battalions </t>
  </si>
  <si>
    <t>4 Russian armoured battalions</t>
  </si>
  <si>
    <t>uspenka</t>
  </si>
  <si>
    <t>Bile</t>
  </si>
  <si>
    <t>Buhaivka</t>
  </si>
  <si>
    <t>TOT</t>
  </si>
  <si>
    <t>11 companies of Russian motor rifle infantry</t>
  </si>
  <si>
    <t>infantry fighting vehicles (IFVs) (BMP-1 / BMP-2)</t>
  </si>
  <si>
    <t>47.1208 37.8982</t>
  </si>
  <si>
    <t>Town</t>
  </si>
  <si>
    <t>Luhansk</t>
  </si>
  <si>
    <t>D</t>
  </si>
  <si>
    <t>Downtown / TTA / Front / Road</t>
  </si>
  <si>
    <t>F</t>
  </si>
  <si>
    <t>TTA</t>
  </si>
  <si>
    <t>Yasne - Uspenka</t>
  </si>
  <si>
    <t>Buhaiva / Hannivka</t>
  </si>
  <si>
    <t>Altchevsk</t>
  </si>
  <si>
    <t>Stakhanov</t>
  </si>
  <si>
    <t>Antratsyt</t>
  </si>
  <si>
    <t>Krasnyi Luch</t>
  </si>
  <si>
    <t>Krasnodon</t>
  </si>
  <si>
    <t>RUSSIE</t>
  </si>
  <si>
    <t>Sverdlovsk</t>
  </si>
  <si>
    <t>Kryms'ke</t>
  </si>
  <si>
    <t>Chtchastia</t>
  </si>
  <si>
    <t>Troits'ke</t>
  </si>
  <si>
    <t>Artemivs'kyi district</t>
  </si>
  <si>
    <t>Hostra Mohyla</t>
  </si>
  <si>
    <t>Schevchenka district</t>
  </si>
  <si>
    <t>Tsymlyans'ke selyshche</t>
  </si>
  <si>
    <t>Yeremenka district</t>
  </si>
  <si>
    <t>1-y subdisctrict</t>
  </si>
  <si>
    <t>Kam'yanobribrids'kyi district</t>
  </si>
  <si>
    <t>Petroven'ky</t>
  </si>
  <si>
    <t>X</t>
  </si>
  <si>
    <t>Yuzhna Lomuvatka</t>
  </si>
  <si>
    <t xml:space="preserve">front </t>
  </si>
  <si>
    <t>47.634113° 47.634113°</t>
  </si>
  <si>
    <t>Syhnal'ne</t>
  </si>
  <si>
    <t>Staromykhailivka</t>
  </si>
  <si>
    <t>Front + mortars 10/15</t>
  </si>
  <si>
    <t>https://twitter.com/JesusFromMars/status/867340513795616768</t>
  </si>
  <si>
    <t>https://twitter.com/strannik_1981/status/854510991702446080</t>
  </si>
  <si>
    <t>https://twitter.com/strannik_1981/status/854500547990347776</t>
  </si>
  <si>
    <t>Dolomitne</t>
  </si>
  <si>
    <t>Hol'mivs'kyi</t>
  </si>
  <si>
    <t>Front 8/8/15</t>
  </si>
  <si>
    <t>Talove</t>
  </si>
  <si>
    <t>Veselohorivka</t>
  </si>
  <si>
    <t>Shyroka Balka</t>
  </si>
  <si>
    <t>Korsun</t>
  </si>
  <si>
    <t>https://www.google.com/maps/d/viewer?mid=14Q6WqozGQhpE4KgQr-5zIPNjYiU&amp;ll=48.197912797201184%2C38.095256367282104&amp;z=15</t>
  </si>
  <si>
    <t>front 2015</t>
  </si>
  <si>
    <t xml:space="preserve">@5urpher + photos / terra 30/8/16 + 24/7/15 </t>
  </si>
  <si>
    <t>UKR / main town / District</t>
  </si>
  <si>
    <t>Donetsk</t>
  </si>
  <si>
    <t>Torez</t>
  </si>
  <si>
    <t>Horlivka</t>
  </si>
  <si>
    <t>Svitlodars'k</t>
  </si>
  <si>
    <t>Karlo-Marksove</t>
  </si>
  <si>
    <t>Khartsyzk</t>
  </si>
  <si>
    <t>Makiivka</t>
  </si>
  <si>
    <t>R</t>
  </si>
  <si>
    <t>Komsomolske</t>
  </si>
  <si>
    <t>Sontseve</t>
  </si>
  <si>
    <t>Hratnitne</t>
  </si>
  <si>
    <t>Petrivske</t>
  </si>
  <si>
    <t>Styla</t>
  </si>
  <si>
    <t>Dokoutchaievsk</t>
  </si>
  <si>
    <t>Berezove</t>
  </si>
  <si>
    <t>Luhans'ke</t>
  </si>
  <si>
    <t>Mykolaivka</t>
  </si>
  <si>
    <t>Starohnativka</t>
  </si>
  <si>
    <t>Telmanovo</t>
  </si>
  <si>
    <t>Hranitne</t>
  </si>
  <si>
    <t>Novoazovsk</t>
  </si>
  <si>
    <t>Bezimenne</t>
  </si>
  <si>
    <t>Shyrokyne</t>
  </si>
  <si>
    <t>Vodyane</t>
  </si>
  <si>
    <t>Amvrossivka</t>
  </si>
  <si>
    <t>Pavlopil</t>
  </si>
  <si>
    <t>Pisky</t>
  </si>
  <si>
    <t>Marïnka</t>
  </si>
  <si>
    <t>Dzerjynsk</t>
  </si>
  <si>
    <t>Zaitseve</t>
  </si>
  <si>
    <t xml:space="preserve">Chakhtarsk </t>
  </si>
  <si>
    <t>front 6/8/15</t>
  </si>
  <si>
    <t>front 11/2014</t>
  </si>
  <si>
    <t>https://www.google.com/maps/d/viewer?mid=14Q6WqozGQhpE4KgQr-5zIPNjYiU&amp;ll=47.18556460409769%2C38.180851021365356&amp;z=15  https://informnapalm.org/en/russian-propagandists-try-cover-tracks-reveal-tanker-truck-locations-donetsk-oblast-instead/</t>
  </si>
  <si>
    <t>Столовая</t>
  </si>
  <si>
    <t>Mykolaivla</t>
  </si>
  <si>
    <t>North</t>
  </si>
  <si>
    <t>22-31/08/2015</t>
  </si>
  <si>
    <t>Pryvitne</t>
  </si>
  <si>
    <t>LUHANSK Oblast</t>
  </si>
  <si>
    <t>Front - 1 destroyed</t>
  </si>
  <si>
    <t>UKR ?</t>
  </si>
  <si>
    <t>Pospana</t>
  </si>
  <si>
    <t>Amvrossiivka</t>
  </si>
  <si>
    <t>Komunarivka</t>
  </si>
  <si>
    <t>Avdiivka</t>
  </si>
  <si>
    <t>le 20/7 4ta+4tr + MOVES 18/6/16</t>
  </si>
  <si>
    <t xml:space="preserve"> +06/2016 + 9/16 + 2017</t>
  </si>
  <si>
    <t>marks</t>
  </si>
  <si>
    <t>Kalynivka</t>
  </si>
  <si>
    <t xml:space="preserve"> + mortars</t>
  </si>
  <si>
    <t>Ilovais'k</t>
  </si>
  <si>
    <t>Proletars'kyi District</t>
  </si>
  <si>
    <t xml:space="preserve"> + MORTARS</t>
  </si>
  <si>
    <t>Road Rozdolne/Michurine</t>
  </si>
  <si>
    <t>front 2017</t>
  </si>
  <si>
    <t>1 antenna 11/2014 ?</t>
  </si>
  <si>
    <t>road 25/3/15</t>
  </si>
  <si>
    <t>1 tent 20/10/15 + n16/3/16</t>
  </si>
  <si>
    <t>road 12/9</t>
  </si>
  <si>
    <t>31/10-06/11/2015</t>
  </si>
  <si>
    <t>Molodyi Shaktar</t>
  </si>
  <si>
    <t>Karpovo-Nadezhdynka</t>
  </si>
  <si>
    <t>47.657682,38.070696</t>
  </si>
  <si>
    <t>https://twitter.com/GirkinGirkin/status/894141397959311361</t>
  </si>
  <si>
    <t>06-11/04/2016</t>
  </si>
  <si>
    <t>Biloskelyuvate</t>
  </si>
  <si>
    <t>20-30</t>
  </si>
  <si>
    <t>30-35</t>
  </si>
  <si>
    <t>https://www.google.com/maps/d/u/0/viewer?mid=14Q6WqozGQhpE4KgQr-5zIPNjYiU&amp;ll=47.94656801270887%2C38.16053329331203&amp;z=17</t>
  </si>
  <si>
    <t>https://www.google.com/maps/d/viewer?mid=14Q6WqozGQhpE4KgQr-5zIPNjYiU&amp;ll=47.11886296333353%2C38.05418638284607&amp;z=15 https://informnapalm.org/en/eight-122-mm-howitzers-spotted-novoazovsk-coordinates-aerial-photos/</t>
  </si>
  <si>
    <t>road 31/7/16</t>
  </si>
  <si>
    <t>ukr</t>
  </si>
  <si>
    <t>r</t>
  </si>
  <si>
    <t>err</t>
  </si>
  <si>
    <t>destroyed ?</t>
  </si>
  <si>
    <t>e</t>
  </si>
  <si>
    <t>y</t>
  </si>
  <si>
    <t>Komuna</t>
  </si>
  <si>
    <t>Hryhorivka</t>
  </si>
  <si>
    <t>Krasnyi Partyzan</t>
  </si>
  <si>
    <t>Shevchenko</t>
  </si>
  <si>
    <t>dif</t>
  </si>
  <si>
    <t>Ol'khovatka</t>
  </si>
  <si>
    <t>m6</t>
  </si>
  <si>
    <t>5-11/08/2016</t>
  </si>
  <si>
    <t>Krasnodon / sorokyne</t>
  </si>
  <si>
    <t>Sadovyi</t>
  </si>
  <si>
    <t>????</t>
  </si>
  <si>
    <t>Front / UKR ?</t>
  </si>
  <si>
    <t>https://www.google.com/maps/d/viewer?mid=14Q6WqozGQhpE4KgQr-5zIPNjYiU&amp;ll=48.46849059277035%2C38.58905104692383&amp;z=12  https://informnapalm.org/29500-aerorazvedka/</t>
  </si>
  <si>
    <t>Stakhanov / Kadiivka</t>
  </si>
  <si>
    <t>Novyi - Hlybokyi</t>
  </si>
  <si>
    <t>m18</t>
  </si>
  <si>
    <t>7/2/16</t>
  </si>
  <si>
    <t>Vyshnevyi Dil</t>
  </si>
  <si>
    <t>1/9/15 + 6/11/15</t>
  </si>
  <si>
    <t>road 4/6/15</t>
  </si>
  <si>
    <t>3 ta 4/6/15</t>
  </si>
  <si>
    <t>1 le 30/7/15</t>
  </si>
  <si>
    <t>m7</t>
  </si>
  <si>
    <t>2 tr le 5/8/15</t>
  </si>
  <si>
    <t>Lobacheve</t>
  </si>
  <si>
    <t>Frunze</t>
  </si>
  <si>
    <t>1 tr 26/05/2015</t>
  </si>
  <si>
    <t>20 tr le 20/9/15</t>
  </si>
  <si>
    <t xml:space="preserve">Chornukhyne </t>
  </si>
  <si>
    <t>te</t>
  </si>
  <si>
    <t>buhaiva / Shym 10/8</t>
  </si>
  <si>
    <t>buhaiva</t>
  </si>
  <si>
    <t>shym</t>
  </si>
  <si>
    <t>5 ta + te + 1tr le 26/5/15</t>
  </si>
  <si>
    <t>Front - tent ?</t>
  </si>
  <si>
    <t>Front - 2 tr 31/7/15</t>
  </si>
  <si>
    <t>trucks</t>
  </si>
  <si>
    <t>arm. vechs</t>
  </si>
  <si>
    <t>01 - 06/11/2015</t>
  </si>
  <si>
    <t>05-11/06/2015</t>
  </si>
  <si>
    <t>m5</t>
  </si>
  <si>
    <t>21-26/05/2015</t>
  </si>
  <si>
    <t>10-13/04/2015</t>
  </si>
  <si>
    <t>2014 + 2ifvs 5/8/15</t>
  </si>
  <si>
    <t>Pobjeda</t>
  </si>
  <si>
    <t>TENTS 08/2016</t>
  </si>
  <si>
    <t>Telmanovo / Boikivske</t>
  </si>
  <si>
    <t>47.962437 37.751067</t>
  </si>
  <si>
    <t>20-25/07/2015</t>
  </si>
  <si>
    <t>2TR 09/07/2015</t>
  </si>
  <si>
    <t>? - 1t2015</t>
  </si>
  <si>
    <t>road 1/9/15</t>
  </si>
  <si>
    <t>48.1090° 38.0730°</t>
  </si>
  <si>
    <t>7 tr le 25/8/15</t>
  </si>
  <si>
    <t>48.0740° 38.1240°</t>
  </si>
  <si>
    <t>m?</t>
  </si>
  <si>
    <t>6-11/08/2015</t>
  </si>
  <si>
    <t>@5urpher / mortar : Te 25/3/15+11/8</t>
  </si>
  <si>
    <t>17-20/10/2015</t>
  </si>
  <si>
    <t>5tr le 11/3/15</t>
  </si>
  <si>
    <t>01/09/2015 . 24/04/2015</t>
  </si>
  <si>
    <t>47.5116° 38.0247°</t>
  </si>
  <si>
    <t>t</t>
  </si>
  <si>
    <t>t4</t>
  </si>
  <si>
    <t>t5</t>
  </si>
  <si>
    <t>t3</t>
  </si>
  <si>
    <t>t2</t>
  </si>
  <si>
    <t>11/8/15</t>
  </si>
  <si>
    <t>48.4025° 38.1015°</t>
  </si>
  <si>
    <t>48.2788° 37.9114°</t>
  </si>
  <si>
    <t>18-26/02/2016</t>
  </si>
  <si>
    <t>48.4032° 38.3253°</t>
  </si>
  <si>
    <t>48.4070° 38.3260°</t>
  </si>
  <si>
    <t>48.3689° 38.2950°</t>
  </si>
  <si>
    <t>48.3781° 38.3458°</t>
  </si>
  <si>
    <t>48.3784° 38.3480°</t>
  </si>
  <si>
    <t>48.3808° 38.3424°</t>
  </si>
  <si>
    <t>48.3809° 38.3437°</t>
  </si>
  <si>
    <t>48.3799° 38.3476°</t>
  </si>
  <si>
    <t>48.3807° 38.3455°</t>
  </si>
  <si>
    <t>48.3588° 38.3634°</t>
  </si>
  <si>
    <t>48.3635° 38.3639°</t>
  </si>
  <si>
    <t>48.4003° 38.3074°</t>
  </si>
  <si>
    <t>47.4735° 38.0325°</t>
  </si>
  <si>
    <t>47.4721° 38.0304°</t>
  </si>
  <si>
    <t>47.4729° 38.0295°</t>
  </si>
  <si>
    <t>47.4713° 38.0386°</t>
  </si>
  <si>
    <t>47.4768° 38.0311°</t>
  </si>
  <si>
    <t>47.4782° 38.0302°</t>
  </si>
  <si>
    <t>47.4742° 38.0400°</t>
  </si>
  <si>
    <t>47.4744° 38.0315°</t>
  </si>
  <si>
    <t>20-27/08/2015</t>
  </si>
  <si>
    <t>47.4450° 37.9440°</t>
  </si>
  <si>
    <t>48.0790°37.9100°</t>
  </si>
  <si>
    <t>9-17/12/2015</t>
  </si>
  <si>
    <t>front + convoi 11/8/15 +river crossing</t>
  </si>
  <si>
    <t>47.5762° 37.8853°</t>
  </si>
  <si>
    <t>47.5763° 37.8828°</t>
  </si>
  <si>
    <t>47.5755° 37.8752°</t>
  </si>
  <si>
    <t>47.5711° 37.8830°</t>
  </si>
  <si>
    <t>P</t>
  </si>
  <si>
    <t>47.5420° 37.8610°</t>
  </si>
  <si>
    <t>48.1008° 37.8551°</t>
  </si>
  <si>
    <t>Front 2 ta + 2 tr le1/10/15</t>
  </si>
  <si>
    <t>48.2020° 37.8943°</t>
  </si>
  <si>
    <t>48.2023° 37.8922°</t>
  </si>
  <si>
    <t>48.1982° 37.8895°</t>
  </si>
  <si>
    <t>47.1440° 37.8455°</t>
  </si>
  <si>
    <t>47.1403° 37.9077°</t>
  </si>
  <si>
    <t>47.1385° 37.8396°</t>
  </si>
  <si>
    <t>47.1400° 37.8488°</t>
  </si>
  <si>
    <t>47.1561° 37.8641°</t>
  </si>
  <si>
    <t>47.1649° 37.8178°</t>
  </si>
  <si>
    <t>48.4008° 38.0225°</t>
  </si>
  <si>
    <t>48.4062° 38.0135°</t>
  </si>
  <si>
    <t>47.4092° 37.9022°</t>
  </si>
  <si>
    <t>47.4064° 37.8962°</t>
  </si>
  <si>
    <t>47.4708° 38.0572°</t>
  </si>
  <si>
    <t>47.6963° 37.8147°</t>
  </si>
  <si>
    <t>47.6275° 37.8277°</t>
  </si>
  <si>
    <t>47.6917° 37.8308°</t>
  </si>
  <si>
    <t>road + foxholes + mortar marks 9/2015</t>
  </si>
  <si>
    <t>47.6313° 37.8995°</t>
  </si>
  <si>
    <t>47.6338° 37.8233°</t>
  </si>
  <si>
    <t>47.6440° 37.8292°</t>
  </si>
  <si>
    <t>47.6543° 37.8333°</t>
  </si>
  <si>
    <t>47.5462° 37.9119°</t>
  </si>
  <si>
    <t>47.5459° 37.9231°</t>
  </si>
  <si>
    <t>47.2295° 37.8835°</t>
  </si>
  <si>
    <t>47.2295° 37.8660°</t>
  </si>
  <si>
    <t>47.2318° 37.8427°</t>
  </si>
  <si>
    <t>47.2559° 37.8593°</t>
  </si>
  <si>
    <t>47.2587° 37.8459°</t>
  </si>
  <si>
    <t>47.2355° 37.8537°</t>
  </si>
  <si>
    <t>47.2395° 37.8665°</t>
  </si>
  <si>
    <t>47.2290° 37.8783°</t>
  </si>
  <si>
    <t>47.1963° 37.8805°</t>
  </si>
  <si>
    <t>47.1820° 37.8327°</t>
  </si>
  <si>
    <t>47.1780° 37.9355°</t>
  </si>
  <si>
    <t>47.1200° 37.8413°</t>
  </si>
  <si>
    <t>47.1270° 37.9000°</t>
  </si>
  <si>
    <t>47.2419° 37.9171°</t>
  </si>
  <si>
    <t>47.2426° 37.9169°</t>
  </si>
  <si>
    <t>47.2890° 37.8450°</t>
  </si>
  <si>
    <t>47.2936° 37.8664°</t>
  </si>
  <si>
    <t>47.2968° 37.9059°</t>
  </si>
  <si>
    <t>47.2977° 37.9088°</t>
  </si>
  <si>
    <t>47.2990° 37.9145°</t>
  </si>
  <si>
    <t>47.2978° 37.9110°</t>
  </si>
  <si>
    <t>47.9007° 37.7856°</t>
  </si>
  <si>
    <t>47.8180° 37.6490°</t>
  </si>
  <si>
    <t>47.8170° 37.6453°</t>
  </si>
  <si>
    <t>47.8182° 37.6452°</t>
  </si>
  <si>
    <t>47.5343° 37.8996°</t>
  </si>
  <si>
    <t>47.5257° 37.9126°</t>
  </si>
  <si>
    <t>47.5407° 37.9213°</t>
  </si>
  <si>
    <t>47.5431° 37.9192°</t>
  </si>
  <si>
    <t>47.5380° 37.9283°</t>
  </si>
  <si>
    <t>47.5479° 37.9431°</t>
  </si>
  <si>
    <t>47.5558° 37.9565°</t>
  </si>
  <si>
    <t>47.5570° 37.9585°</t>
  </si>
  <si>
    <t>47.4430° 38.2005°</t>
  </si>
  <si>
    <t>47.4805° 38.1885°</t>
  </si>
  <si>
    <t>47.9647° 38.5025°</t>
  </si>
  <si>
    <t>max</t>
  </si>
  <si>
    <t>48.1630° 38.3510°</t>
  </si>
  <si>
    <t>H</t>
  </si>
  <si>
    <t>HA</t>
  </si>
  <si>
    <t>S</t>
  </si>
  <si>
    <t>Road / FRONT</t>
  </si>
  <si>
    <t>ZONE</t>
  </si>
  <si>
    <t>DATE</t>
  </si>
  <si>
    <t>G.E.</t>
  </si>
  <si>
    <t>Reported (P)</t>
  </si>
  <si>
    <t>Reported (HP)</t>
  </si>
  <si>
    <t>% GE</t>
  </si>
  <si>
    <t>Outside</t>
  </si>
  <si>
    <t>new 4/2015</t>
  </si>
  <si>
    <t>new 8/2015</t>
  </si>
  <si>
    <t>48.0268° 37.8537°</t>
  </si>
  <si>
    <t>Main 09/2015</t>
  </si>
  <si>
    <t>% GE + rep.</t>
  </si>
  <si>
    <t>tanks</t>
  </si>
  <si>
    <t>Trucks</t>
  </si>
  <si>
    <t>Armored</t>
  </si>
  <si>
    <t>Reported on Twitter</t>
  </si>
  <si>
    <t>pic not presented on Twitter</t>
  </si>
  <si>
    <t>Non disponible (Non available)</t>
  </si>
  <si>
    <t>Colonne A</t>
  </si>
  <si>
    <t>Colonne E</t>
  </si>
  <si>
    <t>Colonne BK</t>
  </si>
  <si>
    <t>"S" = Synthese = estimated</t>
  </si>
  <si>
    <t>Colonne AJ</t>
  </si>
  <si>
    <t>links to @5urpher, informnapalm</t>
  </si>
  <si>
    <t>Colonne AW</t>
  </si>
  <si>
    <t>Pics dates 2014/2015</t>
  </si>
  <si>
    <t>Pics date 2016 (to do)</t>
  </si>
  <si>
    <t>"D" = dépôts (storages),"R"= Road, "TTA" = Training areas, "F" = Front</t>
  </si>
  <si>
    <t>Chervone</t>
  </si>
  <si>
    <t>48.2987° 38.1853°</t>
  </si>
  <si>
    <t>48.2723° 38.1398°</t>
  </si>
  <si>
    <t>48.3590° 38.0290°</t>
  </si>
  <si>
    <t>48.0065° 38.5765°</t>
  </si>
  <si>
    <t>47.9797° 38.6432°</t>
  </si>
  <si>
    <t>47.9787° 38.6478°</t>
  </si>
  <si>
    <t>47.9790° 38.6418°</t>
  </si>
  <si>
    <t>47.9751° 38.6495°</t>
  </si>
  <si>
    <t>47.9850° 38.5810°</t>
  </si>
  <si>
    <t>47.9843° 38.5965°</t>
  </si>
  <si>
    <t>47.9280° 38.2830°</t>
  </si>
  <si>
    <t>47.9239° 38.2712°</t>
  </si>
  <si>
    <t>47.9293° 38.2719°</t>
  </si>
  <si>
    <t>47.9345° 38.2502°</t>
  </si>
  <si>
    <t>47.9410° 38.2500°</t>
  </si>
  <si>
    <t>47.9453° 38.2462°</t>
  </si>
  <si>
    <t>47.9536° 38.2605°</t>
  </si>
  <si>
    <t>47.9484° 38.2611°</t>
  </si>
  <si>
    <t>47.9467° 38.2585°</t>
  </si>
  <si>
    <t>47.9458° 38.2571°</t>
  </si>
  <si>
    <t>47.9463° 38.2783°</t>
  </si>
  <si>
    <t>47.9436° 38.2812°</t>
  </si>
  <si>
    <t>47.9399° 38.2886°</t>
  </si>
  <si>
    <t>13-14/09/2016</t>
  </si>
  <si>
    <t>07-08/09/2016</t>
  </si>
  <si>
    <t>47.8300° 38.5835°</t>
  </si>
  <si>
    <t>47.2155° 38.0882°</t>
  </si>
  <si>
    <t>47.1893° 38.1356°</t>
  </si>
  <si>
    <t>47.1439° 37.8560°</t>
  </si>
  <si>
    <t>47.1815° 37.8659°</t>
  </si>
  <si>
    <t>47.2210° 37.9468°</t>
  </si>
  <si>
    <t>47.3530° 37.9430°</t>
  </si>
  <si>
    <t>47.8000° 37.6330°</t>
  </si>
  <si>
    <t>47.7742° 37.6284°</t>
  </si>
  <si>
    <t>47.7747° 37.6295°</t>
  </si>
  <si>
    <t>47.8304° 37.6587°</t>
  </si>
  <si>
    <t>47.8215° 37.6592°</t>
  </si>
  <si>
    <t>47.4210° 37.9845°</t>
  </si>
  <si>
    <t>47.5655° 38.0488°</t>
  </si>
  <si>
    <t>47.4084° 37.9034°</t>
  </si>
  <si>
    <t>47.4084° 37.8987°</t>
  </si>
  <si>
    <t>47.1455° 37.8065°</t>
  </si>
  <si>
    <t>16-19/08/2016</t>
  </si>
  <si>
    <t>48.0467° 38.1296°</t>
  </si>
  <si>
    <t>47.9905° 37.8560°</t>
  </si>
  <si>
    <t>48.0395° 37.9500°</t>
  </si>
  <si>
    <t>47.9981° 37.9467°</t>
  </si>
  <si>
    <t>47.9610° 37.8150°</t>
  </si>
  <si>
    <t>Novohryhorivka</t>
  </si>
  <si>
    <t>48.3705° 38.4088°</t>
  </si>
  <si>
    <t>48.3680° 38.4213°</t>
  </si>
  <si>
    <t>48.3673° 38.4240°</t>
  </si>
  <si>
    <t>48.3677° 38.4105°</t>
  </si>
  <si>
    <t>48.3636° 38.4178°</t>
  </si>
  <si>
    <t>48.3610° 38.4138°</t>
  </si>
  <si>
    <t>48.3625° 38.4233°</t>
  </si>
  <si>
    <t>48.3620° 38.4242°</t>
  </si>
  <si>
    <t>armored</t>
  </si>
  <si>
    <t>48.5270° 39.3870°</t>
  </si>
  <si>
    <t>48.5280° 39.4000°</t>
  </si>
  <si>
    <t>https://www.google.com/maps/d/viewer?mid=14Q6WqozGQhpE4KgQr-5zIPNjYiU&amp;ll=48.571177443368995%2C39.36305073793335&amp;z=15</t>
  </si>
  <si>
    <t>48.5730° 39.3515°</t>
  </si>
  <si>
    <t>48.5363° 39.4150°</t>
  </si>
  <si>
    <t>48.5765° 39.5300°</t>
  </si>
  <si>
    <t>48.6980° 38.9790°</t>
  </si>
  <si>
    <t>48.6620° 38.8650°</t>
  </si>
  <si>
    <t>48.5620° 38.9465°</t>
  </si>
  <si>
    <t>48.5825° 38.6295°</t>
  </si>
  <si>
    <t>48.5018° 38.6770°</t>
  </si>
  <si>
    <t>27-30/08/2016</t>
  </si>
  <si>
    <t>48.1235° 38.9905°</t>
  </si>
  <si>
    <t>48.0755° 38.9895°</t>
  </si>
  <si>
    <t>48.0470° 38.9450°</t>
  </si>
  <si>
    <t>48.4030° 39.6400°</t>
  </si>
  <si>
    <t>Zemlyane</t>
  </si>
  <si>
    <t>R330-ZH informnapalm</t>
  </si>
  <si>
    <t>https://informnapalm.org/en/russian-r-330zh-jammer-detected-7-km-from-the-contact-line-in-donbas/</t>
  </si>
  <si>
    <t>48.1475° 38.9370°</t>
  </si>
  <si>
    <t>48.1550° 38.8890°</t>
  </si>
  <si>
    <t>48.6325° 38.4950°</t>
  </si>
  <si>
    <t>48.4620° 38.4410°</t>
  </si>
  <si>
    <t>30/7/-1/8/2015</t>
  </si>
  <si>
    <t>20-24/7/2015</t>
  </si>
  <si>
    <t>48.5280° 39.3710°</t>
  </si>
  <si>
    <t>10-18/09/2015</t>
  </si>
  <si>
    <t>nd</t>
  </si>
  <si>
    <t>48.5200° 39.3150°</t>
  </si>
  <si>
    <t>48.5160° 39.3090°</t>
  </si>
  <si>
    <t>48.5160° 39.3000°</t>
  </si>
  <si>
    <t>48.5350° 39.2780°</t>
  </si>
  <si>
    <t>48.5360° 39.2900°</t>
  </si>
  <si>
    <t>48.5225° 39.3745°</t>
  </si>
  <si>
    <t>48.5275° 39.3750°</t>
  </si>
  <si>
    <t>48.5280° 39.3570°</t>
  </si>
  <si>
    <t>48.5290° 39.3780°</t>
  </si>
  <si>
    <t>48.5300° 39.3805°</t>
  </si>
  <si>
    <t>48.5230° 39.3870°</t>
  </si>
  <si>
    <t>48.5420° 39.3380°</t>
  </si>
  <si>
    <t>48.5400° 39.3770°</t>
  </si>
  <si>
    <t>48.5400° 39.3270°</t>
  </si>
  <si>
    <t>48.5365° 39.3180°</t>
  </si>
  <si>
    <t>t1</t>
  </si>
  <si>
    <t>48.5375° 39.3230°</t>
  </si>
  <si>
    <t>48.5355° 39.3200°</t>
  </si>
  <si>
    <t>48.5350° 39.3210°</t>
  </si>
  <si>
    <t>48.5245° 39.3610°</t>
  </si>
  <si>
    <t>48.5260° 39.3750°</t>
  </si>
  <si>
    <t>48.5470° 39.4305°</t>
  </si>
  <si>
    <t>48.6470° 39.3820°</t>
  </si>
  <si>
    <t xml:space="preserve">48.5730° 39.4135° </t>
  </si>
  <si>
    <t>48.5795° 39.3030°</t>
  </si>
  <si>
    <t>48.5785° 39.3010°</t>
  </si>
  <si>
    <t>48.5735° 39.2870°</t>
  </si>
  <si>
    <t>48.5850° 39.4030°</t>
  </si>
  <si>
    <t>48.5810° 39.2640°</t>
  </si>
  <si>
    <t>48.5800° 39.2675°</t>
  </si>
  <si>
    <t>48.5871° 39.2120°</t>
  </si>
  <si>
    <t>frontline 2014</t>
  </si>
  <si>
    <t>48.5850° 39.2310°</t>
  </si>
  <si>
    <t>48.5675° 39.3405°</t>
  </si>
  <si>
    <t>48.5670° 39.3385°</t>
  </si>
  <si>
    <t>48.5740° 39.3410°</t>
  </si>
  <si>
    <t>48.5785° 39.3090°</t>
  </si>
  <si>
    <t>48.5800° 39.3480°</t>
  </si>
  <si>
    <t>48.5620° 39.3625°</t>
  </si>
  <si>
    <t>48.5780° 39.3430°</t>
  </si>
  <si>
    <t>48.5775° 39.3380°</t>
  </si>
  <si>
    <t>48.5560° 39.2850°</t>
  </si>
  <si>
    <t>48.5795° 39.3515°</t>
  </si>
  <si>
    <t>48.5915° 39.2585°</t>
  </si>
  <si>
    <t>48.5810° 39.2925°</t>
  </si>
  <si>
    <t>48.5605° 39.3155°</t>
  </si>
  <si>
    <t>48.5485° 39.3330°</t>
  </si>
  <si>
    <t>48.5435° 39.3315°</t>
  </si>
  <si>
    <t>48.5380° 39.3555°</t>
  </si>
  <si>
    <t>48.5667° 39.3476°</t>
  </si>
  <si>
    <t>48.5315° 39.3440°</t>
  </si>
  <si>
    <t>48.5575° 39.3165°</t>
  </si>
  <si>
    <t>https://twitter.com/5urpher/status/933403522476990465</t>
  </si>
  <si>
    <t>48.3230° 39.6515°</t>
  </si>
  <si>
    <t>48.5780° 39.4030°</t>
  </si>
  <si>
    <t>48.6000° 39.1675°</t>
  </si>
  <si>
    <t>48.6020° 39.1715°</t>
  </si>
  <si>
    <t>48.5985° 39.1700°</t>
  </si>
  <si>
    <t>48.5980° 39.1960°</t>
  </si>
  <si>
    <t>48.5970° 39.1785°</t>
  </si>
  <si>
    <t>48.5955° 39.1790°</t>
  </si>
  <si>
    <t>48.5560° 39.1810°</t>
  </si>
  <si>
    <t>48.5570° 39.1830°</t>
  </si>
  <si>
    <t>48.5550° 39.1825°</t>
  </si>
  <si>
    <t>48.5560° 39.1840°</t>
  </si>
  <si>
    <t>48.5580° 39.1810°</t>
  </si>
  <si>
    <t>48.3765° 39.1160°</t>
  </si>
  <si>
    <t>48.3750° 39.1305°</t>
  </si>
  <si>
    <t>48.3705° 39.1270°</t>
  </si>
  <si>
    <t>48.3915° 39.0680°</t>
  </si>
  <si>
    <t>48.3845° 39.0740°</t>
  </si>
  <si>
    <t>48.3550° 39.0625°</t>
  </si>
  <si>
    <t>48.3645° 39.0785°</t>
  </si>
  <si>
    <t>48.3600° 39.0860°</t>
  </si>
  <si>
    <t>48.3480° 39.0990°</t>
  </si>
  <si>
    <t>48.3810° 39.0535°</t>
  </si>
  <si>
    <t>48.3915° 39.0810°</t>
  </si>
  <si>
    <t>48.3360° 39.0470°</t>
  </si>
  <si>
    <t>48.3670° 39.0000°</t>
  </si>
  <si>
    <t>48.3610° 39.0650°</t>
  </si>
  <si>
    <t>48.3500° 39.0610°</t>
  </si>
  <si>
    <t>48.3670° 39.0665°</t>
  </si>
  <si>
    <t>48.3330° 39.1455°</t>
  </si>
  <si>
    <t>48.3550° 39.1420°</t>
  </si>
  <si>
    <t>48.3375° 39.1145°</t>
  </si>
  <si>
    <t>48.3585° 39.1375°</t>
  </si>
  <si>
    <t>48.3490° 39.1670°</t>
  </si>
  <si>
    <t>48.3525° 39.1645°</t>
  </si>
  <si>
    <t>48.3430° 39.1670°</t>
  </si>
  <si>
    <t>48.3365° 39.1230°</t>
  </si>
  <si>
    <t>48.3315° 39.1825°</t>
  </si>
  <si>
    <t>48.3205° 39.1500°</t>
  </si>
  <si>
    <t>48.3205° 39.1330°</t>
  </si>
  <si>
    <t>48.3220° 39.1260°</t>
  </si>
  <si>
    <t>48.3280° 39.1175°</t>
  </si>
  <si>
    <t>48.4065° 39.1330°</t>
  </si>
  <si>
    <t>48.4065° 39.2285°</t>
  </si>
  <si>
    <t>48.3940° 39.2355°</t>
  </si>
  <si>
    <t>48.4075° 39.2310°</t>
  </si>
  <si>
    <t>48.4080° 38.8800°</t>
  </si>
  <si>
    <t>48.4045° 38.8815°</t>
  </si>
  <si>
    <t>48.4140° 38.8810°</t>
  </si>
  <si>
    <t>20-26/09/2015</t>
  </si>
  <si>
    <t>48.3960° 38.8880°</t>
  </si>
  <si>
    <t>48.3850° 38.8850°</t>
  </si>
  <si>
    <t>48.3970° 38.8800°</t>
  </si>
  <si>
    <t>48.4910° 39.0630°</t>
  </si>
  <si>
    <t>48.4535° 38.9735°</t>
  </si>
  <si>
    <t>48.4410° 38.9680°</t>
  </si>
  <si>
    <t>48.4310° 38.9860°</t>
  </si>
  <si>
    <t>48.4275° 38.9800°</t>
  </si>
  <si>
    <t>48.4325° 38.9790°</t>
  </si>
  <si>
    <t>48.5605° 39.2155°</t>
  </si>
  <si>
    <t>48.5660° 39.2285°</t>
  </si>
  <si>
    <t>48.0475° 37.9065°</t>
  </si>
  <si>
    <t>48.0450° 37.9005°</t>
  </si>
  <si>
    <t>12-17/09/2015</t>
  </si>
  <si>
    <t>08-13/04/2016</t>
  </si>
  <si>
    <t>48.0465° 37.8990°</t>
  </si>
  <si>
    <t>48.5320° 39.4630°</t>
  </si>
  <si>
    <t>48.5270° 39.4640°</t>
  </si>
  <si>
    <t>48.5480° 39.4890°</t>
  </si>
  <si>
    <t>48.5560° 39.0275°</t>
  </si>
  <si>
    <t>48.4910° 38.9710°</t>
  </si>
  <si>
    <t>48.5250° 39.6675°</t>
  </si>
  <si>
    <t>48.6295° 39.2150°</t>
  </si>
  <si>
    <t>48.4390° 38.8095°</t>
  </si>
  <si>
    <t>48.4480° 38.8370°</t>
  </si>
  <si>
    <t>48.4495° 38.8290°</t>
  </si>
  <si>
    <t>48.4600° 38.8075°</t>
  </si>
  <si>
    <t>48.4415° 38.8035°</t>
  </si>
  <si>
    <t>48.4895° 38.7930°</t>
  </si>
  <si>
    <t>48.4770° 38.8385°</t>
  </si>
  <si>
    <t>48.4485° 38.8025°</t>
  </si>
  <si>
    <t>48.4350° 38.8095°</t>
  </si>
  <si>
    <t>48.4745° 38.8030°</t>
  </si>
  <si>
    <t>48.4305° 38.8320°</t>
  </si>
  <si>
    <t>48.4745° 38.7810°</t>
  </si>
  <si>
    <t>48.4675° 38.7790°</t>
  </si>
  <si>
    <t>48.4665° 38.7800°</t>
  </si>
  <si>
    <t>48.4775° 38.7865°</t>
  </si>
  <si>
    <t>48.4870° 38.7770°</t>
  </si>
  <si>
    <t>48.4710° 38.7725°</t>
  </si>
  <si>
    <t>48.4745° 38.7785°</t>
  </si>
  <si>
    <t>48.4575° 38.8035°</t>
  </si>
  <si>
    <t>48.4885° 38.7855°</t>
  </si>
  <si>
    <t>48.4740° 38.8275°</t>
  </si>
  <si>
    <t>48.3925° 38.8010°</t>
  </si>
  <si>
    <t>48.4195° 38.6905°</t>
  </si>
  <si>
    <t>48.4050° 38.6315°</t>
  </si>
  <si>
    <t>48.4370° 38.5575°</t>
  </si>
  <si>
    <t>48.4365° 38.9095°</t>
  </si>
  <si>
    <t>48.4340° 38.8990°</t>
  </si>
  <si>
    <t>48.4340° 38.9015°</t>
  </si>
  <si>
    <t>48.5670° 38.6445°</t>
  </si>
  <si>
    <t xml:space="preserve">48.5775° 38.6375° </t>
  </si>
  <si>
    <t xml:space="preserve">48.5745° 38.6650° </t>
  </si>
  <si>
    <t>48.5860° 38.6585°</t>
  </si>
  <si>
    <t>48.5565° 38.6275°</t>
  </si>
  <si>
    <t>48.5645° 38.6415°</t>
  </si>
  <si>
    <t>48.5625° 38.6470°</t>
  </si>
  <si>
    <t>48.3770° 39.7825°</t>
  </si>
  <si>
    <t>48.3840° 38.5345°</t>
  </si>
  <si>
    <t>48.3825° 38.5370°</t>
  </si>
  <si>
    <t>48.4020° 38.5270°</t>
  </si>
  <si>
    <t>48.4455° 38.5490°</t>
  </si>
  <si>
    <t>48.4880° 38.5890°</t>
  </si>
  <si>
    <t>48.4915° 38.6145°</t>
  </si>
  <si>
    <t>48.5855° 38.6430°</t>
  </si>
  <si>
    <t>48.5490° 38.6115°</t>
  </si>
  <si>
    <t>48.5010° 38.6290°</t>
  </si>
  <si>
    <t>48.4970° 38.6485°</t>
  </si>
  <si>
    <t>48.5225° 38.6580°</t>
  </si>
  <si>
    <t>5-10/08/2015</t>
  </si>
  <si>
    <t>48.5215° 38.7080°</t>
  </si>
  <si>
    <t>48.4730° 38.6540°</t>
  </si>
  <si>
    <t>48.5235° 38.6370°</t>
  </si>
  <si>
    <t>48.5480° 38.5655°</t>
  </si>
  <si>
    <t>48.5520° 38.5705°</t>
  </si>
  <si>
    <t>48.5495° 38.5680°</t>
  </si>
  <si>
    <t>48.5650° 38.5125°</t>
  </si>
  <si>
    <t>48.5335° 38.4715°</t>
  </si>
  <si>
    <t>48.5205° 38.4660°</t>
  </si>
  <si>
    <t>48.4690° 38.4365°</t>
  </si>
  <si>
    <t>48.4615° 38.4255°</t>
  </si>
  <si>
    <t>48.4675° 38.4500°</t>
  </si>
  <si>
    <t>48.4935° 38.4805°</t>
  </si>
  <si>
    <t>48.4950° 38.5060°</t>
  </si>
  <si>
    <t>48.4975° 38.4510°</t>
  </si>
  <si>
    <t>48.5005° 38.4570°</t>
  </si>
  <si>
    <t>48.4865° 38.4395°</t>
  </si>
  <si>
    <t>48.5655° 38.5175°</t>
  </si>
  <si>
    <t>48.4100° 38.4140°</t>
  </si>
  <si>
    <t>Nyzhnje Lozove</t>
  </si>
  <si>
    <t>48.4100° 38.4130°</t>
  </si>
  <si>
    <t>48.4135° 38.4115°</t>
  </si>
  <si>
    <t>48.4470° 38.5065°</t>
  </si>
  <si>
    <t>48.5430° 38.4715°</t>
  </si>
  <si>
    <t>48.5850° 38.4360°</t>
  </si>
  <si>
    <t>48.5910° 38.4350°</t>
  </si>
  <si>
    <t>48.5880° 38.4495°</t>
  </si>
  <si>
    <t>48.5650° 38.4725°</t>
  </si>
  <si>
    <t>48.4770° 38.4610°</t>
  </si>
  <si>
    <t>48.4795° 38.4705°</t>
  </si>
  <si>
    <t>48.4445° 38.4790°</t>
  </si>
  <si>
    <t>48.4720° 38.8460°</t>
  </si>
  <si>
    <t>48.5690° 38.7650°</t>
  </si>
  <si>
    <t>48.6340° 38.5325°</t>
  </si>
  <si>
    <t>48.6100° 38.5320°</t>
  </si>
  <si>
    <t>48.6265° 38.5225°</t>
  </si>
  <si>
    <t>48.6310° 38.5595°</t>
  </si>
  <si>
    <t>48.6205° 38.5410°</t>
  </si>
  <si>
    <t>48.6405° 38.5295°</t>
  </si>
  <si>
    <t>48.3075° 39.5750°</t>
  </si>
  <si>
    <t>48.3090° 39.7170°</t>
  </si>
  <si>
    <t>48.3020° 39.7305°</t>
  </si>
  <si>
    <t>48.3030° 39.7255°</t>
  </si>
  <si>
    <t>48.3135° 39.7090°</t>
  </si>
  <si>
    <t>48.1345° 38.9660°</t>
  </si>
  <si>
    <t>48.1435° 38.8990°</t>
  </si>
  <si>
    <t>48.1520° 38.9430°</t>
  </si>
  <si>
    <t>48.1280° 38.8890°</t>
  </si>
  <si>
    <t>48.2875° 38.5850°</t>
  </si>
  <si>
    <t>48.1615° 38.9280°</t>
  </si>
  <si>
    <t>48.1670° 38.9235°</t>
  </si>
  <si>
    <t>48.1330° 39.0290°</t>
  </si>
  <si>
    <t>48.6715° 39.3095°</t>
  </si>
  <si>
    <t>48.6765° 39.2845°</t>
  </si>
  <si>
    <t>48.7065° 39.2835°</t>
  </si>
  <si>
    <t>48.7115° 39.2860°</t>
  </si>
  <si>
    <t>48.7290° 39.2820°</t>
  </si>
  <si>
    <t>48.7325° 39.3085°</t>
  </si>
  <si>
    <t>48.6940° 38.9840°</t>
  </si>
  <si>
    <t>48.6900° 38.9770°</t>
  </si>
  <si>
    <t>48.7107° 38.9760°</t>
  </si>
  <si>
    <t>48.6845° 38.9900°</t>
  </si>
  <si>
    <t>48.6660° 38.8690°</t>
  </si>
  <si>
    <t>48.7055° 38.9020°</t>
  </si>
  <si>
    <t>48.7040° 38.9015°</t>
  </si>
  <si>
    <t>48.3115° 38.4515°</t>
  </si>
  <si>
    <t>48.3060° 38.4385°</t>
  </si>
  <si>
    <t>48.3565° 38.4790°</t>
  </si>
  <si>
    <t>48.3095° 38.4330°</t>
  </si>
  <si>
    <t>48.3125° 38.4425°</t>
  </si>
  <si>
    <t>48.3090° 38.4370°</t>
  </si>
  <si>
    <t>48.3230° 38.5320°</t>
  </si>
  <si>
    <t>48.3165° 38.5140°</t>
  </si>
  <si>
    <t>48.1190° 39.0735°</t>
  </si>
  <si>
    <t>48.1240° 39.0855°</t>
  </si>
  <si>
    <t>48.0990° 39.0720°</t>
  </si>
  <si>
    <t>48.0900° 39.0615°</t>
  </si>
  <si>
    <t>48.3415° 39.7135°</t>
  </si>
  <si>
    <t>48.3355° 39.7015°</t>
  </si>
  <si>
    <t>48.3345° 39.7055°</t>
  </si>
  <si>
    <t>48.0715° 38.9780°</t>
  </si>
  <si>
    <t>48.0905° 38.9635°</t>
  </si>
  <si>
    <t>48.6335° 38.5250°</t>
  </si>
  <si>
    <t>48.6325° 38.5120°</t>
  </si>
  <si>
    <t>48.6320° 38.5135°</t>
  </si>
  <si>
    <t>48.6355° 38.6400°</t>
  </si>
  <si>
    <t>48.6300° 38.6495°</t>
  </si>
  <si>
    <t>48.6310° 38.6630°</t>
  </si>
  <si>
    <t>48.1315° 39.0245°</t>
  </si>
  <si>
    <t>48.1420° 38.9095°</t>
  </si>
  <si>
    <t>48.1955° 38.9340°</t>
  </si>
  <si>
    <t>48.4540° 39.7010°</t>
  </si>
  <si>
    <t>48.6945° 38.6740°</t>
  </si>
  <si>
    <t>48.6455° 38.6710°</t>
  </si>
  <si>
    <t>48.1360° 38.9155°</t>
  </si>
  <si>
    <t>48.1400° 38.9125°</t>
  </si>
  <si>
    <t>https://www.google.com/maps/d/viewer?mid=14Q6WqozGQhpE4KgQr-5zIPNjYiU&amp;ll=48.17643976925493%2C38.92330793435974&amp;z=12</t>
  </si>
  <si>
    <t>48.1735° 38.9300°</t>
  </si>
  <si>
    <t>48.1775° 38.9220°</t>
  </si>
  <si>
    <t>48.0515° 38.9955°</t>
  </si>
  <si>
    <t>48.0470° 38.9630°</t>
  </si>
  <si>
    <t>48.0655° 38.9275°</t>
  </si>
  <si>
    <t>4-11/06/2015</t>
  </si>
  <si>
    <t>48.0840° 39.6590°</t>
  </si>
  <si>
    <t>48.6965° 38.8845°</t>
  </si>
  <si>
    <t>48.6340° 38.7855°</t>
  </si>
  <si>
    <t>48.7195° 38.8585°</t>
  </si>
  <si>
    <t>48.7250° 38.8955°</t>
  </si>
  <si>
    <t>48.7160° 38.8925°</t>
  </si>
  <si>
    <t>48.7140° 38.8920°</t>
  </si>
  <si>
    <t>48.7260° 38.8400°</t>
  </si>
  <si>
    <t>48.7250° 38.8350°</t>
  </si>
  <si>
    <t>48.7220° 38.8615°</t>
  </si>
  <si>
    <t>48.7210° 38.8670°</t>
  </si>
  <si>
    <t>48.7190° 38.8700°</t>
  </si>
  <si>
    <t>48.7090° 38.8580°</t>
  </si>
  <si>
    <t>48.7145° 38.8700°</t>
  </si>
  <si>
    <t>48.6580° 38.7525°</t>
  </si>
  <si>
    <t>48.1100° 39.1065°</t>
  </si>
  <si>
    <t>48.6290° 39.2860°</t>
  </si>
  <si>
    <t>48.6265° 38.5295°</t>
  </si>
  <si>
    <t>48.4595° 38.8340°</t>
  </si>
  <si>
    <t>E</t>
  </si>
  <si>
    <t>A</t>
  </si>
  <si>
    <t>B</t>
  </si>
  <si>
    <t>T</t>
  </si>
  <si>
    <t>M</t>
  </si>
  <si>
    <t>K</t>
  </si>
  <si>
    <t>O</t>
  </si>
  <si>
    <t>I</t>
  </si>
  <si>
    <t>L</t>
  </si>
  <si>
    <t>C</t>
  </si>
  <si>
    <t>G</t>
  </si>
  <si>
    <t>J</t>
  </si>
  <si>
    <t>Q</t>
  </si>
  <si>
    <t>U</t>
  </si>
  <si>
    <t>V</t>
  </si>
  <si>
    <t>W</t>
  </si>
  <si>
    <t>Zholobok</t>
  </si>
  <si>
    <t>48.7110° 38.7040°</t>
  </si>
  <si>
    <t>48.6940° 38.6200°</t>
  </si>
  <si>
    <t>48.5340° 39.1830°</t>
  </si>
  <si>
    <t>48.0765° 39.6550°</t>
  </si>
  <si>
    <t>48.0845° 39.6375°</t>
  </si>
  <si>
    <t>48.1020° 39.6715°</t>
  </si>
  <si>
    <t>48.0775° 39.4090°</t>
  </si>
  <si>
    <t>48.0780° 39.4020°</t>
  </si>
  <si>
    <t>48.0830° 39.3755°</t>
  </si>
  <si>
    <t>48.0855° 39.3760°</t>
  </si>
  <si>
    <t>48.2705° 38.9515°</t>
  </si>
  <si>
    <t>48.5090° 38.4600°</t>
  </si>
  <si>
    <t>48.5430° 38.4900°</t>
  </si>
  <si>
    <t>48.3735° 38.0855°</t>
  </si>
  <si>
    <t>47.6650° 37.9110°</t>
  </si>
  <si>
    <t>48.4920° 38.9875°</t>
  </si>
  <si>
    <t>48.5420° 38.5555°</t>
  </si>
  <si>
    <t>48.6615° 38.9095°</t>
  </si>
  <si>
    <t>48.5485° 38.6405°</t>
  </si>
  <si>
    <t>48.5505° 38.6375°</t>
  </si>
  <si>
    <t>48.0725° 39.3870°</t>
  </si>
  <si>
    <t>48.0945° 39.3525°</t>
  </si>
  <si>
    <t>48.0845° 39.3500°</t>
  </si>
  <si>
    <t>47.9455° 39.1290°</t>
  </si>
  <si>
    <t>Ivanivka</t>
  </si>
  <si>
    <t>48.5767° 39.3035°</t>
  </si>
  <si>
    <t>48.5795° 39.2980°</t>
  </si>
  <si>
    <t>FRONT N.</t>
  </si>
  <si>
    <t>TTA ALTCHEVSK</t>
  </si>
  <si>
    <t>ALTCHEVSK+STACK</t>
  </si>
  <si>
    <t>FRONT O.</t>
  </si>
  <si>
    <t>KRASNYI LUCH</t>
  </si>
  <si>
    <t>Z</t>
  </si>
  <si>
    <t>SVERDLOVSK / ROVENKI</t>
  </si>
  <si>
    <t>48.6275° 38.4990°</t>
  </si>
  <si>
    <t>48.6290° 38.5090°</t>
  </si>
  <si>
    <t>https://twitter.com/5urpher/status/939175407995248640</t>
  </si>
  <si>
    <t>48.6240° 38.5290°</t>
  </si>
  <si>
    <t>48.6555° 39.3060°</t>
  </si>
  <si>
    <t>48.6500° 39.2780°</t>
  </si>
  <si>
    <t>Stukalova Balka</t>
  </si>
  <si>
    <t>48.6090° 39.2345°</t>
  </si>
  <si>
    <t>48.6105° 39.2360°</t>
  </si>
  <si>
    <t>48.3600° 39.0200°</t>
  </si>
  <si>
    <t>48.3290° 39.1375°</t>
  </si>
  <si>
    <t>48.3380° 38.4030°</t>
  </si>
  <si>
    <t>48.3295° 38.3985°</t>
  </si>
  <si>
    <t> https://www.google.com/maps/d/viewer?mid=14Q6WqozGQhpE4KgQr-5zIPNjYiU&amp;ll=48.338229248131036%2C38.403603115634155&amp;z=18</t>
  </si>
  <si>
    <t>https://www.google.com/maps/d/viewer?mid=14Q6WqozGQhpE4KgQr-5zIPNjYiU&amp;ll=48.33665131274606%2C38.401103296832275&amp;z=14</t>
  </si>
  <si>
    <t>48.6225° 38.5560°</t>
  </si>
  <si>
    <t>48.6370° 38.6390°</t>
  </si>
  <si>
    <t>48.6550° 38.6560°</t>
  </si>
  <si>
    <t>place</t>
  </si>
  <si>
    <t>48.3555° 39.7320°</t>
  </si>
  <si>
    <t>48.3165° 39.7100°</t>
  </si>
  <si>
    <t>48.3295° 39.7050°</t>
  </si>
  <si>
    <t>48.6250° 38.5310°</t>
  </si>
  <si>
    <t>petrovske</t>
  </si>
  <si>
    <t>48.2995° 38.8970°</t>
  </si>
  <si>
    <t>48.3170° 38.9110°</t>
  </si>
  <si>
    <t>shchotove</t>
  </si>
  <si>
    <t>48.1695° 39.1125°</t>
  </si>
  <si>
    <t>velykyi Loh</t>
  </si>
  <si>
    <t>48.2440° 39.5465°</t>
  </si>
  <si>
    <t>Porichchya</t>
  </si>
  <si>
    <t>48.2660° 39.7795°</t>
  </si>
  <si>
    <t>48.5380° 39.3585°</t>
  </si>
  <si>
    <t>48.5638° 39.3315°</t>
  </si>
  <si>
    <t>48.5670° 39.3460°</t>
  </si>
  <si>
    <t>48.5770° 39.3020°</t>
  </si>
  <si>
    <t>yellow</t>
  </si>
  <si>
    <t>48.5720° 39.3650°</t>
  </si>
  <si>
    <t>48.6075° 39.4805°</t>
  </si>
  <si>
    <t>48.5525° 39.1805°</t>
  </si>
  <si>
    <t>48.4070° 39.2160°</t>
  </si>
  <si>
    <t>Road Loutouhyne Heoriivka</t>
  </si>
  <si>
    <t>tg</t>
  </si>
  <si>
    <t>Vrubivs'kyi</t>
  </si>
  <si>
    <t>48.4950° 39.0505°</t>
  </si>
  <si>
    <t>48.6980° 39.2685°</t>
  </si>
  <si>
    <t>Krasnodon/Sorokyne</t>
  </si>
  <si>
    <t>48.3270° 39.7075°</t>
  </si>
  <si>
    <t>48.6805° 38.9915°</t>
  </si>
  <si>
    <t>Habun</t>
  </si>
  <si>
    <t>Krasnyi Luch / Krasnolutska</t>
  </si>
  <si>
    <t>48.1370° 38.9200°</t>
  </si>
  <si>
    <t>48.1335° 38.9145°</t>
  </si>
  <si>
    <t>48.1425° 38.8995°</t>
  </si>
  <si>
    <t>osce pic</t>
  </si>
  <si>
    <t>Kripens'kyi</t>
  </si>
  <si>
    <t>base?</t>
  </si>
  <si>
    <t>48.4705° 38.7760°</t>
  </si>
  <si>
    <t>@strannic 03/2017</t>
  </si>
  <si>
    <t>48.5810° 38.6310°</t>
  </si>
  <si>
    <t>48.5580° 38.6335°</t>
  </si>
  <si>
    <t>@strannic 03 à 05 2017</t>
  </si>
  <si>
    <t>48.5430° 38.5485°</t>
  </si>
  <si>
    <t>48.6255° 38.5295°</t>
  </si>
  <si>
    <t>48.4485° 38.8335°</t>
  </si>
  <si>
    <t>48.4590° 38.8125°</t>
  </si>
  <si>
    <t>Holubivs'ke</t>
  </si>
  <si>
    <t>48.6935° 38.6125°</t>
  </si>
  <si>
    <t>@5urpher + video</t>
  </si>
  <si>
    <t>48.6160° 38.5170°</t>
  </si>
  <si>
    <t>48.6560° 38.5255°</t>
  </si>
  <si>
    <t>48.6335° 38.5365°</t>
  </si>
  <si>
    <t>Miusynsk</t>
  </si>
  <si>
    <t>48.0980° 38.8560°</t>
  </si>
  <si>
    <t>48.3895° 38.5410°</t>
  </si>
  <si>
    <t>Depreradivka</t>
  </si>
  <si>
    <t>48.3585° 38.5015°</t>
  </si>
  <si>
    <t>48.4010° 38.5325°</t>
  </si>
  <si>
    <t>48.4565° 38.9055°</t>
  </si>
  <si>
    <t>48.4715° 38.8185°</t>
  </si>
  <si>
    <t>48.5815° 38.9185°</t>
  </si>
  <si>
    <t>Bairachky</t>
  </si>
  <si>
    <t>48.3870° 38.5935°</t>
  </si>
  <si>
    <t>Novooleksandrivka</t>
  </si>
  <si>
    <t>48.6105° 38.4485°</t>
  </si>
  <si>
    <t>48.6225° 38.4485°</t>
  </si>
  <si>
    <t>48.5025° 38.6155°</t>
  </si>
  <si>
    <t>48.5055° 38.6605°</t>
  </si>
  <si>
    <t>48.0680° 39.6620°</t>
  </si>
  <si>
    <t>Tsentral'nyi</t>
  </si>
  <si>
    <t>48.3505° 38.5815°</t>
  </si>
  <si>
    <t>48.5870° 39.2290°</t>
  </si>
  <si>
    <t>@5urpher + photos 2014</t>
  </si>
  <si>
    <t>48.6430° 38.6280°</t>
  </si>
  <si>
    <t>48.6475° 38.6665°</t>
  </si>
  <si>
    <t>Zolote</t>
  </si>
  <si>
    <t>48.6625° 38.5780°</t>
  </si>
  <si>
    <t>48.4310° 38.9410°</t>
  </si>
  <si>
    <t>48.4795° 38.8085°</t>
  </si>
  <si>
    <t>48.4735° 38.7950°</t>
  </si>
  <si>
    <t>48.4530° 38.8135°</t>
  </si>
  <si>
    <t>48.4548° 38.7795°</t>
  </si>
  <si>
    <t>48.4680° 38.8080°</t>
  </si>
  <si>
    <t>48.4635° 38.8225°</t>
  </si>
  <si>
    <t>@5urpher - 11/1/16</t>
  </si>
  <si>
    <t>48.4675° 38.7880°</t>
  </si>
  <si>
    <t>Perevalsk</t>
  </si>
  <si>
    <t>48.4360° 38.8080°</t>
  </si>
  <si>
    <t>@5urpher - convoi 2014 ?</t>
  </si>
  <si>
    <t>48.5810° 39.3400°</t>
  </si>
  <si>
    <t>48.5720° 39.3130°</t>
  </si>
  <si>
    <t>48.5715° 39.3100°</t>
  </si>
  <si>
    <t>48.5705° 39.3195°</t>
  </si>
  <si>
    <t>48.5525° 39.3285°</t>
  </si>
  <si>
    <t>48.5375° 39.3150°</t>
  </si>
  <si>
    <t>48.5390° 39.3050°</t>
  </si>
  <si>
    <t>48.5260° 39.2970°</t>
  </si>
  <si>
    <t>48.5310° 39.2820°</t>
  </si>
  <si>
    <t>48.5945° 39.4095°</t>
  </si>
  <si>
    <t>48.5800° 39.4085°</t>
  </si>
  <si>
    <t>48.5610° 39.3165°</t>
  </si>
  <si>
    <t>@5urpher + photos - 23/2/15 ?</t>
  </si>
  <si>
    <t>48.5795° 39.2755°</t>
  </si>
  <si>
    <t>47.9430° 37.5520°</t>
  </si>
  <si>
    <t>47.9430° 37.5545°</t>
  </si>
  <si>
    <t>47.9760° 37.5950°</t>
  </si>
  <si>
    <t>47.9570° 37.6870°</t>
  </si>
  <si>
    <t>47.9430° 37.6840°</t>
  </si>
  <si>
    <t>47.9560° 37.7590°</t>
  </si>
  <si>
    <t>47.9640° 37.7445°</t>
  </si>
  <si>
    <t>47.9650° 37.7550°</t>
  </si>
  <si>
    <t>47.9660° 37.7540°</t>
  </si>
  <si>
    <t>47.9680° 37.7755°</t>
  </si>
  <si>
    <t>47.9610° 37.7505°</t>
  </si>
  <si>
    <t>47.9680° 37.7480°</t>
  </si>
  <si>
    <t>47.9750° 37.7405°</t>
  </si>
  <si>
    <t>48.0755° 37.9360°</t>
  </si>
  <si>
    <t>47.9575° 37.7340°</t>
  </si>
  <si>
    <t>47.9605° 37.7465°</t>
  </si>
  <si>
    <t>47.9605° 37.7635°</t>
  </si>
  <si>
    <t>47.9980° 37.7780°</t>
  </si>
  <si>
    <t>48.0145° 37.7460°</t>
  </si>
  <si>
    <t>48.0160° 37.7535°</t>
  </si>
  <si>
    <t>48.0125° 37.7435°</t>
  </si>
  <si>
    <t>47.9945° 37.7285°</t>
  </si>
  <si>
    <t>48.0020° 37.7545°</t>
  </si>
  <si>
    <t>47.9990° 37.7555°</t>
  </si>
  <si>
    <t xml:space="preserve">48.0025° 37.7725° </t>
  </si>
  <si>
    <t>47.9865° 37.7810°</t>
  </si>
  <si>
    <t>47.9930° 37.7995°</t>
  </si>
  <si>
    <t>47.9875° 37.8050°</t>
  </si>
  <si>
    <t>48.0030° 37.7355°</t>
  </si>
  <si>
    <t>47.9910° 37.7760°</t>
  </si>
  <si>
    <t>47.9635° 37.8045°</t>
  </si>
  <si>
    <t>47.9755° 37.7965°</t>
  </si>
  <si>
    <t>48.0040° 37.7660°</t>
  </si>
  <si>
    <t>48.0215° 37.7680°</t>
  </si>
  <si>
    <t>48.0150° 37.7180°</t>
  </si>
  <si>
    <t>48.0335° 37.7080°</t>
  </si>
  <si>
    <t>47.9930° 37.7695°</t>
  </si>
  <si>
    <t>47.9625° 37.8165°</t>
  </si>
  <si>
    <t>47.9520° 37.8270°</t>
  </si>
  <si>
    <t>47.9570° 37.8420°</t>
  </si>
  <si>
    <t>47.9540° 37.8815°</t>
  </si>
  <si>
    <t>47.9755° 37.8665°</t>
  </si>
  <si>
    <t>47.9530° 37.8655°</t>
  </si>
  <si>
    <t>47.9480° 37.8675°</t>
  </si>
  <si>
    <t>47.9595° 37.8630°</t>
  </si>
  <si>
    <t>47.9575° 37.8550°</t>
  </si>
  <si>
    <t>47.9560° 37.8660°</t>
  </si>
  <si>
    <t>47.9560° 37.8680°</t>
  </si>
  <si>
    <t>@5urpher - 3/9/16</t>
  </si>
  <si>
    <t>47.9490° 37.8885°</t>
  </si>
  <si>
    <t>47.9520° 37.8610°</t>
  </si>
  <si>
    <t>@5urpher - photots MRLS</t>
  </si>
  <si>
    <t>47.9295° 37.9070°</t>
  </si>
  <si>
    <t>47.9810° 37.8470°</t>
  </si>
  <si>
    <t>47.9535° 37.8665°</t>
  </si>
  <si>
    <t>47.9705° 37.8575°</t>
  </si>
  <si>
    <t>47.9520° 37.8915°</t>
  </si>
  <si>
    <t>47.9700° 37.9310°</t>
  </si>
  <si>
    <t>47.9470° 37.9630°</t>
  </si>
  <si>
    <t>47.9710° 37.8955°</t>
  </si>
  <si>
    <t>47.9960° 37.8685°</t>
  </si>
  <si>
    <t>47.9965° 37.8640°</t>
  </si>
  <si>
    <t>47.9975° 37.8595°</t>
  </si>
  <si>
    <t>47.9970° 37.8580°</t>
  </si>
  <si>
    <t>48.0005° 37.8605°</t>
  </si>
  <si>
    <t>47.9975° 37.8970°</t>
  </si>
  <si>
    <t>47.9985° 37.8720°</t>
  </si>
  <si>
    <t>48.0000° 37.8740°</t>
  </si>
  <si>
    <t>47.9880° 37.8510°</t>
  </si>
  <si>
    <t>47.9890° 37.8530°</t>
  </si>
  <si>
    <t>47.9950° 37.8405°</t>
  </si>
  <si>
    <t>48.0050° 37.8705°</t>
  </si>
  <si>
    <t>48.0135° 37.9030°</t>
  </si>
  <si>
    <t>48.0270° 37.8580°</t>
  </si>
  <si>
    <t>48.0270° 37.8535°</t>
  </si>
  <si>
    <t>48.0195° 37.8550°</t>
  </si>
  <si>
    <t>48.0085° 37.8935°</t>
  </si>
  <si>
    <t>48.0225° 37.8625°</t>
  </si>
  <si>
    <t>48.0055° 37.8300°</t>
  </si>
  <si>
    <t>48.0040° 37.8490°</t>
  </si>
  <si>
    <t>48.0365° 37.7945°</t>
  </si>
  <si>
    <t>48.0315° 37.7785°</t>
  </si>
  <si>
    <t>48.0305° 37.7560°</t>
  </si>
  <si>
    <t>48.0625° 37.7750°</t>
  </si>
  <si>
    <t>48.0385° 37.7910°</t>
  </si>
  <si>
    <t>@5urpher - 3/24/15</t>
  </si>
  <si>
    <t>48.0345° 37.7590°</t>
  </si>
  <si>
    <t>@5urpher - 7/31/15</t>
  </si>
  <si>
    <t>48.0575° 37.7665°</t>
  </si>
  <si>
    <t>48.0300° 37.7965°</t>
  </si>
  <si>
    <t>48.0535° 37.7840°</t>
  </si>
  <si>
    <t>48.0100° 37.8690°</t>
  </si>
  <si>
    <t>48.0135° 37.8010°</t>
  </si>
  <si>
    <t>48.0027° 37.7920°</t>
  </si>
  <si>
    <t>48.0070° 37.7950°</t>
  </si>
  <si>
    <t>48.0740° 37.7960°</t>
  </si>
  <si>
    <t>48.0620° 37.7600°</t>
  </si>
  <si>
    <t>48.0250° 37.8065°</t>
  </si>
  <si>
    <t>48.0290° 37.8080°</t>
  </si>
  <si>
    <t>48.0240° 37.8030°</t>
  </si>
  <si>
    <t>48.0165° 37.7975°</t>
  </si>
  <si>
    <t>wiki - @5urpher - 2/16/2016</t>
  </si>
  <si>
    <t>48.0260° 37.7825°</t>
  </si>
  <si>
    <t>47.9450° 38.0145°</t>
  </si>
  <si>
    <t>48.0940° 37.7760°</t>
  </si>
  <si>
    <t>48.0745° 37.8340°</t>
  </si>
  <si>
    <t>48.0765° 37.9300°</t>
  </si>
  <si>
    <t>47.9965° 37.9425°</t>
  </si>
  <si>
    <t>48.0030° 37.9420°</t>
  </si>
  <si>
    <t>47.9775° 37.9865°</t>
  </si>
  <si>
    <t>47.9960° 37.9220°</t>
  </si>
  <si>
    <t>48.0520° 37.8950°</t>
  </si>
  <si>
    <t>48.0660° 37.9520°</t>
  </si>
  <si>
    <t>48.0350° 37.9310°</t>
  </si>
  <si>
    <t>48.0230° 37.9350°</t>
  </si>
  <si>
    <t>48.0230° 37.9325°</t>
  </si>
  <si>
    <t>48.0235° 37.9300°</t>
  </si>
  <si>
    <t>48.0065° 38.0130°</t>
  </si>
  <si>
    <t>48.0065° 38.0155°</t>
  </si>
  <si>
    <t>48.0075° 38.0165°</t>
  </si>
  <si>
    <t>48.0415° 38.0330°</t>
  </si>
  <si>
    <t>? 30/10/2014 - @5urpher - 4/10/2016</t>
  </si>
  <si>
    <t>48.1240° 37.8480°</t>
  </si>
  <si>
    <t>48.1240° 37.8505°</t>
  </si>
  <si>
    <t>48.1185° 37.8580°</t>
  </si>
  <si>
    <t>48.1310° 37.8690°</t>
  </si>
  <si>
    <t>48.1333° 37.8870°</t>
  </si>
  <si>
    <t>48.1290° 37.8925°</t>
  </si>
  <si>
    <t>48.1265° 37.8345°</t>
  </si>
  <si>
    <t>47.9435° 38.0950°</t>
  </si>
  <si>
    <t>47.7000° 38.4935°</t>
  </si>
  <si>
    <t>47.5990° 38.2750°</t>
  </si>
  <si>
    <t>47.6330° 38.4040°</t>
  </si>
  <si>
    <t>47.7965° 38.4815°</t>
  </si>
  <si>
    <t>@5urpher - photos - 3/20/15</t>
  </si>
  <si>
    <t>47.7785° 38.4775°</t>
  </si>
  <si>
    <t>47.7960° 38.4750°</t>
  </si>
  <si>
    <t>starts 10/2015 - @5urpher - 3/16/2016</t>
  </si>
  <si>
    <t>47.7810° 38.4755°</t>
  </si>
  <si>
    <t>47.8070° 38.4550°</t>
  </si>
  <si>
    <t>47.8090° 38.4510°</t>
  </si>
  <si>
    <t>47.2345° 37.8950°</t>
  </si>
  <si>
    <t>47.2395° 37.9900°</t>
  </si>
  <si>
    <t>47.3100° 37.9340°</t>
  </si>
  <si>
    <t>@5urpher  - ?</t>
  </si>
  <si>
    <t>47.2325° 37.9875°</t>
  </si>
  <si>
    <t>47.3160° 37.9370°</t>
  </si>
  <si>
    <t>47.2220° 37.9395°</t>
  </si>
  <si>
    <t>47.2330° 37.9235°</t>
  </si>
  <si>
    <t>47.2300° 37.9315°</t>
  </si>
  <si>
    <t>47.2310° 37.9285°</t>
  </si>
  <si>
    <t>47.2315° 37.9270°</t>
  </si>
  <si>
    <t>47.2340° 37.9275°</t>
  </si>
  <si>
    <t>47.2265° 37.9280°</t>
  </si>
  <si>
    <t>47.1625° 37.9910°</t>
  </si>
  <si>
    <t>@5urpher  - ? - starts 07/2015 - 2 tr.</t>
  </si>
  <si>
    <t>47.1840° 37.9740°</t>
  </si>
  <si>
    <t>47.1935° 38.0470°</t>
  </si>
  <si>
    <t>@5urpher  - ? - shooting range</t>
  </si>
  <si>
    <t>47.1755° 37.8190°</t>
  </si>
  <si>
    <t>47.1795° 37.8645°</t>
  </si>
  <si>
    <t>47.1095° 37.8745°</t>
  </si>
  <si>
    <t>47.1005° 37.9400°</t>
  </si>
  <si>
    <t>47.1020° 37.9385°</t>
  </si>
  <si>
    <t>47.1030° 37.9370°</t>
  </si>
  <si>
    <t>47.0990° 37.9500°</t>
  </si>
  <si>
    <t>47.0980° 37.9470°</t>
  </si>
  <si>
    <t>47.0985° 37.9485°</t>
  </si>
  <si>
    <t>47.1120° 37.9380°</t>
  </si>
  <si>
    <t>47.1125° 37.9410°</t>
  </si>
  <si>
    <t>47.1125° 37.9355°</t>
  </si>
  <si>
    <t>47.1230° 38.1925°</t>
  </si>
  <si>
    <t>47.1305° 38.1935°</t>
  </si>
  <si>
    <t>47.2480° 38.2410°</t>
  </si>
  <si>
    <t>47.2550° 38.2620°</t>
  </si>
  <si>
    <t>47.1875° 38.1505°</t>
  </si>
  <si>
    <t>47.1810° 38.1180°</t>
  </si>
  <si>
    <t>47.2050° 38.1415°</t>
  </si>
  <si>
    <t>47.2075° 38.1305°</t>
  </si>
  <si>
    <t>47.1900° 38.1290°</t>
  </si>
  <si>
    <t>47.1880° 38.1390°</t>
  </si>
  <si>
    <t>47.1890° 38.1345°</t>
  </si>
  <si>
    <t>47.1885° 38.1715°</t>
  </si>
  <si>
    <t>47.1855° 38.1850°</t>
  </si>
  <si>
    <t>47.1645° 38.0780°</t>
  </si>
  <si>
    <t>47.1080° 38.1065°</t>
  </si>
  <si>
    <t>47.1285° 38.0910°</t>
  </si>
  <si>
    <t>47.1100° 38.0495°</t>
  </si>
  <si>
    <t>47.1095° 38.0505°</t>
  </si>
  <si>
    <t>47.1095° 38.0520°</t>
  </si>
  <si>
    <t>47.8915° 37.8035°</t>
  </si>
  <si>
    <t>47.8995° 37.7955°</t>
  </si>
  <si>
    <t>47.4110° 38.0105°</t>
  </si>
  <si>
    <t>47.4175° 38.0090°</t>
  </si>
  <si>
    <t>@5urpher - 8/11/2015</t>
  </si>
  <si>
    <t>47.4165° 38.0115°</t>
  </si>
  <si>
    <t>47.4195° 38.0110°</t>
  </si>
  <si>
    <t>47.4245° 37.9980°</t>
  </si>
  <si>
    <t>47.4160° 38.0385°</t>
  </si>
  <si>
    <t>47.4070° 38.0280°</t>
  </si>
  <si>
    <t>47.4135° 38.0360°</t>
  </si>
  <si>
    <t>@5urpher - 1/28/2016</t>
  </si>
  <si>
    <t>47.4050° 38.0395°</t>
  </si>
  <si>
    <t>47.4005° 38.0225°</t>
  </si>
  <si>
    <t>47.4155° 38.1045°</t>
  </si>
  <si>
    <t>@5urpher - 3/9/2016</t>
  </si>
  <si>
    <t>47.4190° 38.0690°</t>
  </si>
  <si>
    <t>47.4145° 38.0650°</t>
  </si>
  <si>
    <t>47.4130° 38.0645°</t>
  </si>
  <si>
    <t>47.4123° 38.0635°</t>
  </si>
  <si>
    <t>47.4120° 38.0675°</t>
  </si>
  <si>
    <t>47.4075° 38.0630°</t>
  </si>
  <si>
    <t>47.4025° 38.0625°</t>
  </si>
  <si>
    <t>47.4145° 38.0620°</t>
  </si>
  <si>
    <t>47.3675° 38.0530°</t>
  </si>
  <si>
    <t>47.3750° 38.0690°</t>
  </si>
  <si>
    <t>47.3740° 38.0630°</t>
  </si>
  <si>
    <t>47.3775° 38.0660°</t>
  </si>
  <si>
    <t>47.3520° 37.9425°</t>
  </si>
  <si>
    <t>47.3510° 37.9260°</t>
  </si>
  <si>
    <t>47.3505° 37.9280°</t>
  </si>
  <si>
    <t>47.3515° 37.9300°</t>
  </si>
  <si>
    <t>47.1445° 37.8655°</t>
  </si>
  <si>
    <t>@5urpher - ?</t>
  </si>
  <si>
    <t>47.9195° 38.2000°</t>
  </si>
  <si>
    <t>47.9160° 38.1935°</t>
  </si>
  <si>
    <t>47.9205° 38.1995°</t>
  </si>
  <si>
    <t>@5urpher - 9/12/2015 /  - 10 tr le 16/3/16</t>
  </si>
  <si>
    <t>47.9105° 38.2105°</t>
  </si>
  <si>
    <t>47.9350° 38.1880°</t>
  </si>
  <si>
    <t>@5urpher - 4/8/16</t>
  </si>
  <si>
    <t>base</t>
  </si>
  <si>
    <t>47.9205° 38.1955°</t>
  </si>
  <si>
    <t>@5urpher - 8/27/15</t>
  </si>
  <si>
    <t>47.9130° 38.1920°</t>
  </si>
  <si>
    <t>47.9495° 38.1605°</t>
  </si>
  <si>
    <t>47.9470° 38.1615°</t>
  </si>
  <si>
    <t>47.8795° 38.1030°</t>
  </si>
  <si>
    <t>47.8715° 38.1240°</t>
  </si>
  <si>
    <t>47.8700° 38.1400°</t>
  </si>
  <si>
    <t>47.8925° 38.1275°</t>
  </si>
  <si>
    <t>Shooting range&gt;7/16</t>
  </si>
  <si>
    <t>48.0350° 38.5830°</t>
  </si>
  <si>
    <t>48.0255° 38.6630°</t>
  </si>
  <si>
    <t>@5urpher - ? - tanks 07/2015</t>
  </si>
  <si>
    <t>48.0180° 38.6625°</t>
  </si>
  <si>
    <t>Pelahiivka</t>
  </si>
  <si>
    <t>48.0280° 38.6315°</t>
  </si>
  <si>
    <t>48.1260° 38.5705°</t>
  </si>
  <si>
    <t>48.0025° 38.7935°</t>
  </si>
  <si>
    <t>48.0200° 38.7525°</t>
  </si>
  <si>
    <t>48.0180° 38.7500°</t>
  </si>
  <si>
    <t>48.0525° 38.7575°</t>
  </si>
  <si>
    <t>47.9255° 38.8210°</t>
  </si>
  <si>
    <t>48.0365° 38.5100°</t>
  </si>
  <si>
    <t>48.0195° 38.4875°</t>
  </si>
  <si>
    <t>48.0345° 38.4720°</t>
  </si>
  <si>
    <t>48.0470° 38.4865°</t>
  </si>
  <si>
    <t>48.0300° 38.4890°</t>
  </si>
  <si>
    <t>47.9905° 38.6040°</t>
  </si>
  <si>
    <t>47.9915° 38.6010°</t>
  </si>
  <si>
    <t>47.9905° 38.6143°</t>
  </si>
  <si>
    <t>47.9775° 38.6017°</t>
  </si>
  <si>
    <t>47.9610° 38.6245°</t>
  </si>
  <si>
    <t>47.9555° 38.6310°</t>
  </si>
  <si>
    <t>47.9660° 38.6455°</t>
  </si>
  <si>
    <t>48.0085° 38.5710°</t>
  </si>
  <si>
    <t>48.0040° 38.5650°</t>
  </si>
  <si>
    <t>47.7445° 38.0370°</t>
  </si>
  <si>
    <t>47.7515° 38.0310°</t>
  </si>
  <si>
    <t>47.7520° 38.0295°</t>
  </si>
  <si>
    <t>47.7535° 38.0295°</t>
  </si>
  <si>
    <t>47.7605° 38.0215°</t>
  </si>
  <si>
    <t>@5urpher - 10/17/2015</t>
  </si>
  <si>
    <t>47.7505° 38.0130°</t>
  </si>
  <si>
    <t>47.7545° 38.0300°</t>
  </si>
  <si>
    <t>47.7545° 38.0285°</t>
  </si>
  <si>
    <t>47.6455° 38.0655°</t>
  </si>
  <si>
    <t>47.6410° 38.0480°</t>
  </si>
  <si>
    <t>47.6395° 38.0450°</t>
  </si>
  <si>
    <t>47.6375° 38.0485°</t>
  </si>
  <si>
    <t>47.6550° 38.0690°</t>
  </si>
  <si>
    <t>47.6565° 38.0750°</t>
  </si>
  <si>
    <t>47.6695° 38.0865°</t>
  </si>
  <si>
    <t>47.6725° 38.0635°</t>
  </si>
  <si>
    <t>47.6660° 38.0650°</t>
  </si>
  <si>
    <t>47.6630° 38.0680°</t>
  </si>
  <si>
    <t>47.6625° 38.0705°</t>
  </si>
  <si>
    <t>47.6640° 38.0655°</t>
  </si>
  <si>
    <t>47.6715° 38.0710°</t>
  </si>
  <si>
    <t>47.6690° 38.0650°</t>
  </si>
  <si>
    <t>47.6725° 38.0760°</t>
  </si>
  <si>
    <t>@5urpher - 3/25/2015 // tent 09/2015</t>
  </si>
  <si>
    <t>47.6590° 38.0790°</t>
  </si>
  <si>
    <t>47.6590° 38.0755°</t>
  </si>
  <si>
    <t>47.6910° 38.0750°</t>
  </si>
  <si>
    <t>47.6920° 38.0825°</t>
  </si>
  <si>
    <t>@5urpher - 6/11/2015</t>
  </si>
  <si>
    <t>47.6760° 38.0600°</t>
  </si>
  <si>
    <t>47.6105° 38.0110°</t>
  </si>
  <si>
    <t>47.6100° 38.0225°</t>
  </si>
  <si>
    <t>47.6350° 37.9800°</t>
  </si>
  <si>
    <t>47.5985° 38.0130°</t>
  </si>
  <si>
    <t>47.6390° 38.1405°</t>
  </si>
  <si>
    <t>@5urpher - 7/20/2015 - 5 TR LE 20/7</t>
  </si>
  <si>
    <t>47.6460° 38.1385°</t>
  </si>
  <si>
    <t>@5urpher - 9/12/2015</t>
  </si>
  <si>
    <t>47.4670° 38.0310°</t>
  </si>
  <si>
    <t>47.4690° 38.0285°</t>
  </si>
  <si>
    <t>47.5645° 37.9805°</t>
  </si>
  <si>
    <t>47.5310° 38.1175°</t>
  </si>
  <si>
    <t>@5urpher - 3/16/2016</t>
  </si>
  <si>
    <t>47.7395° 37.6765°</t>
  </si>
  <si>
    <t>47.8290° 37.7090°</t>
  </si>
  <si>
    <t>47.8280° 37.7090°</t>
  </si>
  <si>
    <t>47.8280° 37.7115°</t>
  </si>
  <si>
    <t>47.8300° 37.8045°</t>
  </si>
  <si>
    <t>48.1540° 38.3650°</t>
  </si>
  <si>
    <t>@5urpher - 11/6/2015</t>
  </si>
  <si>
    <t>48.1530° 38.3730°</t>
  </si>
  <si>
    <t>48.1400° 38.3675°</t>
  </si>
  <si>
    <t>10287+10075</t>
  </si>
  <si>
    <t>48.1400° 38.3545°</t>
  </si>
  <si>
    <t>48.0940° 38.3060°</t>
  </si>
  <si>
    <t>48.2555° 38.1920°</t>
  </si>
  <si>
    <t>48.2220° 38.2065°</t>
  </si>
  <si>
    <t>48.2285° 38.2120°</t>
  </si>
  <si>
    <t>48.2630° 38.1690°</t>
  </si>
  <si>
    <t>48.3000° 38.1840°</t>
  </si>
  <si>
    <t>48.3085° 38.1915°</t>
  </si>
  <si>
    <t>48.2580° 38.3295°</t>
  </si>
  <si>
    <t>48.2340° 38.4145°</t>
  </si>
  <si>
    <t>48.2040° 38.0915°</t>
  </si>
  <si>
    <t>48.3408° 37.9220°</t>
  </si>
  <si>
    <t>48.3585° 37.9540°</t>
  </si>
  <si>
    <t>48.3360° 37.9740°</t>
  </si>
  <si>
    <t>48.2980° 38.0210°</t>
  </si>
  <si>
    <t>48.3090° 38.0085°</t>
  </si>
  <si>
    <t>48.2860° 38.0105°</t>
  </si>
  <si>
    <t>48.2890° 38.0135°</t>
  </si>
  <si>
    <t>48.2840° 38.0100°</t>
  </si>
  <si>
    <t>48.3110° 38.0225°</t>
  </si>
  <si>
    <t>48.2995° 38.1055°</t>
  </si>
  <si>
    <t>48.2985° 38.1035°</t>
  </si>
  <si>
    <t>48.3375° 37.9485°</t>
  </si>
  <si>
    <t>48.3110° 38.0255°</t>
  </si>
  <si>
    <t>48.3110° 38.0295°</t>
  </si>
  <si>
    <t>48.3090° 38.0310°</t>
  </si>
  <si>
    <t>48.3585° 38.0285°</t>
  </si>
  <si>
    <t>48.3565° 38.0315°</t>
  </si>
  <si>
    <t>48.3565° 38.0360°</t>
  </si>
  <si>
    <t>48.3100° 38.1195°</t>
  </si>
  <si>
    <t>48.3040° 38.0360°</t>
  </si>
  <si>
    <t>48.3070° 38.0395°</t>
  </si>
  <si>
    <t>48.2945° 38.0920°</t>
  </si>
  <si>
    <t>48.2930° 38.1015°</t>
  </si>
  <si>
    <t>48.3595° 38.0135°</t>
  </si>
  <si>
    <t>48.3705° 38.0680°</t>
  </si>
  <si>
    <t>48.2985° 38.0000°</t>
  </si>
  <si>
    <t>48.2940° 38.1090°</t>
  </si>
  <si>
    <t>48.3100° 38.1395°</t>
  </si>
  <si>
    <t>47.9335° 37.6665°</t>
  </si>
  <si>
    <t>47.9340° 37.6330°</t>
  </si>
  <si>
    <t>47.9360° 37.6715°</t>
  </si>
  <si>
    <t>informnapalm - @5urpher - 2/23/2015</t>
  </si>
  <si>
    <t>47.9445° 37.5375°</t>
  </si>
  <si>
    <t>47.9455° 37.6200°</t>
  </si>
  <si>
    <t>47.9380° 37.5960°</t>
  </si>
  <si>
    <t>47.9505° 37.5480°</t>
  </si>
  <si>
    <t>47.9525° 37.5585°</t>
  </si>
  <si>
    <t>47.9325° 37.6705°</t>
  </si>
  <si>
    <t>48.0222° 37.7615°</t>
  </si>
  <si>
    <t>47.9595° 37.8680°</t>
  </si>
  <si>
    <t>48.0600° 37.7440°</t>
  </si>
  <si>
    <t>48.2010° 37.9825°</t>
  </si>
  <si>
    <t>48.3110° 38.2595°</t>
  </si>
  <si>
    <t>48.3355° 38.3840°</t>
  </si>
  <si>
    <t>LNR</t>
  </si>
  <si>
    <t>48.3390° 38.3965°</t>
  </si>
  <si>
    <t>48.3270° 38.3980°</t>
  </si>
  <si>
    <t>48.3430° 38.3980°</t>
  </si>
  <si>
    <t>48.3245° 38.4005°</t>
  </si>
  <si>
    <t>48.3305° 38.4045°</t>
  </si>
  <si>
    <t>48.3355° 38.4140°</t>
  </si>
  <si>
    <t>48.3340° 38.4220°</t>
  </si>
  <si>
    <t>48.3545° 38.4260°</t>
  </si>
  <si>
    <t>48.0635° 38.0560°</t>
  </si>
  <si>
    <t>48.0745° 38.1025°</t>
  </si>
  <si>
    <t>48.1075° 38.0685°</t>
  </si>
  <si>
    <t>48.0590° 38.0595°</t>
  </si>
  <si>
    <t>48.0885° 37.9090°</t>
  </si>
  <si>
    <t xml:space="preserve">48.0430° 38.1725° </t>
  </si>
  <si>
    <t>48.0455° 38.1320°</t>
  </si>
  <si>
    <t>48.0315° 38.1885°</t>
  </si>
  <si>
    <t>Vedmezhe</t>
  </si>
  <si>
    <t>48.0285° 38.1345°</t>
  </si>
  <si>
    <t>Krasnyi Oktyabr</t>
  </si>
  <si>
    <t>48.0745° 38.1210°</t>
  </si>
  <si>
    <t>48.0545° 38.1495°</t>
  </si>
  <si>
    <t>@5urpher - 10/16/2015</t>
  </si>
  <si>
    <t>47.9620° 37.5390°</t>
  </si>
  <si>
    <t>47.9100° 37.6600°</t>
  </si>
  <si>
    <t>47.9305° 37.5410°</t>
  </si>
  <si>
    <t>48.0355° 37.9005°</t>
  </si>
  <si>
    <t>47.9330° 38.0060°</t>
  </si>
  <si>
    <t>47.9300° 38.0005°</t>
  </si>
  <si>
    <t>48.0745° 37.8830°</t>
  </si>
  <si>
    <t>48.0855° 37.9220°</t>
  </si>
  <si>
    <t>48.0970° 37.8920°</t>
  </si>
  <si>
    <t>48.0805° 37.9255°</t>
  </si>
  <si>
    <t>Velyka Shyshivka</t>
  </si>
  <si>
    <t>47.9750° 38.5180°</t>
  </si>
  <si>
    <t>47.9700° 38.6710°</t>
  </si>
  <si>
    <t>48.0930° 38.2975°</t>
  </si>
  <si>
    <t>48.0940° 38.2905°</t>
  </si>
  <si>
    <t>48.0925° 38.2920°</t>
  </si>
  <si>
    <t>48.0955° 38.2615°</t>
  </si>
  <si>
    <t>48.0980° 38.2115°</t>
  </si>
  <si>
    <t>Nyzhnya Krynka</t>
  </si>
  <si>
    <t>48.1710° 38.2545°</t>
  </si>
  <si>
    <t>48.1480° 38.2560°</t>
  </si>
  <si>
    <t>48.3070° 38.0000°</t>
  </si>
  <si>
    <t>48.2585° 38.3280°</t>
  </si>
  <si>
    <t>48.3125° 37.9640°</t>
  </si>
  <si>
    <t>48.3135° 37.9700°</t>
  </si>
  <si>
    <t>48.3105° 37.9640°</t>
  </si>
  <si>
    <t>48.2890° 37.9945°</t>
  </si>
  <si>
    <t>48.3650° 37.9425°</t>
  </si>
  <si>
    <t>48.2995° 38.1575°</t>
  </si>
  <si>
    <t>48.2970° 38.1290°</t>
  </si>
  <si>
    <t>48.2960° 38.1095°</t>
  </si>
  <si>
    <t>@5urpher - informnapalm</t>
  </si>
  <si>
    <t>48.3070° 38.0815°</t>
  </si>
  <si>
    <t>48.3050° 38.0525°</t>
  </si>
  <si>
    <t>48.3110° 38.0475°</t>
  </si>
  <si>
    <t>48.3070° 38.0285°</t>
  </si>
  <si>
    <t>48.3085° 38.0280°</t>
  </si>
  <si>
    <t>48.2920° 38.0190°</t>
  </si>
  <si>
    <t>48.2885° 38.0300°</t>
  </si>
  <si>
    <t>48.4015° 38.0225°</t>
  </si>
  <si>
    <t>@5urpher - photos 04/2016</t>
  </si>
  <si>
    <t>Ozeryanivka</t>
  </si>
  <si>
    <t>48.2690° 37.9660°</t>
  </si>
  <si>
    <t>48.1440° 38.3550°</t>
  </si>
  <si>
    <t>Poltavskaya</t>
  </si>
  <si>
    <t>48.2065° 38.3345°</t>
  </si>
  <si>
    <t>48.2860° 38.3615°</t>
  </si>
  <si>
    <t>48.2920° 38.3580°</t>
  </si>
  <si>
    <t>47.6240° 38.0720°</t>
  </si>
  <si>
    <t>47.6775° 38.0830°</t>
  </si>
  <si>
    <t>@5urpher - 7/20/2015</t>
  </si>
  <si>
    <t>47.6070° 37.9965°</t>
  </si>
  <si>
    <t>47.6710° 37.9480°</t>
  </si>
  <si>
    <t>47.5210° 38.0205°</t>
  </si>
  <si>
    <t>47.5290° 38.0115°</t>
  </si>
  <si>
    <t>47.4905° 38.1855°</t>
  </si>
  <si>
    <t>47.4920° 38.1860°</t>
  </si>
  <si>
    <t>47.4900° 38.2135°</t>
  </si>
  <si>
    <t>47.4855° 38.2160°</t>
  </si>
  <si>
    <t>47.4855° 38.1945°</t>
  </si>
  <si>
    <t>47.4895° 38.1805°</t>
  </si>
  <si>
    <t>47.4350° 38.1860°</t>
  </si>
  <si>
    <t>47.4985° 38.2365°</t>
  </si>
  <si>
    <t>47.4995° 38.2385°</t>
  </si>
  <si>
    <t>47.5065° 38.2400°</t>
  </si>
  <si>
    <t>47.7100° 37.6460°</t>
  </si>
  <si>
    <t>47.7530° 37.6385°</t>
  </si>
  <si>
    <t>47.7765° 37.6420°</t>
  </si>
  <si>
    <t>47.7000° 37.8625°</t>
  </si>
  <si>
    <t>47.8325° 37.6480°</t>
  </si>
  <si>
    <t>47.8475° 37.6415°</t>
  </si>
  <si>
    <t>47.4490° 37.9490°</t>
  </si>
  <si>
    <t>47.4815° 37.9625°</t>
  </si>
  <si>
    <t>47.4430° 37.9015°</t>
  </si>
  <si>
    <t>47.4835° 37.9725°</t>
  </si>
  <si>
    <t>47.4840° 37.9990°</t>
  </si>
  <si>
    <t>front 11/8/15 - EW System Zhitel - 12/17/2015</t>
  </si>
  <si>
    <t>47.4730° 38.0315°</t>
  </si>
  <si>
    <t>47.4730° 38.0325°</t>
  </si>
  <si>
    <t>47.4745° 38.0170°</t>
  </si>
  <si>
    <t>47.4715° 38.0155°</t>
  </si>
  <si>
    <t>47.4745° 38.0449°</t>
  </si>
  <si>
    <t>@5urpher - photo</t>
  </si>
  <si>
    <t>47.6900° 37.8320°</t>
  </si>
  <si>
    <t>47.6965° 37.8225°</t>
  </si>
  <si>
    <t xml:space="preserve">47.6730° 37.8485° </t>
  </si>
  <si>
    <t>47.7150° 37.7925°</t>
  </si>
  <si>
    <t>47.7030° 37.8010°</t>
  </si>
  <si>
    <t>47.7065° 37.8105°</t>
  </si>
  <si>
    <t>47.6955° 37.8170°</t>
  </si>
  <si>
    <t>47.6995° 37.8445°</t>
  </si>
  <si>
    <t>47.6890° 37.8430°</t>
  </si>
  <si>
    <t>47.6885° 37.8400°</t>
  </si>
  <si>
    <t>47.5445° 37.8660°</t>
  </si>
  <si>
    <t>47.5420° 37.8680°</t>
  </si>
  <si>
    <t>47.5480° 37.8600°</t>
  </si>
  <si>
    <t>47.5465° 37.8605°</t>
  </si>
  <si>
    <t>47.5460° 37.8595°</t>
  </si>
  <si>
    <t>@5urpher - video</t>
  </si>
  <si>
    <t>@5urpher - video - 12/22/2014</t>
  </si>
  <si>
    <t>47.5450° 37.8600°</t>
  </si>
  <si>
    <t>47.5440° 37.8610°</t>
  </si>
  <si>
    <t>47.5470° 37.8640°</t>
  </si>
  <si>
    <t>47.8450° 37.6630°</t>
  </si>
  <si>
    <t>informnapalm - video</t>
  </si>
  <si>
    <t>@5surpher - video</t>
  </si>
  <si>
    <t>47.8330° 37.6515°</t>
  </si>
  <si>
    <t>47.8120° 37.6345°</t>
  </si>
  <si>
    <t>@5surpher - photos - tents 2014</t>
  </si>
  <si>
    <t>47.1380° 37.8985°</t>
  </si>
  <si>
    <t>47.1045° 37.9275°</t>
  </si>
  <si>
    <t>47.1013° 37.9345°</t>
  </si>
  <si>
    <t>47.1090° 38.0320°</t>
  </si>
  <si>
    <t>47.1175° 38.0770°</t>
  </si>
  <si>
    <t>47.1175° 38.1245°</t>
  </si>
  <si>
    <t>@5surpher - photos / osce</t>
  </si>
  <si>
    <t>47.1240° 38.0910°</t>
  </si>
  <si>
    <t>@5surpher - photo</t>
  </si>
  <si>
    <t>47.1390° 37.8505°</t>
  </si>
  <si>
    <t>47.4030° 38.0130°</t>
  </si>
  <si>
    <t>Kam'yanka</t>
  </si>
  <si>
    <t>47.5765° 38.1785°</t>
  </si>
  <si>
    <t>47.7335° 38.6935°</t>
  </si>
  <si>
    <t>47.8005° 38.5110°</t>
  </si>
  <si>
    <t>@girkin</t>
  </si>
  <si>
    <t>Novoamvrosiivs'ke</t>
  </si>
  <si>
    <t>47.8265° 38.4860°</t>
  </si>
  <si>
    <t>47.2395° 37.8550°</t>
  </si>
  <si>
    <t>47.2390° 37.8645°</t>
  </si>
  <si>
    <t>47.2440° 37.9095°</t>
  </si>
  <si>
    <t>47.2300° 37.9750°</t>
  </si>
  <si>
    <t>47.2282° 37.9765°</t>
  </si>
  <si>
    <t>48.0265° 38.1400°</t>
  </si>
  <si>
    <t>48.0400° 38.1240°</t>
  </si>
  <si>
    <t>48.0520° 38.1490°</t>
  </si>
  <si>
    <t>48.0525° 38.1920°</t>
  </si>
  <si>
    <t>47.8060° 38.5380°</t>
  </si>
  <si>
    <t>Novyi Svit</t>
  </si>
  <si>
    <t>47.8085° 38.0135°</t>
  </si>
  <si>
    <t>Mnohopillya</t>
  </si>
  <si>
    <t>47.8600° 38.2155°</t>
  </si>
  <si>
    <t>47.6410° 38.0240°</t>
  </si>
  <si>
    <t>47.7370° 38.0625°</t>
  </si>
  <si>
    <t>47.6605° 38.0785°</t>
  </si>
  <si>
    <t>47.6015° 37.9570°</t>
  </si>
  <si>
    <t>47.9465° 37.6230°</t>
  </si>
  <si>
    <t>47.9450° 37.5830°</t>
  </si>
  <si>
    <t>47.9665° 37.5500°</t>
  </si>
  <si>
    <t>47.9290° 37.6435°</t>
  </si>
  <si>
    <t>47.9900° 37.5775°</t>
  </si>
  <si>
    <t>47.9955° 37.6055°</t>
  </si>
  <si>
    <t>48.0030° 37.6145°</t>
  </si>
  <si>
    <t>48.0030° 37.5655°</t>
  </si>
  <si>
    <t>47.9335° 37.6840°</t>
  </si>
  <si>
    <t>47.9600° 37.7490°</t>
  </si>
  <si>
    <t>47.9600° 37.7470°</t>
  </si>
  <si>
    <t>47.9355° 37.7450°</t>
  </si>
  <si>
    <t>48.0735° 37.9365°</t>
  </si>
  <si>
    <t>48.0755° 37.9010°</t>
  </si>
  <si>
    <t>48.0700° 37.9105°</t>
  </si>
  <si>
    <t>48.0610° 37.9635°</t>
  </si>
  <si>
    <t>47.9675° 37.8670°</t>
  </si>
  <si>
    <t>47.9685° 37.8655°</t>
  </si>
  <si>
    <t>47.9795° 37.8690°</t>
  </si>
  <si>
    <t>@5urpher - 21/5/2015</t>
  </si>
  <si>
    <t>48.0395° 37.7780°</t>
  </si>
  <si>
    <t>48.0365° 37.7835°</t>
  </si>
  <si>
    <t>48.0305° 37.7825°</t>
  </si>
  <si>
    <t>48.0285° 37.7845°</t>
  </si>
  <si>
    <t>48.0255° 37.7930°</t>
  </si>
  <si>
    <t>48.0245° 37.7960°</t>
  </si>
  <si>
    <t>48.0245° 37.8000°</t>
  </si>
  <si>
    <t>48.0300° 37.7950°</t>
  </si>
  <si>
    <t>48.0515° 37.7915°</t>
  </si>
  <si>
    <t>48.0515° 37.7680°</t>
  </si>
  <si>
    <t>48.0490° 37.7685°</t>
  </si>
  <si>
    <t>@5urpher - 6/9/2014</t>
  </si>
  <si>
    <t>48.0880° 37.7855°</t>
  </si>
  <si>
    <t>48.0845° 37.7850°</t>
  </si>
  <si>
    <t>48.0825° 37.7920°</t>
  </si>
  <si>
    <t>48.1372° 37.8568°</t>
  </si>
  <si>
    <t>48.1295° 37.8495°</t>
  </si>
  <si>
    <t>48.1240° 37.9760°</t>
  </si>
  <si>
    <t>48.1257° 37.9715°</t>
  </si>
  <si>
    <t>48.1290° 37.9790°</t>
  </si>
  <si>
    <t>48.1110° 37.8635°</t>
  </si>
  <si>
    <t>48.1090° 37.8580°</t>
  </si>
  <si>
    <t>48.1915° 37.8650°</t>
  </si>
  <si>
    <t>Mineral'ne</t>
  </si>
  <si>
    <t>48.1000° 37.8525°</t>
  </si>
  <si>
    <t>48.1240° 37.8600°</t>
  </si>
  <si>
    <t>48.1370° 37.9000°</t>
  </si>
  <si>
    <t>47.7745° 37.7540°</t>
  </si>
  <si>
    <t>47.7565° 37.7565°</t>
  </si>
  <si>
    <t>47.7590° 37.7935°</t>
  </si>
  <si>
    <t>@5urpher  - 3/15/2016</t>
  </si>
  <si>
    <t>47.7560° 37.8005°</t>
  </si>
  <si>
    <t>47.7615° 37.8030°</t>
  </si>
  <si>
    <t>47.7615° 37.7845°</t>
  </si>
  <si>
    <t>48.0730° 38.1025°</t>
  </si>
  <si>
    <t>48.3555° 38.2525°</t>
  </si>
  <si>
    <t>48.3695° 38.2725°</t>
  </si>
  <si>
    <t>48.3600° 38.4375°</t>
  </si>
  <si>
    <t>48.3590° 38.4395°</t>
  </si>
  <si>
    <t>48.3370° 38.4060°</t>
  </si>
  <si>
    <t>48.3380° 38.4070°</t>
  </si>
  <si>
    <t>48.3435° 38.4045°</t>
  </si>
  <si>
    <t>48.3440° 38.4105°</t>
  </si>
  <si>
    <t>@5urpher - 9/4/2015</t>
  </si>
  <si>
    <t>48.3640° 38.2720°</t>
  </si>
  <si>
    <t>48.3700° 38.2600°</t>
  </si>
  <si>
    <t>48.3785° 38.2800°</t>
  </si>
  <si>
    <t>48.3710° 38.2875°</t>
  </si>
  <si>
    <t>48.3685° 38.2905°</t>
  </si>
  <si>
    <t>48.3605° 38.2595°</t>
  </si>
  <si>
    <t>48.3720° 38.2450°</t>
  </si>
  <si>
    <t>48.3875° 38.2870°</t>
  </si>
  <si>
    <t>48.3850° 38.2905°</t>
  </si>
  <si>
    <t>48.3205° 38.4020°</t>
  </si>
  <si>
    <t>48.3675° 38.4225°</t>
  </si>
  <si>
    <t>48.3690° 38.4085°</t>
  </si>
  <si>
    <t>48.3620° 38.4170°</t>
  </si>
  <si>
    <t>48.3615° 38.4185°</t>
  </si>
  <si>
    <t>48.3605° 38.4208°</t>
  </si>
  <si>
    <t>48.3620° 38.4223°</t>
  </si>
  <si>
    <t>48.3650° 38.4120°</t>
  </si>
  <si>
    <t>48.3940° 38.3155°</t>
  </si>
  <si>
    <t>48.3510° 38.2995°</t>
  </si>
  <si>
    <t>48.3490° 38.3375°</t>
  </si>
  <si>
    <t>48.3505° 38.3885°</t>
  </si>
  <si>
    <t>48.4065° 38.1485°</t>
  </si>
  <si>
    <t>48.4135° 38.1480°</t>
  </si>
  <si>
    <t>48.3945° 38.0905°</t>
  </si>
  <si>
    <t>48.4115° 38.0830°</t>
  </si>
  <si>
    <t>48.4050° 38.0565°</t>
  </si>
  <si>
    <t>48.4155° 38.0625°</t>
  </si>
  <si>
    <t>48.3180° 38.2515°</t>
  </si>
  <si>
    <t>48.4055° 38.0980°</t>
  </si>
  <si>
    <t>47.8700° 37.9275°</t>
  </si>
  <si>
    <t>wiki / tent 11/14 - ?</t>
  </si>
  <si>
    <t>48.1895° 38.0000°</t>
  </si>
  <si>
    <t>48.1860° 38.0030°</t>
  </si>
  <si>
    <t>48.2360° 37.9400°</t>
  </si>
  <si>
    <t>48.2025° 37.9815°</t>
  </si>
  <si>
    <t>48.2070° 37.9600°</t>
  </si>
  <si>
    <t>48.2160° 37.9760°</t>
  </si>
  <si>
    <t>48.0175° 37.7940°</t>
  </si>
  <si>
    <t>48.0145° 37.7940°</t>
  </si>
  <si>
    <t>48.0115° 37.7945°</t>
  </si>
  <si>
    <t>48.0285° 37.9550°</t>
  </si>
  <si>
    <t>48.0195° 37.9440°</t>
  </si>
  <si>
    <t>@5urpher - photos - warehouse</t>
  </si>
  <si>
    <t>48.0175° 37.9440°</t>
  </si>
  <si>
    <t>48.0055° 37.7475°</t>
  </si>
  <si>
    <t>48.0035° 37.7475°</t>
  </si>
  <si>
    <t>48.0110° 37.7585°</t>
  </si>
  <si>
    <t>48.0030° 37.7615°</t>
  </si>
  <si>
    <t>@5urpher  - 9/25/2015</t>
  </si>
  <si>
    <t>48.0015° 37.7630°</t>
  </si>
  <si>
    <t>48.0000° 37.7600°</t>
  </si>
  <si>
    <t>47.9985° 37.7680°</t>
  </si>
  <si>
    <t>@5urpher  - 5/21/2015</t>
  </si>
  <si>
    <t>48.0595° 37.7375°</t>
  </si>
  <si>
    <t>@5urpher - photos 2014</t>
  </si>
  <si>
    <t>47.9905° 37.9075°</t>
  </si>
  <si>
    <t>47.7150° 37.6795°</t>
  </si>
  <si>
    <t>47.7132° 37.6805°</t>
  </si>
  <si>
    <t>47.7350° 37.7300°</t>
  </si>
  <si>
    <t>@5urpher - 2/23/2015</t>
  </si>
  <si>
    <t>47.7300° 37.6700°</t>
  </si>
  <si>
    <t>47.7710° 37.6315°</t>
  </si>
  <si>
    <t>47.7710° 37.6325°</t>
  </si>
  <si>
    <t>47.7720° 37.6340°</t>
  </si>
  <si>
    <t>@5surpher - 9/25/2015</t>
  </si>
  <si>
    <t>47.7265° 37.7575°</t>
  </si>
  <si>
    <t>47.7585° 37.7000°</t>
  </si>
  <si>
    <t>@5surpher - photos - 11/8/2016</t>
  </si>
  <si>
    <t>48.2095° 38.1065°</t>
  </si>
  <si>
    <t>48.1900° 38.0620°</t>
  </si>
  <si>
    <t>48.0065° 37.6345°</t>
  </si>
  <si>
    <t>48.0035° 37.6620°</t>
  </si>
  <si>
    <t>47.9890° 37.5795°</t>
  </si>
  <si>
    <t>47.9915° 37.5770°</t>
  </si>
  <si>
    <t>47.9945° 37.5650°</t>
  </si>
  <si>
    <t>48.0065° 37.6835°</t>
  </si>
  <si>
    <t>47.9965° 37.5665°</t>
  </si>
  <si>
    <t>47.9995° 37.5620°</t>
  </si>
  <si>
    <t>47.9970° 37.6235°</t>
  </si>
  <si>
    <t>47.9480° 37.5280°</t>
  </si>
  <si>
    <t>48.2930° 38.1750°</t>
  </si>
  <si>
    <t>48.2915° 38.1775°</t>
  </si>
  <si>
    <t>47.5755° 37.9750°</t>
  </si>
  <si>
    <t>47.5935° 38.0270°</t>
  </si>
  <si>
    <t>Viktorivka</t>
  </si>
  <si>
    <t>47.8480° 37.6450°</t>
  </si>
  <si>
    <t>48.3340° 38.3760°</t>
  </si>
  <si>
    <t>47.8740° 37.6800°</t>
  </si>
  <si>
    <t>47.9035° 37.7845°</t>
  </si>
  <si>
    <t>48.0510° 37.6935°</t>
  </si>
  <si>
    <t>48.0430° 37.6980°</t>
  </si>
  <si>
    <t>@5urpher - video - 2/16/2016</t>
  </si>
  <si>
    <t>48.0615° 37.6960°</t>
  </si>
  <si>
    <t>47.9605° 37.6600°</t>
  </si>
  <si>
    <t>Oleksandrivka</t>
  </si>
  <si>
    <t>47.9140° 37.5735°</t>
  </si>
  <si>
    <t>47.9230° 37.5495°</t>
  </si>
  <si>
    <t>47.9910° 37.6370°</t>
  </si>
  <si>
    <t>47.9900° 37.6435°</t>
  </si>
  <si>
    <t>48.1920° 38.2360°</t>
  </si>
  <si>
    <t>48.1580° 38.2965°</t>
  </si>
  <si>
    <t>47.7555° 37.6480°</t>
  </si>
  <si>
    <t>47.7460° 37.6695°</t>
  </si>
  <si>
    <t>@5urpher - 9/27/2016</t>
  </si>
  <si>
    <t>47.7485° 37.6750°</t>
  </si>
  <si>
    <t>47.7495° 37.6825°</t>
  </si>
  <si>
    <t>47.9720° 37.8075°</t>
  </si>
  <si>
    <t>47.9585° 37.8015°</t>
  </si>
  <si>
    <t>47.9545° 37.7990°</t>
  </si>
  <si>
    <t>47.9600° 37.7875°</t>
  </si>
  <si>
    <t>47.9645° 37.7845°</t>
  </si>
  <si>
    <t>48.0410° 37.7485°</t>
  </si>
  <si>
    <t>48.0485° 37.7490°</t>
  </si>
  <si>
    <t>48.0550° 37.8955°</t>
  </si>
  <si>
    <t>48.0510° 37.8850°</t>
  </si>
  <si>
    <t>48.0190° 37.8935°</t>
  </si>
  <si>
    <t>48.0095° 37.8965°</t>
  </si>
  <si>
    <t>48.0350° 37.9105°</t>
  </si>
  <si>
    <t>@5urpher - 7/31/2015</t>
  </si>
  <si>
    <t>48.0310° 37.9075°</t>
  </si>
  <si>
    <t>48.0075° 37.8295°</t>
  </si>
  <si>
    <t>48.0100° 37.8275°</t>
  </si>
  <si>
    <t>48.0190° 37.8465°</t>
  </si>
  <si>
    <t>@5urpher - photos 3/5/2016</t>
  </si>
  <si>
    <t>48.0210° 37.8465°</t>
  </si>
  <si>
    <t>47.9955° 37.8385°</t>
  </si>
  <si>
    <t>@5urpher - 9/3/2014</t>
  </si>
  <si>
    <t>48.0075° 37.7680°</t>
  </si>
  <si>
    <t>48.0105° 37.7740°</t>
  </si>
  <si>
    <t>48.0050° 37.7820°</t>
  </si>
  <si>
    <t>48.0120 37.9050°</t>
  </si>
  <si>
    <t>48.0175° 37.8140°</t>
  </si>
  <si>
    <t>47.9980° 37.8035°</t>
  </si>
  <si>
    <t>47.9930° 37.8030°</t>
  </si>
  <si>
    <t>47.9860° 37.8070°</t>
  </si>
  <si>
    <t>47.9810° 37.7980°</t>
  </si>
  <si>
    <t>47.9800° 37.7850°</t>
  </si>
  <si>
    <t>47.9860° 37.7765°</t>
  </si>
  <si>
    <t>47.9915° 37.7755°</t>
  </si>
  <si>
    <t>47.9770° 37.8290°</t>
  </si>
  <si>
    <t>@5urpher - ? - 6/9/2015</t>
  </si>
  <si>
    <t>47.9770° 37.8235°</t>
  </si>
  <si>
    <t>47.9790° 37.8250°</t>
  </si>
  <si>
    <t>47.9640° 37.8330°</t>
  </si>
  <si>
    <t>47.9475° 37.8325°</t>
  </si>
  <si>
    <t>47.9290° 37.8975°</t>
  </si>
  <si>
    <t>48.0290° 37.8585°</t>
  </si>
  <si>
    <t>@5urpher - videos</t>
  </si>
  <si>
    <t>48.0240° 37.8640°</t>
  </si>
  <si>
    <t>48.0255° 37.8370°</t>
  </si>
  <si>
    <t>48.0385° 37.8390°</t>
  </si>
  <si>
    <t>48.0545° 37.9050°</t>
  </si>
  <si>
    <t>48.0600° 37.8595°</t>
  </si>
  <si>
    <t>47.9675° 37.9605°</t>
  </si>
  <si>
    <t>47.9735° 37.9355°</t>
  </si>
  <si>
    <t>48.0860° 37.9040°</t>
  </si>
  <si>
    <t>48.0900° 37.9345°</t>
  </si>
  <si>
    <t>48.0675° 37.9555°</t>
  </si>
  <si>
    <t>48.0345° 37.9545°</t>
  </si>
  <si>
    <t>48.0160° 37.9880°</t>
  </si>
  <si>
    <t>48.0055° 37.9965°</t>
  </si>
  <si>
    <t>47.9975° 38.0325°</t>
  </si>
  <si>
    <t>Krynychna</t>
  </si>
  <si>
    <t>48.1105° 38.0180°</t>
  </si>
  <si>
    <t>48.1340° 38.1565°</t>
  </si>
  <si>
    <t>48.0210° 38.7640°</t>
  </si>
  <si>
    <t>48.0215° 38.7585°</t>
  </si>
  <si>
    <t>48.0195° 38.7615°</t>
  </si>
  <si>
    <t>48.0995° 37.7550°</t>
  </si>
  <si>
    <t>48.1010° 37.7695°</t>
  </si>
  <si>
    <t>48.0315° 37.7365°</t>
  </si>
  <si>
    <t>48.1080° 38.0695°</t>
  </si>
  <si>
    <t>48.4120° 38.0800°</t>
  </si>
  <si>
    <t>48.4105° 38.0895°</t>
  </si>
  <si>
    <t>48.3825° 38.0300°</t>
  </si>
  <si>
    <t>48.3090° 37.9765°</t>
  </si>
  <si>
    <t>48.2920° 38.0230°</t>
  </si>
  <si>
    <t>48.3405° 37.9440°</t>
  </si>
  <si>
    <t>48.3360° 37.9345°</t>
  </si>
  <si>
    <t>48.3340° 37.9355°</t>
  </si>
  <si>
    <t>@5urpher - photos - 3/1/2016</t>
  </si>
  <si>
    <t>48.3575° 37.9590°</t>
  </si>
  <si>
    <t>@5urpher - photos - 26/10/2014</t>
  </si>
  <si>
    <t>47.9250° 38.7460°</t>
  </si>
  <si>
    <t>Saurivka</t>
  </si>
  <si>
    <t>48.1440° 38.5345°</t>
  </si>
  <si>
    <t>Hrabove</t>
  </si>
  <si>
    <t>Petropavlivka</t>
  </si>
  <si>
    <t>48.1295° 38.6300°</t>
  </si>
  <si>
    <t>48.0385° 38.4615°</t>
  </si>
  <si>
    <t>48.3505° 37.9860°</t>
  </si>
  <si>
    <t>48.3180° 37.9930°</t>
  </si>
  <si>
    <t>48.3120° 38.0085°</t>
  </si>
  <si>
    <t>48.2895° 38.0230°</t>
  </si>
  <si>
    <t>48.2865° 38.0332°</t>
  </si>
  <si>
    <t>48.3050° 38.0425°</t>
  </si>
  <si>
    <t>48.3035° 38.0490°</t>
  </si>
  <si>
    <t>48.2990° 38.0880°</t>
  </si>
  <si>
    <t>48.3015° 38.0940°</t>
  </si>
  <si>
    <t>47.9715° 37.7440°</t>
  </si>
  <si>
    <t>47.9345° 37.5855°</t>
  </si>
  <si>
    <t>47.9525° 37.5395°</t>
  </si>
  <si>
    <t>48.0780° 38.6005°</t>
  </si>
  <si>
    <t>48.1390° 37.8695°</t>
  </si>
  <si>
    <t>48.1370° 37.8595°</t>
  </si>
  <si>
    <t>48.1230° 37.8460°</t>
  </si>
  <si>
    <t>Kashtanove</t>
  </si>
  <si>
    <t>48.1260° 37.8145°</t>
  </si>
  <si>
    <t>Kruta Bala</t>
  </si>
  <si>
    <t>Zouhres</t>
  </si>
  <si>
    <t>48.0085° 38.2680°</t>
  </si>
  <si>
    <t>tri</t>
  </si>
  <si>
    <t>@5urpher / loogunda - EW base</t>
  </si>
  <si>
    <t>Tsvitni Pisky</t>
  </si>
  <si>
    <t>48.6775° 39.2845°</t>
  </si>
  <si>
    <t>P1</t>
  </si>
  <si>
    <t>48.3165° 39.7150°</t>
  </si>
  <si>
    <t>48.5660° 39.2300°</t>
  </si>
  <si>
    <t>12-14/07/2016</t>
  </si>
  <si>
    <t>,</t>
  </si>
  <si>
    <t>48.5765° 39.3030°</t>
  </si>
  <si>
    <t>48.5405° 39.3200°</t>
  </si>
  <si>
    <t>48.5000° 38.6750°</t>
  </si>
  <si>
    <t>48.3120° 38.9080°</t>
  </si>
  <si>
    <t>48.4755° 38.8040°</t>
  </si>
  <si>
    <t>48.4695° 38.7910°</t>
  </si>
  <si>
    <t>48.4360° 38.8090°</t>
  </si>
  <si>
    <t>AA</t>
  </si>
  <si>
    <t>BA</t>
  </si>
  <si>
    <t>BB</t>
  </si>
  <si>
    <t>CA</t>
  </si>
  <si>
    <t>CB</t>
  </si>
  <si>
    <t>CC</t>
  </si>
  <si>
    <t>DA</t>
  </si>
  <si>
    <t>DB</t>
  </si>
  <si>
    <t>DC</t>
  </si>
  <si>
    <t>DD</t>
  </si>
  <si>
    <t>EA</t>
  </si>
  <si>
    <t>EB</t>
  </si>
  <si>
    <t>EC</t>
  </si>
  <si>
    <t>FA</t>
  </si>
  <si>
    <t>FB</t>
  </si>
  <si>
    <t>GA</t>
  </si>
  <si>
    <t>IA</t>
  </si>
  <si>
    <t>48.5660° 38.6055°</t>
  </si>
  <si>
    <t>48.1540° 38.8970°</t>
  </si>
  <si>
    <t>48.0775° 39.4125°</t>
  </si>
  <si>
    <t>48.1230° 37.8080°</t>
  </si>
  <si>
    <t>12-15/07/2016</t>
  </si>
  <si>
    <t>48.0120° 37.5975°</t>
  </si>
  <si>
    <t>47.9995° 37.6020°</t>
  </si>
  <si>
    <t>48.0410° 37.6970°</t>
  </si>
  <si>
    <t>48.0425° 37.6970°</t>
  </si>
  <si>
    <t>47.9600° 37.7175°</t>
  </si>
  <si>
    <t>23-26/06/2016</t>
  </si>
  <si>
    <t>@5urpher - photos / mortars</t>
  </si>
  <si>
    <t>47.9605° 37.7220°</t>
  </si>
  <si>
    <t>47.2315° 37.8600°</t>
  </si>
  <si>
    <t>47.1025° 37.9390°</t>
  </si>
  <si>
    <t>47.1030° 37.9350°</t>
  </si>
  <si>
    <t>47.1005° 37.9415°</t>
  </si>
  <si>
    <t>@strannic - ?</t>
  </si>
  <si>
    <t>47.8100° 37.6345°</t>
  </si>
  <si>
    <t>48.1485° 38.2560°</t>
  </si>
  <si>
    <t>10/2014</t>
  </si>
  <si>
    <t>48.2610° 38.1165°</t>
  </si>
  <si>
    <t>48.2520° 38.1305°</t>
  </si>
  <si>
    <t>48.2575° 38.1310°</t>
  </si>
  <si>
    <t>48.2630° 38.1275°</t>
  </si>
  <si>
    <t>48.2395° 38.1160°</t>
  </si>
  <si>
    <t>48.2530° 38.1375°</t>
  </si>
  <si>
    <t>48.2525° 38.1415°</t>
  </si>
  <si>
    <t>48.2560° 38.1340°</t>
  </si>
  <si>
    <t>48.2560° 38.1380°</t>
  </si>
  <si>
    <t>48.2410° 38.1230°</t>
  </si>
  <si>
    <t>47.9870° 38.5900°</t>
  </si>
  <si>
    <t>47.9900° 38.5850°</t>
  </si>
  <si>
    <t>47.9845° 38.5762°</t>
  </si>
  <si>
    <t>47.6985° 37.8440°</t>
  </si>
  <si>
    <t>47.6920° 37.8295°</t>
  </si>
  <si>
    <t xml:space="preserve">48.0445° 38.1800° </t>
  </si>
  <si>
    <t xml:space="preserve">48.0380° 38.1710° </t>
  </si>
  <si>
    <t>19-26/10/2016</t>
  </si>
  <si>
    <t>48.3580° 38.2590°</t>
  </si>
  <si>
    <t>48.3530° 38.2490°</t>
  </si>
  <si>
    <t>48.3490° 38.2475°</t>
  </si>
  <si>
    <t>48.3705° 38.2875°</t>
  </si>
  <si>
    <t>48.3565° 38.2555°</t>
  </si>
  <si>
    <t>@5urpher + photos - destroyed</t>
  </si>
  <si>
    <t>48.3585° 38.4415°</t>
  </si>
  <si>
    <t>48.1360° 37.8200°</t>
  </si>
  <si>
    <t>48.0075° 37.8345°</t>
  </si>
  <si>
    <t>@5urpher - photos  / @girkin</t>
  </si>
  <si>
    <t>.</t>
  </si>
  <si>
    <t>48.0987° 37.8520°</t>
  </si>
  <si>
    <t>47.9870° 37.8390°</t>
  </si>
  <si>
    <t>2x</t>
  </si>
  <si>
    <t>48.0630° 37.7720°</t>
  </si>
  <si>
    <t>47.9805° 37.7995°</t>
  </si>
  <si>
    <t>48.0505° 37.8870°</t>
  </si>
  <si>
    <t>@5urpher - 10/1/2015</t>
  </si>
  <si>
    <t>48.3815° 38.0310°</t>
  </si>
  <si>
    <t>48.3115° 38.0100°</t>
  </si>
  <si>
    <t>48.2900° 38.0250°</t>
  </si>
  <si>
    <t>Hratnine</t>
  </si>
  <si>
    <t>Debaltseve / Pokrovka / Ilovaisk</t>
  </si>
  <si>
    <t>Karlo-Marksove/Horlivka</t>
  </si>
  <si>
    <t>estimated</t>
  </si>
  <si>
    <t>Total (trucks / armored vechs)</t>
  </si>
  <si>
    <t xml:space="preserve">Total </t>
  </si>
  <si>
    <t>estimated (%)</t>
  </si>
  <si>
    <t>AB</t>
  </si>
  <si>
    <t>AC</t>
  </si>
  <si>
    <t>48.1485° 38.2790°</t>
  </si>
  <si>
    <t>HB</t>
  </si>
  <si>
    <t>HC</t>
  </si>
  <si>
    <t>HD</t>
  </si>
  <si>
    <t>IB</t>
  </si>
  <si>
    <t>BC</t>
  </si>
  <si>
    <t>AD</t>
  </si>
  <si>
    <t>CD</t>
  </si>
  <si>
    <t>CE</t>
  </si>
  <si>
    <t>Torez - Snijne</t>
  </si>
  <si>
    <t>Torez TTA</t>
  </si>
  <si>
    <t>Chakhtarsk - Rozsypne</t>
  </si>
  <si>
    <t>Kirovske - Jdanivka</t>
  </si>
  <si>
    <t>YenaKiieve - Karlo-Marksove</t>
  </si>
  <si>
    <t>Korsun - Mykhailivka</t>
  </si>
  <si>
    <t>Hol'mivs'kyi - Dolomitne</t>
  </si>
  <si>
    <t>Vuhlehirsk - Novohryhorivka</t>
  </si>
  <si>
    <t>Debaltseve - Bulavynske</t>
  </si>
  <si>
    <t>Ilovais'k - Mospyne</t>
  </si>
  <si>
    <t>ED</t>
  </si>
  <si>
    <t>Amvrossivka (others)</t>
  </si>
  <si>
    <t>Michurine - Lukove</t>
  </si>
  <si>
    <t>Novoazovsk - Markyne</t>
  </si>
  <si>
    <t>Bezimenne - Sakhanka</t>
  </si>
  <si>
    <t>Leninske - Zaichenko</t>
  </si>
  <si>
    <t>Krasnoarmiis'ke - Oktyabr</t>
  </si>
  <si>
    <t>Komsomolske - Starobecheve</t>
  </si>
  <si>
    <t>EF</t>
  </si>
  <si>
    <t>EG</t>
  </si>
  <si>
    <t xml:space="preserve">Rozdolne - Sontseve </t>
  </si>
  <si>
    <t>Petrivske - Styla - Hryhorivka</t>
  </si>
  <si>
    <t>Novolaspa - Starolaspa</t>
  </si>
  <si>
    <t>Dokoutchaievsk - Olenivka</t>
  </si>
  <si>
    <t>Telmanovo - Svobodne</t>
  </si>
  <si>
    <t>Yassynouvata - Krasnyi Partyzan</t>
  </si>
  <si>
    <t>tank</t>
  </si>
  <si>
    <t>@jesusfrommars</t>
  </si>
  <si>
    <t xml:space="preserve"> - trucks</t>
  </si>
  <si>
    <t xml:space="preserve"> - armored</t>
  </si>
  <si>
    <t>48.5860° 38.4660°</t>
  </si>
  <si>
    <t>48.4240° 38.3930°</t>
  </si>
  <si>
    <t>Rozsadky</t>
  </si>
  <si>
    <t>48.4360° 38.4045°</t>
  </si>
  <si>
    <t>ta counted</t>
  </si>
  <si>
    <t>48.1945° 37.8825°</t>
  </si>
  <si>
    <t>StavKy</t>
  </si>
  <si>
    <t>48.2790° 37.9160°</t>
  </si>
  <si>
    <t>48.4115° 38.0066°</t>
  </si>
  <si>
    <t>48.2415° 37.9645°</t>
  </si>
  <si>
    <t>48.2730° 37.9695°</t>
  </si>
  <si>
    <t>48.066519 37.938556</t>
  </si>
  <si>
    <t>Sjedove</t>
  </si>
  <si>
    <t>47.0785° 38.1690°</t>
  </si>
  <si>
    <t>48.3785° 39.0605°</t>
  </si>
  <si>
    <t>Komsomolets'</t>
  </si>
  <si>
    <t>48.4290° 39.0420°</t>
  </si>
  <si>
    <t>48.4200° 39.0270°</t>
  </si>
  <si>
    <t>m11</t>
  </si>
  <si>
    <t>48.4535° 39.0725°</t>
  </si>
  <si>
    <t>48.5065° 39.0775°</t>
  </si>
  <si>
    <t>48.5505° 39.3405°</t>
  </si>
  <si>
    <t>48.5485° 39.3345°</t>
  </si>
  <si>
    <t>48.3430° 38.0990°</t>
  </si>
  <si>
    <t>1st Army corp</t>
  </si>
  <si>
    <t>1 MR Bd</t>
  </si>
  <si>
    <t>3 MR Bd</t>
  </si>
  <si>
    <t>5 MR Bd</t>
  </si>
  <si>
    <t>100 MR Bd</t>
  </si>
  <si>
    <t>9 MR Rgt</t>
  </si>
  <si>
    <t>11 MR Rgt</t>
  </si>
  <si>
    <t>2 Tk bat.</t>
  </si>
  <si>
    <t xml:space="preserve">Legion </t>
  </si>
  <si>
    <t>Somalia</t>
  </si>
  <si>
    <t>Sparta</t>
  </si>
  <si>
    <t>13 arty Bd</t>
  </si>
  <si>
    <t>MT-LBs</t>
  </si>
  <si>
    <t>Tanks</t>
  </si>
  <si>
    <t>2 MR Bd</t>
  </si>
  <si>
    <t>4 MR Bd</t>
  </si>
  <si>
    <t>7 MR Bd</t>
  </si>
  <si>
    <t>4 tank bat</t>
  </si>
  <si>
    <t>6 MR Rgt</t>
  </si>
  <si>
    <t>16 def bat</t>
  </si>
  <si>
    <t>12 def bat</t>
  </si>
  <si>
    <t>17 def bat</t>
  </si>
  <si>
    <t>18 def bat</t>
  </si>
  <si>
    <t>10 arty Bd</t>
  </si>
  <si>
    <t>2nd Army corp</t>
  </si>
  <si>
    <t>Stackhanov</t>
  </si>
  <si>
    <t>Debaltseve ?</t>
  </si>
  <si>
    <t>Donetsk sud</t>
  </si>
  <si>
    <t>Donetsk nord</t>
  </si>
  <si>
    <t>SADOVYI</t>
  </si>
  <si>
    <t>D30 (arty 122 mm)</t>
  </si>
  <si>
    <t>BM-21 (MRLS Grad)</t>
  </si>
  <si>
    <t>MT 12 - Rapira</t>
  </si>
  <si>
    <t>BM-27 (Uragan)</t>
  </si>
  <si>
    <t>SPHs (2S1 , 122mm)</t>
  </si>
  <si>
    <t>GIATSINT-B (arty tripod)</t>
  </si>
  <si>
    <t>BMPs / IFVs</t>
  </si>
  <si>
    <t>MSTA -B (towed howitzers)</t>
  </si>
  <si>
    <t>OSCE 23/8/15</t>
  </si>
  <si>
    <t>12 БТрО Рим</t>
  </si>
  <si>
    <t>2 омсбр</t>
  </si>
  <si>
    <t>16 БТрО Ярга Леший</t>
  </si>
  <si>
    <t>4 омсбр</t>
  </si>
  <si>
    <t>18 ВТрО Походный</t>
  </si>
  <si>
    <t>оабр</t>
  </si>
  <si>
    <t>4 отб Август</t>
  </si>
  <si>
    <t>собр</t>
  </si>
  <si>
    <t>обмо</t>
  </si>
  <si>
    <t>2 омсбр &amp; обуо</t>
  </si>
  <si>
    <t>Батальон ЗАРЯ</t>
  </si>
  <si>
    <t>14 БТрО Призрак</t>
  </si>
  <si>
    <t>6 омсп Казачий</t>
  </si>
  <si>
    <t>СССР Брянка</t>
  </si>
  <si>
    <t>14 БТрО "Призрак"</t>
  </si>
  <si>
    <t>48.6670° 38.6350°</t>
  </si>
  <si>
    <t>48.6635° 38.6375°</t>
  </si>
  <si>
    <t>48.6825° 38.7830°</t>
  </si>
  <si>
    <t>48.6800° 38.7620°</t>
  </si>
  <si>
    <t>48.6830° 38.7800°</t>
  </si>
  <si>
    <t>Zarya</t>
  </si>
  <si>
    <t>15 омсбр</t>
  </si>
  <si>
    <t>Krasnoarmiis'ke / khreschatytske</t>
  </si>
  <si>
    <t>танки 5-й ОТБр, БМП 37-й ОМСБр</t>
  </si>
  <si>
    <t>48.0845° 37.7945°</t>
  </si>
  <si>
    <t>48.5295° 38.4790°</t>
  </si>
  <si>
    <t>11 polka</t>
  </si>
  <si>
    <t>47.1950° 38.0480°</t>
  </si>
  <si>
    <t xml:space="preserve">47.1910° 38.0710° </t>
  </si>
  <si>
    <t>48.0985° 37.8355°</t>
  </si>
  <si>
    <t>47.5960° 38.0045°</t>
  </si>
  <si>
    <t>48.2735° 37.9675°</t>
  </si>
  <si>
    <t>armoured personnel carriers (APCs) BTR</t>
  </si>
  <si>
    <t>BMD/BMP</t>
  </si>
  <si>
    <t>47.4067° 38.0667°</t>
  </si>
  <si>
    <t>47.4095° 38.0565°</t>
  </si>
  <si>
    <t>Zaporozhets</t>
  </si>
  <si>
    <t xml:space="preserve"> 47.3750° 37.9890°</t>
  </si>
  <si>
    <t>48.2420° 38.1170°</t>
  </si>
  <si>
    <t>48.1800° 38.2140°</t>
  </si>
  <si>
    <t>48.1800° 38.2035°</t>
  </si>
  <si>
    <t>47.3645° 38.0430°</t>
  </si>
  <si>
    <t>47.3995° 38.0735°</t>
  </si>
  <si>
    <t>47.4065° 38.0745°</t>
  </si>
  <si>
    <t>47.3700° 38.0675°</t>
  </si>
  <si>
    <t>1 sep mr bde</t>
  </si>
  <si>
    <t>47.4830° 38.2140°</t>
  </si>
  <si>
    <t>47.4785° 38.2120°</t>
  </si>
  <si>
    <t>47.9520° 38.2545°</t>
  </si>
  <si>
    <t>47.9320° 38.2990°</t>
  </si>
  <si>
    <t>47.9345° 38.2815°</t>
  </si>
  <si>
    <t>47.9290° 38.2365°</t>
  </si>
  <si>
    <t>47.9280° 38.2685°</t>
  </si>
  <si>
    <t>47.6085° 38.0030°</t>
  </si>
  <si>
    <t>Moyenne  03/2015 - 04/2016</t>
  </si>
  <si>
    <t>MAX</t>
  </si>
  <si>
    <t>ivan</t>
  </si>
  <si>
    <t>27-30/03/2017</t>
  </si>
  <si>
    <t>03-05/04/2017</t>
  </si>
  <si>
    <t>https://twitter.com/strannik_1981/status/872497343010156546</t>
  </si>
  <si>
    <t>48.5730° 38.6470°</t>
  </si>
  <si>
    <t>48.5505° 38.6430°</t>
  </si>
  <si>
    <t>48.5570° 38.6300°</t>
  </si>
  <si>
    <t>48.4995° 38.6555°</t>
  </si>
  <si>
    <t>07/09/2016</t>
  </si>
  <si>
    <t>09/03/2016</t>
  </si>
  <si>
    <t>10/12/2015</t>
  </si>
  <si>
    <t>Almazna / Yasnodolsk</t>
  </si>
  <si>
    <t>48.6490° 38.8800°</t>
  </si>
  <si>
    <t>xx</t>
  </si>
  <si>
    <t>48.5410° 38.4680°</t>
  </si>
  <si>
    <t>https://twitter.com/strannik_1981/status/983781554248912896</t>
  </si>
  <si>
    <t>27-31/03/2017</t>
  </si>
  <si>
    <t>48.3935° 38.8855°</t>
  </si>
  <si>
    <t>48.3985° 38.8855°</t>
  </si>
  <si>
    <t>48.3925° 38.8660°</t>
  </si>
  <si>
    <t>MBTs</t>
  </si>
  <si>
    <t>SPH</t>
  </si>
  <si>
    <t>IFV</t>
  </si>
  <si>
    <t>APC</t>
  </si>
  <si>
    <t>MSTA</t>
  </si>
  <si>
    <t>D30</t>
  </si>
  <si>
    <t>ext</t>
  </si>
  <si>
    <t>BTR-80 (APC)</t>
  </si>
  <si>
    <t>@5urpher - photos / Informnalpm</t>
  </si>
  <si>
    <t>https://www.google.com/maps/d/viewer?mid=14Q6WqozGQhpE4KgQr-5zIPNjYiU&amp;ll=47.22854938300418%2C37.8681805520813&amp;z=17  https://informnapalm.org/en/nov28-donbas-nona/</t>
  </si>
  <si>
    <t>https://informnapalm.org/en/may30-secret-communication-donbas/</t>
  </si>
  <si>
    <t>@5urpher + photos / Inform</t>
  </si>
  <si>
    <t>https://informnapalm.org/en/feb18-tanks-near-luhansk/   https://informnapalm.org/en/nov03-tanks-raiduga-plant/</t>
  </si>
  <si>
    <t>48.4175° 39.0615°</t>
  </si>
  <si>
    <t>DNR</t>
  </si>
  <si>
    <t>https://en.wikipedia.org/wiki/Separatist_forces_of_the_war_in_Donbass</t>
  </si>
  <si>
    <t>Ilovaisk</t>
  </si>
  <si>
    <t>Aout 2014</t>
  </si>
  <si>
    <t>05-10/03/2017</t>
  </si>
  <si>
    <t>48.7265° 39.2805°</t>
  </si>
  <si>
    <t>48.5495° 39.5275°</t>
  </si>
  <si>
    <t>27-30/8/2016</t>
  </si>
  <si>
    <t>48.4325° 38.9750°</t>
  </si>
  <si>
    <t>48.5345° 39.4930°</t>
  </si>
  <si>
    <t>48.5320° 39.5030°</t>
  </si>
  <si>
    <t>48.5385° 39.4815°</t>
  </si>
  <si>
    <t>48.5485° 39.4830°</t>
  </si>
  <si>
    <t>Yelyzavetivka</t>
  </si>
  <si>
    <t>48.3300° 38.9755°</t>
  </si>
  <si>
    <t>48.3345° 39.1390°</t>
  </si>
  <si>
    <t>48.3240° 39.1535°</t>
  </si>
  <si>
    <t>48.6167° 38.7813°</t>
  </si>
  <si>
    <t>48.7085° 38.8680°</t>
  </si>
  <si>
    <t>48.7215° 38.8325°</t>
  </si>
  <si>
    <t>48.7245° 38.8510°</t>
  </si>
  <si>
    <t>48.7240° 38.8530°</t>
  </si>
  <si>
    <t>48.6885° 38.9610°</t>
  </si>
  <si>
    <t>48.7270° 38.8290°</t>
  </si>
  <si>
    <t>48.7480° 38.8650°</t>
  </si>
  <si>
    <t>Solkil'nyky</t>
  </si>
  <si>
    <t>48.7470° 38.8725°</t>
  </si>
  <si>
    <t>48.6860° 38.9240°</t>
  </si>
  <si>
    <t>48.0855° 39.6375°</t>
  </si>
  <si>
    <t>NovoPavlivka</t>
  </si>
  <si>
    <t>48.6565° 38.5475°</t>
  </si>
  <si>
    <t>48.4800° 38.4520°</t>
  </si>
  <si>
    <t>48.5285° 38.4835°</t>
  </si>
  <si>
    <t>48.4515° 38.4955°</t>
  </si>
  <si>
    <t>48.5060° 38.4595°</t>
  </si>
  <si>
    <t xml:space="preserve">48.4675° 38.4535° </t>
  </si>
  <si>
    <t>48.5060° 38.4740°</t>
  </si>
  <si>
    <t>d</t>
  </si>
  <si>
    <t>48.5370° 39.3635°</t>
  </si>
  <si>
    <t>48.5270° 39.3775°</t>
  </si>
  <si>
    <t>buhaivka</t>
  </si>
  <si>
    <t>10/04/2015</t>
  </si>
  <si>
    <t>24/04/2015</t>
  </si>
  <si>
    <t>01/09/2016</t>
  </si>
  <si>
    <t>Sadovyi / Hannivka</t>
  </si>
  <si>
    <t>10-17/09/2015</t>
  </si>
  <si>
    <t>30/07-01/08/2015</t>
  </si>
</sst>
</file>

<file path=xl/styles.xml><?xml version="1.0" encoding="utf-8"?>
<styleSheet xmlns="http://schemas.openxmlformats.org/spreadsheetml/2006/main">
  <numFmts count="3">
    <numFmt numFmtId="43" formatCode="_-* #,##0.00\ _€_-;\-* #,##0.00\ _€_-;_-* &quot;-&quot;??\ _€_-;_-@_-"/>
    <numFmt numFmtId="164" formatCode="_-* #,##0\ _€_-;\-* #,##0\ _€_-;_-* &quot;-&quot;??\ _€_-;_-@_-"/>
    <numFmt numFmtId="165" formatCode="dd/mm/yy;@"/>
  </numFmts>
  <fonts count="6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3"/>
      <color theme="1"/>
      <name val="Times New Roman"/>
      <family val="1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rgb="FFFF0000"/>
      <name val="Times New Roman"/>
      <family val="1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name val="Times New Roman"/>
      <family val="1"/>
    </font>
    <font>
      <i/>
      <sz val="11"/>
      <color theme="1"/>
      <name val="Times New Roman"/>
      <family val="1"/>
    </font>
    <font>
      <b/>
      <sz val="11"/>
      <name val="Times New Roman"/>
      <family val="1"/>
    </font>
    <font>
      <b/>
      <sz val="8"/>
      <color indexed="81"/>
      <name val="Tahoma"/>
      <family val="2"/>
    </font>
    <font>
      <i/>
      <sz val="11"/>
      <color rgb="FFFF0000"/>
      <name val="Calibri"/>
      <family val="2"/>
      <scheme val="minor"/>
    </font>
    <font>
      <sz val="8"/>
      <color indexed="81"/>
      <name val="Tahoma"/>
      <family val="2"/>
    </font>
    <font>
      <i/>
      <sz val="11"/>
      <color rgb="FFFF0000"/>
      <name val="Times New Roman"/>
      <family val="1"/>
    </font>
    <font>
      <b/>
      <sz val="11"/>
      <name val="Calibri"/>
      <family val="2"/>
      <scheme val="minor"/>
    </font>
    <font>
      <sz val="8"/>
      <color theme="1"/>
      <name val="Times New Roman"/>
      <family val="1"/>
    </font>
    <font>
      <b/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</font>
    <font>
      <i/>
      <sz val="11"/>
      <name val="Calibri"/>
      <family val="2"/>
      <scheme val="minor"/>
    </font>
    <font>
      <i/>
      <sz val="11"/>
      <name val="Times New Roman"/>
      <family val="1"/>
    </font>
    <font>
      <sz val="9"/>
      <color rgb="FFFF0000"/>
      <name val="Times New Roman"/>
      <family val="1"/>
    </font>
    <font>
      <sz val="9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3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rgb="FFFF0000"/>
      <name val="Times New Roman"/>
      <family val="1"/>
    </font>
    <font>
      <sz val="9"/>
      <color rgb="FFFF0000"/>
      <name val="Times New Roman"/>
      <family val="1"/>
    </font>
    <font>
      <b/>
      <sz val="11"/>
      <color rgb="FFFFFF00"/>
      <name val="Times New Roman"/>
      <family val="1"/>
    </font>
    <font>
      <sz val="9"/>
      <color rgb="FFFF0000"/>
      <name val="Calibri"/>
      <family val="2"/>
      <scheme val="minor"/>
    </font>
    <font>
      <i/>
      <sz val="11"/>
      <color theme="1"/>
      <name val="Times New Roman"/>
      <family val="1"/>
    </font>
    <font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FF00"/>
      <name val="Times New Roman"/>
      <family val="1"/>
    </font>
    <font>
      <b/>
      <sz val="11"/>
      <color rgb="FFFF0000"/>
      <name val="Times New Roman"/>
      <family val="1"/>
    </font>
    <font>
      <b/>
      <sz val="11"/>
      <name val="Calibri"/>
      <family val="2"/>
      <scheme val="minor"/>
    </font>
    <font>
      <sz val="9"/>
      <color theme="1"/>
      <name val="Times New Roman"/>
      <family val="1"/>
    </font>
    <font>
      <b/>
      <sz val="11"/>
      <color rgb="FFFF0000"/>
      <name val="Calibri"/>
      <family val="2"/>
      <scheme val="minor"/>
    </font>
    <font>
      <sz val="9"/>
      <name val="Times New Roman"/>
      <family val="1"/>
    </font>
    <font>
      <sz val="10"/>
      <color theme="1"/>
      <name val="Times New Roman"/>
      <family val="1"/>
    </font>
    <font>
      <sz val="11"/>
      <color rgb="FF14171A"/>
      <name val="Segoe UI"/>
      <family val="2"/>
    </font>
    <font>
      <b/>
      <sz val="9"/>
      <color rgb="FFFF0000"/>
      <name val="Times New Roman"/>
      <family val="1"/>
    </font>
    <font>
      <sz val="9"/>
      <color theme="1"/>
      <name val="Calibri"/>
      <family val="2"/>
      <scheme val="minor"/>
    </font>
    <font>
      <b/>
      <sz val="9"/>
      <color rgb="FFFF0000"/>
      <name val="Calibri"/>
      <family val="2"/>
      <scheme val="minor"/>
    </font>
    <font>
      <i/>
      <sz val="9"/>
      <color rgb="FFFF0000"/>
      <name val="Calibri"/>
      <family val="2"/>
      <scheme val="minor"/>
    </font>
    <font>
      <sz val="9"/>
      <name val="Calibri"/>
      <family val="2"/>
      <scheme val="minor"/>
    </font>
    <font>
      <i/>
      <sz val="9"/>
      <color rgb="FFFF0000"/>
      <name val="Times New Roman"/>
      <family val="1"/>
    </font>
    <font>
      <sz val="10"/>
      <color rgb="FFFF0000"/>
      <name val="Calibri"/>
      <family val="2"/>
      <scheme val="minor"/>
    </font>
    <font>
      <sz val="10"/>
      <color rgb="FFFF0000"/>
      <name val="Times New Roman"/>
      <family val="1"/>
    </font>
    <font>
      <sz val="8"/>
      <color theme="1"/>
      <name val="Calibri"/>
      <family val="2"/>
      <scheme val="minor"/>
    </font>
    <font>
      <b/>
      <sz val="10"/>
      <color theme="1"/>
      <name val="Times New Roman"/>
      <family val="1"/>
    </font>
    <font>
      <sz val="13.5"/>
      <color rgb="FF000000"/>
      <name val="Times New Roman"/>
      <family val="1"/>
    </font>
  </fonts>
  <fills count="1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1" tint="0.34998626667073579"/>
        <bgColor indexed="64"/>
      </patternFill>
    </fill>
  </fills>
  <borders count="5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dotted">
        <color indexed="64"/>
      </bottom>
      <diagonal/>
    </border>
    <border>
      <left/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thin">
        <color indexed="64"/>
      </left>
      <right/>
      <top style="dotted">
        <color indexed="64"/>
      </top>
      <bottom style="thin">
        <color indexed="64"/>
      </bottom>
      <diagonal/>
    </border>
    <border>
      <left/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dotted">
        <color indexed="64"/>
      </bottom>
      <diagonal/>
    </border>
    <border>
      <left/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/>
      <top style="dotted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tted">
        <color indexed="64"/>
      </bottom>
      <diagonal/>
    </border>
    <border>
      <left/>
      <right style="thin">
        <color indexed="64"/>
      </right>
      <top style="thin">
        <color indexed="64"/>
      </top>
      <bottom style="dotted">
        <color indexed="64"/>
      </bottom>
      <diagonal/>
    </border>
    <border>
      <left/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 style="medium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thin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/>
      <top style="dotted">
        <color indexed="64"/>
      </top>
      <bottom/>
      <diagonal/>
    </border>
    <border>
      <left/>
      <right/>
      <top style="thin">
        <color indexed="64"/>
      </top>
      <bottom style="dotted">
        <color indexed="64"/>
      </bottom>
      <diagonal/>
    </border>
    <border>
      <left/>
      <right style="thin">
        <color indexed="64"/>
      </right>
      <top style="medium">
        <color indexed="64"/>
      </top>
      <bottom style="dotted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</cellStyleXfs>
  <cellXfs count="1148">
    <xf numFmtId="0" fontId="0" fillId="0" borderId="0" xfId="0"/>
    <xf numFmtId="0" fontId="3" fillId="0" borderId="3" xfId="0" applyFont="1" applyBorder="1"/>
    <xf numFmtId="0" fontId="3" fillId="0" borderId="4" xfId="0" applyFont="1" applyBorder="1"/>
    <xf numFmtId="164" fontId="3" fillId="0" borderId="3" xfId="1" applyNumberFormat="1" applyFont="1" applyBorder="1"/>
    <xf numFmtId="164" fontId="3" fillId="0" borderId="4" xfId="1" applyNumberFormat="1" applyFont="1" applyBorder="1"/>
    <xf numFmtId="164" fontId="0" fillId="0" borderId="4" xfId="1" applyNumberFormat="1" applyFont="1" applyBorder="1"/>
    <xf numFmtId="164" fontId="2" fillId="0" borderId="5" xfId="1" applyNumberFormat="1" applyFont="1" applyBorder="1"/>
    <xf numFmtId="164" fontId="2" fillId="0" borderId="6" xfId="1" applyNumberFormat="1" applyFont="1" applyBorder="1"/>
    <xf numFmtId="0" fontId="0" fillId="2" borderId="0" xfId="0" applyFill="1"/>
    <xf numFmtId="0" fontId="3" fillId="0" borderId="0" xfId="0" applyFont="1" applyBorder="1"/>
    <xf numFmtId="164" fontId="3" fillId="0" borderId="0" xfId="1" applyNumberFormat="1" applyFont="1" applyBorder="1"/>
    <xf numFmtId="0" fontId="0" fillId="0" borderId="0" xfId="0" applyBorder="1"/>
    <xf numFmtId="164" fontId="2" fillId="0" borderId="7" xfId="1" applyNumberFormat="1" applyFont="1" applyBorder="1"/>
    <xf numFmtId="0" fontId="2" fillId="2" borderId="0" xfId="0" applyFont="1" applyFill="1"/>
    <xf numFmtId="164" fontId="7" fillId="0" borderId="0" xfId="1" applyNumberFormat="1" applyFont="1" applyBorder="1"/>
    <xf numFmtId="0" fontId="0" fillId="0" borderId="3" xfId="0" applyBorder="1"/>
    <xf numFmtId="0" fontId="0" fillId="0" borderId="4" xfId="0" applyBorder="1"/>
    <xf numFmtId="0" fontId="0" fillId="0" borderId="11" xfId="0" applyBorder="1"/>
    <xf numFmtId="164" fontId="0" fillId="0" borderId="0" xfId="1" applyNumberFormat="1" applyFont="1" applyBorder="1"/>
    <xf numFmtId="164" fontId="0" fillId="0" borderId="0" xfId="0" applyNumberFormat="1" applyBorder="1"/>
    <xf numFmtId="164" fontId="8" fillId="0" borderId="3" xfId="1" applyNumberFormat="1" applyFont="1" applyBorder="1"/>
    <xf numFmtId="164" fontId="8" fillId="0" borderId="4" xfId="1" applyNumberFormat="1" applyFont="1" applyBorder="1"/>
    <xf numFmtId="164" fontId="8" fillId="0" borderId="0" xfId="1" applyNumberFormat="1" applyFont="1" applyBorder="1"/>
    <xf numFmtId="0" fontId="10" fillId="0" borderId="0" xfId="0" applyFont="1" applyBorder="1"/>
    <xf numFmtId="164" fontId="0" fillId="0" borderId="3" xfId="1" applyNumberFormat="1" applyFont="1" applyBorder="1"/>
    <xf numFmtId="164" fontId="8" fillId="3" borderId="3" xfId="1" applyNumberFormat="1" applyFont="1" applyFill="1" applyBorder="1"/>
    <xf numFmtId="164" fontId="0" fillId="0" borderId="0" xfId="0" applyNumberFormat="1"/>
    <xf numFmtId="0" fontId="0" fillId="0" borderId="6" xfId="0" applyBorder="1"/>
    <xf numFmtId="164" fontId="2" fillId="0" borderId="0" xfId="0" applyNumberFormat="1" applyFont="1"/>
    <xf numFmtId="0" fontId="9" fillId="0" borderId="0" xfId="0" applyFont="1"/>
    <xf numFmtId="164" fontId="12" fillId="0" borderId="0" xfId="1" applyNumberFormat="1" applyFont="1" applyBorder="1"/>
    <xf numFmtId="164" fontId="12" fillId="0" borderId="3" xfId="1" applyNumberFormat="1" applyFont="1" applyBorder="1"/>
    <xf numFmtId="164" fontId="12" fillId="0" borderId="4" xfId="1" applyNumberFormat="1" applyFont="1" applyBorder="1"/>
    <xf numFmtId="164" fontId="3" fillId="3" borderId="0" xfId="1" applyNumberFormat="1" applyFont="1" applyFill="1" applyBorder="1"/>
    <xf numFmtId="0" fontId="2" fillId="0" borderId="0" xfId="0" applyFont="1"/>
    <xf numFmtId="164" fontId="0" fillId="0" borderId="0" xfId="1" applyNumberFormat="1" applyFont="1"/>
    <xf numFmtId="0" fontId="0" fillId="0" borderId="10" xfId="0" applyBorder="1"/>
    <xf numFmtId="0" fontId="0" fillId="0" borderId="13" xfId="0" applyBorder="1"/>
    <xf numFmtId="0" fontId="0" fillId="0" borderId="0" xfId="0" quotePrefix="1"/>
    <xf numFmtId="164" fontId="3" fillId="0" borderId="3" xfId="1" applyNumberFormat="1" applyFont="1" applyFill="1" applyBorder="1"/>
    <xf numFmtId="43" fontId="0" fillId="0" borderId="4" xfId="1" applyFont="1" applyBorder="1"/>
    <xf numFmtId="164" fontId="12" fillId="0" borderId="0" xfId="1" applyNumberFormat="1" applyFont="1" applyFill="1" applyBorder="1"/>
    <xf numFmtId="164" fontId="12" fillId="0" borderId="3" xfId="1" applyNumberFormat="1" applyFont="1" applyFill="1" applyBorder="1"/>
    <xf numFmtId="43" fontId="0" fillId="0" borderId="3" xfId="1" applyFont="1" applyBorder="1"/>
    <xf numFmtId="164" fontId="9" fillId="0" borderId="4" xfId="1" applyNumberFormat="1" applyFont="1" applyBorder="1"/>
    <xf numFmtId="9" fontId="0" fillId="0" borderId="0" xfId="2" applyFont="1"/>
    <xf numFmtId="0" fontId="2" fillId="0" borderId="0" xfId="0" applyFont="1" applyAlignment="1">
      <alignment horizontal="right"/>
    </xf>
    <xf numFmtId="0" fontId="6" fillId="0" borderId="0" xfId="0" applyFont="1"/>
    <xf numFmtId="164" fontId="7" fillId="0" borderId="3" xfId="1" applyNumberFormat="1" applyFont="1" applyFill="1" applyBorder="1"/>
    <xf numFmtId="164" fontId="0" fillId="0" borderId="14" xfId="0" applyNumberFormat="1" applyBorder="1"/>
    <xf numFmtId="164" fontId="6" fillId="0" borderId="14" xfId="0" applyNumberFormat="1" applyFont="1" applyBorder="1"/>
    <xf numFmtId="0" fontId="0" fillId="0" borderId="0" xfId="0" applyFont="1"/>
    <xf numFmtId="164" fontId="3" fillId="0" borderId="0" xfId="1" applyNumberFormat="1" applyFont="1" applyFill="1" applyBorder="1"/>
    <xf numFmtId="164" fontId="13" fillId="0" borderId="4" xfId="1" applyNumberFormat="1" applyFont="1" applyBorder="1"/>
    <xf numFmtId="164" fontId="11" fillId="0" borderId="4" xfId="1" applyNumberFormat="1" applyFont="1" applyBorder="1"/>
    <xf numFmtId="164" fontId="10" fillId="0" borderId="4" xfId="1" applyNumberFormat="1" applyFont="1" applyBorder="1"/>
    <xf numFmtId="0" fontId="0" fillId="4" borderId="0" xfId="0" applyFill="1"/>
    <xf numFmtId="0" fontId="0" fillId="5" borderId="0" xfId="0" applyFill="1"/>
    <xf numFmtId="164" fontId="8" fillId="0" borderId="3" xfId="1" applyNumberFormat="1" applyFont="1" applyFill="1" applyBorder="1"/>
    <xf numFmtId="164" fontId="9" fillId="0" borderId="3" xfId="1" applyNumberFormat="1" applyFont="1" applyBorder="1"/>
    <xf numFmtId="0" fontId="0" fillId="0" borderId="0" xfId="0" applyFill="1" applyBorder="1"/>
    <xf numFmtId="0" fontId="0" fillId="0" borderId="0" xfId="0" applyAlignment="1">
      <alignment horizontal="right"/>
    </xf>
    <xf numFmtId="164" fontId="9" fillId="0" borderId="0" xfId="1" applyNumberFormat="1" applyFont="1" applyBorder="1"/>
    <xf numFmtId="0" fontId="19" fillId="2" borderId="0" xfId="0" applyFont="1" applyFill="1" applyAlignment="1">
      <alignment horizontal="right"/>
    </xf>
    <xf numFmtId="14" fontId="0" fillId="0" borderId="0" xfId="0" applyNumberFormat="1" applyAlignment="1">
      <alignment textRotation="75"/>
    </xf>
    <xf numFmtId="0" fontId="0" fillId="0" borderId="0" xfId="0" applyAlignment="1">
      <alignment textRotation="75"/>
    </xf>
    <xf numFmtId="164" fontId="0" fillId="0" borderId="0" xfId="1" applyNumberFormat="1" applyFont="1" applyAlignment="1">
      <alignment textRotation="75"/>
    </xf>
    <xf numFmtId="164" fontId="2" fillId="0" borderId="0" xfId="1" applyNumberFormat="1" applyFont="1"/>
    <xf numFmtId="14" fontId="0" fillId="0" borderId="0" xfId="0" applyNumberFormat="1" applyFill="1" applyAlignment="1">
      <alignment textRotation="75"/>
    </xf>
    <xf numFmtId="164" fontId="0" fillId="0" borderId="0" xfId="1" applyNumberFormat="1" applyFont="1" applyFill="1"/>
    <xf numFmtId="164" fontId="2" fillId="0" borderId="0" xfId="1" applyNumberFormat="1" applyFont="1" applyFill="1"/>
    <xf numFmtId="0" fontId="0" fillId="0" borderId="0" xfId="0" applyFill="1"/>
    <xf numFmtId="164" fontId="9" fillId="0" borderId="0" xfId="1" applyNumberFormat="1" applyFont="1"/>
    <xf numFmtId="164" fontId="0" fillId="2" borderId="0" xfId="1" applyNumberFormat="1" applyFont="1" applyFill="1" applyAlignment="1">
      <alignment textRotation="75"/>
    </xf>
    <xf numFmtId="164" fontId="0" fillId="2" borderId="0" xfId="1" applyNumberFormat="1" applyFont="1" applyFill="1"/>
    <xf numFmtId="164" fontId="2" fillId="2" borderId="0" xfId="1" applyNumberFormat="1" applyFont="1" applyFill="1"/>
    <xf numFmtId="14" fontId="9" fillId="0" borderId="0" xfId="0" applyNumberFormat="1" applyFont="1" applyAlignment="1">
      <alignment textRotation="75"/>
    </xf>
    <xf numFmtId="0" fontId="0" fillId="0" borderId="0" xfId="0" quotePrefix="1" applyBorder="1"/>
    <xf numFmtId="14" fontId="2" fillId="0" borderId="0" xfId="0" applyNumberFormat="1" applyFont="1" applyAlignment="1">
      <alignment textRotation="75"/>
    </xf>
    <xf numFmtId="164" fontId="6" fillId="2" borderId="0" xfId="1" applyNumberFormat="1" applyFont="1" applyFill="1"/>
    <xf numFmtId="164" fontId="18" fillId="2" borderId="0" xfId="1" applyNumberFormat="1" applyFont="1" applyFill="1"/>
    <xf numFmtId="164" fontId="3" fillId="2" borderId="3" xfId="1" applyNumberFormat="1" applyFont="1" applyFill="1" applyBorder="1"/>
    <xf numFmtId="14" fontId="2" fillId="0" borderId="0" xfId="0" applyNumberFormat="1" applyFont="1"/>
    <xf numFmtId="0" fontId="5" fillId="2" borderId="0" xfId="0" applyFont="1" applyFill="1"/>
    <xf numFmtId="0" fontId="0" fillId="2" borderId="14" xfId="0" applyFill="1" applyBorder="1"/>
    <xf numFmtId="0" fontId="2" fillId="2" borderId="14" xfId="0" applyFont="1" applyFill="1" applyBorder="1"/>
    <xf numFmtId="165" fontId="10" fillId="0" borderId="0" xfId="1" applyNumberFormat="1" applyFont="1"/>
    <xf numFmtId="0" fontId="20" fillId="2" borderId="0" xfId="0" applyFont="1" applyFill="1"/>
    <xf numFmtId="164" fontId="18" fillId="2" borderId="14" xfId="1" applyNumberFormat="1" applyFont="1" applyFill="1" applyBorder="1"/>
    <xf numFmtId="0" fontId="18" fillId="0" borderId="0" xfId="0" applyFont="1" applyFill="1"/>
    <xf numFmtId="164" fontId="10" fillId="0" borderId="0" xfId="0" applyNumberFormat="1" applyFont="1" applyFill="1"/>
    <xf numFmtId="0" fontId="10" fillId="0" borderId="0" xfId="0" applyFont="1" applyFill="1"/>
    <xf numFmtId="0" fontId="21" fillId="0" borderId="0" xfId="0" applyFont="1" applyFill="1"/>
    <xf numFmtId="0" fontId="2" fillId="0" borderId="0" xfId="0" applyFont="1" applyFill="1"/>
    <xf numFmtId="0" fontId="5" fillId="0" borderId="0" xfId="0" applyFont="1" applyFill="1"/>
    <xf numFmtId="43" fontId="2" fillId="0" borderId="0" xfId="1" applyFont="1" applyFill="1"/>
    <xf numFmtId="164" fontId="10" fillId="0" borderId="0" xfId="1" applyNumberFormat="1" applyFont="1" applyBorder="1"/>
    <xf numFmtId="164" fontId="3" fillId="2" borderId="0" xfId="1" applyNumberFormat="1" applyFont="1" applyFill="1" applyBorder="1"/>
    <xf numFmtId="43" fontId="0" fillId="0" borderId="0" xfId="1" applyFont="1" applyBorder="1"/>
    <xf numFmtId="164" fontId="0" fillId="0" borderId="4" xfId="1" applyNumberFormat="1" applyFont="1" applyFill="1" applyBorder="1"/>
    <xf numFmtId="43" fontId="9" fillId="0" borderId="4" xfId="1" applyFont="1" applyBorder="1"/>
    <xf numFmtId="164" fontId="8" fillId="0" borderId="0" xfId="1" applyNumberFormat="1" applyFont="1" applyFill="1" applyBorder="1"/>
    <xf numFmtId="164" fontId="17" fillId="0" borderId="4" xfId="1" applyNumberFormat="1" applyFont="1" applyBorder="1"/>
    <xf numFmtId="0" fontId="0" fillId="0" borderId="4" xfId="0" quotePrefix="1" applyBorder="1"/>
    <xf numFmtId="0" fontId="0" fillId="3" borderId="4" xfId="0" applyFill="1" applyBorder="1"/>
    <xf numFmtId="43" fontId="9" fillId="0" borderId="0" xfId="1" applyFont="1" applyBorder="1"/>
    <xf numFmtId="0" fontId="5" fillId="0" borderId="0" xfId="0" applyFont="1"/>
    <xf numFmtId="164" fontId="1" fillId="0" borderId="0" xfId="1" applyNumberFormat="1" applyFont="1" applyBorder="1"/>
    <xf numFmtId="0" fontId="0" fillId="0" borderId="15" xfId="0" applyBorder="1"/>
    <xf numFmtId="164" fontId="0" fillId="0" borderId="13" xfId="0" applyNumberFormat="1" applyBorder="1"/>
    <xf numFmtId="0" fontId="0" fillId="0" borderId="0" xfId="0" applyAlignment="1">
      <alignment textRotation="60"/>
    </xf>
    <xf numFmtId="14" fontId="0" fillId="0" borderId="0" xfId="0" applyNumberFormat="1" applyAlignment="1">
      <alignment textRotation="60"/>
    </xf>
    <xf numFmtId="0" fontId="0" fillId="0" borderId="12" xfId="0" applyBorder="1" applyAlignment="1">
      <alignment textRotation="60"/>
    </xf>
    <xf numFmtId="0" fontId="19" fillId="2" borderId="0" xfId="0" applyFont="1" applyFill="1" applyAlignment="1">
      <alignment horizontal="right" textRotation="60"/>
    </xf>
    <xf numFmtId="14" fontId="9" fillId="0" borderId="0" xfId="0" applyNumberFormat="1" applyFont="1" applyAlignment="1">
      <alignment textRotation="60"/>
    </xf>
    <xf numFmtId="0" fontId="9" fillId="0" borderId="0" xfId="0" applyFont="1" applyAlignment="1">
      <alignment textRotation="60"/>
    </xf>
    <xf numFmtId="164" fontId="9" fillId="0" borderId="7" xfId="1" applyNumberFormat="1" applyFont="1" applyBorder="1"/>
    <xf numFmtId="164" fontId="6" fillId="0" borderId="0" xfId="1" applyNumberFormat="1" applyFont="1"/>
    <xf numFmtId="164" fontId="9" fillId="0" borderId="13" xfId="0" applyNumberFormat="1" applyFont="1" applyBorder="1"/>
    <xf numFmtId="0" fontId="9" fillId="0" borderId="13" xfId="0" applyFont="1" applyBorder="1"/>
    <xf numFmtId="43" fontId="6" fillId="0" borderId="0" xfId="1" applyFont="1"/>
    <xf numFmtId="0" fontId="22" fillId="0" borderId="0" xfId="0" applyFont="1"/>
    <xf numFmtId="164" fontId="22" fillId="0" borderId="0" xfId="0" applyNumberFormat="1" applyFont="1"/>
    <xf numFmtId="0" fontId="23" fillId="0" borderId="0" xfId="3" applyAlignment="1" applyProtection="1"/>
    <xf numFmtId="14" fontId="0" fillId="0" borderId="0" xfId="0" applyNumberFormat="1"/>
    <xf numFmtId="17" fontId="0" fillId="0" borderId="0" xfId="0" quotePrefix="1" applyNumberFormat="1"/>
    <xf numFmtId="0" fontId="0" fillId="0" borderId="4" xfId="0" applyFont="1" applyBorder="1"/>
    <xf numFmtId="43" fontId="1" fillId="0" borderId="4" xfId="1" applyFont="1" applyBorder="1"/>
    <xf numFmtId="164" fontId="1" fillId="0" borderId="4" xfId="1" applyNumberFormat="1" applyFont="1" applyBorder="1"/>
    <xf numFmtId="164" fontId="1" fillId="0" borderId="3" xfId="1" applyNumberFormat="1" applyFont="1" applyBorder="1"/>
    <xf numFmtId="164" fontId="1" fillId="0" borderId="4" xfId="1" applyNumberFormat="1" applyFont="1" applyFill="1" applyBorder="1"/>
    <xf numFmtId="14" fontId="0" fillId="10" borderId="4" xfId="0" applyNumberFormat="1" applyFill="1" applyBorder="1" applyAlignment="1">
      <alignment horizontal="center"/>
    </xf>
    <xf numFmtId="43" fontId="0" fillId="10" borderId="4" xfId="1" applyFont="1" applyFill="1" applyBorder="1"/>
    <xf numFmtId="164" fontId="0" fillId="10" borderId="4" xfId="1" applyNumberFormat="1" applyFont="1" applyFill="1" applyBorder="1"/>
    <xf numFmtId="164" fontId="7" fillId="10" borderId="4" xfId="1" applyNumberFormat="1" applyFont="1" applyFill="1" applyBorder="1"/>
    <xf numFmtId="43" fontId="9" fillId="10" borderId="4" xfId="1" applyFont="1" applyFill="1" applyBorder="1"/>
    <xf numFmtId="164" fontId="2" fillId="10" borderId="4" xfId="1" applyNumberFormat="1" applyFont="1" applyFill="1" applyBorder="1"/>
    <xf numFmtId="43" fontId="2" fillId="10" borderId="4" xfId="1" applyFont="1" applyFill="1" applyBorder="1"/>
    <xf numFmtId="164" fontId="9" fillId="10" borderId="4" xfId="1" applyNumberFormat="1" applyFont="1" applyFill="1" applyBorder="1"/>
    <xf numFmtId="164" fontId="3" fillId="10" borderId="4" xfId="1" applyNumberFormat="1" applyFont="1" applyFill="1" applyBorder="1"/>
    <xf numFmtId="164" fontId="15" fillId="10" borderId="4" xfId="1" applyNumberFormat="1" applyFont="1" applyFill="1" applyBorder="1"/>
    <xf numFmtId="164" fontId="17" fillId="10" borderId="4" xfId="1" applyNumberFormat="1" applyFont="1" applyFill="1" applyBorder="1"/>
    <xf numFmtId="164" fontId="8" fillId="10" borderId="4" xfId="1" applyNumberFormat="1" applyFont="1" applyFill="1" applyBorder="1"/>
    <xf numFmtId="164" fontId="6" fillId="10" borderId="0" xfId="0" applyNumberFormat="1" applyFont="1" applyFill="1" applyBorder="1"/>
    <xf numFmtId="164" fontId="2" fillId="10" borderId="0" xfId="0" applyNumberFormat="1" applyFont="1" applyFill="1"/>
    <xf numFmtId="0" fontId="0" fillId="10" borderId="0" xfId="0" applyFill="1"/>
    <xf numFmtId="43" fontId="10" fillId="0" borderId="0" xfId="1" applyFont="1" applyBorder="1"/>
    <xf numFmtId="43" fontId="10" fillId="0" borderId="4" xfId="1" applyFont="1" applyBorder="1"/>
    <xf numFmtId="164" fontId="13" fillId="0" borderId="0" xfId="1" applyNumberFormat="1" applyFont="1" applyBorder="1"/>
    <xf numFmtId="164" fontId="18" fillId="0" borderId="0" xfId="1" applyNumberFormat="1" applyFont="1" applyBorder="1"/>
    <xf numFmtId="164" fontId="18" fillId="0" borderId="4" xfId="1" applyNumberFormat="1" applyFont="1" applyBorder="1"/>
    <xf numFmtId="43" fontId="18" fillId="0" borderId="0" xfId="1" applyFont="1" applyBorder="1"/>
    <xf numFmtId="43" fontId="18" fillId="0" borderId="4" xfId="1" applyFont="1" applyBorder="1"/>
    <xf numFmtId="164" fontId="11" fillId="0" borderId="0" xfId="1" applyNumberFormat="1" applyFont="1" applyBorder="1"/>
    <xf numFmtId="164" fontId="24" fillId="0" borderId="0" xfId="1" applyNumberFormat="1" applyFont="1" applyBorder="1"/>
    <xf numFmtId="164" fontId="24" fillId="0" borderId="4" xfId="1" applyNumberFormat="1" applyFont="1" applyBorder="1"/>
    <xf numFmtId="164" fontId="25" fillId="0" borderId="0" xfId="1" applyNumberFormat="1" applyFont="1" applyBorder="1"/>
    <xf numFmtId="164" fontId="25" fillId="0" borderId="4" xfId="1" applyNumberFormat="1" applyFont="1" applyBorder="1"/>
    <xf numFmtId="164" fontId="18" fillId="0" borderId="0" xfId="0" applyNumberFormat="1" applyFont="1" applyBorder="1"/>
    <xf numFmtId="0" fontId="10" fillId="0" borderId="4" xfId="0" applyFont="1" applyBorder="1"/>
    <xf numFmtId="43" fontId="1" fillId="0" borderId="0" xfId="1" applyFont="1" applyBorder="1"/>
    <xf numFmtId="164" fontId="3" fillId="0" borderId="4" xfId="1" applyNumberFormat="1" applyFont="1" applyFill="1" applyBorder="1"/>
    <xf numFmtId="17" fontId="0" fillId="10" borderId="0" xfId="0" applyNumberFormat="1" applyFill="1"/>
    <xf numFmtId="164" fontId="3" fillId="3" borderId="3" xfId="1" applyNumberFormat="1" applyFont="1" applyFill="1" applyBorder="1"/>
    <xf numFmtId="164" fontId="26" fillId="0" borderId="0" xfId="1" applyNumberFormat="1" applyFont="1" applyBorder="1"/>
    <xf numFmtId="164" fontId="27" fillId="0" borderId="0" xfId="1" applyNumberFormat="1" applyFont="1" applyBorder="1"/>
    <xf numFmtId="164" fontId="26" fillId="0" borderId="4" xfId="1" applyNumberFormat="1" applyFont="1" applyBorder="1"/>
    <xf numFmtId="164" fontId="27" fillId="0" borderId="4" xfId="1" applyNumberFormat="1" applyFont="1" applyBorder="1"/>
    <xf numFmtId="43" fontId="27" fillId="0" borderId="4" xfId="1" applyFont="1" applyBorder="1"/>
    <xf numFmtId="164" fontId="3" fillId="11" borderId="3" xfId="1" applyNumberFormat="1" applyFont="1" applyFill="1" applyBorder="1"/>
    <xf numFmtId="164" fontId="11" fillId="0" borderId="3" xfId="1" applyNumberFormat="1" applyFont="1" applyFill="1" applyBorder="1"/>
    <xf numFmtId="0" fontId="0" fillId="3" borderId="0" xfId="0" applyFill="1"/>
    <xf numFmtId="164" fontId="3" fillId="12" borderId="3" xfId="1" applyNumberFormat="1" applyFont="1" applyFill="1" applyBorder="1"/>
    <xf numFmtId="164" fontId="1" fillId="12" borderId="0" xfId="1" applyNumberFormat="1" applyFont="1" applyFill="1" applyBorder="1"/>
    <xf numFmtId="164" fontId="1" fillId="12" borderId="4" xfId="1" applyNumberFormat="1" applyFont="1" applyFill="1" applyBorder="1"/>
    <xf numFmtId="164" fontId="10" fillId="12" borderId="0" xfId="1" applyNumberFormat="1" applyFont="1" applyFill="1" applyBorder="1"/>
    <xf numFmtId="43" fontId="9" fillId="12" borderId="4" xfId="1" applyFont="1" applyFill="1" applyBorder="1"/>
    <xf numFmtId="164" fontId="0" fillId="12" borderId="0" xfId="1" applyNumberFormat="1" applyFont="1" applyFill="1" applyBorder="1"/>
    <xf numFmtId="164" fontId="0" fillId="12" borderId="4" xfId="1" applyNumberFormat="1" applyFont="1" applyFill="1" applyBorder="1"/>
    <xf numFmtId="164" fontId="10" fillId="12" borderId="4" xfId="1" applyNumberFormat="1" applyFont="1" applyFill="1" applyBorder="1"/>
    <xf numFmtId="43" fontId="27" fillId="0" borderId="0" xfId="1" applyFont="1" applyBorder="1"/>
    <xf numFmtId="164" fontId="26" fillId="0" borderId="3" xfId="1" applyNumberFormat="1" applyFont="1" applyFill="1" applyBorder="1"/>
    <xf numFmtId="164" fontId="0" fillId="12" borderId="3" xfId="1" applyNumberFormat="1" applyFont="1" applyFill="1" applyBorder="1"/>
    <xf numFmtId="164" fontId="1" fillId="2" borderId="4" xfId="1" applyNumberFormat="1" applyFont="1" applyFill="1" applyBorder="1"/>
    <xf numFmtId="43" fontId="1" fillId="2" borderId="4" xfId="1" applyFont="1" applyFill="1" applyBorder="1"/>
    <xf numFmtId="164" fontId="26" fillId="0" borderId="0" xfId="1" applyNumberFormat="1" applyFont="1" applyFill="1" applyBorder="1"/>
    <xf numFmtId="43" fontId="27" fillId="2" borderId="4" xfId="1" applyFont="1" applyFill="1" applyBorder="1"/>
    <xf numFmtId="43" fontId="9" fillId="2" borderId="4" xfId="1" applyFont="1" applyFill="1" applyBorder="1"/>
    <xf numFmtId="43" fontId="0" fillId="2" borderId="4" xfId="1" applyFont="1" applyFill="1" applyBorder="1"/>
    <xf numFmtId="43" fontId="9" fillId="2" borderId="0" xfId="1" applyFont="1" applyFill="1" applyBorder="1"/>
    <xf numFmtId="43" fontId="10" fillId="2" borderId="0" xfId="1" applyFont="1" applyFill="1" applyBorder="1"/>
    <xf numFmtId="43" fontId="1" fillId="3" borderId="0" xfId="1" applyFont="1" applyFill="1" applyBorder="1"/>
    <xf numFmtId="43" fontId="1" fillId="3" borderId="4" xfId="1" applyFont="1" applyFill="1" applyBorder="1"/>
    <xf numFmtId="14" fontId="0" fillId="10" borderId="4" xfId="1" applyNumberFormat="1" applyFont="1" applyFill="1" applyBorder="1"/>
    <xf numFmtId="0" fontId="0" fillId="0" borderId="4" xfId="0" applyFill="1" applyBorder="1"/>
    <xf numFmtId="164" fontId="6" fillId="0" borderId="11" xfId="0" applyNumberFormat="1" applyFont="1" applyBorder="1"/>
    <xf numFmtId="0" fontId="0" fillId="2" borderId="13" xfId="0" applyFill="1" applyBorder="1"/>
    <xf numFmtId="0" fontId="4" fillId="0" borderId="13" xfId="0" applyFont="1" applyBorder="1"/>
    <xf numFmtId="0" fontId="0" fillId="13" borderId="0" xfId="0" applyFill="1"/>
    <xf numFmtId="0" fontId="0" fillId="13" borderId="4" xfId="0" applyFill="1" applyBorder="1"/>
    <xf numFmtId="14" fontId="9" fillId="10" borderId="4" xfId="1" applyNumberFormat="1" applyFont="1" applyFill="1" applyBorder="1"/>
    <xf numFmtId="164" fontId="0" fillId="10" borderId="4" xfId="1" quotePrefix="1" applyNumberFormat="1" applyFont="1" applyFill="1" applyBorder="1"/>
    <xf numFmtId="43" fontId="0" fillId="10" borderId="4" xfId="1" quotePrefix="1" applyFont="1" applyFill="1" applyBorder="1"/>
    <xf numFmtId="164" fontId="3" fillId="12" borderId="0" xfId="1" applyNumberFormat="1" applyFont="1" applyFill="1" applyBorder="1"/>
    <xf numFmtId="164" fontId="2" fillId="0" borderId="2" xfId="0" applyNumberFormat="1" applyFont="1" applyBorder="1"/>
    <xf numFmtId="14" fontId="10" fillId="2" borderId="4" xfId="0" applyNumberFormat="1" applyFont="1" applyFill="1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14" fontId="0" fillId="2" borderId="4" xfId="0" applyNumberFormat="1" applyFill="1" applyBorder="1" applyAlignment="1">
      <alignment horizontal="center"/>
    </xf>
    <xf numFmtId="164" fontId="0" fillId="3" borderId="4" xfId="1" applyNumberFormat="1" applyFont="1" applyFill="1" applyBorder="1"/>
    <xf numFmtId="164" fontId="1" fillId="12" borderId="3" xfId="1" applyNumberFormat="1" applyFont="1" applyFill="1" applyBorder="1"/>
    <xf numFmtId="164" fontId="27" fillId="0" borderId="6" xfId="1" applyNumberFormat="1" applyFont="1" applyBorder="1"/>
    <xf numFmtId="14" fontId="0" fillId="2" borderId="0" xfId="0" applyNumberFormat="1" applyFill="1" applyBorder="1" applyAlignment="1">
      <alignment horizontal="center"/>
    </xf>
    <xf numFmtId="14" fontId="10" fillId="2" borderId="0" xfId="0" applyNumberFormat="1" applyFont="1" applyFill="1" applyBorder="1" applyAlignment="1">
      <alignment horizontal="center"/>
    </xf>
    <xf numFmtId="0" fontId="28" fillId="0" borderId="0" xfId="0" applyFont="1"/>
    <xf numFmtId="0" fontId="28" fillId="2" borderId="4" xfId="0" applyFont="1" applyFill="1" applyBorder="1"/>
    <xf numFmtId="14" fontId="28" fillId="10" borderId="2" xfId="0" applyNumberFormat="1" applyFont="1" applyFill="1" applyBorder="1" applyAlignment="1">
      <alignment horizontal="center"/>
    </xf>
    <xf numFmtId="165" fontId="28" fillId="10" borderId="2" xfId="0" applyNumberFormat="1" applyFont="1" applyFill="1" applyBorder="1" applyAlignment="1">
      <alignment horizontal="center"/>
    </xf>
    <xf numFmtId="0" fontId="28" fillId="0" borderId="2" xfId="0" applyFont="1" applyBorder="1"/>
    <xf numFmtId="0" fontId="28" fillId="0" borderId="8" xfId="0" applyFont="1" applyBorder="1"/>
    <xf numFmtId="0" fontId="28" fillId="0" borderId="0" xfId="0" applyFont="1" applyFill="1"/>
    <xf numFmtId="0" fontId="30" fillId="0" borderId="4" xfId="0" applyFont="1" applyBorder="1"/>
    <xf numFmtId="164" fontId="31" fillId="0" borderId="0" xfId="1" applyNumberFormat="1" applyFont="1" applyBorder="1"/>
    <xf numFmtId="164" fontId="32" fillId="0" borderId="3" xfId="1" applyNumberFormat="1" applyFont="1" applyBorder="1"/>
    <xf numFmtId="164" fontId="32" fillId="0" borderId="0" xfId="1" applyNumberFormat="1" applyFont="1" applyBorder="1"/>
    <xf numFmtId="164" fontId="32" fillId="0" borderId="4" xfId="1" applyNumberFormat="1" applyFont="1" applyBorder="1"/>
    <xf numFmtId="164" fontId="31" fillId="0" borderId="4" xfId="1" applyNumberFormat="1" applyFont="1" applyBorder="1"/>
    <xf numFmtId="164" fontId="33" fillId="0" borderId="0" xfId="1" applyNumberFormat="1" applyFont="1" applyBorder="1"/>
    <xf numFmtId="164" fontId="33" fillId="0" borderId="4" xfId="1" applyNumberFormat="1" applyFont="1" applyBorder="1"/>
    <xf numFmtId="165" fontId="31" fillId="10" borderId="4" xfId="1" applyNumberFormat="1" applyFont="1" applyFill="1" applyBorder="1"/>
    <xf numFmtId="164" fontId="32" fillId="2" borderId="4" xfId="1" applyNumberFormat="1" applyFont="1" applyFill="1" applyBorder="1"/>
    <xf numFmtId="164" fontId="32" fillId="2" borderId="0" xfId="1" applyNumberFormat="1" applyFont="1" applyFill="1" applyBorder="1"/>
    <xf numFmtId="164" fontId="34" fillId="0" borderId="0" xfId="1" applyNumberFormat="1" applyFont="1" applyFill="1" applyBorder="1"/>
    <xf numFmtId="164" fontId="34" fillId="0" borderId="4" xfId="1" applyNumberFormat="1" applyFont="1" applyFill="1" applyBorder="1"/>
    <xf numFmtId="0" fontId="28" fillId="0" borderId="4" xfId="0" applyFont="1" applyBorder="1"/>
    <xf numFmtId="0" fontId="28" fillId="0" borderId="0" xfId="0" applyFont="1" applyBorder="1"/>
    <xf numFmtId="0" fontId="28" fillId="0" borderId="0" xfId="0" quotePrefix="1" applyFont="1" applyBorder="1"/>
    <xf numFmtId="164" fontId="35" fillId="0" borderId="0" xfId="1" applyNumberFormat="1" applyFont="1" applyBorder="1"/>
    <xf numFmtId="164" fontId="28" fillId="0" borderId="0" xfId="0" applyNumberFormat="1" applyFont="1"/>
    <xf numFmtId="164" fontId="35" fillId="0" borderId="3" xfId="1" applyNumberFormat="1" applyFont="1" applyBorder="1"/>
    <xf numFmtId="164" fontId="36" fillId="0" borderId="4" xfId="1" applyNumberFormat="1" applyFont="1" applyBorder="1"/>
    <xf numFmtId="14" fontId="31" fillId="10" borderId="4" xfId="1" applyNumberFormat="1" applyFont="1" applyFill="1" applyBorder="1"/>
    <xf numFmtId="164" fontId="33" fillId="3" borderId="4" xfId="1" applyNumberFormat="1" applyFont="1" applyFill="1" applyBorder="1"/>
    <xf numFmtId="165" fontId="37" fillId="10" borderId="4" xfId="1" applyNumberFormat="1" applyFont="1" applyFill="1" applyBorder="1"/>
    <xf numFmtId="14" fontId="32" fillId="10" borderId="4" xfId="1" applyNumberFormat="1" applyFont="1" applyFill="1" applyBorder="1"/>
    <xf numFmtId="165" fontId="32" fillId="10" borderId="4" xfId="1" applyNumberFormat="1" applyFont="1" applyFill="1" applyBorder="1"/>
    <xf numFmtId="164" fontId="33" fillId="0" borderId="0" xfId="1" applyNumberFormat="1" applyFont="1" applyFill="1" applyBorder="1"/>
    <xf numFmtId="164" fontId="33" fillId="0" borderId="4" xfId="1" applyNumberFormat="1" applyFont="1" applyFill="1" applyBorder="1"/>
    <xf numFmtId="0" fontId="28" fillId="0" borderId="4" xfId="0" quotePrefix="1" applyFont="1" applyBorder="1"/>
    <xf numFmtId="43" fontId="28" fillId="0" borderId="0" xfId="1" quotePrefix="1" applyFont="1" applyBorder="1"/>
    <xf numFmtId="164" fontId="36" fillId="0" borderId="0" xfId="1" applyNumberFormat="1" applyFont="1" applyBorder="1"/>
    <xf numFmtId="164" fontId="35" fillId="0" borderId="4" xfId="1" applyNumberFormat="1" applyFont="1" applyBorder="1"/>
    <xf numFmtId="164" fontId="36" fillId="0" borderId="0" xfId="1" applyNumberFormat="1" applyFont="1" applyFill="1" applyBorder="1"/>
    <xf numFmtId="164" fontId="35" fillId="0" borderId="0" xfId="1" applyNumberFormat="1" applyFont="1" applyFill="1" applyBorder="1"/>
    <xf numFmtId="0" fontId="30" fillId="3" borderId="4" xfId="0" applyFont="1" applyFill="1" applyBorder="1"/>
    <xf numFmtId="164" fontId="38" fillId="0" borderId="4" xfId="1" applyNumberFormat="1" applyFont="1" applyBorder="1"/>
    <xf numFmtId="164" fontId="39" fillId="0" borderId="3" xfId="1" applyNumberFormat="1" applyFont="1" applyBorder="1"/>
    <xf numFmtId="0" fontId="28" fillId="0" borderId="0" xfId="0" applyFont="1" applyFill="1" applyBorder="1"/>
    <xf numFmtId="164" fontId="39" fillId="0" borderId="4" xfId="1" applyNumberFormat="1" applyFont="1" applyBorder="1"/>
    <xf numFmtId="164" fontId="28" fillId="0" borderId="0" xfId="1" applyNumberFormat="1" applyFont="1" applyBorder="1"/>
    <xf numFmtId="164" fontId="28" fillId="0" borderId="4" xfId="1" applyNumberFormat="1" applyFont="1" applyBorder="1"/>
    <xf numFmtId="164" fontId="32" fillId="6" borderId="4" xfId="1" applyNumberFormat="1" applyFont="1" applyFill="1" applyBorder="1"/>
    <xf numFmtId="14" fontId="35" fillId="10" borderId="4" xfId="1" applyNumberFormat="1" applyFont="1" applyFill="1" applyBorder="1"/>
    <xf numFmtId="165" fontId="35" fillId="10" borderId="4" xfId="1" applyNumberFormat="1" applyFont="1" applyFill="1" applyBorder="1"/>
    <xf numFmtId="164" fontId="32" fillId="8" borderId="3" xfId="1" applyNumberFormat="1" applyFont="1" applyFill="1" applyBorder="1"/>
    <xf numFmtId="164" fontId="32" fillId="8" borderId="0" xfId="1" applyNumberFormat="1" applyFont="1" applyFill="1" applyBorder="1"/>
    <xf numFmtId="0" fontId="28" fillId="0" borderId="3" xfId="0" applyFont="1" applyBorder="1"/>
    <xf numFmtId="164" fontId="32" fillId="12" borderId="3" xfId="1" applyNumberFormat="1" applyFont="1" applyFill="1" applyBorder="1"/>
    <xf numFmtId="164" fontId="32" fillId="12" borderId="4" xfId="1" applyNumberFormat="1" applyFont="1" applyFill="1" applyBorder="1"/>
    <xf numFmtId="0" fontId="40" fillId="0" borderId="4" xfId="0" applyFont="1" applyBorder="1"/>
    <xf numFmtId="43" fontId="28" fillId="0" borderId="0" xfId="1" applyFont="1" applyBorder="1"/>
    <xf numFmtId="0" fontId="28" fillId="0" borderId="13" xfId="0" quotePrefix="1" applyFont="1" applyBorder="1"/>
    <xf numFmtId="164" fontId="32" fillId="12" borderId="0" xfId="1" applyNumberFormat="1" applyFont="1" applyFill="1" applyBorder="1"/>
    <xf numFmtId="164" fontId="32" fillId="3" borderId="3" xfId="1" applyNumberFormat="1" applyFont="1" applyFill="1" applyBorder="1"/>
    <xf numFmtId="164" fontId="32" fillId="3" borderId="4" xfId="1" applyNumberFormat="1" applyFont="1" applyFill="1" applyBorder="1"/>
    <xf numFmtId="164" fontId="32" fillId="0" borderId="0" xfId="1" applyNumberFormat="1" applyFont="1" applyFill="1" applyBorder="1"/>
    <xf numFmtId="43" fontId="28" fillId="0" borderId="3" xfId="1" applyFont="1" applyBorder="1"/>
    <xf numFmtId="43" fontId="28" fillId="0" borderId="4" xfId="1" applyFont="1" applyBorder="1"/>
    <xf numFmtId="14" fontId="28" fillId="0" borderId="4" xfId="0" applyNumberFormat="1" applyFont="1" applyBorder="1"/>
    <xf numFmtId="164" fontId="32" fillId="0" borderId="3" xfId="1" applyNumberFormat="1" applyFont="1" applyFill="1" applyBorder="1"/>
    <xf numFmtId="164" fontId="32" fillId="0" borderId="4" xfId="1" applyNumberFormat="1" applyFont="1" applyFill="1" applyBorder="1"/>
    <xf numFmtId="164" fontId="28" fillId="0" borderId="0" xfId="1" applyNumberFormat="1" applyFont="1" applyFill="1" applyBorder="1"/>
    <xf numFmtId="164" fontId="32" fillId="7" borderId="4" xfId="1" applyNumberFormat="1" applyFont="1" applyFill="1" applyBorder="1"/>
    <xf numFmtId="164" fontId="41" fillId="0" borderId="0" xfId="0" applyNumberFormat="1" applyFont="1"/>
    <xf numFmtId="164" fontId="32" fillId="7" borderId="3" xfId="1" applyNumberFormat="1" applyFont="1" applyFill="1" applyBorder="1"/>
    <xf numFmtId="0" fontId="28" fillId="2" borderId="0" xfId="0" applyFont="1" applyFill="1"/>
    <xf numFmtId="164" fontId="32" fillId="2" borderId="3" xfId="1" applyNumberFormat="1" applyFont="1" applyFill="1" applyBorder="1"/>
    <xf numFmtId="164" fontId="35" fillId="2" borderId="3" xfId="1" applyNumberFormat="1" applyFont="1" applyFill="1" applyBorder="1"/>
    <xf numFmtId="164" fontId="36" fillId="2" borderId="4" xfId="1" applyNumberFormat="1" applyFont="1" applyFill="1" applyBorder="1"/>
    <xf numFmtId="164" fontId="36" fillId="2" borderId="0" xfId="1" applyNumberFormat="1" applyFont="1" applyFill="1" applyBorder="1"/>
    <xf numFmtId="164" fontId="35" fillId="2" borderId="0" xfId="1" applyNumberFormat="1" applyFont="1" applyFill="1" applyBorder="1"/>
    <xf numFmtId="164" fontId="28" fillId="2" borderId="4" xfId="1" applyNumberFormat="1" applyFont="1" applyFill="1" applyBorder="1"/>
    <xf numFmtId="164" fontId="28" fillId="2" borderId="0" xfId="1" applyNumberFormat="1" applyFont="1" applyFill="1" applyBorder="1"/>
    <xf numFmtId="14" fontId="35" fillId="2" borderId="4" xfId="1" applyNumberFormat="1" applyFont="1" applyFill="1" applyBorder="1"/>
    <xf numFmtId="164" fontId="33" fillId="2" borderId="0" xfId="1" applyNumberFormat="1" applyFont="1" applyFill="1" applyBorder="1"/>
    <xf numFmtId="164" fontId="33" fillId="2" borderId="4" xfId="1" applyNumberFormat="1" applyFont="1" applyFill="1" applyBorder="1"/>
    <xf numFmtId="165" fontId="35" fillId="2" borderId="4" xfId="1" applyNumberFormat="1" applyFont="1" applyFill="1" applyBorder="1"/>
    <xf numFmtId="43" fontId="28" fillId="2" borderId="0" xfId="1" quotePrefix="1" applyFont="1" applyFill="1" applyBorder="1"/>
    <xf numFmtId="0" fontId="28" fillId="2" borderId="0" xfId="0" applyFont="1" applyFill="1" applyBorder="1"/>
    <xf numFmtId="164" fontId="28" fillId="3" borderId="4" xfId="1" applyNumberFormat="1" applyFont="1" applyFill="1" applyBorder="1"/>
    <xf numFmtId="164" fontId="35" fillId="2" borderId="4" xfId="1" applyNumberFormat="1" applyFont="1" applyFill="1" applyBorder="1"/>
    <xf numFmtId="164" fontId="41" fillId="0" borderId="3" xfId="0" applyNumberFormat="1" applyFont="1" applyBorder="1"/>
    <xf numFmtId="164" fontId="36" fillId="0" borderId="3" xfId="1" applyNumberFormat="1" applyFont="1" applyBorder="1"/>
    <xf numFmtId="14" fontId="35" fillId="10" borderId="0" xfId="1" applyNumberFormat="1" applyFont="1" applyFill="1" applyBorder="1"/>
    <xf numFmtId="165" fontId="35" fillId="10" borderId="0" xfId="1" applyNumberFormat="1" applyFont="1" applyFill="1" applyBorder="1"/>
    <xf numFmtId="164" fontId="32" fillId="3" borderId="0" xfId="1" applyNumberFormat="1" applyFont="1" applyFill="1" applyBorder="1"/>
    <xf numFmtId="164" fontId="33" fillId="3" borderId="0" xfId="1" applyNumberFormat="1" applyFont="1" applyFill="1" applyBorder="1"/>
    <xf numFmtId="164" fontId="31" fillId="0" borderId="0" xfId="1" applyNumberFormat="1" applyFont="1" applyFill="1" applyBorder="1"/>
    <xf numFmtId="164" fontId="28" fillId="0" borderId="3" xfId="1" applyNumberFormat="1" applyFont="1" applyBorder="1"/>
    <xf numFmtId="164" fontId="28" fillId="12" borderId="4" xfId="1" applyNumberFormat="1" applyFont="1" applyFill="1" applyBorder="1"/>
    <xf numFmtId="14" fontId="28" fillId="0" borderId="0" xfId="0" applyNumberFormat="1" applyFont="1" applyBorder="1"/>
    <xf numFmtId="165" fontId="43" fillId="10" borderId="4" xfId="1" applyNumberFormat="1" applyFont="1" applyFill="1" applyBorder="1"/>
    <xf numFmtId="164" fontId="28" fillId="0" borderId="4" xfId="1" applyNumberFormat="1" applyFont="1" applyFill="1" applyBorder="1"/>
    <xf numFmtId="14" fontId="28" fillId="10" borderId="4" xfId="1" applyNumberFormat="1" applyFont="1" applyFill="1" applyBorder="1"/>
    <xf numFmtId="165" fontId="28" fillId="10" borderId="4" xfId="1" applyNumberFormat="1" applyFont="1" applyFill="1" applyBorder="1"/>
    <xf numFmtId="164" fontId="29" fillId="0" borderId="0" xfId="1" applyNumberFormat="1" applyFont="1" applyFill="1" applyBorder="1"/>
    <xf numFmtId="164" fontId="29" fillId="0" borderId="4" xfId="1" applyNumberFormat="1" applyFont="1" applyFill="1" applyBorder="1"/>
    <xf numFmtId="164" fontId="29" fillId="6" borderId="4" xfId="1" applyNumberFormat="1" applyFont="1" applyFill="1" applyBorder="1"/>
    <xf numFmtId="164" fontId="41" fillId="0" borderId="4" xfId="1" applyNumberFormat="1" applyFont="1" applyBorder="1"/>
    <xf numFmtId="43" fontId="29" fillId="0" borderId="0" xfId="1" applyFont="1" applyBorder="1"/>
    <xf numFmtId="43" fontId="29" fillId="0" borderId="4" xfId="1" applyFont="1" applyBorder="1"/>
    <xf numFmtId="43" fontId="29" fillId="0" borderId="0" xfId="1" applyFont="1" applyFill="1" applyBorder="1"/>
    <xf numFmtId="43" fontId="29" fillId="0" borderId="4" xfId="1" applyFont="1" applyFill="1" applyBorder="1"/>
    <xf numFmtId="165" fontId="44" fillId="10" borderId="4" xfId="1" applyNumberFormat="1" applyFont="1" applyFill="1" applyBorder="1"/>
    <xf numFmtId="0" fontId="42" fillId="0" borderId="4" xfId="0" applyFont="1" applyBorder="1"/>
    <xf numFmtId="164" fontId="39" fillId="0" borderId="0" xfId="1" applyNumberFormat="1" applyFont="1" applyBorder="1"/>
    <xf numFmtId="164" fontId="29" fillId="0" borderId="0" xfId="1" applyNumberFormat="1" applyFont="1" applyBorder="1"/>
    <xf numFmtId="164" fontId="29" fillId="0" borderId="4" xfId="1" applyNumberFormat="1" applyFont="1" applyBorder="1"/>
    <xf numFmtId="164" fontId="28" fillId="0" borderId="4" xfId="0" applyNumberFormat="1" applyFont="1" applyBorder="1"/>
    <xf numFmtId="164" fontId="28" fillId="0" borderId="0" xfId="0" applyNumberFormat="1" applyFont="1" applyBorder="1"/>
    <xf numFmtId="164" fontId="28" fillId="0" borderId="3" xfId="0" applyNumberFormat="1" applyFont="1" applyBorder="1"/>
    <xf numFmtId="164" fontId="29" fillId="2" borderId="0" xfId="0" applyNumberFormat="1" applyFont="1" applyFill="1" applyBorder="1"/>
    <xf numFmtId="164" fontId="29" fillId="2" borderId="4" xfId="0" applyNumberFormat="1" applyFont="1" applyFill="1" applyBorder="1"/>
    <xf numFmtId="165" fontId="28" fillId="10" borderId="4" xfId="0" applyNumberFormat="1" applyFont="1" applyFill="1" applyBorder="1"/>
    <xf numFmtId="164" fontId="29" fillId="0" borderId="0" xfId="0" applyNumberFormat="1" applyFont="1" applyFill="1" applyBorder="1"/>
    <xf numFmtId="164" fontId="29" fillId="0" borderId="4" xfId="0" applyNumberFormat="1" applyFont="1" applyFill="1" applyBorder="1"/>
    <xf numFmtId="164" fontId="29" fillId="0" borderId="0" xfId="0" applyNumberFormat="1" applyFont="1" applyBorder="1"/>
    <xf numFmtId="164" fontId="29" fillId="0" borderId="4" xfId="0" applyNumberFormat="1" applyFont="1" applyBorder="1"/>
    <xf numFmtId="165" fontId="42" fillId="10" borderId="4" xfId="0" applyNumberFormat="1" applyFont="1" applyFill="1" applyBorder="1"/>
    <xf numFmtId="164" fontId="45" fillId="0" borderId="0" xfId="0" applyNumberFormat="1" applyFont="1" applyFill="1" applyBorder="1"/>
    <xf numFmtId="164" fontId="45" fillId="0" borderId="4" xfId="0" applyNumberFormat="1" applyFont="1" applyFill="1" applyBorder="1"/>
    <xf numFmtId="164" fontId="45" fillId="2" borderId="4" xfId="0" applyNumberFormat="1" applyFont="1" applyFill="1" applyBorder="1"/>
    <xf numFmtId="164" fontId="33" fillId="0" borderId="3" xfId="1" applyNumberFormat="1" applyFont="1" applyBorder="1"/>
    <xf numFmtId="14" fontId="41" fillId="10" borderId="4" xfId="1" applyNumberFormat="1" applyFont="1" applyFill="1" applyBorder="1"/>
    <xf numFmtId="43" fontId="28" fillId="0" borderId="3" xfId="1" applyFont="1" applyFill="1" applyBorder="1"/>
    <xf numFmtId="165" fontId="41" fillId="10" borderId="4" xfId="1" applyNumberFormat="1" applyFont="1" applyFill="1" applyBorder="1"/>
    <xf numFmtId="17" fontId="28" fillId="0" borderId="0" xfId="0" applyNumberFormat="1" applyFont="1" applyBorder="1"/>
    <xf numFmtId="165" fontId="35" fillId="10" borderId="0" xfId="1" quotePrefix="1" applyNumberFormat="1" applyFont="1" applyFill="1" applyBorder="1"/>
    <xf numFmtId="165" fontId="32" fillId="10" borderId="0" xfId="1" applyNumberFormat="1" applyFont="1" applyFill="1" applyBorder="1"/>
    <xf numFmtId="164" fontId="32" fillId="0" borderId="7" xfId="1" applyNumberFormat="1" applyFont="1" applyBorder="1"/>
    <xf numFmtId="164" fontId="32" fillId="0" borderId="6" xfId="1" applyNumberFormat="1" applyFont="1" applyBorder="1"/>
    <xf numFmtId="0" fontId="29" fillId="0" borderId="0" xfId="0" applyFont="1" applyBorder="1"/>
    <xf numFmtId="164" fontId="35" fillId="0" borderId="0" xfId="0" applyNumberFormat="1" applyFont="1" applyBorder="1"/>
    <xf numFmtId="164" fontId="29" fillId="3" borderId="4" xfId="1" applyNumberFormat="1" applyFont="1" applyFill="1" applyBorder="1"/>
    <xf numFmtId="164" fontId="29" fillId="3" borderId="0" xfId="1" applyNumberFormat="1" applyFont="1" applyFill="1" applyBorder="1"/>
    <xf numFmtId="0" fontId="28" fillId="12" borderId="3" xfId="0" applyFont="1" applyFill="1" applyBorder="1"/>
    <xf numFmtId="164" fontId="41" fillId="0" borderId="0" xfId="1" applyNumberFormat="1" applyFont="1" applyBorder="1"/>
    <xf numFmtId="43" fontId="28" fillId="0" borderId="0" xfId="1" applyFont="1" applyFill="1" applyBorder="1"/>
    <xf numFmtId="17" fontId="28" fillId="0" borderId="4" xfId="0" applyNumberFormat="1" applyFont="1" applyBorder="1"/>
    <xf numFmtId="164" fontId="28" fillId="12" borderId="0" xfId="1" applyNumberFormat="1" applyFont="1" applyFill="1" applyBorder="1"/>
    <xf numFmtId="164" fontId="41" fillId="0" borderId="0" xfId="0" applyNumberFormat="1" applyFont="1" applyBorder="1"/>
    <xf numFmtId="14" fontId="32" fillId="10" borderId="0" xfId="1" applyNumberFormat="1" applyFont="1" applyFill="1" applyBorder="1"/>
    <xf numFmtId="0" fontId="28" fillId="6" borderId="4" xfId="0" applyFont="1" applyFill="1" applyBorder="1"/>
    <xf numFmtId="0" fontId="28" fillId="6" borderId="0" xfId="0" applyFont="1" applyFill="1" applyBorder="1"/>
    <xf numFmtId="164" fontId="42" fillId="0" borderId="3" xfId="0" applyNumberFormat="1" applyFont="1" applyBorder="1"/>
    <xf numFmtId="164" fontId="42" fillId="0" borderId="4" xfId="0" applyNumberFormat="1" applyFont="1" applyBorder="1"/>
    <xf numFmtId="164" fontId="41" fillId="0" borderId="4" xfId="0" applyNumberFormat="1" applyFont="1" applyBorder="1"/>
    <xf numFmtId="164" fontId="38" fillId="0" borderId="0" xfId="0" applyNumberFormat="1" applyFont="1" applyBorder="1"/>
    <xf numFmtId="164" fontId="38" fillId="0" borderId="3" xfId="0" applyNumberFormat="1" applyFont="1" applyBorder="1"/>
    <xf numFmtId="14" fontId="28" fillId="10" borderId="4" xfId="0" applyNumberFormat="1" applyFont="1" applyFill="1" applyBorder="1"/>
    <xf numFmtId="0" fontId="29" fillId="0" borderId="0" xfId="0" applyFont="1" applyFill="1" applyBorder="1"/>
    <xf numFmtId="0" fontId="29" fillId="0" borderId="4" xfId="0" applyFont="1" applyFill="1" applyBorder="1"/>
    <xf numFmtId="17" fontId="28" fillId="0" borderId="4" xfId="0" quotePrefix="1" applyNumberFormat="1" applyFont="1" applyBorder="1"/>
    <xf numFmtId="14" fontId="41" fillId="10" borderId="4" xfId="0" applyNumberFormat="1" applyFont="1" applyFill="1" applyBorder="1"/>
    <xf numFmtId="165" fontId="41" fillId="10" borderId="4" xfId="0" applyNumberFormat="1" applyFont="1" applyFill="1" applyBorder="1"/>
    <xf numFmtId="164" fontId="29" fillId="12" borderId="0" xfId="1" applyNumberFormat="1" applyFont="1" applyFill="1" applyBorder="1"/>
    <xf numFmtId="164" fontId="41" fillId="12" borderId="0" xfId="1" applyNumberFormat="1" applyFont="1" applyFill="1" applyBorder="1"/>
    <xf numFmtId="16" fontId="28" fillId="0" borderId="4" xfId="0" applyNumberFormat="1" applyFont="1" applyBorder="1"/>
    <xf numFmtId="16" fontId="28" fillId="0" borderId="0" xfId="0" applyNumberFormat="1" applyFont="1" applyBorder="1"/>
    <xf numFmtId="0" fontId="38" fillId="0" borderId="4" xfId="0" applyFont="1" applyFill="1" applyBorder="1"/>
    <xf numFmtId="0" fontId="29" fillId="0" borderId="4" xfId="0" applyFont="1" applyBorder="1"/>
    <xf numFmtId="164" fontId="41" fillId="0" borderId="0" xfId="1" applyNumberFormat="1" applyFont="1" applyFill="1" applyBorder="1"/>
    <xf numFmtId="164" fontId="35" fillId="0" borderId="3" xfId="1" applyNumberFormat="1" applyFont="1" applyFill="1" applyBorder="1"/>
    <xf numFmtId="164" fontId="38" fillId="0" borderId="0" xfId="1" applyNumberFormat="1" applyFont="1" applyBorder="1"/>
    <xf numFmtId="14" fontId="28" fillId="10" borderId="0" xfId="0" applyNumberFormat="1" applyFont="1" applyFill="1" applyBorder="1"/>
    <xf numFmtId="165" fontId="28" fillId="10" borderId="0" xfId="0" applyNumberFormat="1" applyFont="1" applyFill="1" applyBorder="1"/>
    <xf numFmtId="0" fontId="28" fillId="0" borderId="13" xfId="0" applyFont="1" applyBorder="1"/>
    <xf numFmtId="164" fontId="42" fillId="0" borderId="14" xfId="0" applyNumberFormat="1" applyFont="1" applyBorder="1"/>
    <xf numFmtId="164" fontId="28" fillId="0" borderId="14" xfId="0" applyNumberFormat="1" applyFont="1" applyBorder="1"/>
    <xf numFmtId="14" fontId="42" fillId="10" borderId="13" xfId="0" applyNumberFormat="1" applyFont="1" applyFill="1" applyBorder="1"/>
    <xf numFmtId="165" fontId="42" fillId="10" borderId="13" xfId="0" applyNumberFormat="1" applyFont="1" applyFill="1" applyBorder="1"/>
    <xf numFmtId="0" fontId="4" fillId="0" borderId="4" xfId="0" applyFont="1" applyBorder="1"/>
    <xf numFmtId="164" fontId="1" fillId="3" borderId="4" xfId="1" applyNumberFormat="1" applyFont="1" applyFill="1" applyBorder="1"/>
    <xf numFmtId="164" fontId="26" fillId="0" borderId="3" xfId="1" applyNumberFormat="1" applyFont="1" applyBorder="1"/>
    <xf numFmtId="164" fontId="2" fillId="0" borderId="14" xfId="0" applyNumberFormat="1" applyFont="1" applyBorder="1"/>
    <xf numFmtId="164" fontId="3" fillId="12" borderId="4" xfId="1" applyNumberFormat="1" applyFont="1" applyFill="1" applyBorder="1"/>
    <xf numFmtId="164" fontId="0" fillId="0" borderId="4" xfId="0" applyNumberFormat="1" applyFont="1" applyBorder="1"/>
    <xf numFmtId="164" fontId="8" fillId="0" borderId="0" xfId="0" applyNumberFormat="1" applyFont="1" applyBorder="1"/>
    <xf numFmtId="164" fontId="9" fillId="0" borderId="0" xfId="0" applyNumberFormat="1" applyFont="1"/>
    <xf numFmtId="0" fontId="27" fillId="0" borderId="0" xfId="0" applyFont="1"/>
    <xf numFmtId="0" fontId="27" fillId="0" borderId="4" xfId="0" applyFont="1" applyBorder="1"/>
    <xf numFmtId="164" fontId="48" fillId="0" borderId="4" xfId="1" applyNumberFormat="1" applyFont="1" applyBorder="1"/>
    <xf numFmtId="164" fontId="26" fillId="0" borderId="0" xfId="0" applyNumberFormat="1" applyFont="1" applyBorder="1"/>
    <xf numFmtId="164" fontId="3" fillId="3" borderId="4" xfId="1" applyNumberFormat="1" applyFont="1" applyFill="1" applyBorder="1"/>
    <xf numFmtId="0" fontId="0" fillId="0" borderId="0" xfId="0" applyFont="1" applyFill="1"/>
    <xf numFmtId="164" fontId="28" fillId="12" borderId="3" xfId="0" applyNumberFormat="1" applyFont="1" applyFill="1" applyBorder="1"/>
    <xf numFmtId="164" fontId="28" fillId="12" borderId="4" xfId="0" applyNumberFormat="1" applyFont="1" applyFill="1" applyBorder="1"/>
    <xf numFmtId="0" fontId="4" fillId="3" borderId="4" xfId="0" applyFont="1" applyFill="1" applyBorder="1"/>
    <xf numFmtId="0" fontId="2" fillId="0" borderId="4" xfId="0" applyFont="1" applyBorder="1"/>
    <xf numFmtId="14" fontId="9" fillId="10" borderId="4" xfId="1" quotePrefix="1" applyNumberFormat="1" applyFont="1" applyFill="1" applyBorder="1"/>
    <xf numFmtId="0" fontId="0" fillId="0" borderId="7" xfId="0" applyFont="1" applyBorder="1"/>
    <xf numFmtId="164" fontId="46" fillId="0" borderId="4" xfId="1" applyNumberFormat="1" applyFont="1" applyBorder="1"/>
    <xf numFmtId="0" fontId="28" fillId="0" borderId="7" xfId="0" applyFont="1" applyBorder="1"/>
    <xf numFmtId="0" fontId="4" fillId="0" borderId="6" xfId="0" applyFont="1" applyBorder="1"/>
    <xf numFmtId="164" fontId="35" fillId="0" borderId="5" xfId="1" applyNumberFormat="1" applyFont="1" applyBorder="1"/>
    <xf numFmtId="164" fontId="36" fillId="0" borderId="6" xfId="1" applyNumberFormat="1" applyFont="1" applyBorder="1"/>
    <xf numFmtId="164" fontId="32" fillId="0" borderId="5" xfId="1" applyNumberFormat="1" applyFont="1" applyBorder="1"/>
    <xf numFmtId="164" fontId="29" fillId="0" borderId="6" xfId="1" applyNumberFormat="1" applyFont="1" applyBorder="1"/>
    <xf numFmtId="164" fontId="28" fillId="0" borderId="6" xfId="1" applyNumberFormat="1" applyFont="1" applyBorder="1"/>
    <xf numFmtId="14" fontId="41" fillId="10" borderId="6" xfId="1" applyNumberFormat="1" applyFont="1" applyFill="1" applyBorder="1"/>
    <xf numFmtId="164" fontId="1" fillId="0" borderId="0" xfId="1" applyNumberFormat="1" applyFont="1" applyFill="1" applyBorder="1"/>
    <xf numFmtId="43" fontId="27" fillId="0" borderId="3" xfId="1" applyFont="1" applyFill="1" applyBorder="1"/>
    <xf numFmtId="164" fontId="9" fillId="0" borderId="4" xfId="1" applyNumberFormat="1" applyFont="1" applyFill="1" applyBorder="1"/>
    <xf numFmtId="164" fontId="41" fillId="0" borderId="3" xfId="0" applyNumberFormat="1" applyFont="1" applyFill="1" applyBorder="1"/>
    <xf numFmtId="164" fontId="36" fillId="0" borderId="4" xfId="1" applyNumberFormat="1" applyFont="1" applyFill="1" applyBorder="1"/>
    <xf numFmtId="43" fontId="9" fillId="0" borderId="3" xfId="1" applyFont="1" applyFill="1" applyBorder="1"/>
    <xf numFmtId="164" fontId="8" fillId="0" borderId="4" xfId="1" applyNumberFormat="1" applyFont="1" applyFill="1" applyBorder="1"/>
    <xf numFmtId="164" fontId="26" fillId="0" borderId="4" xfId="1" applyNumberFormat="1" applyFont="1" applyFill="1" applyBorder="1"/>
    <xf numFmtId="164" fontId="0" fillId="0" borderId="4" xfId="0" applyNumberFormat="1" applyFont="1" applyFill="1" applyBorder="1"/>
    <xf numFmtId="164" fontId="28" fillId="0" borderId="0" xfId="0" applyNumberFormat="1" applyFont="1" applyFill="1" applyBorder="1"/>
    <xf numFmtId="164" fontId="28" fillId="0" borderId="4" xfId="0" applyNumberFormat="1" applyFont="1" applyFill="1" applyBorder="1"/>
    <xf numFmtId="164" fontId="28" fillId="0" borderId="3" xfId="0" applyNumberFormat="1" applyFont="1" applyFill="1" applyBorder="1"/>
    <xf numFmtId="164" fontId="35" fillId="0" borderId="4" xfId="1" applyNumberFormat="1" applyFont="1" applyFill="1" applyBorder="1"/>
    <xf numFmtId="164" fontId="35" fillId="0" borderId="0" xfId="0" applyNumberFormat="1" applyFont="1" applyFill="1" applyBorder="1"/>
    <xf numFmtId="164" fontId="38" fillId="0" borderId="4" xfId="1" applyNumberFormat="1" applyFont="1" applyFill="1" applyBorder="1"/>
    <xf numFmtId="164" fontId="41" fillId="0" borderId="4" xfId="1" applyNumberFormat="1" applyFont="1" applyFill="1" applyBorder="1"/>
    <xf numFmtId="164" fontId="32" fillId="0" borderId="16" xfId="1" applyNumberFormat="1" applyFont="1" applyBorder="1"/>
    <xf numFmtId="164" fontId="32" fillId="0" borderId="17" xfId="1" applyNumberFormat="1" applyFont="1" applyBorder="1"/>
    <xf numFmtId="164" fontId="32" fillId="0" borderId="18" xfId="1" applyNumberFormat="1" applyFont="1" applyBorder="1"/>
    <xf numFmtId="164" fontId="32" fillId="0" borderId="19" xfId="1" applyNumberFormat="1" applyFont="1" applyBorder="1"/>
    <xf numFmtId="164" fontId="32" fillId="12" borderId="18" xfId="1" applyNumberFormat="1" applyFont="1" applyFill="1" applyBorder="1"/>
    <xf numFmtId="164" fontId="32" fillId="12" borderId="19" xfId="1" applyNumberFormat="1" applyFont="1" applyFill="1" applyBorder="1"/>
    <xf numFmtId="164" fontId="3" fillId="0" borderId="18" xfId="1" applyNumberFormat="1" applyFont="1" applyBorder="1"/>
    <xf numFmtId="164" fontId="3" fillId="0" borderId="19" xfId="1" applyNumberFormat="1" applyFont="1" applyBorder="1"/>
    <xf numFmtId="164" fontId="35" fillId="0" borderId="18" xfId="1" applyNumberFormat="1" applyFont="1" applyBorder="1"/>
    <xf numFmtId="164" fontId="36" fillId="0" borderId="19" xfId="1" applyNumberFormat="1" applyFont="1" applyBorder="1"/>
    <xf numFmtId="164" fontId="3" fillId="12" borderId="18" xfId="1" applyNumberFormat="1" applyFont="1" applyFill="1" applyBorder="1"/>
    <xf numFmtId="164" fontId="3" fillId="12" borderId="19" xfId="1" applyNumberFormat="1" applyFont="1" applyFill="1" applyBorder="1"/>
    <xf numFmtId="164" fontId="32" fillId="3" borderId="18" xfId="1" applyNumberFormat="1" applyFont="1" applyFill="1" applyBorder="1"/>
    <xf numFmtId="164" fontId="32" fillId="3" borderId="19" xfId="1" applyNumberFormat="1" applyFont="1" applyFill="1" applyBorder="1"/>
    <xf numFmtId="164" fontId="39" fillId="0" borderId="19" xfId="1" applyNumberFormat="1" applyFont="1" applyBorder="1"/>
    <xf numFmtId="164" fontId="38" fillId="0" borderId="19" xfId="1" applyNumberFormat="1" applyFont="1" applyBorder="1"/>
    <xf numFmtId="0" fontId="28" fillId="0" borderId="18" xfId="0" applyFont="1" applyBorder="1"/>
    <xf numFmtId="164" fontId="28" fillId="0" borderId="19" xfId="1" applyNumberFormat="1" applyFont="1" applyBorder="1"/>
    <xf numFmtId="164" fontId="32" fillId="0" borderId="18" xfId="1" applyNumberFormat="1" applyFont="1" applyFill="1" applyBorder="1"/>
    <xf numFmtId="164" fontId="39" fillId="0" borderId="19" xfId="1" applyNumberFormat="1" applyFont="1" applyBorder="1" applyAlignment="1">
      <alignment horizontal="center"/>
    </xf>
    <xf numFmtId="164" fontId="1" fillId="0" borderId="19" xfId="1" applyNumberFormat="1" applyFont="1" applyBorder="1"/>
    <xf numFmtId="164" fontId="32" fillId="2" borderId="18" xfId="1" applyNumberFormat="1" applyFont="1" applyFill="1" applyBorder="1"/>
    <xf numFmtId="164" fontId="28" fillId="2" borderId="19" xfId="1" applyNumberFormat="1" applyFont="1" applyFill="1" applyBorder="1"/>
    <xf numFmtId="164" fontId="28" fillId="3" borderId="19" xfId="1" applyNumberFormat="1" applyFont="1" applyFill="1" applyBorder="1"/>
    <xf numFmtId="164" fontId="32" fillId="0" borderId="19" xfId="1" applyNumberFormat="1" applyFont="1" applyFill="1" applyBorder="1"/>
    <xf numFmtId="164" fontId="28" fillId="0" borderId="19" xfId="0" applyNumberFormat="1" applyFont="1" applyBorder="1"/>
    <xf numFmtId="164" fontId="11" fillId="0" borderId="18" xfId="1" applyNumberFormat="1" applyFont="1" applyBorder="1"/>
    <xf numFmtId="164" fontId="33" fillId="0" borderId="18" xfId="1" applyNumberFormat="1" applyFont="1" applyBorder="1"/>
    <xf numFmtId="14" fontId="41" fillId="10" borderId="0" xfId="1" applyNumberFormat="1" applyFont="1" applyFill="1" applyBorder="1"/>
    <xf numFmtId="14" fontId="44" fillId="10" borderId="0" xfId="1" applyNumberFormat="1" applyFont="1" applyFill="1" applyBorder="1"/>
    <xf numFmtId="14" fontId="28" fillId="10" borderId="0" xfId="1" applyNumberFormat="1" applyFont="1" applyFill="1" applyBorder="1"/>
    <xf numFmtId="43" fontId="28" fillId="0" borderId="18" xfId="1" applyFont="1" applyFill="1" applyBorder="1"/>
    <xf numFmtId="164" fontId="28" fillId="0" borderId="18" xfId="1" applyNumberFormat="1" applyFont="1" applyBorder="1"/>
    <xf numFmtId="164" fontId="26" fillId="0" borderId="19" xfId="1" applyNumberFormat="1" applyFont="1" applyBorder="1"/>
    <xf numFmtId="164" fontId="35" fillId="0" borderId="19" xfId="1" applyNumberFormat="1" applyFont="1" applyBorder="1"/>
    <xf numFmtId="164" fontId="28" fillId="0" borderId="19" xfId="1" applyNumberFormat="1" applyFont="1" applyFill="1" applyBorder="1"/>
    <xf numFmtId="164" fontId="33" fillId="0" borderId="18" xfId="1" applyNumberFormat="1" applyFont="1" applyFill="1" applyBorder="1"/>
    <xf numFmtId="164" fontId="33" fillId="2" borderId="18" xfId="1" applyNumberFormat="1" applyFont="1" applyFill="1" applyBorder="1"/>
    <xf numFmtId="164" fontId="32" fillId="2" borderId="19" xfId="1" applyNumberFormat="1" applyFont="1" applyFill="1" applyBorder="1"/>
    <xf numFmtId="164" fontId="3" fillId="0" borderId="18" xfId="1" applyNumberFormat="1" applyFont="1" applyFill="1" applyBorder="1"/>
    <xf numFmtId="164" fontId="35" fillId="0" borderId="18" xfId="0" applyNumberFormat="1" applyFont="1" applyBorder="1"/>
    <xf numFmtId="164" fontId="11" fillId="0" borderId="19" xfId="1" applyNumberFormat="1" applyFont="1" applyBorder="1"/>
    <xf numFmtId="164" fontId="28" fillId="0" borderId="18" xfId="0" applyNumberFormat="1" applyFont="1" applyBorder="1"/>
    <xf numFmtId="164" fontId="29" fillId="2" borderId="18" xfId="0" applyNumberFormat="1" applyFont="1" applyFill="1" applyBorder="1"/>
    <xf numFmtId="164" fontId="29" fillId="2" borderId="19" xfId="0" applyNumberFormat="1" applyFont="1" applyFill="1" applyBorder="1"/>
    <xf numFmtId="43" fontId="28" fillId="0" borderId="18" xfId="1" applyFont="1" applyBorder="1"/>
    <xf numFmtId="164" fontId="41" fillId="0" borderId="18" xfId="0" applyNumberFormat="1" applyFont="1" applyBorder="1"/>
    <xf numFmtId="14" fontId="42" fillId="10" borderId="0" xfId="0" applyNumberFormat="1" applyFont="1" applyFill="1" applyBorder="1"/>
    <xf numFmtId="164" fontId="32" fillId="9" borderId="0" xfId="1" applyNumberFormat="1" applyFont="1" applyFill="1" applyBorder="1"/>
    <xf numFmtId="43" fontId="28" fillId="12" borderId="19" xfId="1" applyFont="1" applyFill="1" applyBorder="1"/>
    <xf numFmtId="0" fontId="0" fillId="0" borderId="0" xfId="0" applyFont="1" applyBorder="1"/>
    <xf numFmtId="164" fontId="28" fillId="0" borderId="17" xfId="1" applyNumberFormat="1" applyFont="1" applyBorder="1"/>
    <xf numFmtId="164" fontId="29" fillId="0" borderId="18" xfId="1" applyNumberFormat="1" applyFont="1" applyBorder="1"/>
    <xf numFmtId="164" fontId="29" fillId="0" borderId="19" xfId="1" applyNumberFormat="1" applyFont="1" applyBorder="1"/>
    <xf numFmtId="164" fontId="8" fillId="0" borderId="18" xfId="1" applyNumberFormat="1" applyFont="1" applyFill="1" applyBorder="1"/>
    <xf numFmtId="164" fontId="26" fillId="0" borderId="19" xfId="1" applyNumberFormat="1" applyFont="1" applyFill="1" applyBorder="1"/>
    <xf numFmtId="164" fontId="35" fillId="0" borderId="18" xfId="1" applyNumberFormat="1" applyFont="1" applyFill="1" applyBorder="1"/>
    <xf numFmtId="164" fontId="36" fillId="0" borderId="19" xfId="1" applyNumberFormat="1" applyFont="1" applyFill="1" applyBorder="1"/>
    <xf numFmtId="164" fontId="31" fillId="0" borderId="18" xfId="1" applyNumberFormat="1" applyFont="1" applyFill="1" applyBorder="1"/>
    <xf numFmtId="164" fontId="31" fillId="0" borderId="19" xfId="1" applyNumberFormat="1" applyFont="1" applyFill="1" applyBorder="1"/>
    <xf numFmtId="164" fontId="28" fillId="0" borderId="18" xfId="1" applyNumberFormat="1" applyFont="1" applyFill="1" applyBorder="1"/>
    <xf numFmtId="0" fontId="0" fillId="0" borderId="5" xfId="0" applyFont="1" applyBorder="1"/>
    <xf numFmtId="0" fontId="0" fillId="0" borderId="9" xfId="0" applyBorder="1"/>
    <xf numFmtId="164" fontId="0" fillId="0" borderId="11" xfId="1" applyNumberFormat="1" applyFont="1" applyFill="1" applyBorder="1"/>
    <xf numFmtId="0" fontId="49" fillId="0" borderId="14" xfId="0" applyFont="1" applyBorder="1"/>
    <xf numFmtId="164" fontId="0" fillId="0" borderId="11" xfId="1" applyNumberFormat="1" applyFont="1" applyBorder="1"/>
    <xf numFmtId="9" fontId="9" fillId="0" borderId="0" xfId="2" applyFont="1" applyAlignment="1">
      <alignment horizontal="center"/>
    </xf>
    <xf numFmtId="14" fontId="0" fillId="3" borderId="0" xfId="0" applyNumberFormat="1" applyFill="1"/>
    <xf numFmtId="0" fontId="0" fillId="0" borderId="14" xfId="0" applyBorder="1" applyAlignment="1">
      <alignment horizontal="center"/>
    </xf>
    <xf numFmtId="0" fontId="0" fillId="0" borderId="14" xfId="0" applyBorder="1"/>
    <xf numFmtId="164" fontId="8" fillId="0" borderId="5" xfId="1" applyNumberFormat="1" applyFont="1" applyFill="1" applyBorder="1"/>
    <xf numFmtId="0" fontId="4" fillId="0" borderId="0" xfId="0" applyFont="1" applyBorder="1"/>
    <xf numFmtId="164" fontId="36" fillId="0" borderId="2" xfId="1" applyNumberFormat="1" applyFont="1" applyBorder="1"/>
    <xf numFmtId="164" fontId="35" fillId="0" borderId="8" xfId="1" applyNumberFormat="1" applyFont="1" applyBorder="1"/>
    <xf numFmtId="164" fontId="32" fillId="0" borderId="1" xfId="1" applyNumberFormat="1" applyFont="1" applyBorder="1"/>
    <xf numFmtId="164" fontId="32" fillId="0" borderId="8" xfId="1" applyNumberFormat="1" applyFont="1" applyBorder="1"/>
    <xf numFmtId="164" fontId="35" fillId="0" borderId="27" xfId="1" applyNumberFormat="1" applyFont="1" applyBorder="1"/>
    <xf numFmtId="164" fontId="32" fillId="0" borderId="2" xfId="1" applyNumberFormat="1" applyFont="1" applyBorder="1"/>
    <xf numFmtId="164" fontId="28" fillId="0" borderId="2" xfId="1" applyNumberFormat="1" applyFont="1" applyBorder="1"/>
    <xf numFmtId="14" fontId="28" fillId="10" borderId="2" xfId="1" applyNumberFormat="1" applyFont="1" applyFill="1" applyBorder="1"/>
    <xf numFmtId="164" fontId="32" fillId="0" borderId="27" xfId="1" applyNumberFormat="1" applyFont="1" applyBorder="1"/>
    <xf numFmtId="164" fontId="28" fillId="0" borderId="28" xfId="1" applyNumberFormat="1" applyFont="1" applyBorder="1"/>
    <xf numFmtId="164" fontId="29" fillId="0" borderId="8" xfId="1" applyNumberFormat="1" applyFont="1" applyBorder="1"/>
    <xf numFmtId="164" fontId="29" fillId="0" borderId="2" xfId="1" applyNumberFormat="1" applyFont="1" applyBorder="1"/>
    <xf numFmtId="14" fontId="28" fillId="10" borderId="6" xfId="1" applyNumberFormat="1" applyFont="1" applyFill="1" applyBorder="1"/>
    <xf numFmtId="164" fontId="38" fillId="0" borderId="6" xfId="1" applyNumberFormat="1" applyFont="1" applyBorder="1"/>
    <xf numFmtId="164" fontId="29" fillId="0" borderId="7" xfId="1" applyNumberFormat="1" applyFont="1" applyBorder="1"/>
    <xf numFmtId="14" fontId="41" fillId="10" borderId="2" xfId="1" applyNumberFormat="1" applyFont="1" applyFill="1" applyBorder="1"/>
    <xf numFmtId="164" fontId="8" fillId="0" borderId="6" xfId="1" applyNumberFormat="1" applyFont="1" applyFill="1" applyBorder="1"/>
    <xf numFmtId="164" fontId="8" fillId="0" borderId="9" xfId="1" applyNumberFormat="1" applyFont="1" applyFill="1" applyBorder="1"/>
    <xf numFmtId="164" fontId="11" fillId="0" borderId="11" xfId="1" applyNumberFormat="1" applyFont="1" applyFill="1" applyBorder="1"/>
    <xf numFmtId="164" fontId="8" fillId="0" borderId="11" xfId="1" applyNumberFormat="1" applyFont="1" applyFill="1" applyBorder="1"/>
    <xf numFmtId="164" fontId="11" fillId="0" borderId="9" xfId="1" applyNumberFormat="1" applyFont="1" applyFill="1" applyBorder="1"/>
    <xf numFmtId="164" fontId="11" fillId="0" borderId="4" xfId="1" applyNumberFormat="1" applyFont="1" applyFill="1" applyBorder="1"/>
    <xf numFmtId="164" fontId="11" fillId="0" borderId="5" xfId="1" applyNumberFormat="1" applyFont="1" applyFill="1" applyBorder="1"/>
    <xf numFmtId="164" fontId="11" fillId="0" borderId="6" xfId="1" applyNumberFormat="1" applyFont="1" applyFill="1" applyBorder="1"/>
    <xf numFmtId="14" fontId="28" fillId="0" borderId="4" xfId="0" applyNumberFormat="1" applyFont="1" applyFill="1" applyBorder="1"/>
    <xf numFmtId="164" fontId="11" fillId="0" borderId="0" xfId="1" applyNumberFormat="1" applyFont="1" applyFill="1" applyBorder="1"/>
    <xf numFmtId="164" fontId="11" fillId="0" borderId="18" xfId="1" applyNumberFormat="1" applyFont="1" applyFill="1" applyBorder="1"/>
    <xf numFmtId="164" fontId="11" fillId="0" borderId="19" xfId="1" applyNumberFormat="1" applyFont="1" applyFill="1" applyBorder="1"/>
    <xf numFmtId="164" fontId="11" fillId="0" borderId="20" xfId="1" applyNumberFormat="1" applyFont="1" applyFill="1" applyBorder="1"/>
    <xf numFmtId="14" fontId="0" fillId="2" borderId="9" xfId="0" applyNumberFormat="1" applyFont="1" applyFill="1" applyBorder="1" applyAlignment="1">
      <alignment horizontal="center"/>
    </xf>
    <xf numFmtId="14" fontId="0" fillId="2" borderId="11" xfId="0" applyNumberFormat="1" applyFont="1" applyFill="1" applyBorder="1" applyAlignment="1">
      <alignment horizontal="center"/>
    </xf>
    <xf numFmtId="164" fontId="1" fillId="10" borderId="4" xfId="1" applyNumberFormat="1" applyFont="1" applyFill="1" applyBorder="1"/>
    <xf numFmtId="14" fontId="1" fillId="10" borderId="4" xfId="1" applyNumberFormat="1" applyFont="1" applyFill="1" applyBorder="1"/>
    <xf numFmtId="43" fontId="1" fillId="10" borderId="4" xfId="1" applyFont="1" applyFill="1" applyBorder="1"/>
    <xf numFmtId="0" fontId="28" fillId="0" borderId="29" xfId="0" applyFont="1" applyBorder="1"/>
    <xf numFmtId="14" fontId="32" fillId="10" borderId="31" xfId="1" applyNumberFormat="1" applyFont="1" applyFill="1" applyBorder="1"/>
    <xf numFmtId="164" fontId="33" fillId="0" borderId="29" xfId="1" applyNumberFormat="1" applyFont="1" applyBorder="1"/>
    <xf numFmtId="164" fontId="33" fillId="0" borderId="31" xfId="1" applyNumberFormat="1" applyFont="1" applyBorder="1"/>
    <xf numFmtId="164" fontId="32" fillId="0" borderId="29" xfId="1" applyNumberFormat="1" applyFont="1" applyBorder="1"/>
    <xf numFmtId="164" fontId="32" fillId="0" borderId="31" xfId="1" applyNumberFormat="1" applyFont="1" applyBorder="1"/>
    <xf numFmtId="165" fontId="32" fillId="10" borderId="31" xfId="1" applyNumberFormat="1" applyFont="1" applyFill="1" applyBorder="1"/>
    <xf numFmtId="164" fontId="33" fillId="0" borderId="29" xfId="1" applyNumberFormat="1" applyFont="1" applyFill="1" applyBorder="1"/>
    <xf numFmtId="164" fontId="33" fillId="0" borderId="31" xfId="1" applyNumberFormat="1" applyFont="1" applyFill="1" applyBorder="1"/>
    <xf numFmtId="0" fontId="28" fillId="0" borderId="31" xfId="0" quotePrefix="1" applyFont="1" applyBorder="1"/>
    <xf numFmtId="164" fontId="28" fillId="0" borderId="29" xfId="0" applyNumberFormat="1" applyFont="1" applyBorder="1"/>
    <xf numFmtId="0" fontId="28" fillId="0" borderId="29" xfId="0" applyFont="1" applyFill="1" applyBorder="1"/>
    <xf numFmtId="164" fontId="35" fillId="0" borderId="30" xfId="1" applyNumberFormat="1" applyFont="1" applyBorder="1"/>
    <xf numFmtId="164" fontId="36" fillId="0" borderId="31" xfId="1" applyNumberFormat="1" applyFont="1" applyBorder="1"/>
    <xf numFmtId="164" fontId="32" fillId="0" borderId="30" xfId="1" applyNumberFormat="1" applyFont="1" applyBorder="1"/>
    <xf numFmtId="164" fontId="28" fillId="0" borderId="31" xfId="1" applyNumberFormat="1" applyFont="1" applyBorder="1"/>
    <xf numFmtId="164" fontId="28" fillId="0" borderId="29" xfId="1" applyNumberFormat="1" applyFont="1" applyBorder="1"/>
    <xf numFmtId="0" fontId="28" fillId="0" borderId="31" xfId="0" applyFont="1" applyBorder="1"/>
    <xf numFmtId="0" fontId="4" fillId="0" borderId="31" xfId="0" applyFont="1" applyBorder="1"/>
    <xf numFmtId="164" fontId="26" fillId="0" borderId="31" xfId="1" applyNumberFormat="1" applyFont="1" applyBorder="1"/>
    <xf numFmtId="164" fontId="26" fillId="0" borderId="31" xfId="1" applyNumberFormat="1" applyFont="1" applyFill="1" applyBorder="1"/>
    <xf numFmtId="164" fontId="29" fillId="0" borderId="29" xfId="1" applyNumberFormat="1" applyFont="1" applyBorder="1"/>
    <xf numFmtId="164" fontId="29" fillId="0" borderId="31" xfId="1" applyNumberFormat="1" applyFont="1" applyBorder="1"/>
    <xf numFmtId="165" fontId="41" fillId="10" borderId="31" xfId="1" applyNumberFormat="1" applyFont="1" applyFill="1" applyBorder="1"/>
    <xf numFmtId="164" fontId="29" fillId="0" borderId="29" xfId="1" applyNumberFormat="1" applyFont="1" applyFill="1" applyBorder="1"/>
    <xf numFmtId="164" fontId="29" fillId="0" borderId="31" xfId="1" applyNumberFormat="1" applyFont="1" applyFill="1" applyBorder="1"/>
    <xf numFmtId="164" fontId="32" fillId="0" borderId="33" xfId="1" applyNumberFormat="1" applyFont="1" applyBorder="1"/>
    <xf numFmtId="164" fontId="32" fillId="0" borderId="34" xfId="1" applyNumberFormat="1" applyFont="1" applyBorder="1"/>
    <xf numFmtId="14" fontId="41" fillId="10" borderId="31" xfId="1" applyNumberFormat="1" applyFont="1" applyFill="1" applyBorder="1"/>
    <xf numFmtId="164" fontId="11" fillId="3" borderId="3" xfId="1" applyNumberFormat="1" applyFont="1" applyFill="1" applyBorder="1"/>
    <xf numFmtId="164" fontId="11" fillId="3" borderId="4" xfId="1" applyNumberFormat="1" applyFont="1" applyFill="1" applyBorder="1"/>
    <xf numFmtId="0" fontId="27" fillId="0" borderId="3" xfId="0" applyFont="1" applyBorder="1"/>
    <xf numFmtId="164" fontId="45" fillId="2" borderId="0" xfId="0" applyNumberFormat="1" applyFont="1" applyFill="1" applyBorder="1"/>
    <xf numFmtId="165" fontId="9" fillId="10" borderId="4" xfId="0" applyNumberFormat="1" applyFont="1" applyFill="1" applyBorder="1"/>
    <xf numFmtId="164" fontId="33" fillId="12" borderId="0" xfId="1" applyNumberFormat="1" applyFont="1" applyFill="1" applyBorder="1"/>
    <xf numFmtId="164" fontId="11" fillId="12" borderId="0" xfId="1" applyNumberFormat="1" applyFont="1" applyFill="1" applyBorder="1"/>
    <xf numFmtId="164" fontId="33" fillId="6" borderId="0" xfId="1" applyNumberFormat="1" applyFont="1" applyFill="1" applyBorder="1"/>
    <xf numFmtId="0" fontId="0" fillId="0" borderId="0" xfId="0" quotePrefix="1" applyFont="1" applyBorder="1"/>
    <xf numFmtId="164" fontId="11" fillId="2" borderId="0" xfId="1" applyNumberFormat="1" applyFont="1" applyFill="1" applyBorder="1"/>
    <xf numFmtId="164" fontId="29" fillId="6" borderId="0" xfId="1" applyNumberFormat="1" applyFont="1" applyFill="1" applyBorder="1"/>
    <xf numFmtId="164" fontId="11" fillId="3" borderId="0" xfId="1" applyNumberFormat="1" applyFont="1" applyFill="1" applyBorder="1"/>
    <xf numFmtId="14" fontId="0" fillId="2" borderId="4" xfId="0" applyNumberFormat="1" applyFill="1" applyBorder="1" applyAlignment="1">
      <alignment horizontal="center"/>
    </xf>
    <xf numFmtId="14" fontId="0" fillId="2" borderId="0" xfId="0" applyNumberFormat="1" applyFill="1" applyBorder="1" applyAlignment="1">
      <alignment horizontal="center"/>
    </xf>
    <xf numFmtId="43" fontId="5" fillId="0" borderId="4" xfId="1" applyFont="1" applyBorder="1"/>
    <xf numFmtId="164" fontId="0" fillId="3" borderId="0" xfId="1" applyNumberFormat="1" applyFont="1" applyFill="1" applyBorder="1"/>
    <xf numFmtId="0" fontId="4" fillId="6" borderId="13" xfId="0" applyFont="1" applyFill="1" applyBorder="1"/>
    <xf numFmtId="164" fontId="2" fillId="0" borderId="4" xfId="0" applyNumberFormat="1" applyFont="1" applyBorder="1"/>
    <xf numFmtId="14" fontId="0" fillId="2" borderId="4" xfId="0" applyNumberFormat="1" applyFill="1" applyBorder="1" applyAlignment="1">
      <alignment horizontal="center"/>
    </xf>
    <xf numFmtId="14" fontId="0" fillId="2" borderId="0" xfId="0" applyNumberFormat="1" applyFill="1" applyBorder="1" applyAlignment="1">
      <alignment horizontal="center"/>
    </xf>
    <xf numFmtId="0" fontId="4" fillId="3" borderId="13" xfId="0" applyFont="1" applyFill="1" applyBorder="1"/>
    <xf numFmtId="14" fontId="0" fillId="2" borderId="3" xfId="0" applyNumberFormat="1" applyFill="1" applyBorder="1" applyAlignment="1">
      <alignment horizontal="center"/>
    </xf>
    <xf numFmtId="14" fontId="0" fillId="2" borderId="4" xfId="0" applyNumberFormat="1" applyFill="1" applyBorder="1" applyAlignment="1">
      <alignment horizontal="center"/>
    </xf>
    <xf numFmtId="43" fontId="0" fillId="12" borderId="4" xfId="1" applyFont="1" applyFill="1" applyBorder="1"/>
    <xf numFmtId="164" fontId="12" fillId="12" borderId="0" xfId="1" applyNumberFormat="1" applyFont="1" applyFill="1" applyBorder="1"/>
    <xf numFmtId="164" fontId="5" fillId="0" borderId="4" xfId="1" applyNumberFormat="1" applyFont="1" applyBorder="1"/>
    <xf numFmtId="14" fontId="0" fillId="2" borderId="4" xfId="0" applyNumberFormat="1" applyFill="1" applyBorder="1" applyAlignment="1">
      <alignment horizontal="center"/>
    </xf>
    <xf numFmtId="14" fontId="0" fillId="2" borderId="0" xfId="0" applyNumberFormat="1" applyFill="1" applyBorder="1" applyAlignment="1">
      <alignment horizontal="center"/>
    </xf>
    <xf numFmtId="0" fontId="50" fillId="0" borderId="0" xfId="0" applyFont="1"/>
    <xf numFmtId="164" fontId="0" fillId="0" borderId="0" xfId="1" applyNumberFormat="1" applyFont="1" applyFill="1" applyBorder="1"/>
    <xf numFmtId="164" fontId="0" fillId="10" borderId="0" xfId="1" applyNumberFormat="1" applyFont="1" applyFill="1" applyBorder="1"/>
    <xf numFmtId="164" fontId="3" fillId="14" borderId="3" xfId="1" applyNumberFormat="1" applyFont="1" applyFill="1" applyBorder="1"/>
    <xf numFmtId="164" fontId="3" fillId="14" borderId="4" xfId="1" applyNumberFormat="1" applyFont="1" applyFill="1" applyBorder="1"/>
    <xf numFmtId="164" fontId="26" fillId="0" borderId="0" xfId="1" applyNumberFormat="1" applyFont="1" applyBorder="1" applyAlignment="1">
      <alignment horizontal="right"/>
    </xf>
    <xf numFmtId="164" fontId="3" fillId="0" borderId="0" xfId="1" applyNumberFormat="1" applyFont="1" applyBorder="1" applyAlignment="1">
      <alignment horizontal="right"/>
    </xf>
    <xf numFmtId="164" fontId="3" fillId="0" borderId="4" xfId="1" applyNumberFormat="1" applyFont="1" applyBorder="1" applyAlignment="1">
      <alignment horizontal="right"/>
    </xf>
    <xf numFmtId="164" fontId="3" fillId="0" borderId="6" xfId="1" applyNumberFormat="1" applyFont="1" applyBorder="1"/>
    <xf numFmtId="43" fontId="27" fillId="3" borderId="4" xfId="1" applyFont="1" applyFill="1" applyBorder="1"/>
    <xf numFmtId="0" fontId="0" fillId="0" borderId="29" xfId="0" applyBorder="1"/>
    <xf numFmtId="0" fontId="0" fillId="0" borderId="31" xfId="0" applyBorder="1"/>
    <xf numFmtId="0" fontId="0" fillId="0" borderId="32" xfId="0" applyBorder="1"/>
    <xf numFmtId="0" fontId="0" fillId="10" borderId="29" xfId="0" applyFill="1" applyBorder="1"/>
    <xf numFmtId="0" fontId="10" fillId="0" borderId="29" xfId="0" applyFont="1" applyBorder="1"/>
    <xf numFmtId="0" fontId="10" fillId="0" borderId="31" xfId="0" applyFont="1" applyBorder="1"/>
    <xf numFmtId="164" fontId="0" fillId="0" borderId="3" xfId="0" applyNumberFormat="1" applyBorder="1"/>
    <xf numFmtId="164" fontId="0" fillId="0" borderId="4" xfId="0" applyNumberFormat="1" applyBorder="1"/>
    <xf numFmtId="164" fontId="2" fillId="0" borderId="5" xfId="0" applyNumberFormat="1" applyFont="1" applyBorder="1"/>
    <xf numFmtId="164" fontId="2" fillId="0" borderId="6" xfId="0" applyNumberFormat="1" applyFont="1" applyBorder="1"/>
    <xf numFmtId="164" fontId="0" fillId="0" borderId="35" xfId="0" applyNumberFormat="1" applyBorder="1"/>
    <xf numFmtId="9" fontId="0" fillId="0" borderId="4" xfId="2" applyFont="1" applyBorder="1"/>
    <xf numFmtId="164" fontId="26" fillId="0" borderId="1" xfId="1" applyNumberFormat="1" applyFont="1" applyBorder="1"/>
    <xf numFmtId="164" fontId="26" fillId="0" borderId="2" xfId="1" applyNumberFormat="1" applyFont="1" applyBorder="1"/>
    <xf numFmtId="9" fontId="0" fillId="0" borderId="3" xfId="2" applyFont="1" applyBorder="1"/>
    <xf numFmtId="0" fontId="0" fillId="0" borderId="5" xfId="0" applyBorder="1"/>
    <xf numFmtId="9" fontId="0" fillId="0" borderId="6" xfId="2" applyFont="1" applyBorder="1"/>
    <xf numFmtId="0" fontId="2" fillId="0" borderId="4" xfId="0" applyFont="1" applyFill="1" applyBorder="1"/>
    <xf numFmtId="9" fontId="9" fillId="0" borderId="3" xfId="2" applyFont="1" applyBorder="1"/>
    <xf numFmtId="9" fontId="9" fillId="0" borderId="4" xfId="2" applyFont="1" applyBorder="1"/>
    <xf numFmtId="0" fontId="9" fillId="0" borderId="5" xfId="0" applyFont="1" applyBorder="1"/>
    <xf numFmtId="9" fontId="9" fillId="0" borderId="6" xfId="2" applyFont="1" applyBorder="1"/>
    <xf numFmtId="164" fontId="51" fillId="0" borderId="1" xfId="1" applyNumberFormat="1" applyFont="1" applyBorder="1"/>
    <xf numFmtId="164" fontId="51" fillId="0" borderId="2" xfId="1" applyNumberFormat="1" applyFont="1" applyBorder="1"/>
    <xf numFmtId="9" fontId="2" fillId="0" borderId="3" xfId="2" applyFont="1" applyBorder="1"/>
    <xf numFmtId="9" fontId="2" fillId="0" borderId="4" xfId="2" applyFont="1" applyBorder="1"/>
    <xf numFmtId="0" fontId="2" fillId="0" borderId="5" xfId="0" applyFont="1" applyBorder="1"/>
    <xf numFmtId="9" fontId="2" fillId="0" borderId="6" xfId="2" applyFont="1" applyBorder="1"/>
    <xf numFmtId="9" fontId="1" fillId="0" borderId="3" xfId="2" applyFont="1" applyBorder="1"/>
    <xf numFmtId="9" fontId="1" fillId="0" borderId="4" xfId="2" applyFont="1" applyBorder="1"/>
    <xf numFmtId="9" fontId="1" fillId="0" borderId="6" xfId="2" applyFont="1" applyBorder="1"/>
    <xf numFmtId="0" fontId="0" fillId="0" borderId="8" xfId="0" applyBorder="1"/>
    <xf numFmtId="0" fontId="2" fillId="0" borderId="13" xfId="0" applyFont="1" applyBorder="1"/>
    <xf numFmtId="164" fontId="0" fillId="14" borderId="4" xfId="1" applyNumberFormat="1" applyFont="1" applyFill="1" applyBorder="1"/>
    <xf numFmtId="165" fontId="41" fillId="10" borderId="0" xfId="1" applyNumberFormat="1" applyFont="1" applyFill="1" applyBorder="1"/>
    <xf numFmtId="0" fontId="27" fillId="0" borderId="4" xfId="0" applyFont="1" applyFill="1" applyBorder="1"/>
    <xf numFmtId="0" fontId="27" fillId="0" borderId="13" xfId="0" applyFont="1" applyBorder="1"/>
    <xf numFmtId="0" fontId="52" fillId="0" borderId="0" xfId="0" applyFont="1"/>
    <xf numFmtId="0" fontId="27" fillId="10" borderId="0" xfId="0" applyFont="1" applyFill="1"/>
    <xf numFmtId="0" fontId="27" fillId="0" borderId="0" xfId="0" applyFont="1" applyBorder="1"/>
    <xf numFmtId="164" fontId="27" fillId="0" borderId="3" xfId="0" applyNumberFormat="1" applyFont="1" applyBorder="1"/>
    <xf numFmtId="164" fontId="27" fillId="0" borderId="4" xfId="0" applyNumberFormat="1" applyFont="1" applyBorder="1"/>
    <xf numFmtId="164" fontId="10" fillId="0" borderId="0" xfId="1" applyNumberFormat="1" applyFont="1" applyFill="1" applyBorder="1"/>
    <xf numFmtId="164" fontId="10" fillId="0" borderId="4" xfId="1" applyNumberFormat="1" applyFont="1" applyFill="1" applyBorder="1"/>
    <xf numFmtId="164" fontId="0" fillId="0" borderId="16" xfId="0" applyNumberFormat="1" applyBorder="1"/>
    <xf numFmtId="164" fontId="0" fillId="0" borderId="17" xfId="0" applyNumberFormat="1" applyBorder="1"/>
    <xf numFmtId="164" fontId="27" fillId="0" borderId="18" xfId="0" applyNumberFormat="1" applyFont="1" applyBorder="1"/>
    <xf numFmtId="164" fontId="27" fillId="0" borderId="19" xfId="0" applyNumberFormat="1" applyFont="1" applyBorder="1"/>
    <xf numFmtId="164" fontId="0" fillId="0" borderId="18" xfId="0" applyNumberFormat="1" applyBorder="1"/>
    <xf numFmtId="164" fontId="0" fillId="0" borderId="19" xfId="0" applyNumberFormat="1" applyBorder="1"/>
    <xf numFmtId="164" fontId="27" fillId="0" borderId="20" xfId="0" applyNumberFormat="1" applyFont="1" applyBorder="1"/>
    <xf numFmtId="164" fontId="27" fillId="0" borderId="21" xfId="0" applyNumberFormat="1" applyFont="1" applyBorder="1"/>
    <xf numFmtId="164" fontId="2" fillId="0" borderId="16" xfId="0" applyNumberFormat="1" applyFont="1" applyBorder="1"/>
    <xf numFmtId="164" fontId="2" fillId="0" borderId="17" xfId="0" applyNumberFormat="1" applyFont="1" applyBorder="1"/>
    <xf numFmtId="164" fontId="9" fillId="0" borderId="18" xfId="0" applyNumberFormat="1" applyFont="1" applyBorder="1"/>
    <xf numFmtId="164" fontId="9" fillId="0" borderId="19" xfId="0" applyNumberFormat="1" applyFont="1" applyBorder="1"/>
    <xf numFmtId="164" fontId="2" fillId="0" borderId="18" xfId="0" applyNumberFormat="1" applyFont="1" applyBorder="1"/>
    <xf numFmtId="164" fontId="2" fillId="0" borderId="19" xfId="0" applyNumberFormat="1" applyFont="1" applyBorder="1"/>
    <xf numFmtId="164" fontId="9" fillId="0" borderId="16" xfId="0" applyNumberFormat="1" applyFont="1" applyBorder="1"/>
    <xf numFmtId="164" fontId="9" fillId="0" borderId="17" xfId="0" applyNumberFormat="1" applyFont="1" applyBorder="1"/>
    <xf numFmtId="164" fontId="53" fillId="0" borderId="18" xfId="0" applyNumberFormat="1" applyFont="1" applyBorder="1"/>
    <xf numFmtId="164" fontId="53" fillId="0" borderId="19" xfId="0" applyNumberFormat="1" applyFont="1" applyBorder="1"/>
    <xf numFmtId="164" fontId="53" fillId="0" borderId="20" xfId="0" applyNumberFormat="1" applyFont="1" applyBorder="1"/>
    <xf numFmtId="164" fontId="53" fillId="0" borderId="21" xfId="0" applyNumberFormat="1" applyFont="1" applyBorder="1"/>
    <xf numFmtId="164" fontId="0" fillId="0" borderId="18" xfId="0" applyNumberFormat="1" applyFont="1" applyBorder="1"/>
    <xf numFmtId="164" fontId="0" fillId="0" borderId="19" xfId="0" applyNumberFormat="1" applyFont="1" applyBorder="1"/>
    <xf numFmtId="164" fontId="7" fillId="0" borderId="4" xfId="1" applyNumberFormat="1" applyFont="1" applyBorder="1"/>
    <xf numFmtId="164" fontId="7" fillId="0" borderId="3" xfId="1" applyNumberFormat="1" applyFont="1" applyBorder="1"/>
    <xf numFmtId="164" fontId="0" fillId="12" borderId="3" xfId="0" applyNumberFormat="1" applyFill="1" applyBorder="1"/>
    <xf numFmtId="164" fontId="0" fillId="12" borderId="4" xfId="0" applyNumberFormat="1" applyFill="1" applyBorder="1"/>
    <xf numFmtId="164" fontId="26" fillId="0" borderId="18" xfId="1" applyNumberFormat="1" applyFont="1" applyFill="1" applyBorder="1"/>
    <xf numFmtId="164" fontId="46" fillId="0" borderId="3" xfId="1" applyNumberFormat="1" applyFont="1" applyBorder="1"/>
    <xf numFmtId="164" fontId="46" fillId="0" borderId="0" xfId="1" applyNumberFormat="1" applyFont="1" applyBorder="1"/>
    <xf numFmtId="164" fontId="26" fillId="0" borderId="30" xfId="1" applyNumberFormat="1" applyFont="1" applyBorder="1"/>
    <xf numFmtId="164" fontId="26" fillId="0" borderId="29" xfId="1" applyNumberFormat="1" applyFont="1" applyBorder="1"/>
    <xf numFmtId="164" fontId="26" fillId="0" borderId="18" xfId="1" applyNumberFormat="1" applyFont="1" applyBorder="1"/>
    <xf numFmtId="164" fontId="48" fillId="0" borderId="0" xfId="1" applyNumberFormat="1" applyFont="1" applyBorder="1"/>
    <xf numFmtId="164" fontId="46" fillId="0" borderId="19" xfId="1" applyNumberFormat="1" applyFont="1" applyBorder="1"/>
    <xf numFmtId="164" fontId="46" fillId="0" borderId="18" xfId="1" applyNumberFormat="1" applyFont="1" applyBorder="1"/>
    <xf numFmtId="164" fontId="27" fillId="0" borderId="19" xfId="1" applyNumberFormat="1" applyFont="1" applyBorder="1"/>
    <xf numFmtId="164" fontId="27" fillId="0" borderId="0" xfId="0" applyNumberFormat="1" applyFont="1" applyBorder="1"/>
    <xf numFmtId="164" fontId="55" fillId="0" borderId="4" xfId="1" applyNumberFormat="1" applyFont="1" applyBorder="1"/>
    <xf numFmtId="164" fontId="27" fillId="0" borderId="4" xfId="1" applyNumberFormat="1" applyFont="1" applyFill="1" applyBorder="1"/>
    <xf numFmtId="0" fontId="27" fillId="0" borderId="0" xfId="0" applyFont="1" applyFill="1" applyBorder="1"/>
    <xf numFmtId="164" fontId="27" fillId="0" borderId="31" xfId="1" applyNumberFormat="1" applyFont="1" applyBorder="1"/>
    <xf numFmtId="164" fontId="27" fillId="0" borderId="0" xfId="0" applyNumberFormat="1" applyFont="1" applyFill="1" applyBorder="1"/>
    <xf numFmtId="164" fontId="27" fillId="0" borderId="0" xfId="1" applyNumberFormat="1" applyFont="1" applyFill="1" applyBorder="1"/>
    <xf numFmtId="164" fontId="55" fillId="0" borderId="0" xfId="1" applyNumberFormat="1" applyFont="1" applyFill="1" applyBorder="1"/>
    <xf numFmtId="164" fontId="46" fillId="0" borderId="0" xfId="1" applyNumberFormat="1" applyFont="1" applyFill="1" applyBorder="1"/>
    <xf numFmtId="164" fontId="48" fillId="2" borderId="0" xfId="1" applyNumberFormat="1" applyFont="1" applyFill="1" applyBorder="1"/>
    <xf numFmtId="164" fontId="26" fillId="0" borderId="30" xfId="1" applyNumberFormat="1" applyFont="1" applyFill="1" applyBorder="1"/>
    <xf numFmtId="164" fontId="26" fillId="0" borderId="29" xfId="1" applyNumberFormat="1" applyFont="1" applyFill="1" applyBorder="1"/>
    <xf numFmtId="164" fontId="26" fillId="0" borderId="0" xfId="0" applyNumberFormat="1" applyFont="1" applyFill="1" applyBorder="1"/>
    <xf numFmtId="164" fontId="27" fillId="0" borderId="3" xfId="0" applyNumberFormat="1" applyFont="1" applyFill="1" applyBorder="1"/>
    <xf numFmtId="164" fontId="26" fillId="2" borderId="3" xfId="1" applyNumberFormat="1" applyFont="1" applyFill="1" applyBorder="1"/>
    <xf numFmtId="164" fontId="26" fillId="2" borderId="0" xfId="1" applyNumberFormat="1" applyFont="1" applyFill="1" applyBorder="1"/>
    <xf numFmtId="164" fontId="26" fillId="2" borderId="4" xfId="1" applyNumberFormat="1" applyFont="1" applyFill="1" applyBorder="1"/>
    <xf numFmtId="164" fontId="26" fillId="0" borderId="1" xfId="1" applyNumberFormat="1" applyFont="1" applyFill="1" applyBorder="1"/>
    <xf numFmtId="164" fontId="26" fillId="0" borderId="2" xfId="1" applyNumberFormat="1" applyFont="1" applyFill="1" applyBorder="1"/>
    <xf numFmtId="43" fontId="26" fillId="0" borderId="4" xfId="1" applyFont="1" applyBorder="1"/>
    <xf numFmtId="164" fontId="46" fillId="2" borderId="0" xfId="1" applyNumberFormat="1" applyFont="1" applyFill="1" applyBorder="1"/>
    <xf numFmtId="0" fontId="0" fillId="0" borderId="4" xfId="0" applyBorder="1" applyAlignment="1">
      <alignment horizontal="right"/>
    </xf>
    <xf numFmtId="0" fontId="9" fillId="0" borderId="4" xfId="0" applyFont="1" applyBorder="1"/>
    <xf numFmtId="14" fontId="0" fillId="0" borderId="0" xfId="0" quotePrefix="1" applyNumberFormat="1"/>
    <xf numFmtId="0" fontId="0" fillId="3" borderId="0" xfId="0" applyFill="1" applyAlignment="1">
      <alignment horizontal="right"/>
    </xf>
    <xf numFmtId="0" fontId="0" fillId="3" borderId="4" xfId="0" applyFill="1" applyBorder="1" applyAlignment="1">
      <alignment horizontal="right"/>
    </xf>
    <xf numFmtId="0" fontId="0" fillId="0" borderId="0" xfId="0" applyFont="1" applyAlignment="1">
      <alignment horizontal="right"/>
    </xf>
    <xf numFmtId="0" fontId="0" fillId="0" borderId="0" xfId="0" applyFont="1" applyFill="1" applyAlignment="1">
      <alignment horizontal="right"/>
    </xf>
    <xf numFmtId="0" fontId="0" fillId="0" borderId="4" xfId="0" applyFont="1" applyBorder="1" applyAlignment="1">
      <alignment horizontal="right"/>
    </xf>
    <xf numFmtId="14" fontId="0" fillId="0" borderId="4" xfId="0" applyNumberFormat="1" applyBorder="1"/>
    <xf numFmtId="0" fontId="28" fillId="3" borderId="0" xfId="0" applyFont="1" applyFill="1"/>
    <xf numFmtId="0" fontId="0" fillId="0" borderId="0" xfId="0" applyFill="1" applyAlignment="1">
      <alignment horizontal="right"/>
    </xf>
    <xf numFmtId="0" fontId="28" fillId="0" borderId="0" xfId="0" applyFont="1" applyFill="1" applyAlignment="1">
      <alignment horizontal="right"/>
    </xf>
    <xf numFmtId="0" fontId="4" fillId="2" borderId="4" xfId="0" applyFont="1" applyFill="1" applyBorder="1"/>
    <xf numFmtId="0" fontId="0" fillId="0" borderId="29" xfId="0" applyBorder="1" applyAlignment="1">
      <alignment horizontal="right"/>
    </xf>
    <xf numFmtId="0" fontId="0" fillId="0" borderId="0" xfId="0" applyBorder="1" applyAlignment="1">
      <alignment horizontal="right"/>
    </xf>
    <xf numFmtId="0" fontId="0" fillId="3" borderId="0" xfId="0" applyFont="1" applyFill="1" applyAlignment="1">
      <alignment horizontal="right"/>
    </xf>
    <xf numFmtId="0" fontId="0" fillId="0" borderId="4" xfId="0" quotePrefix="1" applyFont="1" applyBorder="1"/>
    <xf numFmtId="14" fontId="0" fillId="2" borderId="4" xfId="0" applyNumberFormat="1" applyFill="1" applyBorder="1" applyAlignment="1">
      <alignment horizontal="center"/>
    </xf>
    <xf numFmtId="14" fontId="0" fillId="2" borderId="0" xfId="0" applyNumberFormat="1" applyFill="1" applyBorder="1" applyAlignment="1">
      <alignment horizontal="center"/>
    </xf>
    <xf numFmtId="0" fontId="28" fillId="0" borderId="12" xfId="0" applyFont="1" applyBorder="1"/>
    <xf numFmtId="0" fontId="28" fillId="0" borderId="15" xfId="0" applyFont="1" applyBorder="1"/>
    <xf numFmtId="17" fontId="0" fillId="0" borderId="4" xfId="0" applyNumberFormat="1" applyBorder="1"/>
    <xf numFmtId="0" fontId="28" fillId="2" borderId="6" xfId="0" applyFont="1" applyFill="1" applyBorder="1"/>
    <xf numFmtId="14" fontId="28" fillId="10" borderId="6" xfId="0" applyNumberFormat="1" applyFont="1" applyFill="1" applyBorder="1" applyAlignment="1">
      <alignment horizontal="center"/>
    </xf>
    <xf numFmtId="165" fontId="28" fillId="10" borderId="6" xfId="0" applyNumberFormat="1" applyFont="1" applyFill="1" applyBorder="1" applyAlignment="1">
      <alignment horizontal="center"/>
    </xf>
    <xf numFmtId="14" fontId="29" fillId="2" borderId="7" xfId="0" applyNumberFormat="1" applyFont="1" applyFill="1" applyBorder="1" applyAlignment="1">
      <alignment horizontal="center"/>
    </xf>
    <xf numFmtId="14" fontId="29" fillId="2" borderId="6" xfId="0" applyNumberFormat="1" applyFont="1" applyFill="1" applyBorder="1" applyAlignment="1">
      <alignment horizontal="center"/>
    </xf>
    <xf numFmtId="0" fontId="28" fillId="0" borderId="6" xfId="0" applyFont="1" applyBorder="1"/>
    <xf numFmtId="0" fontId="0" fillId="0" borderId="0" xfId="0" quotePrefix="1" applyBorder="1" applyAlignment="1">
      <alignment horizontal="center" vertical="center"/>
    </xf>
    <xf numFmtId="14" fontId="0" fillId="2" borderId="4" xfId="0" applyNumberFormat="1" applyFill="1" applyBorder="1" applyAlignment="1">
      <alignment horizontal="center"/>
    </xf>
    <xf numFmtId="14" fontId="0" fillId="2" borderId="0" xfId="0" applyNumberFormat="1" applyFill="1" applyBorder="1" applyAlignment="1">
      <alignment horizontal="center"/>
    </xf>
    <xf numFmtId="165" fontId="0" fillId="10" borderId="4" xfId="1" applyNumberFormat="1" applyFont="1" applyFill="1" applyBorder="1"/>
    <xf numFmtId="0" fontId="0" fillId="0" borderId="0" xfId="0" quotePrefix="1" applyFill="1" applyBorder="1"/>
    <xf numFmtId="43" fontId="0" fillId="12" borderId="0" xfId="1" applyFont="1" applyFill="1" applyBorder="1"/>
    <xf numFmtId="164" fontId="26" fillId="12" borderId="0" xfId="1" applyNumberFormat="1" applyFont="1" applyFill="1" applyBorder="1"/>
    <xf numFmtId="164" fontId="26" fillId="12" borderId="4" xfId="1" applyNumberFormat="1" applyFont="1" applyFill="1" applyBorder="1"/>
    <xf numFmtId="0" fontId="4" fillId="0" borderId="13" xfId="0" applyFont="1" applyFill="1" applyBorder="1"/>
    <xf numFmtId="0" fontId="0" fillId="0" borderId="4" xfId="0" applyFill="1" applyBorder="1" applyAlignment="1">
      <alignment horizontal="right"/>
    </xf>
    <xf numFmtId="164" fontId="48" fillId="2" borderId="4" xfId="1" applyNumberFormat="1" applyFont="1" applyFill="1" applyBorder="1"/>
    <xf numFmtId="164" fontId="46" fillId="0" borderId="3" xfId="1" applyNumberFormat="1" applyFont="1" applyFill="1" applyBorder="1"/>
    <xf numFmtId="164" fontId="26" fillId="0" borderId="5" xfId="1" applyNumberFormat="1" applyFont="1" applyFill="1" applyBorder="1"/>
    <xf numFmtId="164" fontId="26" fillId="0" borderId="6" xfId="1" applyNumberFormat="1" applyFont="1" applyFill="1" applyBorder="1"/>
    <xf numFmtId="164" fontId="41" fillId="0" borderId="0" xfId="0" applyNumberFormat="1" applyFont="1" applyFill="1" applyBorder="1"/>
    <xf numFmtId="164" fontId="32" fillId="0" borderId="19" xfId="1" applyNumberFormat="1" applyFont="1" applyFill="1" applyBorder="1" applyAlignment="1">
      <alignment horizontal="center"/>
    </xf>
    <xf numFmtId="164" fontId="41" fillId="0" borderId="8" xfId="0" applyNumberFormat="1" applyFont="1" applyFill="1" applyBorder="1"/>
    <xf numFmtId="164" fontId="36" fillId="0" borderId="2" xfId="1" applyNumberFormat="1" applyFont="1" applyFill="1" applyBorder="1"/>
    <xf numFmtId="164" fontId="32" fillId="0" borderId="1" xfId="1" applyNumberFormat="1" applyFont="1" applyFill="1" applyBorder="1"/>
    <xf numFmtId="164" fontId="32" fillId="0" borderId="2" xfId="1" applyNumberFormat="1" applyFont="1" applyFill="1" applyBorder="1"/>
    <xf numFmtId="164" fontId="26" fillId="0" borderId="7" xfId="0" applyNumberFormat="1" applyFont="1" applyFill="1" applyBorder="1"/>
    <xf numFmtId="164" fontId="26" fillId="0" borderId="7" xfId="1" applyNumberFormat="1" applyFont="1" applyFill="1" applyBorder="1"/>
    <xf numFmtId="164" fontId="32" fillId="0" borderId="5" xfId="1" applyNumberFormat="1" applyFont="1" applyFill="1" applyBorder="1"/>
    <xf numFmtId="164" fontId="32" fillId="0" borderId="6" xfId="1" applyNumberFormat="1" applyFont="1" applyFill="1" applyBorder="1"/>
    <xf numFmtId="164" fontId="26" fillId="0" borderId="8" xfId="1" applyNumberFormat="1" applyFont="1" applyFill="1" applyBorder="1"/>
    <xf numFmtId="164" fontId="35" fillId="0" borderId="8" xfId="1" applyNumberFormat="1" applyFont="1" applyFill="1" applyBorder="1"/>
    <xf numFmtId="164" fontId="41" fillId="0" borderId="1" xfId="0" applyNumberFormat="1" applyFont="1" applyFill="1" applyBorder="1"/>
    <xf numFmtId="164" fontId="38" fillId="0" borderId="2" xfId="1" applyNumberFormat="1" applyFont="1" applyFill="1" applyBorder="1"/>
    <xf numFmtId="164" fontId="41" fillId="0" borderId="5" xfId="0" applyNumberFormat="1" applyFont="1" applyFill="1" applyBorder="1"/>
    <xf numFmtId="164" fontId="38" fillId="0" borderId="6" xfId="1" applyNumberFormat="1" applyFont="1" applyFill="1" applyBorder="1"/>
    <xf numFmtId="164" fontId="38" fillId="0" borderId="0" xfId="1" applyNumberFormat="1" applyFont="1" applyFill="1" applyBorder="1"/>
    <xf numFmtId="164" fontId="36" fillId="0" borderId="7" xfId="1" applyNumberFormat="1" applyFont="1" applyFill="1" applyBorder="1"/>
    <xf numFmtId="164" fontId="32" fillId="0" borderId="8" xfId="1" applyNumberFormat="1" applyFont="1" applyFill="1" applyBorder="1"/>
    <xf numFmtId="164" fontId="28" fillId="0" borderId="2" xfId="1" applyNumberFormat="1" applyFont="1" applyFill="1" applyBorder="1"/>
    <xf numFmtId="164" fontId="9" fillId="0" borderId="0" xfId="0" applyNumberFormat="1" applyFont="1" applyFill="1" applyBorder="1"/>
    <xf numFmtId="164" fontId="8" fillId="0" borderId="19" xfId="1" applyNumberFormat="1" applyFont="1" applyFill="1" applyBorder="1"/>
    <xf numFmtId="0" fontId="27" fillId="0" borderId="19" xfId="0" applyFont="1" applyFill="1" applyBorder="1"/>
    <xf numFmtId="0" fontId="26" fillId="0" borderId="4" xfId="0" applyFont="1" applyFill="1" applyBorder="1"/>
    <xf numFmtId="164" fontId="26" fillId="0" borderId="18" xfId="0" applyNumberFormat="1" applyFont="1" applyFill="1" applyBorder="1"/>
    <xf numFmtId="164" fontId="27" fillId="0" borderId="0" xfId="0" applyNumberFormat="1" applyFont="1" applyFill="1"/>
    <xf numFmtId="0" fontId="52" fillId="0" borderId="3" xfId="0" applyFont="1" applyFill="1" applyBorder="1"/>
    <xf numFmtId="164" fontId="27" fillId="0" borderId="31" xfId="1" applyNumberFormat="1" applyFont="1" applyFill="1" applyBorder="1"/>
    <xf numFmtId="164" fontId="32" fillId="0" borderId="30" xfId="1" applyNumberFormat="1" applyFont="1" applyFill="1" applyBorder="1"/>
    <xf numFmtId="164" fontId="28" fillId="0" borderId="3" xfId="1" applyNumberFormat="1" applyFont="1" applyFill="1" applyBorder="1"/>
    <xf numFmtId="164" fontId="26" fillId="0" borderId="0" xfId="0" applyNumberFormat="1" applyFont="1" applyFill="1"/>
    <xf numFmtId="164" fontId="9" fillId="0" borderId="0" xfId="0" applyNumberFormat="1" applyFont="1" applyFill="1"/>
    <xf numFmtId="164" fontId="32" fillId="0" borderId="31" xfId="1" applyNumberFormat="1" applyFont="1" applyFill="1" applyBorder="1"/>
    <xf numFmtId="164" fontId="35" fillId="0" borderId="18" xfId="0" applyNumberFormat="1" applyFont="1" applyFill="1" applyBorder="1"/>
    <xf numFmtId="0" fontId="27" fillId="0" borderId="3" xfId="0" applyFont="1" applyFill="1" applyBorder="1"/>
    <xf numFmtId="164" fontId="52" fillId="0" borderId="3" xfId="0" applyNumberFormat="1" applyFont="1" applyFill="1" applyBorder="1"/>
    <xf numFmtId="164" fontId="52" fillId="0" borderId="0" xfId="0" applyNumberFormat="1" applyFont="1" applyFill="1" applyBorder="1"/>
    <xf numFmtId="0" fontId="28" fillId="0" borderId="4" xfId="0" applyFont="1" applyFill="1" applyBorder="1"/>
    <xf numFmtId="0" fontId="28" fillId="0" borderId="3" xfId="0" applyFont="1" applyFill="1" applyBorder="1"/>
    <xf numFmtId="164" fontId="46" fillId="0" borderId="4" xfId="1" applyNumberFormat="1" applyFont="1" applyFill="1" applyBorder="1"/>
    <xf numFmtId="164" fontId="3" fillId="0" borderId="19" xfId="1" applyNumberFormat="1" applyFont="1" applyFill="1" applyBorder="1"/>
    <xf numFmtId="164" fontId="11" fillId="12" borderId="3" xfId="1" applyNumberFormat="1" applyFont="1" applyFill="1" applyBorder="1"/>
    <xf numFmtId="164" fontId="11" fillId="12" borderId="4" xfId="1" applyNumberFormat="1" applyFont="1" applyFill="1" applyBorder="1"/>
    <xf numFmtId="164" fontId="27" fillId="0" borderId="4" xfId="0" applyNumberFormat="1" applyFont="1" applyFill="1" applyBorder="1"/>
    <xf numFmtId="164" fontId="48" fillId="0" borderId="0" xfId="1" applyNumberFormat="1" applyFont="1" applyFill="1" applyBorder="1"/>
    <xf numFmtId="164" fontId="48" fillId="0" borderId="4" xfId="1" applyNumberFormat="1" applyFont="1" applyFill="1" applyBorder="1"/>
    <xf numFmtId="164" fontId="48" fillId="0" borderId="3" xfId="1" applyNumberFormat="1" applyFont="1" applyFill="1" applyBorder="1"/>
    <xf numFmtId="164" fontId="27" fillId="0" borderId="19" xfId="1" applyNumberFormat="1" applyFont="1" applyFill="1" applyBorder="1"/>
    <xf numFmtId="164" fontId="11" fillId="0" borderId="3" xfId="1" applyNumberFormat="1" applyFont="1" applyBorder="1"/>
    <xf numFmtId="164" fontId="26" fillId="0" borderId="0" xfId="0" applyNumberFormat="1" applyFont="1"/>
    <xf numFmtId="0" fontId="26" fillId="0" borderId="0" xfId="0" applyFont="1"/>
    <xf numFmtId="164" fontId="26" fillId="0" borderId="18" xfId="0" applyNumberFormat="1" applyFont="1" applyBorder="1"/>
    <xf numFmtId="164" fontId="11" fillId="0" borderId="18" xfId="0" applyNumberFormat="1" applyFont="1" applyBorder="1"/>
    <xf numFmtId="164" fontId="48" fillId="0" borderId="19" xfId="1" applyNumberFormat="1" applyFont="1" applyBorder="1"/>
    <xf numFmtId="164" fontId="38" fillId="0" borderId="19" xfId="1" applyNumberFormat="1" applyFont="1" applyFill="1" applyBorder="1"/>
    <xf numFmtId="164" fontId="41" fillId="0" borderId="18" xfId="1" applyNumberFormat="1" applyFont="1" applyFill="1" applyBorder="1"/>
    <xf numFmtId="164" fontId="31" fillId="0" borderId="4" xfId="1" applyNumberFormat="1" applyFont="1" applyFill="1" applyBorder="1"/>
    <xf numFmtId="14" fontId="0" fillId="2" borderId="10" xfId="0" applyNumberFormat="1" applyFont="1" applyFill="1" applyBorder="1" applyAlignment="1">
      <alignment horizontal="center"/>
    </xf>
    <xf numFmtId="164" fontId="1" fillId="0" borderId="19" xfId="1" applyNumberFormat="1" applyFont="1" applyFill="1" applyBorder="1"/>
    <xf numFmtId="43" fontId="27" fillId="0" borderId="0" xfId="1" applyFont="1" applyFill="1" applyBorder="1"/>
    <xf numFmtId="164" fontId="46" fillId="2" borderId="4" xfId="1" applyNumberFormat="1" applyFont="1" applyFill="1" applyBorder="1"/>
    <xf numFmtId="0" fontId="32" fillId="0" borderId="0" xfId="0" applyFont="1" applyFill="1" applyBorder="1"/>
    <xf numFmtId="164" fontId="56" fillId="0" borderId="0" xfId="1" applyNumberFormat="1" applyFont="1" applyFill="1" applyBorder="1"/>
    <xf numFmtId="164" fontId="32" fillId="0" borderId="29" xfId="1" applyNumberFormat="1" applyFont="1" applyFill="1" applyBorder="1"/>
    <xf numFmtId="164" fontId="33" fillId="0" borderId="3" xfId="1" applyNumberFormat="1" applyFont="1" applyFill="1" applyBorder="1"/>
    <xf numFmtId="0" fontId="0" fillId="0" borderId="15" xfId="0" applyBorder="1" applyAlignment="1">
      <alignment horizontal="right"/>
    </xf>
    <xf numFmtId="43" fontId="28" fillId="0" borderId="19" xfId="1" applyFont="1" applyFill="1" applyBorder="1"/>
    <xf numFmtId="164" fontId="27" fillId="0" borderId="29" xfId="0" applyNumberFormat="1" applyFont="1" applyFill="1" applyBorder="1"/>
    <xf numFmtId="164" fontId="28" fillId="12" borderId="18" xfId="1" applyNumberFormat="1" applyFont="1" applyFill="1" applyBorder="1"/>
    <xf numFmtId="43" fontId="29" fillId="12" borderId="4" xfId="1" applyFont="1" applyFill="1" applyBorder="1"/>
    <xf numFmtId="164" fontId="29" fillId="12" borderId="4" xfId="1" applyNumberFormat="1" applyFont="1" applyFill="1" applyBorder="1"/>
    <xf numFmtId="164" fontId="0" fillId="0" borderId="0" xfId="0" applyNumberFormat="1" applyFill="1" applyBorder="1"/>
    <xf numFmtId="164" fontId="55" fillId="0" borderId="4" xfId="1" applyNumberFormat="1" applyFont="1" applyFill="1" applyBorder="1"/>
    <xf numFmtId="164" fontId="27" fillId="0" borderId="8" xfId="0" applyNumberFormat="1" applyFont="1" applyFill="1" applyBorder="1"/>
    <xf numFmtId="164" fontId="27" fillId="0" borderId="2" xfId="1" applyNumberFormat="1" applyFont="1" applyFill="1" applyBorder="1"/>
    <xf numFmtId="164" fontId="27" fillId="0" borderId="1" xfId="0" applyNumberFormat="1" applyFont="1" applyFill="1" applyBorder="1"/>
    <xf numFmtId="164" fontId="28" fillId="0" borderId="6" xfId="1" applyNumberFormat="1" applyFont="1" applyFill="1" applyBorder="1"/>
    <xf numFmtId="164" fontId="39" fillId="0" borderId="0" xfId="1" applyNumberFormat="1" applyFont="1" applyFill="1" applyBorder="1"/>
    <xf numFmtId="164" fontId="38" fillId="0" borderId="0" xfId="0" applyNumberFormat="1" applyFont="1" applyFill="1" applyBorder="1"/>
    <xf numFmtId="164" fontId="28" fillId="12" borderId="19" xfId="1" applyNumberFormat="1" applyFont="1" applyFill="1" applyBorder="1"/>
    <xf numFmtId="164" fontId="33" fillId="12" borderId="4" xfId="1" applyNumberFormat="1" applyFont="1" applyFill="1" applyBorder="1"/>
    <xf numFmtId="164" fontId="27" fillId="0" borderId="19" xfId="0" applyNumberFormat="1" applyFont="1" applyFill="1" applyBorder="1"/>
    <xf numFmtId="164" fontId="46" fillId="2" borderId="18" xfId="1" applyNumberFormat="1" applyFont="1" applyFill="1" applyBorder="1"/>
    <xf numFmtId="164" fontId="46" fillId="2" borderId="19" xfId="1" applyNumberFormat="1" applyFont="1" applyFill="1" applyBorder="1"/>
    <xf numFmtId="14" fontId="3" fillId="10" borderId="0" xfId="1" applyNumberFormat="1" applyFont="1" applyFill="1" applyBorder="1"/>
    <xf numFmtId="0" fontId="1" fillId="0" borderId="0" xfId="0" applyFont="1"/>
    <xf numFmtId="14" fontId="8" fillId="10" borderId="4" xfId="1" applyNumberFormat="1" applyFont="1" applyFill="1" applyBorder="1"/>
    <xf numFmtId="165" fontId="8" fillId="10" borderId="4" xfId="1" applyNumberFormat="1" applyFont="1" applyFill="1" applyBorder="1"/>
    <xf numFmtId="0" fontId="1" fillId="0" borderId="4" xfId="0" quotePrefix="1" applyFont="1" applyBorder="1"/>
    <xf numFmtId="14" fontId="3" fillId="10" borderId="4" xfId="1" applyNumberFormat="1" applyFont="1" applyFill="1" applyBorder="1"/>
    <xf numFmtId="0" fontId="0" fillId="3" borderId="0" xfId="0" applyFont="1" applyFill="1"/>
    <xf numFmtId="164" fontId="10" fillId="0" borderId="3" xfId="0" applyNumberFormat="1" applyFont="1" applyFill="1" applyBorder="1"/>
    <xf numFmtId="164" fontId="31" fillId="2" borderId="0" xfId="1" applyNumberFormat="1" applyFont="1" applyFill="1" applyBorder="1"/>
    <xf numFmtId="164" fontId="26" fillId="3" borderId="3" xfId="1" applyNumberFormat="1" applyFont="1" applyFill="1" applyBorder="1"/>
    <xf numFmtId="164" fontId="28" fillId="0" borderId="25" xfId="1" applyNumberFormat="1" applyFont="1" applyBorder="1"/>
    <xf numFmtId="164" fontId="26" fillId="3" borderId="4" xfId="1" applyNumberFormat="1" applyFont="1" applyFill="1" applyBorder="1"/>
    <xf numFmtId="164" fontId="26" fillId="3" borderId="0" xfId="1" applyNumberFormat="1" applyFont="1" applyFill="1" applyBorder="1"/>
    <xf numFmtId="164" fontId="28" fillId="0" borderId="11" xfId="1" applyNumberFormat="1" applyFont="1" applyBorder="1"/>
    <xf numFmtId="0" fontId="57" fillId="0" borderId="0" xfId="0" applyFont="1"/>
    <xf numFmtId="0" fontId="57" fillId="0" borderId="0" xfId="0" applyFont="1" applyBorder="1"/>
    <xf numFmtId="165" fontId="57" fillId="10" borderId="0" xfId="0" applyNumberFormat="1" applyFont="1" applyFill="1" applyBorder="1"/>
    <xf numFmtId="0" fontId="57" fillId="0" borderId="0" xfId="0" applyFont="1" applyFill="1" applyBorder="1"/>
    <xf numFmtId="0" fontId="57" fillId="0" borderId="4" xfId="0" applyFont="1" applyFill="1" applyBorder="1"/>
    <xf numFmtId="0" fontId="57" fillId="0" borderId="13" xfId="0" applyFont="1" applyBorder="1"/>
    <xf numFmtId="164" fontId="26" fillId="0" borderId="8" xfId="0" applyNumberFormat="1" applyFont="1" applyFill="1" applyBorder="1"/>
    <xf numFmtId="164" fontId="52" fillId="0" borderId="4" xfId="1" applyNumberFormat="1" applyFont="1" applyFill="1" applyBorder="1"/>
    <xf numFmtId="164" fontId="26" fillId="0" borderId="3" xfId="0" applyNumberFormat="1" applyFont="1" applyBorder="1"/>
    <xf numFmtId="164" fontId="26" fillId="0" borderId="3" xfId="0" applyNumberFormat="1" applyFont="1" applyFill="1" applyBorder="1"/>
    <xf numFmtId="164" fontId="10" fillId="0" borderId="11" xfId="1" applyNumberFormat="1" applyFont="1" applyBorder="1"/>
    <xf numFmtId="164" fontId="10" fillId="0" borderId="6" xfId="1" applyNumberFormat="1" applyFont="1" applyBorder="1"/>
    <xf numFmtId="164" fontId="10" fillId="10" borderId="4" xfId="1" applyNumberFormat="1" applyFont="1" applyFill="1" applyBorder="1"/>
    <xf numFmtId="9" fontId="9" fillId="0" borderId="0" xfId="2" applyNumberFormat="1" applyFont="1" applyAlignment="1">
      <alignment horizontal="center"/>
    </xf>
    <xf numFmtId="164" fontId="10" fillId="0" borderId="14" xfId="1" applyNumberFormat="1" applyFont="1" applyBorder="1"/>
    <xf numFmtId="164" fontId="57" fillId="0" borderId="1" xfId="0" applyNumberFormat="1" applyFont="1" applyBorder="1"/>
    <xf numFmtId="164" fontId="57" fillId="0" borderId="2" xfId="0" applyNumberFormat="1" applyFont="1" applyBorder="1"/>
    <xf numFmtId="9" fontId="57" fillId="0" borderId="5" xfId="2" applyNumberFormat="1" applyFont="1" applyBorder="1"/>
    <xf numFmtId="9" fontId="57" fillId="0" borderId="6" xfId="2" applyNumberFormat="1" applyFont="1" applyBorder="1"/>
    <xf numFmtId="164" fontId="46" fillId="2" borderId="3" xfId="1" applyNumberFormat="1" applyFont="1" applyFill="1" applyBorder="1"/>
    <xf numFmtId="9" fontId="9" fillId="12" borderId="0" xfId="2" applyNumberFormat="1" applyFont="1" applyFill="1" applyAlignment="1">
      <alignment horizontal="center"/>
    </xf>
    <xf numFmtId="164" fontId="9" fillId="0" borderId="3" xfId="0" applyNumberFormat="1" applyFont="1" applyFill="1" applyBorder="1"/>
    <xf numFmtId="164" fontId="5" fillId="0" borderId="0" xfId="0" applyNumberFormat="1" applyFont="1" applyBorder="1"/>
    <xf numFmtId="164" fontId="0" fillId="0" borderId="14" xfId="0" applyNumberFormat="1" applyFont="1" applyBorder="1"/>
    <xf numFmtId="0" fontId="0" fillId="0" borderId="7" xfId="0" applyBorder="1"/>
    <xf numFmtId="14" fontId="3" fillId="10" borderId="0" xfId="0" applyNumberFormat="1" applyFont="1" applyFill="1" applyBorder="1"/>
    <xf numFmtId="14" fontId="58" fillId="10" borderId="0" xfId="0" applyNumberFormat="1" applyFont="1" applyFill="1" applyBorder="1"/>
    <xf numFmtId="164" fontId="33" fillId="15" borderId="0" xfId="1" applyNumberFormat="1" applyFont="1" applyFill="1" applyBorder="1"/>
    <xf numFmtId="164" fontId="33" fillId="15" borderId="4" xfId="1" applyNumberFormat="1" applyFont="1" applyFill="1" applyBorder="1"/>
    <xf numFmtId="164" fontId="7" fillId="0" borderId="18" xfId="1" applyNumberFormat="1" applyFont="1" applyBorder="1"/>
    <xf numFmtId="164" fontId="7" fillId="12" borderId="0" xfId="1" applyNumberFormat="1" applyFont="1" applyFill="1" applyBorder="1"/>
    <xf numFmtId="164" fontId="7" fillId="12" borderId="4" xfId="1" applyNumberFormat="1" applyFont="1" applyFill="1" applyBorder="1"/>
    <xf numFmtId="0" fontId="0" fillId="0" borderId="7" xfId="0" applyBorder="1" applyAlignment="1">
      <alignment horizontal="right"/>
    </xf>
    <xf numFmtId="0" fontId="1" fillId="0" borderId="7" xfId="0" applyFont="1" applyBorder="1"/>
    <xf numFmtId="0" fontId="0" fillId="0" borderId="7" xfId="0" applyFont="1" applyFill="1" applyBorder="1"/>
    <xf numFmtId="164" fontId="3" fillId="0" borderId="5" xfId="1" applyNumberFormat="1" applyFont="1" applyBorder="1"/>
    <xf numFmtId="0" fontId="32" fillId="0" borderId="3" xfId="0" applyFont="1" applyBorder="1"/>
    <xf numFmtId="164" fontId="35" fillId="0" borderId="3" xfId="0" applyNumberFormat="1" applyFont="1" applyFill="1" applyBorder="1"/>
    <xf numFmtId="164" fontId="48" fillId="2" borderId="3" xfId="1" applyNumberFormat="1" applyFont="1" applyFill="1" applyBorder="1"/>
    <xf numFmtId="164" fontId="8" fillId="0" borderId="3" xfId="0" applyNumberFormat="1" applyFont="1" applyBorder="1"/>
    <xf numFmtId="0" fontId="3" fillId="2" borderId="1" xfId="0" applyFont="1" applyFill="1" applyBorder="1"/>
    <xf numFmtId="164" fontId="26" fillId="14" borderId="0" xfId="1" applyNumberFormat="1" applyFont="1" applyFill="1" applyBorder="1"/>
    <xf numFmtId="164" fontId="3" fillId="0" borderId="6" xfId="1" applyNumberFormat="1" applyFont="1" applyFill="1" applyBorder="1"/>
    <xf numFmtId="0" fontId="32" fillId="0" borderId="4" xfId="0" applyFont="1" applyBorder="1"/>
    <xf numFmtId="0" fontId="26" fillId="0" borderId="0" xfId="0" applyFont="1" applyBorder="1"/>
    <xf numFmtId="0" fontId="32" fillId="2" borderId="2" xfId="0" applyFont="1" applyFill="1" applyBorder="1"/>
    <xf numFmtId="164" fontId="3" fillId="0" borderId="5" xfId="1" applyNumberFormat="1" applyFont="1" applyFill="1" applyBorder="1"/>
    <xf numFmtId="164" fontId="33" fillId="2" borderId="3" xfId="1" applyNumberFormat="1" applyFont="1" applyFill="1" applyBorder="1"/>
    <xf numFmtId="164" fontId="31" fillId="2" borderId="1" xfId="1" applyNumberFormat="1" applyFont="1" applyFill="1" applyBorder="1"/>
    <xf numFmtId="164" fontId="31" fillId="2" borderId="2" xfId="1" applyNumberFormat="1" applyFont="1" applyFill="1" applyBorder="1"/>
    <xf numFmtId="164" fontId="35" fillId="0" borderId="3" xfId="0" applyNumberFormat="1" applyFont="1" applyBorder="1"/>
    <xf numFmtId="0" fontId="28" fillId="2" borderId="1" xfId="0" applyFont="1" applyFill="1" applyBorder="1"/>
    <xf numFmtId="164" fontId="26" fillId="0" borderId="9" xfId="1" applyNumberFormat="1" applyFont="1" applyFill="1" applyBorder="1"/>
    <xf numFmtId="164" fontId="46" fillId="0" borderId="19" xfId="1" applyNumberFormat="1" applyFont="1" applyFill="1" applyBorder="1"/>
    <xf numFmtId="0" fontId="41" fillId="2" borderId="2" xfId="0" applyFont="1" applyFill="1" applyBorder="1"/>
    <xf numFmtId="164" fontId="26" fillId="0" borderId="11" xfId="1" applyNumberFormat="1" applyFont="1" applyFill="1" applyBorder="1"/>
    <xf numFmtId="164" fontId="27" fillId="0" borderId="29" xfId="1" applyNumberFormat="1" applyFont="1" applyBorder="1"/>
    <xf numFmtId="164" fontId="8" fillId="0" borderId="3" xfId="0" applyNumberFormat="1" applyFont="1" applyFill="1" applyBorder="1"/>
    <xf numFmtId="164" fontId="31" fillId="2" borderId="3" xfId="1" applyNumberFormat="1" applyFont="1" applyFill="1" applyBorder="1"/>
    <xf numFmtId="164" fontId="41" fillId="0" borderId="19" xfId="1" applyNumberFormat="1" applyFont="1" applyFill="1" applyBorder="1"/>
    <xf numFmtId="164" fontId="31" fillId="2" borderId="4" xfId="1" applyNumberFormat="1" applyFont="1" applyFill="1" applyBorder="1"/>
    <xf numFmtId="164" fontId="39" fillId="0" borderId="4" xfId="1" applyNumberFormat="1" applyFont="1" applyFill="1" applyBorder="1"/>
    <xf numFmtId="0" fontId="26" fillId="0" borderId="0" xfId="0" applyFont="1" applyFill="1" applyBorder="1"/>
    <xf numFmtId="164" fontId="9" fillId="0" borderId="3" xfId="0" applyNumberFormat="1" applyFont="1" applyBorder="1"/>
    <xf numFmtId="0" fontId="28" fillId="0" borderId="19" xfId="0" applyFont="1" applyBorder="1"/>
    <xf numFmtId="164" fontId="8" fillId="0" borderId="21" xfId="1" applyNumberFormat="1" applyFont="1" applyFill="1" applyBorder="1"/>
    <xf numFmtId="164" fontId="28" fillId="12" borderId="3" xfId="1" applyNumberFormat="1" applyFont="1" applyFill="1" applyBorder="1"/>
    <xf numFmtId="164" fontId="10" fillId="0" borderId="0" xfId="0" applyNumberFormat="1" applyFont="1" applyFill="1" applyBorder="1"/>
    <xf numFmtId="164" fontId="1" fillId="0" borderId="3" xfId="1" applyNumberFormat="1" applyFont="1" applyFill="1" applyBorder="1"/>
    <xf numFmtId="164" fontId="11" fillId="0" borderId="30" xfId="1" applyNumberFormat="1" applyFont="1" applyBorder="1"/>
    <xf numFmtId="164" fontId="29" fillId="0" borderId="3" xfId="1" applyNumberFormat="1" applyFont="1" applyBorder="1"/>
    <xf numFmtId="164" fontId="36" fillId="0" borderId="17" xfId="1" applyNumberFormat="1" applyFont="1" applyBorder="1"/>
    <xf numFmtId="164" fontId="48" fillId="0" borderId="31" xfId="1" applyNumberFormat="1" applyFont="1" applyBorder="1"/>
    <xf numFmtId="164" fontId="0" fillId="0" borderId="0" xfId="0" applyNumberFormat="1" applyFont="1" applyFill="1" applyBorder="1"/>
    <xf numFmtId="164" fontId="28" fillId="0" borderId="19" xfId="0" applyNumberFormat="1" applyFont="1" applyFill="1" applyBorder="1"/>
    <xf numFmtId="164" fontId="29" fillId="0" borderId="19" xfId="1" applyNumberFormat="1" applyFont="1" applyFill="1" applyBorder="1"/>
    <xf numFmtId="164" fontId="47" fillId="6" borderId="4" xfId="1" applyNumberFormat="1" applyFont="1" applyFill="1" applyBorder="1"/>
    <xf numFmtId="43" fontId="28" fillId="0" borderId="4" xfId="1" applyFont="1" applyFill="1" applyBorder="1"/>
    <xf numFmtId="164" fontId="52" fillId="0" borderId="3" xfId="1" applyNumberFormat="1" applyFont="1" applyFill="1" applyBorder="1"/>
    <xf numFmtId="164" fontId="28" fillId="0" borderId="8" xfId="1" applyNumberFormat="1" applyFont="1" applyFill="1" applyBorder="1"/>
    <xf numFmtId="164" fontId="28" fillId="2" borderId="3" xfId="1" applyNumberFormat="1" applyFont="1" applyFill="1" applyBorder="1"/>
    <xf numFmtId="164" fontId="41" fillId="0" borderId="7" xfId="0" applyNumberFormat="1" applyFont="1" applyFill="1" applyBorder="1"/>
    <xf numFmtId="164" fontId="9" fillId="0" borderId="0" xfId="1" applyNumberFormat="1" applyFont="1" applyFill="1" applyBorder="1"/>
    <xf numFmtId="164" fontId="26" fillId="0" borderId="16" xfId="1" applyNumberFormat="1" applyFont="1" applyBorder="1"/>
    <xf numFmtId="164" fontId="27" fillId="0" borderId="18" xfId="0" applyNumberFormat="1" applyFont="1" applyFill="1" applyBorder="1"/>
    <xf numFmtId="0" fontId="28" fillId="12" borderId="0" xfId="0" applyFont="1" applyFill="1" applyBorder="1"/>
    <xf numFmtId="164" fontId="27" fillId="0" borderId="3" xfId="1" applyNumberFormat="1" applyFont="1" applyFill="1" applyBorder="1"/>
    <xf numFmtId="164" fontId="28" fillId="3" borderId="3" xfId="1" applyNumberFormat="1" applyFont="1" applyFill="1" applyBorder="1"/>
    <xf numFmtId="164" fontId="8" fillId="0" borderId="19" xfId="1" applyNumberFormat="1" applyFont="1" applyBorder="1"/>
    <xf numFmtId="164" fontId="29" fillId="2" borderId="3" xfId="0" applyNumberFormat="1" applyFont="1" applyFill="1" applyBorder="1"/>
    <xf numFmtId="164" fontId="46" fillId="0" borderId="18" xfId="1" applyNumberFormat="1" applyFont="1" applyFill="1" applyBorder="1"/>
    <xf numFmtId="164" fontId="32" fillId="0" borderId="24" xfId="1" applyNumberFormat="1" applyFont="1" applyBorder="1"/>
    <xf numFmtId="43" fontId="28" fillId="12" borderId="4" xfId="1" applyFont="1" applyFill="1" applyBorder="1"/>
    <xf numFmtId="164" fontId="54" fillId="0" borderId="3" xfId="1" applyNumberFormat="1" applyFont="1" applyFill="1" applyBorder="1"/>
    <xf numFmtId="43" fontId="27" fillId="0" borderId="4" xfId="1" applyFont="1" applyFill="1" applyBorder="1"/>
    <xf numFmtId="164" fontId="27" fillId="0" borderId="17" xfId="1" applyNumberFormat="1" applyFont="1" applyBorder="1"/>
    <xf numFmtId="164" fontId="28" fillId="0" borderId="26" xfId="1" applyNumberFormat="1" applyFont="1" applyBorder="1"/>
    <xf numFmtId="164" fontId="27" fillId="0" borderId="18" xfId="1" applyNumberFormat="1" applyFont="1" applyFill="1" applyBorder="1"/>
    <xf numFmtId="164" fontId="32" fillId="0" borderId="9" xfId="1" applyNumberFormat="1" applyFont="1" applyBorder="1"/>
    <xf numFmtId="0" fontId="52" fillId="0" borderId="0" xfId="0" applyFont="1" applyFill="1" applyBorder="1"/>
    <xf numFmtId="164" fontId="11" fillId="0" borderId="5" xfId="1" applyNumberFormat="1" applyFont="1" applyBorder="1"/>
    <xf numFmtId="0" fontId="29" fillId="0" borderId="3" xfId="0" applyFont="1" applyBorder="1"/>
    <xf numFmtId="164" fontId="33" fillId="3" borderId="3" xfId="1" applyNumberFormat="1" applyFont="1" applyFill="1" applyBorder="1"/>
    <xf numFmtId="164" fontId="29" fillId="3" borderId="3" xfId="1" applyNumberFormat="1" applyFont="1" applyFill="1" applyBorder="1"/>
    <xf numFmtId="164" fontId="55" fillId="0" borderId="3" xfId="1" applyNumberFormat="1" applyFont="1" applyBorder="1"/>
    <xf numFmtId="164" fontId="55" fillId="0" borderId="3" xfId="1" applyNumberFormat="1" applyFont="1" applyFill="1" applyBorder="1"/>
    <xf numFmtId="164" fontId="29" fillId="0" borderId="3" xfId="1" applyNumberFormat="1" applyFont="1" applyFill="1" applyBorder="1"/>
    <xf numFmtId="164" fontId="27" fillId="0" borderId="3" xfId="1" applyNumberFormat="1" applyFont="1" applyBorder="1"/>
    <xf numFmtId="164" fontId="26" fillId="0" borderId="10" xfId="1" applyNumberFormat="1" applyFont="1" applyBorder="1"/>
    <xf numFmtId="164" fontId="27" fillId="0" borderId="30" xfId="0" applyNumberFormat="1" applyFont="1" applyFill="1" applyBorder="1"/>
    <xf numFmtId="164" fontId="11" fillId="0" borderId="6" xfId="1" applyNumberFormat="1" applyFont="1" applyBorder="1"/>
    <xf numFmtId="164" fontId="35" fillId="0" borderId="31" xfId="1" applyNumberFormat="1" applyFont="1" applyBorder="1"/>
    <xf numFmtId="164" fontId="27" fillId="0" borderId="11" xfId="1" applyNumberFormat="1" applyFont="1" applyBorder="1"/>
    <xf numFmtId="164" fontId="11" fillId="0" borderId="7" xfId="1" applyNumberFormat="1" applyFont="1" applyBorder="1"/>
    <xf numFmtId="164" fontId="29" fillId="0" borderId="3" xfId="0" applyNumberFormat="1" applyFont="1" applyBorder="1"/>
    <xf numFmtId="164" fontId="33" fillId="12" borderId="3" xfId="1" applyNumberFormat="1" applyFont="1" applyFill="1" applyBorder="1"/>
    <xf numFmtId="164" fontId="26" fillId="0" borderId="26" xfId="1" applyNumberFormat="1" applyFont="1" applyBorder="1"/>
    <xf numFmtId="164" fontId="27" fillId="0" borderId="25" xfId="1" applyNumberFormat="1" applyFont="1" applyBorder="1"/>
    <xf numFmtId="164" fontId="11" fillId="3" borderId="5" xfId="1" applyNumberFormat="1" applyFont="1" applyFill="1" applyBorder="1"/>
    <xf numFmtId="164" fontId="11" fillId="3" borderId="6" xfId="1" applyNumberFormat="1" applyFont="1" applyFill="1" applyBorder="1"/>
    <xf numFmtId="164" fontId="33" fillId="2" borderId="19" xfId="1" applyNumberFormat="1" applyFont="1" applyFill="1" applyBorder="1"/>
    <xf numFmtId="164" fontId="45" fillId="2" borderId="3" xfId="0" applyNumberFormat="1" applyFont="1" applyFill="1" applyBorder="1"/>
    <xf numFmtId="164" fontId="48" fillId="0" borderId="3" xfId="1" applyNumberFormat="1" applyFont="1" applyBorder="1"/>
    <xf numFmtId="164" fontId="36" fillId="0" borderId="29" xfId="1" applyNumberFormat="1" applyFont="1" applyBorder="1"/>
    <xf numFmtId="164" fontId="10" fillId="0" borderId="3" xfId="1" applyNumberFormat="1" applyFont="1" applyBorder="1"/>
    <xf numFmtId="165" fontId="8" fillId="10" borderId="6" xfId="1" applyNumberFormat="1" applyFont="1" applyFill="1" applyBorder="1"/>
    <xf numFmtId="164" fontId="11" fillId="0" borderId="7" xfId="1" applyNumberFormat="1" applyFont="1" applyFill="1" applyBorder="1"/>
    <xf numFmtId="0" fontId="1" fillId="0" borderId="6" xfId="0" quotePrefix="1" applyFont="1" applyBorder="1"/>
    <xf numFmtId="0" fontId="28" fillId="0" borderId="0" xfId="0" quotePrefix="1" applyFont="1"/>
    <xf numFmtId="164" fontId="51" fillId="0" borderId="18" xfId="1" applyNumberFormat="1" applyFont="1" applyBorder="1"/>
    <xf numFmtId="164" fontId="51" fillId="0" borderId="19" xfId="1" applyNumberFormat="1" applyFont="1" applyBorder="1"/>
    <xf numFmtId="14" fontId="31" fillId="10" borderId="0" xfId="1" applyNumberFormat="1" applyFont="1" applyFill="1" applyBorder="1"/>
    <xf numFmtId="43" fontId="9" fillId="0" borderId="0" xfId="1" applyFont="1" applyFill="1" applyBorder="1"/>
    <xf numFmtId="165" fontId="44" fillId="10" borderId="0" xfId="1" applyNumberFormat="1" applyFont="1" applyFill="1" applyBorder="1"/>
    <xf numFmtId="165" fontId="42" fillId="10" borderId="0" xfId="0" applyNumberFormat="1" applyFont="1" applyFill="1" applyBorder="1"/>
    <xf numFmtId="0" fontId="0" fillId="0" borderId="31" xfId="0" quotePrefix="1" applyBorder="1"/>
    <xf numFmtId="164" fontId="35" fillId="0" borderId="22" xfId="1" applyNumberFormat="1" applyFont="1" applyBorder="1"/>
    <xf numFmtId="164" fontId="36" fillId="0" borderId="23" xfId="1" applyNumberFormat="1" applyFont="1" applyBorder="1"/>
    <xf numFmtId="164" fontId="0" fillId="0" borderId="0" xfId="0" applyNumberFormat="1" applyFont="1" applyBorder="1"/>
    <xf numFmtId="164" fontId="26" fillId="0" borderId="28" xfId="1" applyNumberFormat="1" applyFont="1" applyFill="1" applyBorder="1"/>
    <xf numFmtId="164" fontId="35" fillId="0" borderId="7" xfId="1" applyNumberFormat="1" applyFont="1" applyFill="1" applyBorder="1"/>
    <xf numFmtId="164" fontId="26" fillId="0" borderId="16" xfId="1" applyNumberFormat="1" applyFont="1" applyFill="1" applyBorder="1"/>
    <xf numFmtId="164" fontId="35" fillId="0" borderId="5" xfId="0" applyNumberFormat="1" applyFont="1" applyFill="1" applyBorder="1"/>
    <xf numFmtId="164" fontId="26" fillId="0" borderId="17" xfId="1" applyNumberFormat="1" applyFont="1" applyFill="1" applyBorder="1"/>
    <xf numFmtId="164" fontId="36" fillId="0" borderId="6" xfId="1" applyNumberFormat="1" applyFont="1" applyFill="1" applyBorder="1"/>
    <xf numFmtId="164" fontId="35" fillId="0" borderId="5" xfId="1" applyNumberFormat="1" applyFont="1" applyFill="1" applyBorder="1"/>
    <xf numFmtId="164" fontId="27" fillId="0" borderId="16" xfId="0" applyNumberFormat="1" applyFont="1" applyBorder="1"/>
    <xf numFmtId="164" fontId="35" fillId="0" borderId="1" xfId="1" applyNumberFormat="1" applyFont="1" applyBorder="1"/>
    <xf numFmtId="164" fontId="38" fillId="0" borderId="2" xfId="1" applyNumberFormat="1" applyFont="1" applyBorder="1"/>
    <xf numFmtId="0" fontId="28" fillId="2" borderId="3" xfId="0" applyFont="1" applyFill="1" applyBorder="1"/>
    <xf numFmtId="164" fontId="32" fillId="7" borderId="0" xfId="1" applyNumberFormat="1" applyFont="1" applyFill="1" applyBorder="1"/>
    <xf numFmtId="0" fontId="9" fillId="0" borderId="0" xfId="0" applyFont="1" applyFill="1"/>
    <xf numFmtId="0" fontId="57" fillId="0" borderId="4" xfId="0" applyFont="1" applyBorder="1"/>
    <xf numFmtId="14" fontId="57" fillId="10" borderId="0" xfId="0" applyNumberFormat="1" applyFont="1" applyFill="1" applyBorder="1"/>
    <xf numFmtId="0" fontId="57" fillId="0" borderId="0" xfId="0" applyFont="1" applyFill="1"/>
    <xf numFmtId="164" fontId="28" fillId="0" borderId="36" xfId="1" applyNumberFormat="1" applyFont="1" applyBorder="1"/>
    <xf numFmtId="164" fontId="57" fillId="0" borderId="38" xfId="1" applyNumberFormat="1" applyFont="1" applyBorder="1"/>
    <xf numFmtId="164" fontId="57" fillId="0" borderId="39" xfId="1" applyNumberFormat="1" applyFont="1" applyBorder="1"/>
    <xf numFmtId="164" fontId="58" fillId="0" borderId="38" xfId="1" applyNumberFormat="1" applyFont="1" applyBorder="1"/>
    <xf numFmtId="164" fontId="58" fillId="0" borderId="39" xfId="1" applyNumberFormat="1" applyFont="1" applyBorder="1"/>
    <xf numFmtId="164" fontId="28" fillId="0" borderId="40" xfId="1" applyNumberFormat="1" applyFont="1" applyBorder="1"/>
    <xf numFmtId="164" fontId="28" fillId="0" borderId="41" xfId="1" applyNumberFormat="1" applyFont="1" applyBorder="1"/>
    <xf numFmtId="164" fontId="3" fillId="0" borderId="40" xfId="1" applyNumberFormat="1" applyFont="1" applyBorder="1"/>
    <xf numFmtId="164" fontId="3" fillId="0" borderId="41" xfId="1" applyNumberFormat="1" applyFont="1" applyBorder="1"/>
    <xf numFmtId="164" fontId="57" fillId="0" borderId="42" xfId="1" applyNumberFormat="1" applyFont="1" applyBorder="1"/>
    <xf numFmtId="164" fontId="28" fillId="0" borderId="43" xfId="1" applyNumberFormat="1" applyFont="1" applyBorder="1"/>
    <xf numFmtId="164" fontId="28" fillId="0" borderId="44" xfId="1" applyNumberFormat="1" applyFont="1" applyBorder="1"/>
    <xf numFmtId="0" fontId="52" fillId="0" borderId="3" xfId="0" applyFont="1" applyBorder="1"/>
    <xf numFmtId="0" fontId="52" fillId="0" borderId="4" xfId="0" applyFont="1" applyBorder="1"/>
    <xf numFmtId="164" fontId="57" fillId="0" borderId="45" xfId="1" applyNumberFormat="1" applyFont="1" applyBorder="1"/>
    <xf numFmtId="14" fontId="3" fillId="10" borderId="8" xfId="0" applyNumberFormat="1" applyFont="1" applyFill="1" applyBorder="1"/>
    <xf numFmtId="0" fontId="55" fillId="0" borderId="3" xfId="0" applyFont="1" applyBorder="1"/>
    <xf numFmtId="0" fontId="55" fillId="0" borderId="4" xfId="0" applyFont="1" applyBorder="1"/>
    <xf numFmtId="0" fontId="55" fillId="0" borderId="0" xfId="0" applyFont="1" applyBorder="1"/>
    <xf numFmtId="0" fontId="57" fillId="13" borderId="0" xfId="0" applyFont="1" applyFill="1"/>
    <xf numFmtId="0" fontId="57" fillId="13" borderId="4" xfId="0" applyFont="1" applyFill="1" applyBorder="1"/>
    <xf numFmtId="164" fontId="57" fillId="13" borderId="3" xfId="1" applyNumberFormat="1" applyFont="1" applyFill="1" applyBorder="1"/>
    <xf numFmtId="164" fontId="57" fillId="13" borderId="4" xfId="1" applyNumberFormat="1" applyFont="1" applyFill="1" applyBorder="1"/>
    <xf numFmtId="14" fontId="57" fillId="13" borderId="0" xfId="0" applyNumberFormat="1" applyFont="1" applyFill="1" applyBorder="1"/>
    <xf numFmtId="0" fontId="57" fillId="13" borderId="0" xfId="0" applyFont="1" applyFill="1" applyBorder="1"/>
    <xf numFmtId="165" fontId="57" fillId="13" borderId="0" xfId="0" applyNumberFormat="1" applyFont="1" applyFill="1" applyBorder="1"/>
    <xf numFmtId="0" fontId="57" fillId="13" borderId="13" xfId="0" applyFont="1" applyFill="1" applyBorder="1"/>
    <xf numFmtId="0" fontId="0" fillId="16" borderId="0" xfId="0" applyFill="1"/>
    <xf numFmtId="14" fontId="10" fillId="2" borderId="4" xfId="0" applyNumberFormat="1" applyFont="1" applyFill="1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14" fontId="0" fillId="2" borderId="4" xfId="0" applyNumberFormat="1" applyFill="1" applyBorder="1" applyAlignment="1">
      <alignment horizontal="center"/>
    </xf>
    <xf numFmtId="14" fontId="0" fillId="2" borderId="0" xfId="0" applyNumberFormat="1" applyFill="1" applyBorder="1" applyAlignment="1">
      <alignment horizontal="center"/>
    </xf>
    <xf numFmtId="164" fontId="1" fillId="0" borderId="41" xfId="1" applyNumberFormat="1" applyFont="1" applyBorder="1"/>
    <xf numFmtId="164" fontId="1" fillId="0" borderId="37" xfId="1" applyNumberFormat="1" applyFont="1" applyBorder="1"/>
    <xf numFmtId="14" fontId="0" fillId="10" borderId="0" xfId="0" applyNumberFormat="1" applyFill="1" applyBorder="1"/>
    <xf numFmtId="164" fontId="28" fillId="0" borderId="0" xfId="0" applyNumberFormat="1" applyFont="1" applyFill="1"/>
    <xf numFmtId="164" fontId="29" fillId="0" borderId="46" xfId="1" applyNumberFormat="1" applyFont="1" applyBorder="1"/>
    <xf numFmtId="164" fontId="29" fillId="0" borderId="35" xfId="1" applyNumberFormat="1" applyFont="1" applyBorder="1"/>
    <xf numFmtId="164" fontId="1" fillId="0" borderId="36" xfId="1" applyNumberFormat="1" applyFont="1" applyBorder="1"/>
    <xf numFmtId="164" fontId="26" fillId="12" borderId="3" xfId="1" applyNumberFormat="1" applyFont="1" applyFill="1" applyBorder="1"/>
    <xf numFmtId="164" fontId="0" fillId="10" borderId="4" xfId="1" applyNumberFormat="1" applyFont="1" applyFill="1" applyBorder="1" applyAlignment="1">
      <alignment horizontal="center"/>
    </xf>
    <xf numFmtId="164" fontId="0" fillId="2" borderId="0" xfId="1" applyNumberFormat="1" applyFont="1" applyFill="1" applyBorder="1" applyAlignment="1">
      <alignment horizontal="center"/>
    </xf>
    <xf numFmtId="164" fontId="0" fillId="2" borderId="4" xfId="1" applyNumberFormat="1" applyFont="1" applyFill="1" applyBorder="1" applyAlignment="1">
      <alignment horizontal="center"/>
    </xf>
    <xf numFmtId="164" fontId="0" fillId="2" borderId="3" xfId="1" applyNumberFormat="1" applyFont="1" applyFill="1" applyBorder="1" applyAlignment="1">
      <alignment horizontal="center"/>
    </xf>
    <xf numFmtId="164" fontId="0" fillId="0" borderId="1" xfId="1" applyNumberFormat="1" applyFont="1" applyBorder="1"/>
    <xf numFmtId="164" fontId="0" fillId="0" borderId="2" xfId="1" applyNumberFormat="1" applyFont="1" applyBorder="1"/>
    <xf numFmtId="164" fontId="0" fillId="0" borderId="5" xfId="1" applyNumberFormat="1" applyFont="1" applyBorder="1"/>
    <xf numFmtId="164" fontId="0" fillId="0" borderId="8" xfId="1" applyNumberFormat="1" applyFont="1" applyBorder="1"/>
    <xf numFmtId="164" fontId="0" fillId="0" borderId="7" xfId="1" applyNumberFormat="1" applyFont="1" applyBorder="1"/>
    <xf numFmtId="164" fontId="7" fillId="0" borderId="4" xfId="1" applyNumberFormat="1" applyFont="1" applyFill="1" applyBorder="1"/>
    <xf numFmtId="164" fontId="59" fillId="0" borderId="4" xfId="1" applyNumberFormat="1" applyFont="1" applyFill="1" applyBorder="1"/>
    <xf numFmtId="164" fontId="59" fillId="0" borderId="4" xfId="1" applyNumberFormat="1" applyFont="1" applyBorder="1"/>
    <xf numFmtId="164" fontId="19" fillId="0" borderId="4" xfId="1" applyNumberFormat="1" applyFont="1" applyBorder="1"/>
    <xf numFmtId="0" fontId="0" fillId="0" borderId="13" xfId="0" applyFont="1" applyBorder="1"/>
    <xf numFmtId="164" fontId="2" fillId="0" borderId="3" xfId="0" applyNumberFormat="1" applyFont="1" applyBorder="1"/>
    <xf numFmtId="164" fontId="48" fillId="0" borderId="1" xfId="1" applyNumberFormat="1" applyFont="1" applyBorder="1"/>
    <xf numFmtId="164" fontId="48" fillId="0" borderId="2" xfId="1" applyNumberFormat="1" applyFont="1" applyBorder="1"/>
    <xf numFmtId="9" fontId="10" fillId="0" borderId="3" xfId="2" applyFont="1" applyBorder="1"/>
    <xf numFmtId="9" fontId="10" fillId="0" borderId="4" xfId="2" applyFont="1" applyBorder="1"/>
    <xf numFmtId="0" fontId="10" fillId="0" borderId="5" xfId="0" applyFont="1" applyBorder="1"/>
    <xf numFmtId="9" fontId="10" fillId="0" borderId="6" xfId="2" applyFont="1" applyBorder="1"/>
    <xf numFmtId="164" fontId="0" fillId="0" borderId="16" xfId="0" applyNumberFormat="1" applyFont="1" applyBorder="1"/>
    <xf numFmtId="164" fontId="0" fillId="0" borderId="17" xfId="0" applyNumberFormat="1" applyFont="1" applyBorder="1"/>
    <xf numFmtId="0" fontId="49" fillId="0" borderId="0" xfId="0" applyFont="1" applyAlignment="1">
      <alignment textRotation="60"/>
    </xf>
    <xf numFmtId="0" fontId="49" fillId="0" borderId="0" xfId="0" applyFont="1"/>
    <xf numFmtId="0" fontId="60" fillId="0" borderId="0" xfId="0" applyFont="1"/>
    <xf numFmtId="0" fontId="58" fillId="0" borderId="0" xfId="0" applyFont="1"/>
    <xf numFmtId="17" fontId="49" fillId="0" borderId="0" xfId="0" applyNumberFormat="1" applyFont="1"/>
    <xf numFmtId="164" fontId="2" fillId="0" borderId="4" xfId="1" applyNumberFormat="1" applyFont="1" applyBorder="1"/>
    <xf numFmtId="164" fontId="2" fillId="12" borderId="4" xfId="1" applyNumberFormat="1" applyFont="1" applyFill="1" applyBorder="1"/>
    <xf numFmtId="164" fontId="18" fillId="12" borderId="4" xfId="1" applyNumberFormat="1" applyFont="1" applyFill="1" applyBorder="1"/>
    <xf numFmtId="0" fontId="61" fillId="0" borderId="0" xfId="0" applyFont="1" applyAlignment="1">
      <alignment wrapText="1"/>
    </xf>
    <xf numFmtId="164" fontId="29" fillId="12" borderId="3" xfId="1" applyNumberFormat="1" applyFont="1" applyFill="1" applyBorder="1"/>
    <xf numFmtId="14" fontId="52" fillId="0" borderId="0" xfId="0" applyNumberFormat="1" applyFont="1" applyAlignment="1">
      <alignment textRotation="60"/>
    </xf>
    <xf numFmtId="14" fontId="52" fillId="6" borderId="0" xfId="0" applyNumberFormat="1" applyFont="1" applyFill="1" applyAlignment="1">
      <alignment textRotation="60"/>
    </xf>
    <xf numFmtId="0" fontId="0" fillId="6" borderId="0" xfId="0" applyFill="1"/>
    <xf numFmtId="0" fontId="0" fillId="6" borderId="7" xfId="0" applyFill="1" applyBorder="1"/>
    <xf numFmtId="0" fontId="0" fillId="0" borderId="1" xfId="0" applyBorder="1"/>
    <xf numFmtId="0" fontId="0" fillId="0" borderId="2" xfId="0" applyBorder="1"/>
    <xf numFmtId="164" fontId="13" fillId="12" borderId="4" xfId="1" applyNumberFormat="1" applyFont="1" applyFill="1" applyBorder="1"/>
    <xf numFmtId="164" fontId="13" fillId="12" borderId="0" xfId="1" applyNumberFormat="1" applyFont="1" applyFill="1" applyBorder="1"/>
    <xf numFmtId="164" fontId="18" fillId="0" borderId="3" xfId="1" applyNumberFormat="1" applyFont="1" applyBorder="1"/>
    <xf numFmtId="164" fontId="42" fillId="0" borderId="0" xfId="0" applyNumberFormat="1" applyFont="1" applyBorder="1"/>
    <xf numFmtId="164" fontId="28" fillId="0" borderId="47" xfId="1" applyNumberFormat="1" applyFont="1" applyBorder="1"/>
    <xf numFmtId="164" fontId="57" fillId="0" borderId="48" xfId="1" applyNumberFormat="1" applyFont="1" applyBorder="1"/>
    <xf numFmtId="164" fontId="28" fillId="0" borderId="49" xfId="1" applyNumberFormat="1" applyFont="1" applyBorder="1"/>
    <xf numFmtId="164" fontId="57" fillId="0" borderId="50" xfId="1" applyNumberFormat="1" applyFont="1" applyBorder="1"/>
    <xf numFmtId="164" fontId="28" fillId="0" borderId="51" xfId="1" applyNumberFormat="1" applyFont="1" applyBorder="1"/>
    <xf numFmtId="164" fontId="57" fillId="13" borderId="0" xfId="1" applyNumberFormat="1" applyFont="1" applyFill="1" applyBorder="1"/>
    <xf numFmtId="9" fontId="9" fillId="0" borderId="4" xfId="2" applyNumberFormat="1" applyFont="1" applyBorder="1" applyAlignment="1">
      <alignment horizontal="center"/>
    </xf>
    <xf numFmtId="164" fontId="1" fillId="0" borderId="52" xfId="1" applyNumberFormat="1" applyFont="1" applyBorder="1"/>
    <xf numFmtId="164" fontId="42" fillId="0" borderId="13" xfId="0" applyNumberFormat="1" applyFont="1" applyBorder="1"/>
    <xf numFmtId="0" fontId="0" fillId="0" borderId="0" xfId="0" applyBorder="1" applyAlignment="1">
      <alignment horizontal="center" vertical="center"/>
    </xf>
    <xf numFmtId="14" fontId="49" fillId="2" borderId="1" xfId="0" applyNumberFormat="1" applyFont="1" applyFill="1" applyBorder="1" applyAlignment="1"/>
    <xf numFmtId="14" fontId="49" fillId="2" borderId="1" xfId="0" quotePrefix="1" applyNumberFormat="1" applyFont="1" applyFill="1" applyBorder="1" applyAlignment="1"/>
    <xf numFmtId="164" fontId="10" fillId="3" borderId="0" xfId="1" applyNumberFormat="1" applyFont="1" applyFill="1" applyBorder="1"/>
    <xf numFmtId="164" fontId="10" fillId="3" borderId="4" xfId="1" applyNumberFormat="1" applyFont="1" applyFill="1" applyBorder="1"/>
    <xf numFmtId="0" fontId="0" fillId="13" borderId="0" xfId="0" applyFont="1" applyFill="1"/>
    <xf numFmtId="0" fontId="0" fillId="0" borderId="0" xfId="0" applyFont="1" applyFill="1" applyBorder="1"/>
    <xf numFmtId="0" fontId="0" fillId="0" borderId="29" xfId="0" applyFont="1" applyBorder="1"/>
    <xf numFmtId="14" fontId="0" fillId="2" borderId="4" xfId="0" applyNumberFormat="1" applyFill="1" applyBorder="1" applyAlignment="1">
      <alignment horizontal="center"/>
    </xf>
    <xf numFmtId="14" fontId="0" fillId="2" borderId="0" xfId="0" applyNumberFormat="1" applyFill="1" applyBorder="1" applyAlignment="1">
      <alignment horizontal="center"/>
    </xf>
    <xf numFmtId="43" fontId="0" fillId="3" borderId="4" xfId="1" applyFont="1" applyFill="1" applyBorder="1"/>
    <xf numFmtId="0" fontId="0" fillId="17" borderId="0" xfId="0" applyFill="1"/>
    <xf numFmtId="43" fontId="10" fillId="12" borderId="4" xfId="1" applyFont="1" applyFill="1" applyBorder="1"/>
    <xf numFmtId="43" fontId="10" fillId="12" borderId="0" xfId="1" applyFont="1" applyFill="1" applyBorder="1"/>
    <xf numFmtId="14" fontId="10" fillId="2" borderId="4" xfId="0" applyNumberFormat="1" applyFont="1" applyFill="1" applyBorder="1" applyAlignment="1">
      <alignment horizontal="center"/>
    </xf>
    <xf numFmtId="14" fontId="10" fillId="2" borderId="0" xfId="0" applyNumberFormat="1" applyFont="1" applyFill="1" applyBorder="1" applyAlignment="1">
      <alignment horizontal="center"/>
    </xf>
    <xf numFmtId="43" fontId="10" fillId="2" borderId="4" xfId="1" applyFont="1" applyFill="1" applyBorder="1"/>
    <xf numFmtId="164" fontId="24" fillId="12" borderId="0" xfId="1" applyNumberFormat="1" applyFont="1" applyFill="1" applyBorder="1"/>
    <xf numFmtId="164" fontId="24" fillId="12" borderId="4" xfId="1" applyNumberFormat="1" applyFont="1" applyFill="1" applyBorder="1"/>
    <xf numFmtId="0" fontId="0" fillId="0" borderId="0" xfId="0" quotePrefix="1" applyBorder="1" applyAlignment="1">
      <alignment horizontal="center" vertical="center"/>
    </xf>
    <xf numFmtId="0" fontId="0" fillId="0" borderId="7" xfId="0" quotePrefix="1" applyBorder="1" applyAlignment="1">
      <alignment horizontal="center" vertical="center"/>
    </xf>
    <xf numFmtId="14" fontId="10" fillId="2" borderId="3" xfId="0" applyNumberFormat="1" applyFont="1" applyFill="1" applyBorder="1" applyAlignment="1">
      <alignment horizontal="center"/>
    </xf>
    <xf numFmtId="14" fontId="10" fillId="2" borderId="4" xfId="0" applyNumberFormat="1" applyFont="1" applyFill="1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14" fontId="0" fillId="2" borderId="4" xfId="0" applyNumberFormat="1" applyFill="1" applyBorder="1" applyAlignment="1">
      <alignment horizontal="center"/>
    </xf>
    <xf numFmtId="14" fontId="0" fillId="2" borderId="1" xfId="0" applyNumberFormat="1" applyFill="1" applyBorder="1" applyAlignment="1">
      <alignment horizontal="center"/>
    </xf>
    <xf numFmtId="14" fontId="0" fillId="2" borderId="2" xfId="0" applyNumberFormat="1" applyFill="1" applyBorder="1" applyAlignment="1">
      <alignment horizontal="center"/>
    </xf>
    <xf numFmtId="14" fontId="0" fillId="2" borderId="8" xfId="0" applyNumberFormat="1" applyFill="1" applyBorder="1" applyAlignment="1">
      <alignment horizontal="center"/>
    </xf>
    <xf numFmtId="14" fontId="10" fillId="2" borderId="0" xfId="0" applyNumberFormat="1" applyFont="1" applyFill="1" applyBorder="1" applyAlignment="1">
      <alignment horizontal="center"/>
    </xf>
    <xf numFmtId="14" fontId="0" fillId="2" borderId="0" xfId="0" applyNumberFormat="1" applyFill="1" applyBorder="1" applyAlignment="1">
      <alignment horizontal="center"/>
    </xf>
    <xf numFmtId="14" fontId="28" fillId="2" borderId="1" xfId="0" applyNumberFormat="1" applyFont="1" applyFill="1" applyBorder="1" applyAlignment="1">
      <alignment horizontal="center"/>
    </xf>
    <xf numFmtId="14" fontId="28" fillId="2" borderId="8" xfId="0" applyNumberFormat="1" applyFont="1" applyFill="1" applyBorder="1" applyAlignment="1">
      <alignment horizontal="center"/>
    </xf>
    <xf numFmtId="14" fontId="28" fillId="2" borderId="2" xfId="0" applyNumberFormat="1" applyFont="1" applyFill="1" applyBorder="1" applyAlignment="1">
      <alignment horizontal="center"/>
    </xf>
    <xf numFmtId="14" fontId="0" fillId="2" borderId="1" xfId="0" applyNumberFormat="1" applyFont="1" applyFill="1" applyBorder="1" applyAlignment="1">
      <alignment horizontal="center"/>
    </xf>
    <xf numFmtId="14" fontId="29" fillId="2" borderId="3" xfId="0" applyNumberFormat="1" applyFont="1" applyFill="1" applyBorder="1" applyAlignment="1">
      <alignment horizontal="center"/>
    </xf>
    <xf numFmtId="14" fontId="29" fillId="2" borderId="4" xfId="0" applyNumberFormat="1" applyFont="1" applyFill="1" applyBorder="1" applyAlignment="1">
      <alignment horizontal="center"/>
    </xf>
    <xf numFmtId="14" fontId="10" fillId="2" borderId="1" xfId="0" applyNumberFormat="1" applyFont="1" applyFill="1" applyBorder="1" applyAlignment="1">
      <alignment horizontal="center"/>
    </xf>
    <xf numFmtId="14" fontId="29" fillId="2" borderId="2" xfId="0" applyNumberFormat="1" applyFont="1" applyFill="1" applyBorder="1" applyAlignment="1">
      <alignment horizontal="center"/>
    </xf>
    <xf numFmtId="0" fontId="2" fillId="0" borderId="0" xfId="0" applyFont="1" applyBorder="1" applyAlignment="1">
      <alignment horizontal="center" vertical="center"/>
    </xf>
    <xf numFmtId="0" fontId="2" fillId="0" borderId="7" xfId="0" quotePrefix="1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/>
    </xf>
    <xf numFmtId="0" fontId="9" fillId="0" borderId="0" xfId="0" applyFont="1" applyAlignment="1">
      <alignment horizontal="center"/>
    </xf>
    <xf numFmtId="164" fontId="10" fillId="2" borderId="1" xfId="1" applyNumberFormat="1" applyFont="1" applyFill="1" applyBorder="1" applyAlignment="1">
      <alignment horizontal="center"/>
    </xf>
    <xf numFmtId="164" fontId="29" fillId="2" borderId="2" xfId="1" applyNumberFormat="1" applyFont="1" applyFill="1" applyBorder="1" applyAlignment="1">
      <alignment horizontal="center"/>
    </xf>
    <xf numFmtId="164" fontId="0" fillId="2" borderId="1" xfId="1" applyNumberFormat="1" applyFont="1" applyFill="1" applyBorder="1" applyAlignment="1">
      <alignment horizontal="center"/>
    </xf>
    <xf numFmtId="164" fontId="0" fillId="2" borderId="2" xfId="1" applyNumberFormat="1" applyFont="1" applyFill="1" applyBorder="1" applyAlignment="1">
      <alignment horizontal="center"/>
    </xf>
    <xf numFmtId="164" fontId="0" fillId="2" borderId="3" xfId="1" applyNumberFormat="1" applyFont="1" applyFill="1" applyBorder="1" applyAlignment="1">
      <alignment horizontal="center"/>
    </xf>
    <xf numFmtId="164" fontId="0" fillId="2" borderId="4" xfId="1" applyNumberFormat="1" applyFont="1" applyFill="1" applyBorder="1" applyAlignment="1">
      <alignment horizontal="center"/>
    </xf>
    <xf numFmtId="164" fontId="0" fillId="2" borderId="8" xfId="1" applyNumberFormat="1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14" fontId="0" fillId="2" borderId="11" xfId="0" applyNumberFormat="1" applyFill="1" applyBorder="1" applyAlignment="1">
      <alignment horizontal="center"/>
    </xf>
  </cellXfs>
  <cellStyles count="4">
    <cellStyle name="Lien hypertexte" xfId="3" builtinId="8"/>
    <cellStyle name="Milliers" xfId="1" builtinId="3"/>
    <cellStyle name="Normal" xfId="0" builtinId="0"/>
    <cellStyle name="Pourcentage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fr-FR"/>
  <c:chart>
    <c:plotArea>
      <c:layout/>
      <c:lineChart>
        <c:grouping val="standard"/>
        <c:ser>
          <c:idx val="0"/>
          <c:order val="0"/>
          <c:tx>
            <c:strRef>
              <c:f>Feuil4!$G$19</c:f>
              <c:strCache>
                <c:ptCount val="1"/>
                <c:pt idx="0">
                  <c:v>Trucks</c:v>
                </c:pt>
              </c:strCache>
            </c:strRef>
          </c:tx>
          <c:marker>
            <c:symbol val="none"/>
          </c:marker>
          <c:cat>
            <c:strRef>
              <c:f>Feuil4!$F$20:$F$36</c:f>
              <c:strCache>
                <c:ptCount val="17"/>
                <c:pt idx="0">
                  <c:v>21-26/05/2015</c:v>
                </c:pt>
                <c:pt idx="1">
                  <c:v>4-11/06/2015</c:v>
                </c:pt>
                <c:pt idx="2">
                  <c:v>20-24/7/2015</c:v>
                </c:pt>
                <c:pt idx="3">
                  <c:v>5-10/08/2015</c:v>
                </c:pt>
                <c:pt idx="4">
                  <c:v>22-31/08/2015</c:v>
                </c:pt>
                <c:pt idx="5">
                  <c:v>10-18/09/2015</c:v>
                </c:pt>
                <c:pt idx="6">
                  <c:v>20-26/09/2015</c:v>
                </c:pt>
                <c:pt idx="7">
                  <c:v>31/10-06/11/2015</c:v>
                </c:pt>
                <c:pt idx="8">
                  <c:v>10/12/2015</c:v>
                </c:pt>
                <c:pt idx="9">
                  <c:v>08-18/02/2016</c:v>
                </c:pt>
                <c:pt idx="10">
                  <c:v>09/03/2016</c:v>
                </c:pt>
                <c:pt idx="11">
                  <c:v>06-11/04/2016</c:v>
                </c:pt>
                <c:pt idx="12">
                  <c:v>12-14/07/2016</c:v>
                </c:pt>
                <c:pt idx="13">
                  <c:v>5-11/08/2016</c:v>
                </c:pt>
                <c:pt idx="14">
                  <c:v>27-30/08/2016</c:v>
                </c:pt>
                <c:pt idx="15">
                  <c:v>07/09/2016</c:v>
                </c:pt>
                <c:pt idx="16">
                  <c:v>27-30/03/2017</c:v>
                </c:pt>
              </c:strCache>
            </c:strRef>
          </c:cat>
          <c:val>
            <c:numRef>
              <c:f>Feuil4!$G$20:$G$36</c:f>
              <c:numCache>
                <c:formatCode>_-* #,##0\ _€_-;\-* #,##0\ _€_-;_-* "-"??\ _€_-;_-@_-</c:formatCode>
                <c:ptCount val="17"/>
                <c:pt idx="0">
                  <c:v>133</c:v>
                </c:pt>
                <c:pt idx="1">
                  <c:v>132</c:v>
                </c:pt>
                <c:pt idx="2">
                  <c:v>124</c:v>
                </c:pt>
                <c:pt idx="3">
                  <c:v>148</c:v>
                </c:pt>
                <c:pt idx="4">
                  <c:v>130</c:v>
                </c:pt>
                <c:pt idx="5">
                  <c:v>108</c:v>
                </c:pt>
                <c:pt idx="6">
                  <c:v>121</c:v>
                </c:pt>
                <c:pt idx="7">
                  <c:v>92</c:v>
                </c:pt>
                <c:pt idx="8">
                  <c:v>62</c:v>
                </c:pt>
                <c:pt idx="9">
                  <c:v>98</c:v>
                </c:pt>
                <c:pt idx="10">
                  <c:v>89</c:v>
                </c:pt>
                <c:pt idx="11">
                  <c:v>74</c:v>
                </c:pt>
                <c:pt idx="12">
                  <c:v>79</c:v>
                </c:pt>
                <c:pt idx="13">
                  <c:v>56</c:v>
                </c:pt>
                <c:pt idx="14">
                  <c:v>82</c:v>
                </c:pt>
                <c:pt idx="15">
                  <c:v>59</c:v>
                </c:pt>
                <c:pt idx="16">
                  <c:v>72</c:v>
                </c:pt>
              </c:numCache>
            </c:numRef>
          </c:val>
        </c:ser>
        <c:ser>
          <c:idx val="1"/>
          <c:order val="1"/>
          <c:tx>
            <c:strRef>
              <c:f>Feuil4!$H$19</c:f>
              <c:strCache>
                <c:ptCount val="1"/>
                <c:pt idx="0">
                  <c:v>Armored</c:v>
                </c:pt>
              </c:strCache>
            </c:strRef>
          </c:tx>
          <c:marker>
            <c:symbol val="none"/>
          </c:marker>
          <c:cat>
            <c:strRef>
              <c:f>Feuil4!$F$20:$F$36</c:f>
              <c:strCache>
                <c:ptCount val="17"/>
                <c:pt idx="0">
                  <c:v>21-26/05/2015</c:v>
                </c:pt>
                <c:pt idx="1">
                  <c:v>4-11/06/2015</c:v>
                </c:pt>
                <c:pt idx="2">
                  <c:v>20-24/7/2015</c:v>
                </c:pt>
                <c:pt idx="3">
                  <c:v>5-10/08/2015</c:v>
                </c:pt>
                <c:pt idx="4">
                  <c:v>22-31/08/2015</c:v>
                </c:pt>
                <c:pt idx="5">
                  <c:v>10-18/09/2015</c:v>
                </c:pt>
                <c:pt idx="6">
                  <c:v>20-26/09/2015</c:v>
                </c:pt>
                <c:pt idx="7">
                  <c:v>31/10-06/11/2015</c:v>
                </c:pt>
                <c:pt idx="8">
                  <c:v>10/12/2015</c:v>
                </c:pt>
                <c:pt idx="9">
                  <c:v>08-18/02/2016</c:v>
                </c:pt>
                <c:pt idx="10">
                  <c:v>09/03/2016</c:v>
                </c:pt>
                <c:pt idx="11">
                  <c:v>06-11/04/2016</c:v>
                </c:pt>
                <c:pt idx="12">
                  <c:v>12-14/07/2016</c:v>
                </c:pt>
                <c:pt idx="13">
                  <c:v>5-11/08/2016</c:v>
                </c:pt>
                <c:pt idx="14">
                  <c:v>27-30/08/2016</c:v>
                </c:pt>
                <c:pt idx="15">
                  <c:v>07/09/2016</c:v>
                </c:pt>
                <c:pt idx="16">
                  <c:v>27-30/03/2017</c:v>
                </c:pt>
              </c:strCache>
            </c:strRef>
          </c:cat>
          <c:val>
            <c:numRef>
              <c:f>Feuil4!$H$20:$H$36</c:f>
              <c:numCache>
                <c:formatCode>_-* #,##0\ _€_-;\-* #,##0\ _€_-;_-* "-"??\ _€_-;_-@_-</c:formatCode>
                <c:ptCount val="17"/>
                <c:pt idx="0">
                  <c:v>35</c:v>
                </c:pt>
                <c:pt idx="1">
                  <c:v>41</c:v>
                </c:pt>
                <c:pt idx="2">
                  <c:v>33</c:v>
                </c:pt>
                <c:pt idx="3">
                  <c:v>36</c:v>
                </c:pt>
                <c:pt idx="4">
                  <c:v>31</c:v>
                </c:pt>
                <c:pt idx="5">
                  <c:v>27</c:v>
                </c:pt>
                <c:pt idx="6">
                  <c:v>27</c:v>
                </c:pt>
                <c:pt idx="7">
                  <c:v>22</c:v>
                </c:pt>
                <c:pt idx="8">
                  <c:v>10</c:v>
                </c:pt>
                <c:pt idx="9">
                  <c:v>36</c:v>
                </c:pt>
                <c:pt idx="10">
                  <c:v>13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15</c:v>
                </c:pt>
                <c:pt idx="15">
                  <c:v>10</c:v>
                </c:pt>
                <c:pt idx="16">
                  <c:v>14</c:v>
                </c:pt>
              </c:numCache>
            </c:numRef>
          </c:val>
        </c:ser>
        <c:marker val="1"/>
        <c:axId val="101745024"/>
        <c:axId val="101746560"/>
      </c:lineChart>
      <c:catAx>
        <c:axId val="101745024"/>
        <c:scaling>
          <c:orientation val="minMax"/>
        </c:scaling>
        <c:axPos val="b"/>
        <c:tickLblPos val="nextTo"/>
        <c:crossAx val="101746560"/>
        <c:crosses val="autoZero"/>
        <c:auto val="1"/>
        <c:lblAlgn val="ctr"/>
        <c:lblOffset val="100"/>
      </c:catAx>
      <c:valAx>
        <c:axId val="101746560"/>
        <c:scaling>
          <c:orientation val="minMax"/>
        </c:scaling>
        <c:axPos val="l"/>
        <c:majorGridlines/>
        <c:numFmt formatCode="_-* #,##0\ _€_-;\-* #,##0\ _€_-;_-* &quot;-&quot;??\ _€_-;_-@_-" sourceLinked="1"/>
        <c:tickLblPos val="nextTo"/>
        <c:crossAx val="10174502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fr-FR"/>
  <c:chart>
    <c:plotArea>
      <c:layout/>
      <c:lineChart>
        <c:grouping val="standard"/>
        <c:ser>
          <c:idx val="0"/>
          <c:order val="0"/>
          <c:tx>
            <c:strRef>
              <c:f>Feuil4!$G$39</c:f>
              <c:strCache>
                <c:ptCount val="1"/>
                <c:pt idx="0">
                  <c:v>Trucks</c:v>
                </c:pt>
              </c:strCache>
            </c:strRef>
          </c:tx>
          <c:marker>
            <c:symbol val="none"/>
          </c:marker>
          <c:cat>
            <c:strRef>
              <c:f>Feuil4!$F$40:$F$50</c:f>
              <c:strCache>
                <c:ptCount val="11"/>
                <c:pt idx="0">
                  <c:v>10/04/2015</c:v>
                </c:pt>
                <c:pt idx="1">
                  <c:v>24/04/2015</c:v>
                </c:pt>
                <c:pt idx="2">
                  <c:v>21-26/05/2015</c:v>
                </c:pt>
                <c:pt idx="3">
                  <c:v>20-24/7/2015</c:v>
                </c:pt>
                <c:pt idx="4">
                  <c:v>30/07-01/08/2015</c:v>
                </c:pt>
                <c:pt idx="5">
                  <c:v>10-17/09/2015</c:v>
                </c:pt>
                <c:pt idx="6">
                  <c:v>20-26/09/2015</c:v>
                </c:pt>
                <c:pt idx="7">
                  <c:v>31/10-06/11/2015</c:v>
                </c:pt>
                <c:pt idx="8">
                  <c:v>5-11/08/2016</c:v>
                </c:pt>
                <c:pt idx="9">
                  <c:v>01/09/2016</c:v>
                </c:pt>
                <c:pt idx="10">
                  <c:v>27-30/03/2017</c:v>
                </c:pt>
              </c:strCache>
            </c:strRef>
          </c:cat>
          <c:val>
            <c:numRef>
              <c:f>Feuil4!$G$40:$G$50</c:f>
              <c:numCache>
                <c:formatCode>_-* #,##0\ _€_-;\-* #,##0\ _€_-;_-* "-"??\ _€_-;_-@_-</c:formatCode>
                <c:ptCount val="11"/>
                <c:pt idx="0">
                  <c:v>87</c:v>
                </c:pt>
                <c:pt idx="1">
                  <c:v>53</c:v>
                </c:pt>
                <c:pt idx="2">
                  <c:v>36</c:v>
                </c:pt>
                <c:pt idx="3">
                  <c:v>16</c:v>
                </c:pt>
                <c:pt idx="4">
                  <c:v>12</c:v>
                </c:pt>
                <c:pt idx="5">
                  <c:v>72</c:v>
                </c:pt>
                <c:pt idx="6">
                  <c:v>66</c:v>
                </c:pt>
                <c:pt idx="7">
                  <c:v>110</c:v>
                </c:pt>
                <c:pt idx="8">
                  <c:v>132</c:v>
                </c:pt>
                <c:pt idx="9">
                  <c:v>147</c:v>
                </c:pt>
                <c:pt idx="10">
                  <c:v>169</c:v>
                </c:pt>
              </c:numCache>
            </c:numRef>
          </c:val>
        </c:ser>
        <c:ser>
          <c:idx val="1"/>
          <c:order val="1"/>
          <c:tx>
            <c:strRef>
              <c:f>Feuil4!$H$39</c:f>
              <c:strCache>
                <c:ptCount val="1"/>
                <c:pt idx="0">
                  <c:v>Armored</c:v>
                </c:pt>
              </c:strCache>
            </c:strRef>
          </c:tx>
          <c:marker>
            <c:symbol val="none"/>
          </c:marker>
          <c:cat>
            <c:strRef>
              <c:f>Feuil4!$F$40:$F$50</c:f>
              <c:strCache>
                <c:ptCount val="11"/>
                <c:pt idx="0">
                  <c:v>10/04/2015</c:v>
                </c:pt>
                <c:pt idx="1">
                  <c:v>24/04/2015</c:v>
                </c:pt>
                <c:pt idx="2">
                  <c:v>21-26/05/2015</c:v>
                </c:pt>
                <c:pt idx="3">
                  <c:v>20-24/7/2015</c:v>
                </c:pt>
                <c:pt idx="4">
                  <c:v>30/07-01/08/2015</c:v>
                </c:pt>
                <c:pt idx="5">
                  <c:v>10-17/09/2015</c:v>
                </c:pt>
                <c:pt idx="6">
                  <c:v>20-26/09/2015</c:v>
                </c:pt>
                <c:pt idx="7">
                  <c:v>31/10-06/11/2015</c:v>
                </c:pt>
                <c:pt idx="8">
                  <c:v>5-11/08/2016</c:v>
                </c:pt>
                <c:pt idx="9">
                  <c:v>01/09/2016</c:v>
                </c:pt>
                <c:pt idx="10">
                  <c:v>27-30/03/2017</c:v>
                </c:pt>
              </c:strCache>
            </c:strRef>
          </c:cat>
          <c:val>
            <c:numRef>
              <c:f>Feuil4!$H$40:$H$50</c:f>
              <c:numCache>
                <c:formatCode>_-* #,##0\ _€_-;\-* #,##0\ _€_-;_-* "-"??\ _€_-;_-@_-</c:formatCode>
                <c:ptCount val="11"/>
                <c:pt idx="0">
                  <c:v>37</c:v>
                </c:pt>
                <c:pt idx="1">
                  <c:v>45</c:v>
                </c:pt>
                <c:pt idx="2">
                  <c:v>46</c:v>
                </c:pt>
                <c:pt idx="3">
                  <c:v>36</c:v>
                </c:pt>
                <c:pt idx="4">
                  <c:v>44</c:v>
                </c:pt>
                <c:pt idx="5">
                  <c:v>81</c:v>
                </c:pt>
                <c:pt idx="6">
                  <c:v>80.000010000000003</c:v>
                </c:pt>
                <c:pt idx="7">
                  <c:v>108</c:v>
                </c:pt>
                <c:pt idx="8">
                  <c:v>132</c:v>
                </c:pt>
                <c:pt idx="9">
                  <c:v>125</c:v>
                </c:pt>
                <c:pt idx="10">
                  <c:v>145</c:v>
                </c:pt>
              </c:numCache>
            </c:numRef>
          </c:val>
        </c:ser>
        <c:ser>
          <c:idx val="2"/>
          <c:order val="2"/>
          <c:tx>
            <c:strRef>
              <c:f>Feuil4!$I$39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strRef>
              <c:f>Feuil4!$F$40:$F$50</c:f>
              <c:strCache>
                <c:ptCount val="11"/>
                <c:pt idx="0">
                  <c:v>10/04/2015</c:v>
                </c:pt>
                <c:pt idx="1">
                  <c:v>24/04/2015</c:v>
                </c:pt>
                <c:pt idx="2">
                  <c:v>21-26/05/2015</c:v>
                </c:pt>
                <c:pt idx="3">
                  <c:v>20-24/7/2015</c:v>
                </c:pt>
                <c:pt idx="4">
                  <c:v>30/07-01/08/2015</c:v>
                </c:pt>
                <c:pt idx="5">
                  <c:v>10-17/09/2015</c:v>
                </c:pt>
                <c:pt idx="6">
                  <c:v>20-26/09/2015</c:v>
                </c:pt>
                <c:pt idx="7">
                  <c:v>31/10-06/11/2015</c:v>
                </c:pt>
                <c:pt idx="8">
                  <c:v>5-11/08/2016</c:v>
                </c:pt>
                <c:pt idx="9">
                  <c:v>01/09/2016</c:v>
                </c:pt>
                <c:pt idx="10">
                  <c:v>27-30/03/2017</c:v>
                </c:pt>
              </c:strCache>
            </c:strRef>
          </c:cat>
          <c:val>
            <c:numRef>
              <c:f>Feuil4!$I$40:$I$50</c:f>
              <c:numCache>
                <c:formatCode>_-* #,##0\ _€_-;\-* #,##0\ _€_-;_-* "-"??\ _€_-;_-@_-</c:formatCode>
                <c:ptCount val="11"/>
                <c:pt idx="0">
                  <c:v>124</c:v>
                </c:pt>
                <c:pt idx="1">
                  <c:v>98</c:v>
                </c:pt>
                <c:pt idx="2">
                  <c:v>82</c:v>
                </c:pt>
                <c:pt idx="3">
                  <c:v>52</c:v>
                </c:pt>
                <c:pt idx="4">
                  <c:v>56</c:v>
                </c:pt>
                <c:pt idx="5">
                  <c:v>153</c:v>
                </c:pt>
                <c:pt idx="6">
                  <c:v>146.00001</c:v>
                </c:pt>
                <c:pt idx="7">
                  <c:v>218</c:v>
                </c:pt>
                <c:pt idx="8">
                  <c:v>264</c:v>
                </c:pt>
                <c:pt idx="9">
                  <c:v>272</c:v>
                </c:pt>
                <c:pt idx="10">
                  <c:v>314</c:v>
                </c:pt>
              </c:numCache>
            </c:numRef>
          </c:val>
        </c:ser>
        <c:marker val="1"/>
        <c:axId val="89733760"/>
        <c:axId val="97845632"/>
      </c:lineChart>
      <c:catAx>
        <c:axId val="89733760"/>
        <c:scaling>
          <c:orientation val="minMax"/>
        </c:scaling>
        <c:axPos val="b"/>
        <c:tickLblPos val="nextTo"/>
        <c:crossAx val="97845632"/>
        <c:crosses val="autoZero"/>
        <c:auto val="1"/>
        <c:lblAlgn val="ctr"/>
        <c:lblOffset val="100"/>
      </c:catAx>
      <c:valAx>
        <c:axId val="97845632"/>
        <c:scaling>
          <c:orientation val="minMax"/>
        </c:scaling>
        <c:axPos val="l"/>
        <c:majorGridlines/>
        <c:numFmt formatCode="_-* #,##0\ _€_-;\-* #,##0\ _€_-;_-* &quot;-&quot;??\ _€_-;_-@_-" sourceLinked="1"/>
        <c:tickLblPos val="nextTo"/>
        <c:crossAx val="8973376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85724</xdr:colOff>
      <xdr:row>0</xdr:row>
      <xdr:rowOff>66674</xdr:rowOff>
    </xdr:from>
    <xdr:to>
      <xdr:col>9</xdr:col>
      <xdr:colOff>685799</xdr:colOff>
      <xdr:row>17</xdr:row>
      <xdr:rowOff>152399</xdr:rowOff>
    </xdr:to>
    <xdr:graphicFrame macro="">
      <xdr:nvGraphicFramePr>
        <xdr:cNvPr id="3" name="Graphique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761999</xdr:colOff>
      <xdr:row>50</xdr:row>
      <xdr:rowOff>16565</xdr:rowOff>
    </xdr:from>
    <xdr:to>
      <xdr:col>8</xdr:col>
      <xdr:colOff>761999</xdr:colOff>
      <xdr:row>64</xdr:row>
      <xdr:rowOff>91108</xdr:rowOff>
    </xdr:to>
    <xdr:graphicFrame macro="">
      <xdr:nvGraphicFramePr>
        <xdr:cNvPr id="4" name="Graphique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google.com/maps/d/viewer?mid=14Q6WqozGQhpE4KgQr-5zIPNjYiU&amp;ll=48.55635578740717%2C39.28071765001221&amp;z=17" TargetMode="External"/><Relationship Id="rId13" Type="http://schemas.openxmlformats.org/officeDocument/2006/relationships/hyperlink" Target="https://www.google.com/maps/d/viewer?mid=14Q6WqozGQhpE4KgQr-5zIPNjYiU&amp;ll=48.562103910420504%2C38.649550953463745&amp;z=14" TargetMode="External"/><Relationship Id="rId3" Type="http://schemas.openxmlformats.org/officeDocument/2006/relationships/hyperlink" Target="https://www.google.com/maps/d/viewer?mid=14Q6WqozGQhpE4KgQr-5zIPNjYiU&amp;ll=48.56737570342161%2C38.64620355661316&amp;z=17" TargetMode="External"/><Relationship Id="rId7" Type="http://schemas.openxmlformats.org/officeDocument/2006/relationships/hyperlink" Target="https://www.google.com/maps/d/viewer?mid=14Q6WqozGQhpE4KgQr-5zIPNjYiU&amp;ll=48.571177443368995%2C39.36305073793335&amp;z=15" TargetMode="External"/><Relationship Id="rId12" Type="http://schemas.openxmlformats.org/officeDocument/2006/relationships/hyperlink" Target="https://www.google.com/maps/d/viewer?mid=14Q6WqozGQhpE4KgQr-5zIPNjYiU&amp;ll=48.550472072244176%2C38.57208875711365&amp;z=16" TargetMode="External"/><Relationship Id="rId2" Type="http://schemas.openxmlformats.org/officeDocument/2006/relationships/hyperlink" Target="https://www.google.com/maps/d/viewer?mid=14Q6WqozGQhpE4KgQr-5zIPNjYiU&amp;ll=48.570510118477046%2C39.35706404741211&amp;z=16" TargetMode="External"/><Relationship Id="rId16" Type="http://schemas.openxmlformats.org/officeDocument/2006/relationships/printerSettings" Target="../printerSettings/printerSettings1.bin"/><Relationship Id="rId1" Type="http://schemas.openxmlformats.org/officeDocument/2006/relationships/hyperlink" Target="https://www.google.com/maps/d/viewer?mid=14Q6WqozGQhpE4KgQr-5zIPNjYiU&amp;ll=48.54762406576965%2C39.32315019662781&amp;z=13" TargetMode="External"/><Relationship Id="rId6" Type="http://schemas.openxmlformats.org/officeDocument/2006/relationships/hyperlink" Target="https://www.google.com/maps/d/viewer?mid=14Q6WqozGQhpE4KgQr-5zIPNjYiU&amp;ll=48.126509921392746%2C38.91403285558624&amp;z=14" TargetMode="External"/><Relationship Id="rId11" Type="http://schemas.openxmlformats.org/officeDocument/2006/relationships/hyperlink" Target="https://www.google.com/maps/d/viewer?mid=14Q6WqozGQhpE4KgQr-5zIPNjYiU&amp;ll=48.53942361092526%2C38.678765574053955&amp;z=11" TargetMode="External"/><Relationship Id="rId5" Type="http://schemas.openxmlformats.org/officeDocument/2006/relationships/hyperlink" Target="https://www.google.com/maps/d/viewer?mid=14Q6WqozGQhpE4KgQr-5zIPNjYiU&amp;ll=48.628307524401464%2C38.549429455355835&amp;z=13" TargetMode="External"/><Relationship Id="rId15" Type="http://schemas.openxmlformats.org/officeDocument/2006/relationships/hyperlink" Target="https://www.google.com/maps/d/viewer?mid=14Q6WqozGQhpE4KgQr-5zIPNjYiU&amp;ll=48.446362599313%2C38.84251979883118&amp;z=13" TargetMode="External"/><Relationship Id="rId10" Type="http://schemas.openxmlformats.org/officeDocument/2006/relationships/hyperlink" Target="https://www.google.com/maps/d/viewer?mid=14Q6WqozGQhpE4KgQr-5zIPNjYiU&amp;ll=48.57159274218118%2C39.24168614442749&amp;z=14" TargetMode="External"/><Relationship Id="rId4" Type="http://schemas.openxmlformats.org/officeDocument/2006/relationships/hyperlink" Target="https://www.google.com/maps/d/viewer?mid=14Q6WqozGQhpE4KgQr-5zIPNjYiU&amp;ll=48.51025844133108%2C38.60766557748718&amp;z=12" TargetMode="External"/><Relationship Id="rId9" Type="http://schemas.openxmlformats.org/officeDocument/2006/relationships/hyperlink" Target="https://www.google.com/maps/d/viewer?mid=14Q6WqozGQhpE4KgQr-5zIPNjYiU&amp;ll=48.57159274218118%2C39.24168614442749&amp;z=14" TargetMode="External"/><Relationship Id="rId14" Type="http://schemas.openxmlformats.org/officeDocument/2006/relationships/hyperlink" Target="https://www.google.com/maps/d/viewer?mid=14Q6WqozGQhpE4KgQr-5zIPNjYiU&amp;ll=48.60044587965118%2C38.58341840799255&amp;z=12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www.google.com/maps/d/viewer?mid=14Q6WqozGQhpE4KgQr-5zIPNjYiU&amp;ll=48.33665131274606%2C38.401103296832275&amp;z=14" TargetMode="External"/><Relationship Id="rId1" Type="http://schemas.openxmlformats.org/officeDocument/2006/relationships/hyperlink" Target="https://www.google.com/maps/d/viewer?mid=14Q6WqozGQhpE4KgQr-5zIPNjYiU&amp;ll=48.338229248131036%2C38.403603115634155&amp;z=18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twitter.com/GorseFires/status/857183390197534720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>
    <pageSetUpPr fitToPage="1"/>
  </sheetPr>
  <dimension ref="A1:CR603"/>
  <sheetViews>
    <sheetView tabSelected="1" zoomScale="55" zoomScaleNormal="55" workbookViewId="0">
      <pane xSplit="12" ySplit="2" topLeftCell="BK447" activePane="bottomRight" state="frozenSplit"/>
      <selection activeCell="C1" sqref="C1"/>
      <selection pane="topRight" activeCell="K1" sqref="K1"/>
      <selection pane="bottomLeft" activeCell="C3" sqref="C3"/>
      <selection pane="bottomRight" activeCell="G620" sqref="G620"/>
    </sheetView>
  </sheetViews>
  <sheetFormatPr baseColWidth="10" defaultRowHeight="15"/>
  <cols>
    <col min="1" max="1" width="3.140625" bestFit="1" customWidth="1"/>
    <col min="2" max="2" width="9.42578125" customWidth="1"/>
    <col min="3" max="3" width="1" customWidth="1"/>
    <col min="4" max="4" width="16.7109375" style="16" customWidth="1"/>
    <col min="5" max="5" width="6.140625" customWidth="1"/>
    <col min="6" max="6" width="7.85546875" style="51" customWidth="1"/>
    <col min="7" max="7" width="29" style="16" customWidth="1"/>
    <col min="8" max="8" width="19.85546875" style="37" customWidth="1"/>
    <col min="9" max="9" width="10.28515625" customWidth="1"/>
    <col min="10" max="10" width="10" customWidth="1"/>
    <col min="11" max="11" width="12.140625" customWidth="1"/>
    <col min="12" max="12" width="11.5703125" style="16" customWidth="1"/>
    <col min="13" max="13" width="11.85546875" customWidth="1"/>
    <col min="14" max="14" width="12.140625" customWidth="1"/>
    <col min="15" max="15" width="11.85546875" customWidth="1"/>
    <col min="16" max="17" width="12.140625" customWidth="1"/>
    <col min="18" max="18" width="12.5703125" customWidth="1"/>
    <col min="19" max="19" width="12.140625" customWidth="1"/>
    <col min="20" max="20" width="11.5703125" style="16" customWidth="1"/>
    <col min="21" max="21" width="11.85546875" style="11" customWidth="1"/>
    <col min="22" max="22" width="12.5703125" style="11" customWidth="1"/>
    <col min="23" max="23" width="9.5703125" customWidth="1"/>
    <col min="24" max="24" width="10.5703125" style="16" customWidth="1"/>
    <col min="25" max="25" width="11.85546875" customWidth="1"/>
    <col min="26" max="26" width="12.5703125" customWidth="1"/>
    <col min="27" max="27" width="12.140625" customWidth="1"/>
    <col min="28" max="28" width="12.5703125" customWidth="1"/>
    <col min="29" max="29" width="12.140625" customWidth="1"/>
    <col min="30" max="30" width="11.85546875" customWidth="1"/>
    <col min="31" max="31" width="9.5703125" customWidth="1"/>
    <col min="32" max="33" width="12.140625" bestFit="1" customWidth="1"/>
    <col min="34" max="34" width="12.5703125" bestFit="1" customWidth="1"/>
    <col min="35" max="35" width="11.5703125" customWidth="1"/>
    <col min="36" max="36" width="12.5703125" customWidth="1"/>
    <col min="37" max="38" width="12.140625" customWidth="1"/>
    <col min="39" max="39" width="11.5703125" customWidth="1"/>
    <col min="40" max="40" width="12.5703125" customWidth="1"/>
    <col min="41" max="41" width="9.140625" customWidth="1"/>
    <col min="42" max="42" width="11.85546875" customWidth="1"/>
    <col min="43" max="43" width="2.140625" style="145" customWidth="1"/>
    <col min="44" max="48" width="12.140625" customWidth="1"/>
    <col min="49" max="49" width="11.5703125" customWidth="1"/>
    <col min="50" max="53" width="12.140625" style="11" customWidth="1"/>
    <col min="54" max="54" width="11.28515625" style="15" customWidth="1"/>
    <col min="55" max="55" width="12.140625" style="16" customWidth="1"/>
    <col min="56" max="56" width="12.140625" style="15" bestFit="1" customWidth="1"/>
    <col min="57" max="57" width="11.85546875" style="11" bestFit="1" customWidth="1"/>
    <col min="58" max="58" width="11" style="11" customWidth="1"/>
    <col min="59" max="60" width="12.140625" style="11" customWidth="1"/>
    <col min="61" max="61" width="11.85546875" style="11" customWidth="1"/>
    <col min="62" max="62" width="10.28515625" style="11" customWidth="1"/>
    <col min="63" max="63" width="11.28515625" style="11" customWidth="1"/>
    <col min="64" max="64" width="11.5703125" style="11" customWidth="1"/>
    <col min="65" max="65" width="11.85546875" style="16" customWidth="1"/>
    <col min="66" max="66" width="11.5703125" style="11" customWidth="1"/>
    <col min="67" max="67" width="11.85546875" style="11" customWidth="1"/>
    <col min="68" max="68" width="11.5703125" style="11" customWidth="1"/>
    <col min="69" max="69" width="11.85546875" style="11" customWidth="1"/>
    <col min="70" max="70" width="11.5703125" style="11" customWidth="1"/>
    <col min="71" max="71" width="12.140625" style="11" customWidth="1"/>
    <col min="72" max="72" width="5.5703125" style="145" customWidth="1"/>
    <col min="73" max="75" width="11.5703125" style="23" customWidth="1"/>
    <col min="76" max="76" width="11.5703125" style="159" customWidth="1"/>
    <col min="77" max="77" width="11.5703125" style="23" customWidth="1"/>
    <col min="78" max="78" width="11.5703125" style="159" customWidth="1"/>
    <col min="79" max="86" width="11.5703125" style="23" customWidth="1"/>
    <col min="87" max="87" width="32.140625" customWidth="1"/>
    <col min="88" max="88" width="124.140625" customWidth="1"/>
    <col min="89" max="89" width="5.85546875" customWidth="1"/>
    <col min="90" max="90" width="8.140625" customWidth="1"/>
    <col min="91" max="91" width="7.140625" customWidth="1"/>
    <col min="92" max="93" width="11.42578125" customWidth="1"/>
    <col min="94" max="94" width="9.42578125" customWidth="1"/>
    <col min="95" max="95" width="25.85546875" customWidth="1"/>
  </cols>
  <sheetData>
    <row r="1" spans="1:95">
      <c r="A1" t="s">
        <v>801</v>
      </c>
      <c r="B1" s="1115" t="s">
        <v>148</v>
      </c>
      <c r="C1" s="1096" t="s">
        <v>1110</v>
      </c>
      <c r="D1" s="199" t="s">
        <v>817</v>
      </c>
      <c r="E1" s="198" t="s">
        <v>820</v>
      </c>
      <c r="F1" s="1101"/>
      <c r="G1" s="199"/>
      <c r="H1" s="196" t="s">
        <v>903</v>
      </c>
      <c r="I1" s="1123">
        <v>42058</v>
      </c>
      <c r="J1" s="1122"/>
      <c r="K1" s="1121">
        <v>42088</v>
      </c>
      <c r="L1" s="1122"/>
      <c r="M1" s="1121">
        <v>42104</v>
      </c>
      <c r="N1" s="1122"/>
      <c r="O1" s="1121" t="s">
        <v>60</v>
      </c>
      <c r="P1" s="1122"/>
      <c r="Q1" s="1121" t="s">
        <v>983</v>
      </c>
      <c r="R1" s="1123"/>
      <c r="S1" s="1121" t="s">
        <v>1503</v>
      </c>
      <c r="T1" s="1122"/>
      <c r="U1" s="1121">
        <v>42181</v>
      </c>
      <c r="V1" s="1122"/>
      <c r="W1" s="1121" t="s">
        <v>1223</v>
      </c>
      <c r="X1" s="1122"/>
      <c r="Y1" s="1121" t="s">
        <v>1222</v>
      </c>
      <c r="Z1" s="1122"/>
      <c r="AA1" s="1121" t="s">
        <v>1400</v>
      </c>
      <c r="AB1" s="1122"/>
      <c r="AC1" s="1121" t="s">
        <v>901</v>
      </c>
      <c r="AD1" s="1122"/>
      <c r="AE1" s="1121" t="s">
        <v>1225</v>
      </c>
      <c r="AF1" s="1122"/>
      <c r="AG1" s="1121" t="s">
        <v>1329</v>
      </c>
      <c r="AH1" s="1122"/>
      <c r="AI1" s="1121">
        <v>42281</v>
      </c>
      <c r="AJ1" s="1122"/>
      <c r="AK1" s="1121">
        <v>42294</v>
      </c>
      <c r="AL1" s="1122"/>
      <c r="AM1" s="1121" t="s">
        <v>924</v>
      </c>
      <c r="AN1" s="1122"/>
      <c r="AO1" s="1121">
        <v>42348</v>
      </c>
      <c r="AP1" s="1122"/>
      <c r="AQ1" s="131"/>
      <c r="AR1" s="1121" t="s">
        <v>754</v>
      </c>
      <c r="AS1" s="1122"/>
      <c r="AT1" s="1121">
        <v>42438</v>
      </c>
      <c r="AU1" s="1122"/>
      <c r="AV1" s="1121" t="s">
        <v>929</v>
      </c>
      <c r="AW1" s="1122"/>
      <c r="AX1" s="1121">
        <v>42500</v>
      </c>
      <c r="AY1" s="1122"/>
      <c r="AZ1" s="1121">
        <v>42525</v>
      </c>
      <c r="BA1" s="1123"/>
      <c r="BB1" s="1121" t="s">
        <v>2524</v>
      </c>
      <c r="BC1" s="1122"/>
      <c r="BD1" s="1119" t="s">
        <v>949</v>
      </c>
      <c r="BE1" s="1120"/>
      <c r="BF1" s="1119">
        <v>42601</v>
      </c>
      <c r="BG1" s="1120"/>
      <c r="BH1" s="1125" t="s">
        <v>2818</v>
      </c>
      <c r="BI1" s="1120"/>
      <c r="BJ1" s="1119">
        <v>42614</v>
      </c>
      <c r="BK1" s="1120"/>
      <c r="BL1" s="1119">
        <v>42620</v>
      </c>
      <c r="BM1" s="1120"/>
      <c r="BN1" s="1119">
        <v>42626</v>
      </c>
      <c r="BO1" s="1120"/>
      <c r="BP1" s="1119">
        <v>42645</v>
      </c>
      <c r="BQ1" s="1120"/>
      <c r="BR1" s="1119">
        <v>42698</v>
      </c>
      <c r="BS1" s="1120"/>
      <c r="BT1" s="131"/>
      <c r="BU1" s="1117" t="s">
        <v>2815</v>
      </c>
      <c r="BV1" s="1118"/>
      <c r="BW1" s="1117" t="s">
        <v>2793</v>
      </c>
      <c r="BX1" s="1118"/>
      <c r="BY1" s="1124" t="s">
        <v>2779</v>
      </c>
      <c r="BZ1" s="1118"/>
      <c r="CA1" s="1117">
        <v>42858</v>
      </c>
      <c r="CB1" s="1118"/>
      <c r="CC1" s="1117">
        <v>42894</v>
      </c>
      <c r="CD1" s="1118"/>
      <c r="CE1" s="1117">
        <v>42917</v>
      </c>
      <c r="CF1" s="1118"/>
      <c r="CG1" s="1117">
        <v>42948</v>
      </c>
      <c r="CH1" s="1118"/>
    </row>
    <row r="2" spans="1:95" hidden="1">
      <c r="B2" s="1116"/>
      <c r="C2" s="737"/>
      <c r="D2" s="199"/>
      <c r="E2" s="198"/>
      <c r="F2" s="1101"/>
      <c r="G2" s="199" t="s">
        <v>863</v>
      </c>
      <c r="H2" s="196"/>
      <c r="I2" s="211"/>
      <c r="J2" s="207"/>
      <c r="K2" s="739" t="s">
        <v>978</v>
      </c>
      <c r="L2" s="738" t="s">
        <v>1198</v>
      </c>
      <c r="M2" s="211" t="s">
        <v>978</v>
      </c>
      <c r="N2" s="207" t="s">
        <v>979</v>
      </c>
      <c r="O2" s="211" t="s">
        <v>978</v>
      </c>
      <c r="P2" s="207" t="s">
        <v>979</v>
      </c>
      <c r="Q2" s="589" t="s">
        <v>978</v>
      </c>
      <c r="R2" s="588" t="s">
        <v>979</v>
      </c>
      <c r="S2" s="589" t="s">
        <v>978</v>
      </c>
      <c r="T2" s="588" t="s">
        <v>979</v>
      </c>
      <c r="U2" s="589" t="s">
        <v>978</v>
      </c>
      <c r="V2" s="588" t="s">
        <v>979</v>
      </c>
      <c r="W2" s="589" t="s">
        <v>978</v>
      </c>
      <c r="X2" s="588" t="s">
        <v>979</v>
      </c>
      <c r="Y2" s="589" t="s">
        <v>978</v>
      </c>
      <c r="Z2" s="588" t="s">
        <v>979</v>
      </c>
      <c r="AA2" s="211" t="s">
        <v>978</v>
      </c>
      <c r="AB2" s="207" t="s">
        <v>979</v>
      </c>
      <c r="AC2" s="591" t="s">
        <v>978</v>
      </c>
      <c r="AD2" s="592" t="s">
        <v>979</v>
      </c>
      <c r="AE2" s="591" t="s">
        <v>978</v>
      </c>
      <c r="AF2" s="592" t="s">
        <v>979</v>
      </c>
      <c r="AG2" s="211" t="s">
        <v>978</v>
      </c>
      <c r="AH2" s="207" t="s">
        <v>979</v>
      </c>
      <c r="AI2" s="597" t="s">
        <v>978</v>
      </c>
      <c r="AJ2" s="596" t="s">
        <v>979</v>
      </c>
      <c r="AK2" s="206"/>
      <c r="AL2" s="207"/>
      <c r="AM2" s="206"/>
      <c r="AN2" s="207"/>
      <c r="AO2" s="206"/>
      <c r="AP2" s="207"/>
      <c r="AQ2" s="131"/>
      <c r="AR2" s="206"/>
      <c r="AS2" s="207"/>
      <c r="AT2" s="206"/>
      <c r="AU2" s="207"/>
      <c r="AV2" s="211" t="s">
        <v>978</v>
      </c>
      <c r="AW2" s="207" t="s">
        <v>979</v>
      </c>
      <c r="AX2" s="211"/>
      <c r="AY2" s="207"/>
      <c r="AZ2" s="206"/>
      <c r="BA2" s="211"/>
      <c r="BB2" s="206"/>
      <c r="BC2" s="207"/>
      <c r="BD2" s="211" t="s">
        <v>978</v>
      </c>
      <c r="BE2" s="207" t="s">
        <v>1198</v>
      </c>
      <c r="BF2" s="583" t="s">
        <v>978</v>
      </c>
      <c r="BG2" s="582" t="s">
        <v>1198</v>
      </c>
      <c r="BH2" s="583" t="s">
        <v>978</v>
      </c>
      <c r="BI2" s="582" t="s">
        <v>1198</v>
      </c>
      <c r="BJ2" s="583" t="s">
        <v>978</v>
      </c>
      <c r="BK2" s="582" t="s">
        <v>1198</v>
      </c>
      <c r="BL2" s="583" t="s">
        <v>978</v>
      </c>
      <c r="BM2" s="582" t="s">
        <v>1198</v>
      </c>
      <c r="BN2" s="583" t="s">
        <v>978</v>
      </c>
      <c r="BO2" s="582" t="s">
        <v>1198</v>
      </c>
      <c r="BP2" s="583" t="s">
        <v>978</v>
      </c>
      <c r="BQ2" s="582" t="s">
        <v>1198</v>
      </c>
      <c r="BR2" s="727" t="s">
        <v>978</v>
      </c>
      <c r="BS2" s="726" t="s">
        <v>1198</v>
      </c>
      <c r="BT2" s="131"/>
      <c r="BU2" s="1105" t="s">
        <v>978</v>
      </c>
      <c r="BV2" s="1104" t="s">
        <v>1198</v>
      </c>
      <c r="BW2" s="1111"/>
      <c r="BX2" s="1110"/>
      <c r="BY2" s="212"/>
      <c r="BZ2" s="205"/>
      <c r="CA2" s="212"/>
      <c r="CB2" s="205"/>
      <c r="CC2" s="212"/>
      <c r="CD2" s="205"/>
      <c r="CE2" s="212"/>
      <c r="CF2" s="205"/>
      <c r="CG2" s="212"/>
      <c r="CH2" s="212"/>
    </row>
    <row r="3" spans="1:95" ht="16.5" hidden="1">
      <c r="A3" t="s">
        <v>1524</v>
      </c>
      <c r="B3" s="16">
        <v>20115</v>
      </c>
      <c r="C3" s="16"/>
      <c r="D3" s="16" t="s">
        <v>818</v>
      </c>
      <c r="E3" t="s">
        <v>819</v>
      </c>
      <c r="G3" s="126" t="s">
        <v>835</v>
      </c>
      <c r="H3" s="197" t="s">
        <v>1228</v>
      </c>
      <c r="I3" s="9"/>
      <c r="J3" s="2"/>
      <c r="K3" s="3">
        <v>65</v>
      </c>
      <c r="L3" s="4">
        <v>0</v>
      </c>
      <c r="M3" s="30">
        <v>74</v>
      </c>
      <c r="N3" s="30">
        <v>0</v>
      </c>
      <c r="O3" s="3">
        <v>76</v>
      </c>
      <c r="P3" s="4">
        <v>0</v>
      </c>
      <c r="Q3" s="164">
        <f t="shared" ref="Q3" si="0">+O3</f>
        <v>76</v>
      </c>
      <c r="R3" s="166" t="s">
        <v>1226</v>
      </c>
      <c r="S3" s="164">
        <f t="shared" ref="S3" si="1">+Q3</f>
        <v>76</v>
      </c>
      <c r="T3" s="166" t="s">
        <v>1226</v>
      </c>
      <c r="U3" s="164">
        <f>+S3</f>
        <v>76</v>
      </c>
      <c r="V3" s="164" t="s">
        <v>1226</v>
      </c>
      <c r="W3" s="3">
        <v>59</v>
      </c>
      <c r="X3" s="4">
        <v>0</v>
      </c>
      <c r="Y3" s="3">
        <v>62</v>
      </c>
      <c r="Z3" s="4">
        <v>0</v>
      </c>
      <c r="AA3" s="3">
        <v>59</v>
      </c>
      <c r="AB3" s="4">
        <v>0</v>
      </c>
      <c r="AC3" s="164">
        <f t="shared" ref="AC3:AC9" si="2">+AE3</f>
        <v>50</v>
      </c>
      <c r="AD3" s="166" t="s">
        <v>1226</v>
      </c>
      <c r="AE3" s="3">
        <v>50</v>
      </c>
      <c r="AF3" s="5">
        <v>0</v>
      </c>
      <c r="AG3" s="3">
        <v>55</v>
      </c>
      <c r="AH3" s="5">
        <v>0</v>
      </c>
      <c r="AI3" s="164">
        <f>+AG3</f>
        <v>55</v>
      </c>
      <c r="AJ3" s="166" t="s">
        <v>1226</v>
      </c>
      <c r="AK3" s="164">
        <f>+AI3</f>
        <v>55</v>
      </c>
      <c r="AL3" s="166" t="s">
        <v>1226</v>
      </c>
      <c r="AM3" s="164">
        <f t="shared" ref="AM3:AM6" si="3">+AO3</f>
        <v>38</v>
      </c>
      <c r="AN3" s="166" t="s">
        <v>1226</v>
      </c>
      <c r="AO3" s="24">
        <v>38</v>
      </c>
      <c r="AP3" s="5">
        <v>0</v>
      </c>
      <c r="AQ3" s="132"/>
      <c r="AR3" s="164">
        <f>+AT3</f>
        <v>29</v>
      </c>
      <c r="AS3" s="166" t="s">
        <v>1226</v>
      </c>
      <c r="AT3" s="164">
        <f>+AV3</f>
        <v>29</v>
      </c>
      <c r="AU3" s="166" t="s">
        <v>1226</v>
      </c>
      <c r="AV3" s="39">
        <v>29</v>
      </c>
      <c r="AW3" s="40">
        <v>0</v>
      </c>
      <c r="AX3" s="164">
        <f t="shared" ref="AX3" si="4">+AV3</f>
        <v>29</v>
      </c>
      <c r="AY3" s="166" t="s">
        <v>1226</v>
      </c>
      <c r="AZ3" s="164">
        <f t="shared" ref="AZ3" si="5">+AX3</f>
        <v>29</v>
      </c>
      <c r="BA3" s="166" t="s">
        <v>1226</v>
      </c>
      <c r="BB3" s="164">
        <f t="shared" ref="BB3" si="6">+AZ3</f>
        <v>29</v>
      </c>
      <c r="BC3" s="166" t="s">
        <v>1226</v>
      </c>
      <c r="BD3" s="39">
        <v>7</v>
      </c>
      <c r="BE3" s="40">
        <v>0</v>
      </c>
      <c r="BF3" s="164">
        <f>+BH3</f>
        <v>3</v>
      </c>
      <c r="BG3" s="166" t="s">
        <v>1226</v>
      </c>
      <c r="BH3" s="39">
        <v>3</v>
      </c>
      <c r="BI3" s="40">
        <v>0</v>
      </c>
      <c r="BJ3" s="164">
        <f t="shared" ref="BJ3" si="7">+BH3</f>
        <v>3</v>
      </c>
      <c r="BK3" s="166" t="s">
        <v>1226</v>
      </c>
      <c r="BL3" s="164">
        <f t="shared" ref="BL3" si="8">+BJ3</f>
        <v>3</v>
      </c>
      <c r="BM3" s="166" t="s">
        <v>1226</v>
      </c>
      <c r="BN3" s="164">
        <f t="shared" ref="BN3" si="9">+BL3</f>
        <v>3</v>
      </c>
      <c r="BO3" s="166" t="s">
        <v>1226</v>
      </c>
      <c r="BP3" s="164">
        <f t="shared" ref="BP3" si="10">+BN3</f>
        <v>3</v>
      </c>
      <c r="BQ3" s="166" t="s">
        <v>1226</v>
      </c>
      <c r="BR3" s="3">
        <v>0</v>
      </c>
      <c r="BS3" s="4">
        <v>0</v>
      </c>
      <c r="BT3" s="132"/>
      <c r="BU3" s="164">
        <f>+BR3</f>
        <v>0</v>
      </c>
      <c r="BV3" s="166" t="s">
        <v>1226</v>
      </c>
      <c r="BW3" s="164">
        <f t="shared" ref="BW3" si="11">+BU3</f>
        <v>0</v>
      </c>
      <c r="BX3" s="166" t="s">
        <v>1226</v>
      </c>
      <c r="BY3" s="164">
        <f t="shared" ref="BY3" si="12">+BW3</f>
        <v>0</v>
      </c>
      <c r="BZ3" s="166" t="s">
        <v>1226</v>
      </c>
      <c r="CA3" s="146"/>
      <c r="CB3" s="147"/>
      <c r="CC3" s="146"/>
      <c r="CD3" s="147"/>
      <c r="CE3" s="146"/>
      <c r="CF3" s="147"/>
      <c r="CG3" s="146"/>
      <c r="CH3" s="146"/>
      <c r="CI3" s="38" t="s">
        <v>148</v>
      </c>
      <c r="CJ3" t="s">
        <v>735</v>
      </c>
      <c r="CQ3" s="8" t="s">
        <v>4</v>
      </c>
    </row>
    <row r="4" spans="1:95" ht="16.5" hidden="1">
      <c r="A4" t="s">
        <v>1524</v>
      </c>
      <c r="B4" s="16">
        <v>20108</v>
      </c>
      <c r="C4" s="16"/>
      <c r="D4" s="16" t="s">
        <v>818</v>
      </c>
      <c r="E4" t="s">
        <v>819</v>
      </c>
      <c r="G4" s="126" t="s">
        <v>835</v>
      </c>
      <c r="H4" s="197" t="s">
        <v>1227</v>
      </c>
      <c r="I4" s="9"/>
      <c r="J4" s="2"/>
      <c r="K4" s="3">
        <v>4</v>
      </c>
      <c r="L4" s="4">
        <v>0</v>
      </c>
      <c r="M4" s="594">
        <v>5</v>
      </c>
      <c r="N4" s="203" t="s">
        <v>1007</v>
      </c>
      <c r="O4" s="3">
        <v>9</v>
      </c>
      <c r="P4" s="4">
        <v>0</v>
      </c>
      <c r="Q4" s="164">
        <f>+S4</f>
        <v>2</v>
      </c>
      <c r="R4" s="166" t="s">
        <v>1226</v>
      </c>
      <c r="S4" s="3">
        <v>2</v>
      </c>
      <c r="T4" s="4">
        <v>0</v>
      </c>
      <c r="U4" s="164">
        <f>+S4</f>
        <v>2</v>
      </c>
      <c r="V4" s="164" t="s">
        <v>1226</v>
      </c>
      <c r="W4" s="3">
        <v>7</v>
      </c>
      <c r="X4" s="4">
        <v>1</v>
      </c>
      <c r="Y4" s="3">
        <v>4</v>
      </c>
      <c r="Z4" s="4">
        <v>0</v>
      </c>
      <c r="AA4" s="3">
        <v>2</v>
      </c>
      <c r="AB4" s="4">
        <v>0</v>
      </c>
      <c r="AC4" s="164">
        <f>+AE4</f>
        <v>14</v>
      </c>
      <c r="AD4" s="166" t="s">
        <v>1226</v>
      </c>
      <c r="AE4" s="3">
        <v>14</v>
      </c>
      <c r="AF4" s="5">
        <v>0</v>
      </c>
      <c r="AG4" s="3">
        <v>1</v>
      </c>
      <c r="AH4" s="5">
        <v>0</v>
      </c>
      <c r="AI4" s="164">
        <f>+AG4</f>
        <v>1</v>
      </c>
      <c r="AJ4" s="166" t="s">
        <v>1226</v>
      </c>
      <c r="AK4" s="164">
        <f>+AI4</f>
        <v>1</v>
      </c>
      <c r="AL4" s="166" t="s">
        <v>1226</v>
      </c>
      <c r="AM4" s="164">
        <f>+AO4</f>
        <v>66</v>
      </c>
      <c r="AN4" s="166" t="s">
        <v>1226</v>
      </c>
      <c r="AO4" s="24">
        <f>10+15+13+16+12</f>
        <v>66</v>
      </c>
      <c r="AP4" s="5">
        <v>0</v>
      </c>
      <c r="AQ4" s="132"/>
      <c r="AR4" s="164">
        <f>+AT4</f>
        <v>47</v>
      </c>
      <c r="AS4" s="166" t="s">
        <v>1226</v>
      </c>
      <c r="AT4" s="164">
        <f>+AV4</f>
        <v>47</v>
      </c>
      <c r="AU4" s="166" t="s">
        <v>1226</v>
      </c>
      <c r="AV4" s="39">
        <v>47</v>
      </c>
      <c r="AW4" s="40">
        <v>0</v>
      </c>
      <c r="AX4" s="164">
        <f>+AV4</f>
        <v>47</v>
      </c>
      <c r="AY4" s="166" t="s">
        <v>1226</v>
      </c>
      <c r="AZ4" s="164">
        <f>+AX4</f>
        <v>47</v>
      </c>
      <c r="BA4" s="166" t="s">
        <v>1226</v>
      </c>
      <c r="BB4" s="164">
        <f t="shared" ref="BB4" si="13">+AZ4</f>
        <v>47</v>
      </c>
      <c r="BC4" s="166" t="s">
        <v>1226</v>
      </c>
      <c r="BD4" s="39">
        <v>2</v>
      </c>
      <c r="BE4" s="40">
        <v>0</v>
      </c>
      <c r="BF4" s="164">
        <f>+BH4</f>
        <v>7</v>
      </c>
      <c r="BG4" s="166" t="s">
        <v>1226</v>
      </c>
      <c r="BH4" s="39">
        <v>7</v>
      </c>
      <c r="BI4" s="40">
        <v>0</v>
      </c>
      <c r="BJ4" s="164">
        <f>+BH4</f>
        <v>7</v>
      </c>
      <c r="BK4" s="166" t="s">
        <v>1226</v>
      </c>
      <c r="BL4" s="164">
        <f>+BJ4</f>
        <v>7</v>
      </c>
      <c r="BM4" s="166" t="s">
        <v>1226</v>
      </c>
      <c r="BN4" s="164">
        <f>+BL4</f>
        <v>7</v>
      </c>
      <c r="BO4" s="166" t="s">
        <v>1226</v>
      </c>
      <c r="BP4" s="164">
        <f>+BN4</f>
        <v>7</v>
      </c>
      <c r="BQ4" s="166" t="s">
        <v>1226</v>
      </c>
      <c r="BR4" s="3">
        <v>9</v>
      </c>
      <c r="BS4" s="4">
        <v>0</v>
      </c>
      <c r="BT4" s="132"/>
      <c r="BU4" s="164">
        <f>+BR4</f>
        <v>9</v>
      </c>
      <c r="BV4" s="166" t="s">
        <v>1226</v>
      </c>
      <c r="BW4" s="164">
        <f t="shared" ref="BW4:BW5" si="14">+BU4</f>
        <v>9</v>
      </c>
      <c r="BX4" s="166" t="s">
        <v>1226</v>
      </c>
      <c r="BY4" s="164">
        <f t="shared" ref="BY4:BY5" si="15">+BW4</f>
        <v>9</v>
      </c>
      <c r="BZ4" s="166" t="s">
        <v>1226</v>
      </c>
      <c r="CA4" s="146"/>
      <c r="CB4" s="147"/>
      <c r="CC4" s="146"/>
      <c r="CD4" s="147"/>
      <c r="CE4" s="146"/>
      <c r="CF4" s="147"/>
      <c r="CG4" s="146"/>
      <c r="CH4" s="146"/>
      <c r="CI4" s="38" t="s">
        <v>148</v>
      </c>
      <c r="CJ4" t="s">
        <v>735</v>
      </c>
    </row>
    <row r="5" spans="1:95" ht="16.5" hidden="1">
      <c r="A5" t="s">
        <v>1524</v>
      </c>
      <c r="B5" s="16">
        <v>20121</v>
      </c>
      <c r="C5" s="16"/>
      <c r="D5" s="16" t="s">
        <v>818</v>
      </c>
      <c r="E5" t="s">
        <v>819</v>
      </c>
      <c r="G5" s="126" t="s">
        <v>835</v>
      </c>
      <c r="H5" s="197" t="s">
        <v>1229</v>
      </c>
      <c r="I5" s="9"/>
      <c r="J5" s="2"/>
      <c r="K5" s="3">
        <v>0</v>
      </c>
      <c r="L5" s="4">
        <v>0</v>
      </c>
      <c r="M5" s="30">
        <v>0</v>
      </c>
      <c r="N5" s="30"/>
      <c r="O5" s="3">
        <v>0</v>
      </c>
      <c r="P5" s="4">
        <v>0</v>
      </c>
      <c r="Q5" s="164">
        <f>+O5</f>
        <v>0</v>
      </c>
      <c r="R5" s="166" t="s">
        <v>1226</v>
      </c>
      <c r="S5" s="164">
        <f>+Q5</f>
        <v>0</v>
      </c>
      <c r="T5" s="164" t="s">
        <v>1226</v>
      </c>
      <c r="U5" s="3">
        <v>0</v>
      </c>
      <c r="V5" s="4">
        <v>0</v>
      </c>
      <c r="W5" s="3">
        <v>0</v>
      </c>
      <c r="X5" s="4">
        <v>0</v>
      </c>
      <c r="Y5" s="3">
        <v>0</v>
      </c>
      <c r="Z5" s="4">
        <v>0</v>
      </c>
      <c r="AA5" s="3">
        <v>0</v>
      </c>
      <c r="AB5" s="4">
        <v>0</v>
      </c>
      <c r="AC5" s="164">
        <f t="shared" si="2"/>
        <v>0</v>
      </c>
      <c r="AD5" s="166" t="s">
        <v>1226</v>
      </c>
      <c r="AE5" s="3">
        <v>0</v>
      </c>
      <c r="AF5" s="5">
        <v>0</v>
      </c>
      <c r="AG5" s="3">
        <v>0</v>
      </c>
      <c r="AH5" s="5">
        <v>0</v>
      </c>
      <c r="AI5" s="164">
        <f t="shared" ref="AI5:AI9" si="16">+AG5</f>
        <v>0</v>
      </c>
      <c r="AJ5" s="166" t="s">
        <v>1226</v>
      </c>
      <c r="AK5" s="164">
        <f t="shared" ref="AK5:AK9" si="17">+AI5</f>
        <v>0</v>
      </c>
      <c r="AL5" s="166" t="s">
        <v>1226</v>
      </c>
      <c r="AM5" s="164">
        <f t="shared" si="3"/>
        <v>122</v>
      </c>
      <c r="AN5" s="166" t="s">
        <v>1226</v>
      </c>
      <c r="AO5" s="39">
        <f>15+10+20+30+25+5+17</f>
        <v>122</v>
      </c>
      <c r="AP5" s="5">
        <v>0</v>
      </c>
      <c r="AQ5" s="132"/>
      <c r="AR5" s="164">
        <f>+AT5</f>
        <v>91</v>
      </c>
      <c r="AS5" s="166" t="s">
        <v>1226</v>
      </c>
      <c r="AT5" s="164">
        <f>+AV5</f>
        <v>91</v>
      </c>
      <c r="AU5" s="166" t="s">
        <v>1226</v>
      </c>
      <c r="AV5" s="39">
        <f>16+9+22+20+15+9</f>
        <v>91</v>
      </c>
      <c r="AW5" s="40">
        <v>0</v>
      </c>
      <c r="AX5" s="164">
        <f t="shared" ref="AX5:AX9" si="18">+AV5</f>
        <v>91</v>
      </c>
      <c r="AY5" s="166" t="s">
        <v>1226</v>
      </c>
      <c r="AZ5" s="164">
        <f t="shared" ref="AZ5:AZ9" si="19">+AX5</f>
        <v>91</v>
      </c>
      <c r="BA5" s="166" t="s">
        <v>1226</v>
      </c>
      <c r="BB5" s="39">
        <v>0</v>
      </c>
      <c r="BC5" s="40">
        <v>0</v>
      </c>
      <c r="BD5" s="39">
        <v>0</v>
      </c>
      <c r="BE5" s="40">
        <v>0</v>
      </c>
      <c r="BF5" s="164">
        <f>+BH5</f>
        <v>0</v>
      </c>
      <c r="BG5" s="166" t="s">
        <v>1226</v>
      </c>
      <c r="BH5" s="39">
        <v>0</v>
      </c>
      <c r="BI5" s="40">
        <v>0</v>
      </c>
      <c r="BJ5" s="164">
        <f t="shared" ref="BJ5:BJ55" si="20">+BH5</f>
        <v>0</v>
      </c>
      <c r="BK5" s="166" t="s">
        <v>1226</v>
      </c>
      <c r="BL5" s="164">
        <f t="shared" ref="BL5:BL55" si="21">+BJ5</f>
        <v>0</v>
      </c>
      <c r="BM5" s="166" t="s">
        <v>1226</v>
      </c>
      <c r="BN5" s="164">
        <f t="shared" ref="BN5:BN55" si="22">+BL5</f>
        <v>0</v>
      </c>
      <c r="BO5" s="166" t="s">
        <v>1226</v>
      </c>
      <c r="BP5" s="164">
        <f t="shared" ref="BP5:BP55" si="23">+BN5</f>
        <v>0</v>
      </c>
      <c r="BQ5" s="166" t="s">
        <v>1226</v>
      </c>
      <c r="BR5" s="3">
        <v>0</v>
      </c>
      <c r="BS5" s="4">
        <v>0</v>
      </c>
      <c r="BT5" s="132"/>
      <c r="BU5" s="164">
        <f>+BR5</f>
        <v>0</v>
      </c>
      <c r="BV5" s="166" t="s">
        <v>1226</v>
      </c>
      <c r="BW5" s="164">
        <f t="shared" si="14"/>
        <v>0</v>
      </c>
      <c r="BX5" s="166" t="s">
        <v>1226</v>
      </c>
      <c r="BY5" s="164">
        <f t="shared" si="15"/>
        <v>0</v>
      </c>
      <c r="BZ5" s="166" t="s">
        <v>1226</v>
      </c>
      <c r="CA5" s="146"/>
      <c r="CB5" s="147"/>
      <c r="CC5" s="146"/>
      <c r="CD5" s="147"/>
      <c r="CE5" s="146"/>
      <c r="CF5" s="147"/>
      <c r="CG5" s="146"/>
      <c r="CH5" s="146"/>
      <c r="CI5" s="38" t="s">
        <v>156</v>
      </c>
      <c r="CJ5" t="s">
        <v>735</v>
      </c>
      <c r="CQ5" s="8"/>
    </row>
    <row r="6" spans="1:95" ht="16.5" hidden="1">
      <c r="A6" t="s">
        <v>1524</v>
      </c>
      <c r="B6" s="16">
        <v>20118</v>
      </c>
      <c r="C6" s="16"/>
      <c r="D6" s="16" t="s">
        <v>818</v>
      </c>
      <c r="E6" t="s">
        <v>819</v>
      </c>
      <c r="G6" s="126" t="s">
        <v>835</v>
      </c>
      <c r="H6" s="197" t="s">
        <v>1230</v>
      </c>
      <c r="I6" s="9"/>
      <c r="J6" s="2"/>
      <c r="K6" s="3">
        <v>0</v>
      </c>
      <c r="L6" s="4">
        <v>0</v>
      </c>
      <c r="M6" s="10">
        <v>2</v>
      </c>
      <c r="N6" s="30">
        <v>0</v>
      </c>
      <c r="O6" s="3">
        <v>4</v>
      </c>
      <c r="P6" s="4">
        <v>0</v>
      </c>
      <c r="Q6" s="164">
        <f>+O6</f>
        <v>4</v>
      </c>
      <c r="R6" s="166" t="s">
        <v>1226</v>
      </c>
      <c r="S6" s="164">
        <f t="shared" ref="S6:S7" si="24">+Q6</f>
        <v>4</v>
      </c>
      <c r="T6" s="166" t="s">
        <v>1226</v>
      </c>
      <c r="U6" s="164">
        <f>+S6</f>
        <v>4</v>
      </c>
      <c r="V6" s="164" t="s">
        <v>1226</v>
      </c>
      <c r="W6" s="3">
        <v>1</v>
      </c>
      <c r="X6" s="4">
        <v>0</v>
      </c>
      <c r="Y6" s="3">
        <v>1</v>
      </c>
      <c r="Z6" s="4">
        <v>0</v>
      </c>
      <c r="AA6" s="3">
        <v>1</v>
      </c>
      <c r="AB6" s="4">
        <v>0</v>
      </c>
      <c r="AC6" s="164">
        <f t="shared" si="2"/>
        <v>0</v>
      </c>
      <c r="AD6" s="166" t="s">
        <v>1226</v>
      </c>
      <c r="AE6" s="3">
        <v>0</v>
      </c>
      <c r="AF6" s="5">
        <v>0</v>
      </c>
      <c r="AG6" s="3">
        <v>0</v>
      </c>
      <c r="AH6" s="5">
        <v>0</v>
      </c>
      <c r="AI6" s="164">
        <f t="shared" si="16"/>
        <v>0</v>
      </c>
      <c r="AJ6" s="166" t="s">
        <v>1226</v>
      </c>
      <c r="AK6" s="164">
        <f t="shared" si="17"/>
        <v>0</v>
      </c>
      <c r="AL6" s="166" t="s">
        <v>1226</v>
      </c>
      <c r="AM6" s="164">
        <f t="shared" si="3"/>
        <v>0</v>
      </c>
      <c r="AN6" s="166" t="s">
        <v>1226</v>
      </c>
      <c r="AO6" s="24">
        <v>0</v>
      </c>
      <c r="AP6" s="5">
        <v>0</v>
      </c>
      <c r="AQ6" s="132"/>
      <c r="AR6" s="164">
        <v>0</v>
      </c>
      <c r="AS6" s="166" t="s">
        <v>1226</v>
      </c>
      <c r="AT6" s="164">
        <v>0</v>
      </c>
      <c r="AU6" s="166" t="s">
        <v>1226</v>
      </c>
      <c r="AV6" s="39">
        <v>0</v>
      </c>
      <c r="AW6" s="40">
        <v>0</v>
      </c>
      <c r="AX6" s="164">
        <f t="shared" si="18"/>
        <v>0</v>
      </c>
      <c r="AY6" s="166" t="s">
        <v>1226</v>
      </c>
      <c r="AZ6" s="164">
        <f t="shared" si="19"/>
        <v>0</v>
      </c>
      <c r="BA6" s="166" t="s">
        <v>1226</v>
      </c>
      <c r="BB6" s="39">
        <v>0</v>
      </c>
      <c r="BC6" s="40">
        <v>0</v>
      </c>
      <c r="BD6" s="39">
        <v>0</v>
      </c>
      <c r="BE6" s="40">
        <v>0</v>
      </c>
      <c r="BF6" s="164">
        <f>+BH6</f>
        <v>0</v>
      </c>
      <c r="BG6" s="166" t="s">
        <v>1226</v>
      </c>
      <c r="BH6" s="39">
        <v>0</v>
      </c>
      <c r="BI6" s="40">
        <v>0</v>
      </c>
      <c r="BJ6" s="164">
        <f t="shared" si="20"/>
        <v>0</v>
      </c>
      <c r="BK6" s="166" t="s">
        <v>1226</v>
      </c>
      <c r="BL6" s="164">
        <f t="shared" si="21"/>
        <v>0</v>
      </c>
      <c r="BM6" s="166" t="s">
        <v>1226</v>
      </c>
      <c r="BN6" s="164">
        <f t="shared" si="22"/>
        <v>0</v>
      </c>
      <c r="BO6" s="166" t="s">
        <v>1226</v>
      </c>
      <c r="BP6" s="164">
        <f t="shared" si="23"/>
        <v>0</v>
      </c>
      <c r="BQ6" s="166" t="s">
        <v>1226</v>
      </c>
      <c r="BR6" s="3">
        <v>0</v>
      </c>
      <c r="BS6" s="4">
        <v>0</v>
      </c>
      <c r="BT6" s="132"/>
      <c r="BU6" s="164">
        <f>+BR6</f>
        <v>0</v>
      </c>
      <c r="BV6" s="166" t="s">
        <v>1226</v>
      </c>
      <c r="BW6" s="164">
        <f t="shared" ref="BW6" si="25">+BU6</f>
        <v>0</v>
      </c>
      <c r="BX6" s="166" t="s">
        <v>1226</v>
      </c>
      <c r="BY6" s="164">
        <f t="shared" ref="BY6" si="26">+BW6</f>
        <v>0</v>
      </c>
      <c r="BZ6" s="166" t="s">
        <v>1226</v>
      </c>
      <c r="CA6" s="146"/>
      <c r="CB6" s="147"/>
      <c r="CC6" s="146"/>
      <c r="CD6" s="147"/>
      <c r="CE6" s="146"/>
      <c r="CF6" s="147"/>
      <c r="CG6" s="146"/>
      <c r="CH6" s="146"/>
      <c r="CI6" s="38" t="s">
        <v>148</v>
      </c>
      <c r="CJ6" t="s">
        <v>735</v>
      </c>
    </row>
    <row r="7" spans="1:95" ht="16.5" hidden="1">
      <c r="A7" t="s">
        <v>1524</v>
      </c>
      <c r="B7" s="16">
        <v>20107</v>
      </c>
      <c r="C7" s="16"/>
      <c r="D7" s="16" t="s">
        <v>818</v>
      </c>
      <c r="E7" t="s">
        <v>819</v>
      </c>
      <c r="G7" s="126" t="s">
        <v>835</v>
      </c>
      <c r="H7" s="197" t="s">
        <v>1231</v>
      </c>
      <c r="I7" s="9"/>
      <c r="J7" s="2"/>
      <c r="K7" s="3">
        <v>0</v>
      </c>
      <c r="L7" s="4">
        <v>0</v>
      </c>
      <c r="M7" s="30">
        <v>0</v>
      </c>
      <c r="N7" s="30">
        <v>0</v>
      </c>
      <c r="O7" s="3">
        <v>3</v>
      </c>
      <c r="P7" s="4">
        <v>0</v>
      </c>
      <c r="Q7" s="164">
        <f>+O7</f>
        <v>3</v>
      </c>
      <c r="R7" s="166" t="s">
        <v>1226</v>
      </c>
      <c r="S7" s="164">
        <f t="shared" si="24"/>
        <v>3</v>
      </c>
      <c r="T7" s="166" t="s">
        <v>1226</v>
      </c>
      <c r="U7" s="164">
        <f>+S7</f>
        <v>3</v>
      </c>
      <c r="V7" s="164" t="s">
        <v>1226</v>
      </c>
      <c r="W7" s="3">
        <v>8</v>
      </c>
      <c r="X7" s="4">
        <v>0</v>
      </c>
      <c r="Y7" s="10">
        <v>8</v>
      </c>
      <c r="Z7" s="4">
        <v>0</v>
      </c>
      <c r="AA7" s="3">
        <v>8</v>
      </c>
      <c r="AB7" s="4">
        <v>0</v>
      </c>
      <c r="AC7" s="164">
        <f t="shared" si="2"/>
        <v>6</v>
      </c>
      <c r="AD7" s="166" t="s">
        <v>1226</v>
      </c>
      <c r="AE7" s="3">
        <v>6</v>
      </c>
      <c r="AF7" s="5">
        <v>0</v>
      </c>
      <c r="AG7" s="3">
        <v>7</v>
      </c>
      <c r="AH7" s="5">
        <v>0</v>
      </c>
      <c r="AI7" s="164">
        <f t="shared" si="16"/>
        <v>7</v>
      </c>
      <c r="AJ7" s="166" t="s">
        <v>1226</v>
      </c>
      <c r="AK7" s="164">
        <f t="shared" si="17"/>
        <v>7</v>
      </c>
      <c r="AL7" s="166" t="s">
        <v>1226</v>
      </c>
      <c r="AM7" s="164">
        <f t="shared" ref="AM7:AM9" si="27">+AO7</f>
        <v>0</v>
      </c>
      <c r="AN7" s="166" t="s">
        <v>1226</v>
      </c>
      <c r="AO7" s="24">
        <v>0</v>
      </c>
      <c r="AP7" s="5">
        <v>0</v>
      </c>
      <c r="AQ7" s="132"/>
      <c r="AR7" s="164">
        <f>+AT7</f>
        <v>1</v>
      </c>
      <c r="AS7" s="166" t="s">
        <v>1226</v>
      </c>
      <c r="AT7" s="164">
        <f>+AV7</f>
        <v>1</v>
      </c>
      <c r="AU7" s="166" t="s">
        <v>1226</v>
      </c>
      <c r="AV7" s="39">
        <v>1</v>
      </c>
      <c r="AW7" s="40">
        <v>0</v>
      </c>
      <c r="AX7" s="164">
        <f t="shared" si="18"/>
        <v>1</v>
      </c>
      <c r="AY7" s="166" t="s">
        <v>1226</v>
      </c>
      <c r="AZ7" s="164">
        <f t="shared" si="19"/>
        <v>1</v>
      </c>
      <c r="BA7" s="166" t="s">
        <v>1226</v>
      </c>
      <c r="BB7" s="39">
        <v>2</v>
      </c>
      <c r="BC7" s="40">
        <v>0</v>
      </c>
      <c r="BD7" s="164">
        <f>+BF7</f>
        <v>2</v>
      </c>
      <c r="BE7" s="166" t="s">
        <v>1226</v>
      </c>
      <c r="BF7" s="164">
        <f t="shared" ref="BF7" si="28">+BH7</f>
        <v>2</v>
      </c>
      <c r="BG7" s="166" t="s">
        <v>1226</v>
      </c>
      <c r="BH7" s="39">
        <v>2</v>
      </c>
      <c r="BI7" s="40">
        <v>0</v>
      </c>
      <c r="BJ7" s="164">
        <f t="shared" si="20"/>
        <v>2</v>
      </c>
      <c r="BK7" s="166" t="s">
        <v>1226</v>
      </c>
      <c r="BL7" s="164">
        <f t="shared" si="21"/>
        <v>2</v>
      </c>
      <c r="BM7" s="166" t="s">
        <v>1226</v>
      </c>
      <c r="BN7" s="164">
        <f t="shared" si="22"/>
        <v>2</v>
      </c>
      <c r="BO7" s="166" t="s">
        <v>1226</v>
      </c>
      <c r="BP7" s="164">
        <f t="shared" si="23"/>
        <v>2</v>
      </c>
      <c r="BQ7" s="166" t="s">
        <v>1226</v>
      </c>
      <c r="BR7" s="3">
        <v>0</v>
      </c>
      <c r="BS7" s="4">
        <v>0</v>
      </c>
      <c r="BT7" s="132"/>
      <c r="BU7" s="164">
        <f>+BR7</f>
        <v>0</v>
      </c>
      <c r="BV7" s="166" t="s">
        <v>1226</v>
      </c>
      <c r="BW7" s="164">
        <f t="shared" ref="BW7" si="29">+BU7</f>
        <v>0</v>
      </c>
      <c r="BX7" s="166" t="s">
        <v>1226</v>
      </c>
      <c r="BY7" s="164">
        <f t="shared" ref="BY7" si="30">+BW7</f>
        <v>0</v>
      </c>
      <c r="BZ7" s="166" t="s">
        <v>1226</v>
      </c>
      <c r="CA7" s="146"/>
      <c r="CB7" s="147"/>
      <c r="CC7" s="146"/>
      <c r="CD7" s="147"/>
      <c r="CE7" s="146"/>
      <c r="CF7" s="147"/>
      <c r="CG7" s="146"/>
      <c r="CH7" s="146"/>
      <c r="CI7" s="38" t="s">
        <v>148</v>
      </c>
      <c r="CJ7" t="s">
        <v>735</v>
      </c>
    </row>
    <row r="8" spans="1:95" ht="16.5" hidden="1">
      <c r="A8" t="s">
        <v>1524</v>
      </c>
      <c r="B8" s="16">
        <v>20032</v>
      </c>
      <c r="C8" s="16"/>
      <c r="D8" s="16" t="s">
        <v>818</v>
      </c>
      <c r="E8" t="s">
        <v>819</v>
      </c>
      <c r="G8" s="126" t="s">
        <v>836</v>
      </c>
      <c r="H8" s="197" t="s">
        <v>1246</v>
      </c>
      <c r="I8" s="9"/>
      <c r="J8" s="2"/>
      <c r="K8" s="39">
        <v>2</v>
      </c>
      <c r="L8" s="4">
        <v>0</v>
      </c>
      <c r="M8" s="41">
        <v>2</v>
      </c>
      <c r="N8" s="30">
        <v>0</v>
      </c>
      <c r="O8" s="39">
        <v>5</v>
      </c>
      <c r="P8" s="4">
        <v>0</v>
      </c>
      <c r="Q8" s="164">
        <f>+O8</f>
        <v>5</v>
      </c>
      <c r="R8" s="166" t="s">
        <v>1226</v>
      </c>
      <c r="S8" s="3">
        <v>0</v>
      </c>
      <c r="T8" s="4">
        <v>0</v>
      </c>
      <c r="U8" s="164">
        <f t="shared" ref="U8" si="31">+S8</f>
        <v>0</v>
      </c>
      <c r="V8" s="166" t="s">
        <v>1226</v>
      </c>
      <c r="W8" s="164">
        <f t="shared" ref="W8:W21" si="32">+U8</f>
        <v>0</v>
      </c>
      <c r="X8" s="166" t="s">
        <v>1226</v>
      </c>
      <c r="Y8" s="3">
        <v>0</v>
      </c>
      <c r="Z8" s="4">
        <v>0</v>
      </c>
      <c r="AA8" s="39">
        <v>0</v>
      </c>
      <c r="AB8" s="40">
        <v>0</v>
      </c>
      <c r="AC8" s="164">
        <f t="shared" si="2"/>
        <v>0</v>
      </c>
      <c r="AD8" s="166" t="s">
        <v>1226</v>
      </c>
      <c r="AE8" s="3">
        <v>0</v>
      </c>
      <c r="AF8" s="5">
        <v>0</v>
      </c>
      <c r="AG8" s="39">
        <v>0</v>
      </c>
      <c r="AH8" s="40">
        <v>0</v>
      </c>
      <c r="AI8" s="164">
        <f t="shared" si="16"/>
        <v>0</v>
      </c>
      <c r="AJ8" s="166" t="s">
        <v>1226</v>
      </c>
      <c r="AK8" s="164">
        <f t="shared" si="17"/>
        <v>0</v>
      </c>
      <c r="AL8" s="166" t="s">
        <v>1226</v>
      </c>
      <c r="AM8" s="164">
        <f t="shared" si="27"/>
        <v>0</v>
      </c>
      <c r="AN8" s="166" t="s">
        <v>1226</v>
      </c>
      <c r="AO8" s="24">
        <v>0</v>
      </c>
      <c r="AP8" s="5">
        <v>0</v>
      </c>
      <c r="AQ8" s="132"/>
      <c r="AR8" s="164">
        <f t="shared" ref="AR8:AR9" si="33">+AT8</f>
        <v>0</v>
      </c>
      <c r="AS8" s="166" t="s">
        <v>1226</v>
      </c>
      <c r="AT8" s="164">
        <f t="shared" ref="AT8:AT9" si="34">+AV8</f>
        <v>0</v>
      </c>
      <c r="AU8" s="166" t="s">
        <v>1226</v>
      </c>
      <c r="AV8" s="39">
        <v>0</v>
      </c>
      <c r="AW8" s="40">
        <v>0</v>
      </c>
      <c r="AX8" s="164">
        <f t="shared" si="18"/>
        <v>0</v>
      </c>
      <c r="AY8" s="166" t="s">
        <v>1226</v>
      </c>
      <c r="AZ8" s="164">
        <f t="shared" si="19"/>
        <v>0</v>
      </c>
      <c r="BA8" s="166" t="s">
        <v>1226</v>
      </c>
      <c r="BB8" s="164">
        <f t="shared" ref="BB8:BB9" si="35">+AZ8</f>
        <v>0</v>
      </c>
      <c r="BC8" s="166" t="s">
        <v>1226</v>
      </c>
      <c r="BD8" s="39">
        <v>0</v>
      </c>
      <c r="BE8" s="40">
        <v>0</v>
      </c>
      <c r="BF8" s="39">
        <v>0</v>
      </c>
      <c r="BG8" s="40">
        <v>0</v>
      </c>
      <c r="BH8" s="39">
        <v>0</v>
      </c>
      <c r="BI8" s="40">
        <v>0</v>
      </c>
      <c r="BJ8" s="164">
        <f t="shared" si="20"/>
        <v>0</v>
      </c>
      <c r="BK8" s="166" t="s">
        <v>1226</v>
      </c>
      <c r="BL8" s="164">
        <f t="shared" si="21"/>
        <v>0</v>
      </c>
      <c r="BM8" s="166" t="s">
        <v>1226</v>
      </c>
      <c r="BN8" s="164">
        <f t="shared" si="22"/>
        <v>0</v>
      </c>
      <c r="BO8" s="166" t="s">
        <v>1226</v>
      </c>
      <c r="BP8" s="164">
        <f t="shared" si="23"/>
        <v>0</v>
      </c>
      <c r="BQ8" s="166" t="s">
        <v>1226</v>
      </c>
      <c r="BR8" s="3">
        <v>0</v>
      </c>
      <c r="BS8" s="4">
        <v>0</v>
      </c>
      <c r="BT8" s="132"/>
      <c r="BU8" s="163">
        <v>3</v>
      </c>
      <c r="BV8" s="402">
        <v>0</v>
      </c>
      <c r="BW8" s="164">
        <f t="shared" ref="BW8:BW9" si="36">+BU8</f>
        <v>3</v>
      </c>
      <c r="BX8" s="166" t="s">
        <v>1226</v>
      </c>
      <c r="BY8" s="164">
        <f t="shared" ref="BY8:BY9" si="37">+BW8</f>
        <v>3</v>
      </c>
      <c r="BZ8" s="166" t="s">
        <v>1226</v>
      </c>
      <c r="CA8" s="146"/>
      <c r="CB8" s="147"/>
      <c r="CC8" s="146"/>
      <c r="CD8" s="147"/>
      <c r="CE8" s="146"/>
      <c r="CF8" s="147"/>
      <c r="CG8" s="146"/>
      <c r="CH8" s="146"/>
      <c r="CI8" s="38" t="s">
        <v>156</v>
      </c>
    </row>
    <row r="9" spans="1:95" ht="16.5" hidden="1">
      <c r="A9" t="s">
        <v>1524</v>
      </c>
      <c r="B9" s="16">
        <v>20032</v>
      </c>
      <c r="C9" s="16"/>
      <c r="D9" s="16" t="s">
        <v>818</v>
      </c>
      <c r="E9" t="s">
        <v>819</v>
      </c>
      <c r="G9" s="126" t="s">
        <v>836</v>
      </c>
      <c r="H9" s="197" t="s">
        <v>182</v>
      </c>
      <c r="I9" s="9"/>
      <c r="J9" s="2"/>
      <c r="K9" s="39">
        <v>0</v>
      </c>
      <c r="L9" s="4">
        <v>0</v>
      </c>
      <c r="M9" s="41">
        <v>1</v>
      </c>
      <c r="N9" s="30">
        <v>0</v>
      </c>
      <c r="O9" s="39">
        <v>1</v>
      </c>
      <c r="P9" s="4">
        <v>0</v>
      </c>
      <c r="Q9" s="164">
        <f t="shared" ref="Q9" si="38">+O9</f>
        <v>1</v>
      </c>
      <c r="R9" s="166" t="s">
        <v>1226</v>
      </c>
      <c r="S9" s="3">
        <v>1</v>
      </c>
      <c r="T9" s="4">
        <v>0</v>
      </c>
      <c r="U9" s="164">
        <v>0</v>
      </c>
      <c r="V9" s="166" t="s">
        <v>1226</v>
      </c>
      <c r="W9" s="164">
        <f t="shared" si="32"/>
        <v>0</v>
      </c>
      <c r="X9" s="166" t="s">
        <v>1226</v>
      </c>
      <c r="Y9" s="3">
        <v>0</v>
      </c>
      <c r="Z9" s="4">
        <v>0</v>
      </c>
      <c r="AA9" s="39">
        <v>1</v>
      </c>
      <c r="AB9" s="40">
        <v>0</v>
      </c>
      <c r="AC9" s="164">
        <f t="shared" si="2"/>
        <v>1</v>
      </c>
      <c r="AD9" s="166" t="s">
        <v>1226</v>
      </c>
      <c r="AE9" s="39">
        <v>1</v>
      </c>
      <c r="AF9" s="40">
        <v>0</v>
      </c>
      <c r="AG9" s="39">
        <v>1</v>
      </c>
      <c r="AH9" s="1054">
        <v>1.0000000000000001E-5</v>
      </c>
      <c r="AI9" s="164">
        <f t="shared" si="16"/>
        <v>1</v>
      </c>
      <c r="AJ9" s="166" t="s">
        <v>1226</v>
      </c>
      <c r="AK9" s="164">
        <f t="shared" si="17"/>
        <v>1</v>
      </c>
      <c r="AL9" s="166" t="s">
        <v>1226</v>
      </c>
      <c r="AM9" s="164">
        <f t="shared" si="27"/>
        <v>0</v>
      </c>
      <c r="AN9" s="166" t="s">
        <v>1226</v>
      </c>
      <c r="AO9" s="24">
        <v>0</v>
      </c>
      <c r="AP9" s="5">
        <v>0</v>
      </c>
      <c r="AQ9" s="132"/>
      <c r="AR9" s="164">
        <f t="shared" si="33"/>
        <v>0</v>
      </c>
      <c r="AS9" s="166" t="s">
        <v>1226</v>
      </c>
      <c r="AT9" s="164">
        <f t="shared" si="34"/>
        <v>0</v>
      </c>
      <c r="AU9" s="166" t="s">
        <v>1226</v>
      </c>
      <c r="AV9" s="39">
        <v>0</v>
      </c>
      <c r="AW9" s="40">
        <v>0</v>
      </c>
      <c r="AX9" s="164">
        <f t="shared" si="18"/>
        <v>0</v>
      </c>
      <c r="AY9" s="166" t="s">
        <v>1226</v>
      </c>
      <c r="AZ9" s="164">
        <f t="shared" si="19"/>
        <v>0</v>
      </c>
      <c r="BA9" s="166" t="s">
        <v>1226</v>
      </c>
      <c r="BB9" s="164">
        <f t="shared" si="35"/>
        <v>0</v>
      </c>
      <c r="BC9" s="166" t="s">
        <v>1226</v>
      </c>
      <c r="BD9" s="39">
        <v>0</v>
      </c>
      <c r="BE9" s="5">
        <v>0</v>
      </c>
      <c r="BF9" s="98">
        <v>0</v>
      </c>
      <c r="BG9" s="5">
        <v>1</v>
      </c>
      <c r="BH9" s="98">
        <v>0</v>
      </c>
      <c r="BI9" s="5">
        <v>1</v>
      </c>
      <c r="BJ9" s="164">
        <f t="shared" si="20"/>
        <v>0</v>
      </c>
      <c r="BK9" s="166" t="s">
        <v>1226</v>
      </c>
      <c r="BL9" s="164">
        <f t="shared" si="21"/>
        <v>0</v>
      </c>
      <c r="BM9" s="166" t="s">
        <v>1226</v>
      </c>
      <c r="BN9" s="164">
        <f t="shared" si="22"/>
        <v>0</v>
      </c>
      <c r="BO9" s="166" t="s">
        <v>1226</v>
      </c>
      <c r="BP9" s="164">
        <f t="shared" si="23"/>
        <v>0</v>
      </c>
      <c r="BQ9" s="166" t="s">
        <v>1226</v>
      </c>
      <c r="BR9" s="3">
        <v>0</v>
      </c>
      <c r="BS9" s="4">
        <v>1</v>
      </c>
      <c r="BT9" s="132"/>
      <c r="BU9" s="163">
        <v>2</v>
      </c>
      <c r="BV9" s="402">
        <v>1</v>
      </c>
      <c r="BW9" s="164">
        <f t="shared" si="36"/>
        <v>2</v>
      </c>
      <c r="BX9" s="166">
        <f>+BV9</f>
        <v>1</v>
      </c>
      <c r="BY9" s="164">
        <f t="shared" si="37"/>
        <v>2</v>
      </c>
      <c r="BZ9" s="166">
        <f>+BX9</f>
        <v>1</v>
      </c>
      <c r="CA9" s="146"/>
      <c r="CB9" s="147"/>
      <c r="CC9" s="146"/>
      <c r="CD9" s="147"/>
      <c r="CE9" s="146"/>
      <c r="CF9" s="147"/>
      <c r="CG9" s="146"/>
      <c r="CH9" s="146"/>
    </row>
    <row r="10" spans="1:95" ht="16.5" hidden="1">
      <c r="A10" t="s">
        <v>1524</v>
      </c>
      <c r="B10" s="16">
        <v>20031</v>
      </c>
      <c r="C10" s="16"/>
      <c r="D10" s="16" t="s">
        <v>818</v>
      </c>
      <c r="E10" s="37" t="s">
        <v>819</v>
      </c>
      <c r="F10" s="126"/>
      <c r="G10" s="126" t="s">
        <v>836</v>
      </c>
      <c r="H10" s="197" t="s">
        <v>1</v>
      </c>
      <c r="I10" s="9"/>
      <c r="J10" s="2"/>
      <c r="K10" s="3">
        <v>16</v>
      </c>
      <c r="L10" s="4">
        <v>38</v>
      </c>
      <c r="M10" s="10">
        <v>15</v>
      </c>
      <c r="N10" s="10">
        <v>45</v>
      </c>
      <c r="O10" s="3">
        <v>23</v>
      </c>
      <c r="P10" s="4">
        <v>45</v>
      </c>
      <c r="Q10" s="164">
        <f>+S10</f>
        <v>11</v>
      </c>
      <c r="R10" s="166">
        <f>+T10</f>
        <v>44</v>
      </c>
      <c r="S10" s="3">
        <v>11</v>
      </c>
      <c r="T10" s="4">
        <v>44</v>
      </c>
      <c r="U10" s="164">
        <f>+S10</f>
        <v>11</v>
      </c>
      <c r="V10" s="166">
        <f>+T10</f>
        <v>44</v>
      </c>
      <c r="W10" s="164">
        <f t="shared" si="32"/>
        <v>11</v>
      </c>
      <c r="X10" s="166">
        <f>+V10</f>
        <v>44</v>
      </c>
      <c r="Y10" s="3">
        <v>11</v>
      </c>
      <c r="Z10" s="4">
        <v>24</v>
      </c>
      <c r="AA10" s="3">
        <v>11</v>
      </c>
      <c r="AB10" s="4">
        <v>20</v>
      </c>
      <c r="AC10" s="164">
        <f>+AA10</f>
        <v>11</v>
      </c>
      <c r="AD10" s="166">
        <f>+AB10</f>
        <v>20</v>
      </c>
      <c r="AE10" s="3">
        <v>18</v>
      </c>
      <c r="AF10" s="5">
        <v>18</v>
      </c>
      <c r="AG10" s="3">
        <v>20</v>
      </c>
      <c r="AH10" s="5">
        <v>18</v>
      </c>
      <c r="AI10" s="164">
        <f>+AG10</f>
        <v>20</v>
      </c>
      <c r="AJ10" s="166">
        <f>+AH10</f>
        <v>18</v>
      </c>
      <c r="AK10" s="164">
        <f>+AI10</f>
        <v>20</v>
      </c>
      <c r="AL10" s="166">
        <f>+AJ10</f>
        <v>18</v>
      </c>
      <c r="AM10" s="164">
        <f>+AO10</f>
        <v>4</v>
      </c>
      <c r="AN10" s="166">
        <f>+AP10</f>
        <v>7</v>
      </c>
      <c r="AO10" s="24">
        <v>4</v>
      </c>
      <c r="AP10" s="5">
        <v>7</v>
      </c>
      <c r="AQ10" s="133"/>
      <c r="AR10" s="164">
        <f>+AT10</f>
        <v>11</v>
      </c>
      <c r="AS10" s="167">
        <f>+AU10</f>
        <v>5</v>
      </c>
      <c r="AT10" s="164">
        <f>+AV10</f>
        <v>11</v>
      </c>
      <c r="AU10" s="167">
        <f>+AW10</f>
        <v>5</v>
      </c>
      <c r="AV10" s="39">
        <v>11</v>
      </c>
      <c r="AW10" s="5">
        <v>5</v>
      </c>
      <c r="AX10" s="181">
        <f t="shared" ref="AX10:BC10" si="39">+AZ10</f>
        <v>3</v>
      </c>
      <c r="AY10" s="167">
        <f t="shared" si="39"/>
        <v>10</v>
      </c>
      <c r="AZ10" s="181">
        <f t="shared" si="39"/>
        <v>3</v>
      </c>
      <c r="BA10" s="167">
        <f t="shared" si="39"/>
        <v>10</v>
      </c>
      <c r="BB10" s="181">
        <f t="shared" si="39"/>
        <v>3</v>
      </c>
      <c r="BC10" s="167">
        <f t="shared" si="39"/>
        <v>10</v>
      </c>
      <c r="BD10" s="39">
        <v>3</v>
      </c>
      <c r="BE10" s="1072">
        <v>10</v>
      </c>
      <c r="BF10" s="18">
        <v>10</v>
      </c>
      <c r="BG10" s="5">
        <v>11</v>
      </c>
      <c r="BH10" s="18">
        <v>9</v>
      </c>
      <c r="BI10" s="5">
        <v>12</v>
      </c>
      <c r="BJ10" s="164">
        <f t="shared" si="20"/>
        <v>9</v>
      </c>
      <c r="BK10" s="166">
        <f>+BI10</f>
        <v>12</v>
      </c>
      <c r="BL10" s="164">
        <f t="shared" ref="BL10" si="40">+BJ10</f>
        <v>9</v>
      </c>
      <c r="BM10" s="166">
        <f>+BK10</f>
        <v>12</v>
      </c>
      <c r="BN10" s="164">
        <f t="shared" ref="BN10" si="41">+BL10</f>
        <v>9</v>
      </c>
      <c r="BO10" s="166">
        <f>+BM10</f>
        <v>12</v>
      </c>
      <c r="BP10" s="164">
        <f t="shared" si="23"/>
        <v>9</v>
      </c>
      <c r="BQ10" s="166" t="s">
        <v>1226</v>
      </c>
      <c r="BR10" s="3">
        <v>6</v>
      </c>
      <c r="BS10" s="4">
        <v>0</v>
      </c>
      <c r="BT10" s="133"/>
      <c r="BU10" s="1099">
        <v>16</v>
      </c>
      <c r="BV10" s="1100">
        <v>15</v>
      </c>
      <c r="BW10" s="164">
        <f t="shared" ref="BW10:BW11" si="42">+BU10</f>
        <v>16</v>
      </c>
      <c r="BX10" s="166">
        <f>+BV10</f>
        <v>15</v>
      </c>
      <c r="BY10" s="164">
        <f t="shared" ref="BY10:BY11" si="43">+BW10</f>
        <v>16</v>
      </c>
      <c r="BZ10" s="166">
        <f>+BX10</f>
        <v>15</v>
      </c>
      <c r="CA10" s="96"/>
      <c r="CB10" s="55"/>
      <c r="CC10" s="96"/>
      <c r="CD10" s="55"/>
      <c r="CE10" s="96"/>
      <c r="CF10" s="55"/>
      <c r="CG10" s="96"/>
      <c r="CH10" s="96"/>
      <c r="CI10" s="38" t="s">
        <v>156</v>
      </c>
      <c r="CJ10" s="123" t="s">
        <v>803</v>
      </c>
    </row>
    <row r="11" spans="1:95" ht="16.5" hidden="1">
      <c r="A11" t="s">
        <v>1524</v>
      </c>
      <c r="B11" s="16">
        <v>20037</v>
      </c>
      <c r="C11" s="16"/>
      <c r="D11" s="16" t="s">
        <v>818</v>
      </c>
      <c r="E11" t="s">
        <v>819</v>
      </c>
      <c r="G11" s="126" t="s">
        <v>836</v>
      </c>
      <c r="H11" s="197" t="s">
        <v>1247</v>
      </c>
      <c r="I11" s="9"/>
      <c r="J11" s="2"/>
      <c r="K11" s="3">
        <v>2</v>
      </c>
      <c r="L11" s="4">
        <v>0</v>
      </c>
      <c r="M11" s="30">
        <v>5</v>
      </c>
      <c r="N11" s="30"/>
      <c r="O11" s="3">
        <v>5</v>
      </c>
      <c r="P11" s="4">
        <v>0</v>
      </c>
      <c r="Q11" s="164">
        <f>+S11</f>
        <v>4</v>
      </c>
      <c r="R11" s="166" t="s">
        <v>1226</v>
      </c>
      <c r="S11" s="3">
        <v>4</v>
      </c>
      <c r="T11" s="4">
        <v>0</v>
      </c>
      <c r="U11" s="164">
        <f t="shared" ref="U11" si="44">+S11</f>
        <v>4</v>
      </c>
      <c r="V11" s="166" t="s">
        <v>1226</v>
      </c>
      <c r="W11" s="164">
        <f t="shared" si="32"/>
        <v>4</v>
      </c>
      <c r="X11" s="166" t="s">
        <v>1226</v>
      </c>
      <c r="Y11" s="3">
        <v>3</v>
      </c>
      <c r="Z11" s="4">
        <v>0</v>
      </c>
      <c r="AA11" s="3">
        <v>4</v>
      </c>
      <c r="AB11" s="4">
        <v>0</v>
      </c>
      <c r="AC11" s="164">
        <f>+AA11</f>
        <v>4</v>
      </c>
      <c r="AD11" s="166" t="s">
        <v>1226</v>
      </c>
      <c r="AE11" s="3">
        <v>0</v>
      </c>
      <c r="AF11" s="5">
        <v>0</v>
      </c>
      <c r="AG11" s="3">
        <v>1</v>
      </c>
      <c r="AH11" s="5">
        <v>0</v>
      </c>
      <c r="AI11" s="164">
        <f t="shared" ref="AI11:AI14" si="45">+AG11</f>
        <v>1</v>
      </c>
      <c r="AJ11" s="166" t="s">
        <v>1226</v>
      </c>
      <c r="AK11" s="164">
        <f t="shared" ref="AK11:AK14" si="46">+AI11</f>
        <v>1</v>
      </c>
      <c r="AL11" s="166" t="s">
        <v>1226</v>
      </c>
      <c r="AM11" s="164">
        <f t="shared" ref="AM11:AM16" si="47">+AO11</f>
        <v>0</v>
      </c>
      <c r="AN11" s="166" t="s">
        <v>1226</v>
      </c>
      <c r="AO11" s="24">
        <v>0</v>
      </c>
      <c r="AP11" s="5">
        <v>0</v>
      </c>
      <c r="AQ11" s="132"/>
      <c r="AR11" s="164">
        <f t="shared" ref="AR11:AR32" si="48">+AT11</f>
        <v>0</v>
      </c>
      <c r="AS11" s="166" t="s">
        <v>1226</v>
      </c>
      <c r="AT11" s="164">
        <f t="shared" ref="AT11:AT32" si="49">+AV11</f>
        <v>0</v>
      </c>
      <c r="AU11" s="166" t="s">
        <v>1226</v>
      </c>
      <c r="AV11" s="39">
        <v>0</v>
      </c>
      <c r="AW11" s="40">
        <v>0</v>
      </c>
      <c r="AX11" s="164">
        <f t="shared" ref="AX11:AX13" si="50">+AV11</f>
        <v>0</v>
      </c>
      <c r="AY11" s="166" t="s">
        <v>1226</v>
      </c>
      <c r="AZ11" s="164">
        <f t="shared" ref="AZ11:AZ13" si="51">+AX11</f>
        <v>0</v>
      </c>
      <c r="BA11" s="166" t="s">
        <v>1226</v>
      </c>
      <c r="BB11" s="58">
        <f>+AZ11</f>
        <v>0</v>
      </c>
      <c r="BC11" s="168" t="s">
        <v>54</v>
      </c>
      <c r="BD11" s="39">
        <v>1</v>
      </c>
      <c r="BE11" s="40">
        <v>0</v>
      </c>
      <c r="BF11" s="39">
        <v>0</v>
      </c>
      <c r="BG11" s="40">
        <v>0</v>
      </c>
      <c r="BH11" s="39">
        <v>0</v>
      </c>
      <c r="BI11" s="40">
        <v>0</v>
      </c>
      <c r="BJ11" s="164">
        <f t="shared" si="20"/>
        <v>0</v>
      </c>
      <c r="BK11" s="166" t="s">
        <v>1226</v>
      </c>
      <c r="BL11" s="164">
        <f t="shared" si="21"/>
        <v>0</v>
      </c>
      <c r="BM11" s="166" t="s">
        <v>1226</v>
      </c>
      <c r="BN11" s="164">
        <f t="shared" si="22"/>
        <v>0</v>
      </c>
      <c r="BO11" s="166" t="s">
        <v>1226</v>
      </c>
      <c r="BP11" s="164">
        <f t="shared" si="23"/>
        <v>0</v>
      </c>
      <c r="BQ11" s="166" t="s">
        <v>1226</v>
      </c>
      <c r="BR11" s="3">
        <v>0</v>
      </c>
      <c r="BS11" s="4">
        <v>0</v>
      </c>
      <c r="BT11" s="132"/>
      <c r="BU11" s="96">
        <v>1</v>
      </c>
      <c r="BV11" s="147">
        <v>0</v>
      </c>
      <c r="BW11" s="164">
        <f t="shared" si="42"/>
        <v>1</v>
      </c>
      <c r="BX11" s="166" t="s">
        <v>1226</v>
      </c>
      <c r="BY11" s="164">
        <f t="shared" si="43"/>
        <v>1</v>
      </c>
      <c r="BZ11" s="166" t="s">
        <v>1226</v>
      </c>
      <c r="CA11" s="146"/>
      <c r="CB11" s="147"/>
      <c r="CC11" s="146"/>
      <c r="CD11" s="147"/>
      <c r="CE11" s="146"/>
      <c r="CF11" s="147"/>
      <c r="CG11" s="146"/>
      <c r="CH11" s="146"/>
      <c r="CI11" s="38" t="s">
        <v>156</v>
      </c>
    </row>
    <row r="12" spans="1:95" ht="16.5" hidden="1">
      <c r="A12" t="s">
        <v>1524</v>
      </c>
      <c r="B12" s="16">
        <v>0</v>
      </c>
      <c r="C12" s="16"/>
      <c r="D12" s="16" t="s">
        <v>818</v>
      </c>
      <c r="E12" t="s">
        <v>819</v>
      </c>
      <c r="G12" s="126" t="s">
        <v>836</v>
      </c>
      <c r="H12" s="197" t="s">
        <v>1224</v>
      </c>
      <c r="I12" s="9"/>
      <c r="J12" s="2"/>
      <c r="K12" s="3">
        <v>0</v>
      </c>
      <c r="L12" s="4">
        <v>0</v>
      </c>
      <c r="M12" s="30">
        <v>0</v>
      </c>
      <c r="N12" s="30">
        <v>0</v>
      </c>
      <c r="O12" s="3">
        <v>0</v>
      </c>
      <c r="P12" s="4">
        <v>0</v>
      </c>
      <c r="Q12" s="164">
        <f t="shared" ref="Q12:Q27" si="52">+S12</f>
        <v>4</v>
      </c>
      <c r="R12" s="166" t="s">
        <v>1226</v>
      </c>
      <c r="S12" s="3">
        <v>4</v>
      </c>
      <c r="T12" s="4">
        <v>0</v>
      </c>
      <c r="U12" s="164">
        <f t="shared" ref="U12" si="53">+S12</f>
        <v>4</v>
      </c>
      <c r="V12" s="166" t="s">
        <v>1226</v>
      </c>
      <c r="W12" s="164">
        <f t="shared" si="32"/>
        <v>4</v>
      </c>
      <c r="X12" s="166" t="s">
        <v>1226</v>
      </c>
      <c r="Y12" s="172">
        <v>2</v>
      </c>
      <c r="Z12" s="593" t="s">
        <v>1007</v>
      </c>
      <c r="AA12" s="172">
        <v>3</v>
      </c>
      <c r="AB12" s="593" t="s">
        <v>1007</v>
      </c>
      <c r="AC12" s="164">
        <f t="shared" ref="AC12:AC21" si="54">+AA12</f>
        <v>3</v>
      </c>
      <c r="AD12" s="166" t="s">
        <v>1226</v>
      </c>
      <c r="AE12" s="3">
        <v>3</v>
      </c>
      <c r="AF12" s="5">
        <v>0</v>
      </c>
      <c r="AG12" s="172">
        <v>0</v>
      </c>
      <c r="AH12" s="178" t="s">
        <v>1008</v>
      </c>
      <c r="AI12" s="164">
        <f t="shared" si="45"/>
        <v>0</v>
      </c>
      <c r="AJ12" s="166" t="s">
        <v>1226</v>
      </c>
      <c r="AK12" s="164">
        <f t="shared" si="46"/>
        <v>0</v>
      </c>
      <c r="AL12" s="166" t="s">
        <v>1226</v>
      </c>
      <c r="AM12" s="164">
        <f t="shared" si="47"/>
        <v>0</v>
      </c>
      <c r="AN12" s="166" t="s">
        <v>1226</v>
      </c>
      <c r="AO12" s="24">
        <v>0</v>
      </c>
      <c r="AP12" s="5">
        <v>0</v>
      </c>
      <c r="AQ12" s="132"/>
      <c r="AR12" s="164">
        <f t="shared" si="48"/>
        <v>3</v>
      </c>
      <c r="AS12" s="166" t="s">
        <v>1226</v>
      </c>
      <c r="AT12" s="164">
        <f t="shared" si="49"/>
        <v>3</v>
      </c>
      <c r="AU12" s="166" t="s">
        <v>1226</v>
      </c>
      <c r="AV12" s="39">
        <v>3</v>
      </c>
      <c r="AW12" s="40">
        <v>0</v>
      </c>
      <c r="AX12" s="164">
        <f t="shared" si="50"/>
        <v>3</v>
      </c>
      <c r="AY12" s="166" t="s">
        <v>1226</v>
      </c>
      <c r="AZ12" s="164">
        <f t="shared" si="51"/>
        <v>3</v>
      </c>
      <c r="BA12" s="166" t="s">
        <v>1226</v>
      </c>
      <c r="BB12" s="164">
        <f t="shared" ref="BB12:BB17" si="55">+AZ12</f>
        <v>3</v>
      </c>
      <c r="BC12" s="166" t="s">
        <v>1226</v>
      </c>
      <c r="BD12" s="39">
        <v>0</v>
      </c>
      <c r="BE12" s="40">
        <v>0</v>
      </c>
      <c r="BF12" s="39">
        <v>0</v>
      </c>
      <c r="BG12" s="98">
        <v>0</v>
      </c>
      <c r="BH12" s="39">
        <v>0</v>
      </c>
      <c r="BI12" s="40">
        <v>0</v>
      </c>
      <c r="BJ12" s="164">
        <f t="shared" si="20"/>
        <v>0</v>
      </c>
      <c r="BK12" s="166" t="s">
        <v>1226</v>
      </c>
      <c r="BL12" s="164">
        <f t="shared" si="21"/>
        <v>0</v>
      </c>
      <c r="BM12" s="166" t="s">
        <v>1226</v>
      </c>
      <c r="BN12" s="164">
        <f t="shared" si="22"/>
        <v>0</v>
      </c>
      <c r="BO12" s="166" t="s">
        <v>1226</v>
      </c>
      <c r="BP12" s="164">
        <f t="shared" si="23"/>
        <v>0</v>
      </c>
      <c r="BQ12" s="166" t="s">
        <v>1226</v>
      </c>
      <c r="BR12" s="3">
        <v>0</v>
      </c>
      <c r="BS12" s="4">
        <v>0</v>
      </c>
      <c r="BT12" s="132"/>
      <c r="BU12" s="146">
        <v>0</v>
      </c>
      <c r="BV12" s="147">
        <v>0</v>
      </c>
      <c r="BW12" s="164">
        <f t="shared" ref="BW12:BW13" si="56">+BU12</f>
        <v>0</v>
      </c>
      <c r="BX12" s="166" t="s">
        <v>1226</v>
      </c>
      <c r="BY12" s="164">
        <f t="shared" ref="BY12:BY13" si="57">+BW12</f>
        <v>0</v>
      </c>
      <c r="BZ12" s="166" t="s">
        <v>1226</v>
      </c>
      <c r="CA12" s="146"/>
      <c r="CB12" s="147"/>
      <c r="CC12" s="146"/>
      <c r="CD12" s="147"/>
      <c r="CE12" s="146"/>
      <c r="CF12" s="147"/>
      <c r="CG12" s="146"/>
      <c r="CH12" s="146"/>
      <c r="CI12" s="38"/>
    </row>
    <row r="13" spans="1:95" ht="17.25" hidden="1">
      <c r="A13" t="s">
        <v>1524</v>
      </c>
      <c r="B13" s="16">
        <v>20054</v>
      </c>
      <c r="C13" s="16"/>
      <c r="D13" s="16" t="s">
        <v>818</v>
      </c>
      <c r="E13" t="s">
        <v>819</v>
      </c>
      <c r="F13" s="1075" t="s">
        <v>2726</v>
      </c>
      <c r="G13" s="126" t="s">
        <v>836</v>
      </c>
      <c r="H13" s="197" t="s">
        <v>1232</v>
      </c>
      <c r="I13" s="9"/>
      <c r="J13" s="2"/>
      <c r="K13" s="3">
        <v>40</v>
      </c>
      <c r="L13" s="4"/>
      <c r="M13" s="30">
        <v>63</v>
      </c>
      <c r="N13" s="30">
        <v>0</v>
      </c>
      <c r="O13" s="3">
        <v>50</v>
      </c>
      <c r="P13" s="4">
        <v>0</v>
      </c>
      <c r="Q13" s="164">
        <f t="shared" si="52"/>
        <v>50</v>
      </c>
      <c r="R13" s="166" t="s">
        <v>1226</v>
      </c>
      <c r="S13" s="3">
        <v>50</v>
      </c>
      <c r="T13" s="4">
        <v>0</v>
      </c>
      <c r="U13" s="3">
        <f>21+18+22</f>
        <v>61</v>
      </c>
      <c r="V13" s="4">
        <v>0</v>
      </c>
      <c r="W13" s="164">
        <f t="shared" si="32"/>
        <v>61</v>
      </c>
      <c r="X13" s="166" t="s">
        <v>1226</v>
      </c>
      <c r="Y13" s="3">
        <f>22+23+26+11+12</f>
        <v>94</v>
      </c>
      <c r="Z13" s="4">
        <v>0</v>
      </c>
      <c r="AA13" s="3">
        <v>96</v>
      </c>
      <c r="AB13" s="4">
        <v>0</v>
      </c>
      <c r="AC13" s="164">
        <f t="shared" si="54"/>
        <v>96</v>
      </c>
      <c r="AD13" s="166" t="s">
        <v>1226</v>
      </c>
      <c r="AE13" s="3">
        <f>11+28+7+24+20</f>
        <v>90</v>
      </c>
      <c r="AF13" s="5">
        <v>0</v>
      </c>
      <c r="AG13" s="3">
        <v>92</v>
      </c>
      <c r="AH13" s="5">
        <v>0</v>
      </c>
      <c r="AI13" s="164">
        <f t="shared" si="45"/>
        <v>92</v>
      </c>
      <c r="AJ13" s="166" t="s">
        <v>1226</v>
      </c>
      <c r="AK13" s="164">
        <f t="shared" si="46"/>
        <v>92</v>
      </c>
      <c r="AL13" s="166" t="s">
        <v>1226</v>
      </c>
      <c r="AM13" s="164">
        <f t="shared" si="47"/>
        <v>0</v>
      </c>
      <c r="AN13" s="166" t="s">
        <v>1226</v>
      </c>
      <c r="AO13" s="24">
        <v>0</v>
      </c>
      <c r="AP13" s="5">
        <v>0</v>
      </c>
      <c r="AQ13" s="132"/>
      <c r="AR13" s="164">
        <f t="shared" si="48"/>
        <v>0</v>
      </c>
      <c r="AS13" s="166" t="s">
        <v>1226</v>
      </c>
      <c r="AT13" s="164">
        <f t="shared" si="49"/>
        <v>0</v>
      </c>
      <c r="AU13" s="166" t="s">
        <v>1226</v>
      </c>
      <c r="AV13" s="39">
        <v>0</v>
      </c>
      <c r="AW13" s="40">
        <v>0</v>
      </c>
      <c r="AX13" s="164">
        <f t="shared" si="50"/>
        <v>0</v>
      </c>
      <c r="AY13" s="166" t="s">
        <v>1226</v>
      </c>
      <c r="AZ13" s="164">
        <f t="shared" si="51"/>
        <v>0</v>
      </c>
      <c r="BA13" s="166" t="s">
        <v>1226</v>
      </c>
      <c r="BB13" s="164">
        <f t="shared" si="55"/>
        <v>0</v>
      </c>
      <c r="BC13" s="166" t="s">
        <v>1226</v>
      </c>
      <c r="BD13" s="39">
        <v>0</v>
      </c>
      <c r="BE13" s="40">
        <v>0</v>
      </c>
      <c r="BF13" s="39">
        <v>0</v>
      </c>
      <c r="BG13" s="40">
        <v>0</v>
      </c>
      <c r="BH13" s="39">
        <v>0</v>
      </c>
      <c r="BI13" s="40">
        <v>0</v>
      </c>
      <c r="BJ13" s="164">
        <f t="shared" si="20"/>
        <v>0</v>
      </c>
      <c r="BK13" s="166" t="s">
        <v>1226</v>
      </c>
      <c r="BL13" s="164">
        <f t="shared" si="21"/>
        <v>0</v>
      </c>
      <c r="BM13" s="166" t="s">
        <v>1226</v>
      </c>
      <c r="BN13" s="164">
        <f t="shared" si="22"/>
        <v>0</v>
      </c>
      <c r="BO13" s="166" t="s">
        <v>1226</v>
      </c>
      <c r="BP13" s="164">
        <f t="shared" si="23"/>
        <v>0</v>
      </c>
      <c r="BQ13" s="166" t="s">
        <v>1226</v>
      </c>
      <c r="BR13" s="3">
        <v>0</v>
      </c>
      <c r="BS13" s="4">
        <v>0</v>
      </c>
      <c r="BT13" s="132"/>
      <c r="BU13" s="146">
        <v>0</v>
      </c>
      <c r="BV13" s="147">
        <v>0</v>
      </c>
      <c r="BW13" s="164">
        <f t="shared" si="56"/>
        <v>0</v>
      </c>
      <c r="BX13" s="166" t="s">
        <v>1226</v>
      </c>
      <c r="BY13" s="164">
        <f t="shared" si="57"/>
        <v>0</v>
      </c>
      <c r="BZ13" s="166" t="s">
        <v>1226</v>
      </c>
      <c r="CA13" s="146"/>
      <c r="CB13" s="147"/>
      <c r="CC13" s="146"/>
      <c r="CD13" s="147"/>
      <c r="CE13" s="146"/>
      <c r="CF13" s="147"/>
      <c r="CG13" s="146"/>
      <c r="CH13" s="146"/>
      <c r="CI13" s="38" t="s">
        <v>156</v>
      </c>
    </row>
    <row r="14" spans="1:95" ht="17.25" hidden="1">
      <c r="A14" t="s">
        <v>1524</v>
      </c>
      <c r="B14" s="16">
        <v>20048</v>
      </c>
      <c r="C14" s="16"/>
      <c r="D14" s="16" t="s">
        <v>818</v>
      </c>
      <c r="E14" t="s">
        <v>819</v>
      </c>
      <c r="F14" s="1075" t="s">
        <v>2728</v>
      </c>
      <c r="G14" s="126" t="s">
        <v>836</v>
      </c>
      <c r="H14" s="197" t="s">
        <v>1233</v>
      </c>
      <c r="I14" s="9"/>
      <c r="J14" s="2"/>
      <c r="K14" s="3">
        <v>11</v>
      </c>
      <c r="L14" s="4">
        <v>3</v>
      </c>
      <c r="M14" s="10">
        <v>20</v>
      </c>
      <c r="N14" s="30">
        <v>0</v>
      </c>
      <c r="O14" s="3">
        <v>15</v>
      </c>
      <c r="P14" s="4">
        <v>0</v>
      </c>
      <c r="Q14" s="164">
        <f t="shared" si="52"/>
        <v>22</v>
      </c>
      <c r="R14" s="166" t="s">
        <v>1226</v>
      </c>
      <c r="S14" s="3">
        <v>22</v>
      </c>
      <c r="T14" s="4">
        <v>0</v>
      </c>
      <c r="U14" s="164">
        <f t="shared" ref="U14" si="58">+S14</f>
        <v>22</v>
      </c>
      <c r="V14" s="166" t="s">
        <v>1226</v>
      </c>
      <c r="W14" s="164">
        <f t="shared" si="32"/>
        <v>22</v>
      </c>
      <c r="X14" s="166" t="s">
        <v>1226</v>
      </c>
      <c r="Y14" s="3">
        <v>12</v>
      </c>
      <c r="Z14" s="4">
        <v>0</v>
      </c>
      <c r="AA14" s="3">
        <v>12</v>
      </c>
      <c r="AB14" s="4">
        <v>0</v>
      </c>
      <c r="AC14" s="164">
        <f t="shared" si="54"/>
        <v>12</v>
      </c>
      <c r="AD14" s="166" t="s">
        <v>1226</v>
      </c>
      <c r="AE14" s="3">
        <v>6</v>
      </c>
      <c r="AF14" s="5">
        <v>0</v>
      </c>
      <c r="AG14" s="3">
        <v>7</v>
      </c>
      <c r="AH14" s="5">
        <v>0</v>
      </c>
      <c r="AI14" s="164">
        <f t="shared" si="45"/>
        <v>7</v>
      </c>
      <c r="AJ14" s="166" t="s">
        <v>1226</v>
      </c>
      <c r="AK14" s="164">
        <f t="shared" si="46"/>
        <v>7</v>
      </c>
      <c r="AL14" s="166" t="s">
        <v>1226</v>
      </c>
      <c r="AM14" s="164">
        <f t="shared" si="47"/>
        <v>6</v>
      </c>
      <c r="AN14" s="166" t="s">
        <v>1226</v>
      </c>
      <c r="AO14" s="24">
        <v>6</v>
      </c>
      <c r="AP14" s="5">
        <v>0</v>
      </c>
      <c r="AQ14" s="132"/>
      <c r="AR14" s="164">
        <f t="shared" si="48"/>
        <v>7</v>
      </c>
      <c r="AS14" s="166" t="s">
        <v>1226</v>
      </c>
      <c r="AT14" s="164">
        <f t="shared" si="49"/>
        <v>7</v>
      </c>
      <c r="AU14" s="166" t="s">
        <v>1226</v>
      </c>
      <c r="AV14" s="39">
        <v>7</v>
      </c>
      <c r="AW14" s="40">
        <v>0</v>
      </c>
      <c r="AX14" s="164">
        <f t="shared" ref="AX14:AX17" si="59">+AV14</f>
        <v>7</v>
      </c>
      <c r="AY14" s="166" t="s">
        <v>1226</v>
      </c>
      <c r="AZ14" s="164">
        <f t="shared" ref="AZ14:AZ17" si="60">+AX14</f>
        <v>7</v>
      </c>
      <c r="BA14" s="166" t="s">
        <v>1226</v>
      </c>
      <c r="BB14" s="164">
        <f t="shared" si="55"/>
        <v>7</v>
      </c>
      <c r="BC14" s="166" t="s">
        <v>1226</v>
      </c>
      <c r="BD14" s="39">
        <v>7</v>
      </c>
      <c r="BE14" s="40">
        <v>0</v>
      </c>
      <c r="BF14" s="39">
        <v>3</v>
      </c>
      <c r="BG14" s="98">
        <v>0</v>
      </c>
      <c r="BH14" s="39">
        <v>4</v>
      </c>
      <c r="BI14" s="40">
        <v>0</v>
      </c>
      <c r="BJ14" s="164">
        <f t="shared" si="20"/>
        <v>4</v>
      </c>
      <c r="BK14" s="166" t="s">
        <v>1226</v>
      </c>
      <c r="BL14" s="164">
        <f t="shared" si="21"/>
        <v>4</v>
      </c>
      <c r="BM14" s="166" t="s">
        <v>1226</v>
      </c>
      <c r="BN14" s="164">
        <f t="shared" si="22"/>
        <v>4</v>
      </c>
      <c r="BO14" s="166" t="s">
        <v>1226</v>
      </c>
      <c r="BP14" s="164">
        <f t="shared" si="23"/>
        <v>4</v>
      </c>
      <c r="BQ14" s="166" t="s">
        <v>1226</v>
      </c>
      <c r="BR14" s="3">
        <v>7</v>
      </c>
      <c r="BS14" s="4">
        <v>0</v>
      </c>
      <c r="BT14" s="132"/>
      <c r="BU14" s="96">
        <v>11</v>
      </c>
      <c r="BV14" s="147">
        <v>0</v>
      </c>
      <c r="BW14" s="164">
        <f t="shared" ref="BW14:BW17" si="61">+BU14</f>
        <v>11</v>
      </c>
      <c r="BX14" s="166" t="s">
        <v>1226</v>
      </c>
      <c r="BY14" s="164">
        <f t="shared" ref="BY14:BY17" si="62">+BW14</f>
        <v>11</v>
      </c>
      <c r="BZ14" s="166" t="s">
        <v>1226</v>
      </c>
      <c r="CA14" s="146"/>
      <c r="CB14" s="147"/>
      <c r="CC14" s="146"/>
      <c r="CD14" s="147"/>
      <c r="CE14" s="146"/>
      <c r="CF14" s="147"/>
      <c r="CG14" s="146"/>
      <c r="CH14" s="146"/>
      <c r="CI14" s="38" t="s">
        <v>156</v>
      </c>
    </row>
    <row r="15" spans="1:95" ht="17.25" hidden="1">
      <c r="A15" t="s">
        <v>1524</v>
      </c>
      <c r="B15" s="16">
        <v>20048</v>
      </c>
      <c r="C15" s="16"/>
      <c r="D15" s="16" t="s">
        <v>818</v>
      </c>
      <c r="E15" t="s">
        <v>819</v>
      </c>
      <c r="F15" s="1075" t="s">
        <v>2728</v>
      </c>
      <c r="G15" s="126" t="s">
        <v>836</v>
      </c>
      <c r="H15" s="197" t="s">
        <v>2850</v>
      </c>
      <c r="I15" s="9"/>
      <c r="J15" s="2"/>
      <c r="K15" s="3"/>
      <c r="L15" s="4"/>
      <c r="M15" s="10"/>
      <c r="N15" s="30"/>
      <c r="O15" s="3"/>
      <c r="P15" s="4"/>
      <c r="Q15" s="164"/>
      <c r="R15" s="166"/>
      <c r="S15" s="3"/>
      <c r="T15" s="4"/>
      <c r="U15" s="164"/>
      <c r="V15" s="166"/>
      <c r="W15" s="164"/>
      <c r="X15" s="166"/>
      <c r="Y15" s="3"/>
      <c r="Z15" s="4"/>
      <c r="AA15" s="3"/>
      <c r="AB15" s="4"/>
      <c r="AC15" s="164"/>
      <c r="AD15" s="166"/>
      <c r="AE15" s="3"/>
      <c r="AF15" s="5"/>
      <c r="AG15" s="3"/>
      <c r="AH15" s="5"/>
      <c r="AI15" s="164"/>
      <c r="AJ15" s="166"/>
      <c r="AK15" s="164"/>
      <c r="AL15" s="166"/>
      <c r="AM15" s="164"/>
      <c r="AN15" s="166"/>
      <c r="AO15" s="24"/>
      <c r="AP15" s="5"/>
      <c r="AQ15" s="132"/>
      <c r="AR15" s="164"/>
      <c r="AS15" s="166"/>
      <c r="AT15" s="164"/>
      <c r="AU15" s="166"/>
      <c r="AV15" s="39"/>
      <c r="AW15" s="40"/>
      <c r="AX15" s="164"/>
      <c r="AY15" s="166"/>
      <c r="AZ15" s="164"/>
      <c r="BA15" s="166"/>
      <c r="BB15" s="164"/>
      <c r="BC15" s="166"/>
      <c r="BD15" s="39"/>
      <c r="BE15" s="40"/>
      <c r="BF15" s="39"/>
      <c r="BG15" s="98"/>
      <c r="BH15" s="39"/>
      <c r="BI15" s="40"/>
      <c r="BJ15" s="164"/>
      <c r="BK15" s="166"/>
      <c r="BL15" s="164"/>
      <c r="BM15" s="166"/>
      <c r="BN15" s="164"/>
      <c r="BO15" s="166"/>
      <c r="BP15" s="164"/>
      <c r="BQ15" s="166"/>
      <c r="BR15" s="3">
        <v>0</v>
      </c>
      <c r="BS15" s="4">
        <v>0</v>
      </c>
      <c r="BT15" s="132"/>
      <c r="BU15" s="175">
        <v>2</v>
      </c>
      <c r="BV15" s="1108">
        <v>0</v>
      </c>
      <c r="BW15" s="164">
        <f t="shared" ref="BW15" si="63">+BU15</f>
        <v>2</v>
      </c>
      <c r="BX15" s="166" t="s">
        <v>1226</v>
      </c>
      <c r="BY15" s="164">
        <f t="shared" ref="BY15" si="64">+BW15</f>
        <v>2</v>
      </c>
      <c r="BZ15" s="166" t="s">
        <v>1226</v>
      </c>
      <c r="CA15" s="146"/>
      <c r="CB15" s="147"/>
      <c r="CC15" s="146"/>
      <c r="CD15" s="147"/>
      <c r="CE15" s="146"/>
      <c r="CF15" s="147"/>
      <c r="CG15" s="146"/>
      <c r="CH15" s="146"/>
      <c r="CI15" s="38"/>
    </row>
    <row r="16" spans="1:95" ht="16.5" hidden="1">
      <c r="A16" t="s">
        <v>1524</v>
      </c>
      <c r="B16" s="16">
        <v>20111</v>
      </c>
      <c r="C16" s="16"/>
      <c r="D16" s="16" t="s">
        <v>818</v>
      </c>
      <c r="E16" t="s">
        <v>819</v>
      </c>
      <c r="G16" s="126" t="s">
        <v>836</v>
      </c>
      <c r="H16" s="197" t="s">
        <v>1234</v>
      </c>
      <c r="I16" s="9"/>
      <c r="J16" s="2"/>
      <c r="K16" s="42">
        <v>3</v>
      </c>
      <c r="L16" s="4"/>
      <c r="M16" s="41">
        <v>2</v>
      </c>
      <c r="N16" s="30">
        <v>0</v>
      </c>
      <c r="O16" s="39">
        <v>2</v>
      </c>
      <c r="P16" s="4">
        <v>0</v>
      </c>
      <c r="Q16" s="164">
        <f t="shared" si="52"/>
        <v>5</v>
      </c>
      <c r="R16" s="166" t="s">
        <v>1226</v>
      </c>
      <c r="S16" s="3">
        <v>5</v>
      </c>
      <c r="T16" s="4">
        <v>0</v>
      </c>
      <c r="U16" s="164">
        <f t="shared" ref="U16" si="65">+S16</f>
        <v>5</v>
      </c>
      <c r="V16" s="166" t="s">
        <v>1226</v>
      </c>
      <c r="W16" s="164">
        <f t="shared" si="32"/>
        <v>5</v>
      </c>
      <c r="X16" s="166" t="s">
        <v>1226</v>
      </c>
      <c r="Y16" s="3">
        <v>5</v>
      </c>
      <c r="Z16" s="4">
        <v>3</v>
      </c>
      <c r="AA16" s="3">
        <v>6</v>
      </c>
      <c r="AB16" s="4">
        <v>3</v>
      </c>
      <c r="AC16" s="164">
        <f t="shared" si="54"/>
        <v>6</v>
      </c>
      <c r="AD16" s="166" t="s">
        <v>1226</v>
      </c>
      <c r="AE16" s="3">
        <v>0</v>
      </c>
      <c r="AF16" s="5">
        <v>3</v>
      </c>
      <c r="AG16" s="39">
        <v>4</v>
      </c>
      <c r="AH16" s="5">
        <v>2</v>
      </c>
      <c r="AI16" s="164">
        <f>+AG16</f>
        <v>4</v>
      </c>
      <c r="AJ16" s="166">
        <f>+AH16</f>
        <v>2</v>
      </c>
      <c r="AK16" s="164">
        <f>+AI16</f>
        <v>4</v>
      </c>
      <c r="AL16" s="166">
        <f>+AJ16</f>
        <v>2</v>
      </c>
      <c r="AM16" s="164">
        <f t="shared" si="47"/>
        <v>1</v>
      </c>
      <c r="AN16" s="166" t="s">
        <v>1226</v>
      </c>
      <c r="AO16" s="24">
        <v>1</v>
      </c>
      <c r="AP16" s="5">
        <v>0</v>
      </c>
      <c r="AQ16" s="133"/>
      <c r="AR16" s="164">
        <f t="shared" si="48"/>
        <v>2</v>
      </c>
      <c r="AS16" s="166" t="s">
        <v>1226</v>
      </c>
      <c r="AT16" s="164">
        <f t="shared" si="49"/>
        <v>2</v>
      </c>
      <c r="AU16" s="166" t="s">
        <v>1226</v>
      </c>
      <c r="AV16" s="39">
        <v>2</v>
      </c>
      <c r="AW16" s="5">
        <v>1</v>
      </c>
      <c r="AX16" s="164">
        <f t="shared" si="59"/>
        <v>2</v>
      </c>
      <c r="AY16" s="166" t="s">
        <v>1226</v>
      </c>
      <c r="AZ16" s="164">
        <f t="shared" si="60"/>
        <v>2</v>
      </c>
      <c r="BA16" s="166" t="s">
        <v>1226</v>
      </c>
      <c r="BB16" s="164">
        <f t="shared" si="55"/>
        <v>2</v>
      </c>
      <c r="BC16" s="166" t="s">
        <v>1226</v>
      </c>
      <c r="BD16" s="39">
        <v>2</v>
      </c>
      <c r="BE16" s="40">
        <v>0</v>
      </c>
      <c r="BF16" s="39">
        <v>1</v>
      </c>
      <c r="BG16" s="40">
        <v>0</v>
      </c>
      <c r="BH16" s="39">
        <v>1</v>
      </c>
      <c r="BI16" s="40">
        <v>0</v>
      </c>
      <c r="BJ16" s="164">
        <f t="shared" si="20"/>
        <v>1</v>
      </c>
      <c r="BK16" s="166" t="s">
        <v>1226</v>
      </c>
      <c r="BL16" s="164">
        <f t="shared" si="21"/>
        <v>1</v>
      </c>
      <c r="BM16" s="166" t="s">
        <v>1226</v>
      </c>
      <c r="BN16" s="164">
        <f t="shared" si="22"/>
        <v>1</v>
      </c>
      <c r="BO16" s="166" t="s">
        <v>1226</v>
      </c>
      <c r="BP16" s="164">
        <f t="shared" si="23"/>
        <v>1</v>
      </c>
      <c r="BQ16" s="166" t="s">
        <v>1226</v>
      </c>
      <c r="BR16" s="3">
        <v>2</v>
      </c>
      <c r="BS16" s="4">
        <v>0</v>
      </c>
      <c r="BT16" s="133"/>
      <c r="BU16" s="164">
        <f>+BR16</f>
        <v>2</v>
      </c>
      <c r="BV16" s="166" t="s">
        <v>1226</v>
      </c>
      <c r="BW16" s="164">
        <f t="shared" si="61"/>
        <v>2</v>
      </c>
      <c r="BX16" s="166" t="s">
        <v>1226</v>
      </c>
      <c r="BY16" s="164">
        <f t="shared" si="62"/>
        <v>2</v>
      </c>
      <c r="BZ16" s="166" t="s">
        <v>1226</v>
      </c>
      <c r="CA16" s="96"/>
      <c r="CB16" s="55"/>
      <c r="CC16" s="96"/>
      <c r="CD16" s="55"/>
      <c r="CE16" s="96"/>
      <c r="CF16" s="55"/>
      <c r="CG16" s="96"/>
      <c r="CH16" s="96"/>
      <c r="CI16" t="s">
        <v>365</v>
      </c>
    </row>
    <row r="17" spans="1:96" ht="16.5" hidden="1">
      <c r="A17" t="s">
        <v>1524</v>
      </c>
      <c r="B17" s="709" t="s">
        <v>1592</v>
      </c>
      <c r="C17" s="709"/>
      <c r="D17" s="16" t="s">
        <v>818</v>
      </c>
      <c r="E17" t="s">
        <v>871</v>
      </c>
      <c r="G17" s="126" t="s">
        <v>836</v>
      </c>
      <c r="H17" s="197" t="s">
        <v>1235</v>
      </c>
      <c r="I17" s="9"/>
      <c r="J17" s="2"/>
      <c r="K17" s="3">
        <v>2</v>
      </c>
      <c r="L17" s="4">
        <v>2</v>
      </c>
      <c r="M17" s="30">
        <v>0</v>
      </c>
      <c r="N17" s="30">
        <v>0</v>
      </c>
      <c r="O17" s="3">
        <v>18</v>
      </c>
      <c r="P17" s="4">
        <v>30</v>
      </c>
      <c r="Q17" s="164">
        <f t="shared" si="52"/>
        <v>0</v>
      </c>
      <c r="R17" s="166" t="s">
        <v>1226</v>
      </c>
      <c r="S17" s="3">
        <v>0</v>
      </c>
      <c r="T17" s="4">
        <v>0</v>
      </c>
      <c r="U17" s="3">
        <v>0</v>
      </c>
      <c r="V17" s="4">
        <v>0</v>
      </c>
      <c r="W17" s="164">
        <f t="shared" si="32"/>
        <v>0</v>
      </c>
      <c r="X17" s="166" t="s">
        <v>1226</v>
      </c>
      <c r="Y17" s="3">
        <v>5</v>
      </c>
      <c r="Z17" s="5">
        <v>0</v>
      </c>
      <c r="AA17" s="172">
        <v>0</v>
      </c>
      <c r="AB17" s="394" t="s">
        <v>1004</v>
      </c>
      <c r="AC17" s="164">
        <f t="shared" si="54"/>
        <v>0</v>
      </c>
      <c r="AD17" s="166" t="s">
        <v>1226</v>
      </c>
      <c r="AE17" s="3">
        <v>0</v>
      </c>
      <c r="AF17" s="5">
        <v>0</v>
      </c>
      <c r="AG17" s="3">
        <v>1</v>
      </c>
      <c r="AH17" s="5">
        <v>0</v>
      </c>
      <c r="AI17" s="164">
        <f>+AG17</f>
        <v>1</v>
      </c>
      <c r="AJ17" s="166" t="s">
        <v>1226</v>
      </c>
      <c r="AK17" s="164">
        <f t="shared" ref="AK17:AK24" si="66">+AI17</f>
        <v>1</v>
      </c>
      <c r="AL17" s="166" t="s">
        <v>1226</v>
      </c>
      <c r="AM17" s="164">
        <f t="shared" ref="AM17" si="67">+AO17</f>
        <v>0</v>
      </c>
      <c r="AN17" s="166" t="s">
        <v>1226</v>
      </c>
      <c r="AO17" s="24">
        <v>0</v>
      </c>
      <c r="AP17" s="5">
        <v>0</v>
      </c>
      <c r="AQ17" s="132"/>
      <c r="AR17" s="164">
        <f t="shared" si="48"/>
        <v>0</v>
      </c>
      <c r="AS17" s="166" t="s">
        <v>1226</v>
      </c>
      <c r="AT17" s="164">
        <f t="shared" si="49"/>
        <v>0</v>
      </c>
      <c r="AU17" s="166" t="s">
        <v>1226</v>
      </c>
      <c r="AV17" s="39">
        <v>0</v>
      </c>
      <c r="AW17" s="40">
        <v>0</v>
      </c>
      <c r="AX17" s="164">
        <f t="shared" si="59"/>
        <v>0</v>
      </c>
      <c r="AY17" s="166" t="s">
        <v>1226</v>
      </c>
      <c r="AZ17" s="164">
        <f t="shared" si="60"/>
        <v>0</v>
      </c>
      <c r="BA17" s="166" t="s">
        <v>1226</v>
      </c>
      <c r="BB17" s="164">
        <f t="shared" si="55"/>
        <v>0</v>
      </c>
      <c r="BC17" s="166" t="s">
        <v>1226</v>
      </c>
      <c r="BD17" s="39">
        <v>0</v>
      </c>
      <c r="BE17" s="40">
        <v>0</v>
      </c>
      <c r="BF17" s="39">
        <v>0</v>
      </c>
      <c r="BG17" s="40">
        <v>0</v>
      </c>
      <c r="BH17" s="39">
        <v>0</v>
      </c>
      <c r="BI17" s="40">
        <v>0</v>
      </c>
      <c r="BJ17" s="164">
        <f t="shared" si="20"/>
        <v>0</v>
      </c>
      <c r="BK17" s="166" t="s">
        <v>1226</v>
      </c>
      <c r="BL17" s="164">
        <f t="shared" si="21"/>
        <v>0</v>
      </c>
      <c r="BM17" s="166" t="s">
        <v>1226</v>
      </c>
      <c r="BN17" s="164">
        <f t="shared" si="22"/>
        <v>0</v>
      </c>
      <c r="BO17" s="166" t="s">
        <v>1226</v>
      </c>
      <c r="BP17" s="164">
        <f t="shared" si="23"/>
        <v>0</v>
      </c>
      <c r="BQ17" s="166" t="s">
        <v>1226</v>
      </c>
      <c r="BR17" s="3">
        <v>0</v>
      </c>
      <c r="BS17" s="4">
        <v>0</v>
      </c>
      <c r="BT17" s="132"/>
      <c r="BU17" s="146">
        <v>0</v>
      </c>
      <c r="BV17" s="147">
        <v>0</v>
      </c>
      <c r="BW17" s="164">
        <f t="shared" si="61"/>
        <v>0</v>
      </c>
      <c r="BX17" s="166" t="s">
        <v>1226</v>
      </c>
      <c r="BY17" s="164">
        <f t="shared" si="62"/>
        <v>0</v>
      </c>
      <c r="BZ17" s="166" t="s">
        <v>1226</v>
      </c>
      <c r="CA17" s="146"/>
      <c r="CB17" s="147"/>
      <c r="CC17" s="146"/>
      <c r="CD17" s="147"/>
      <c r="CE17" s="146"/>
      <c r="CF17" s="147"/>
      <c r="CG17" s="146"/>
      <c r="CH17" s="146"/>
      <c r="CI17" t="s">
        <v>723</v>
      </c>
    </row>
    <row r="18" spans="1:96" ht="16.5" hidden="1">
      <c r="A18" t="s">
        <v>1524</v>
      </c>
      <c r="B18" s="16">
        <v>0</v>
      </c>
      <c r="C18" s="16"/>
      <c r="D18" s="16" t="s">
        <v>818</v>
      </c>
      <c r="E18" t="s">
        <v>821</v>
      </c>
      <c r="G18" s="126" t="s">
        <v>836</v>
      </c>
      <c r="H18" s="197" t="s">
        <v>1236</v>
      </c>
      <c r="I18" s="5">
        <v>0</v>
      </c>
      <c r="J18" s="5"/>
      <c r="K18" s="3">
        <v>0</v>
      </c>
      <c r="L18" s="5">
        <v>0</v>
      </c>
      <c r="M18" s="10">
        <v>0</v>
      </c>
      <c r="N18" s="5">
        <v>0</v>
      </c>
      <c r="O18" s="3">
        <v>0</v>
      </c>
      <c r="P18" s="5">
        <v>0</v>
      </c>
      <c r="Q18" s="164">
        <f t="shared" si="52"/>
        <v>0</v>
      </c>
      <c r="R18" s="166" t="s">
        <v>1226</v>
      </c>
      <c r="S18" s="3">
        <v>0</v>
      </c>
      <c r="T18" s="4">
        <v>0</v>
      </c>
      <c r="U18" s="3">
        <v>0</v>
      </c>
      <c r="V18" s="4">
        <v>0</v>
      </c>
      <c r="W18" s="164">
        <f t="shared" si="32"/>
        <v>0</v>
      </c>
      <c r="X18" s="166" t="s">
        <v>1226</v>
      </c>
      <c r="Y18" s="3">
        <v>0</v>
      </c>
      <c r="Z18" s="5">
        <v>0</v>
      </c>
      <c r="AA18" s="3">
        <v>0</v>
      </c>
      <c r="AB18" s="4">
        <v>0</v>
      </c>
      <c r="AC18" s="164">
        <f t="shared" ref="AC18" si="68">+AA18</f>
        <v>0</v>
      </c>
      <c r="AD18" s="166" t="s">
        <v>1226</v>
      </c>
      <c r="AE18" s="3">
        <v>0</v>
      </c>
      <c r="AF18" s="5">
        <v>0</v>
      </c>
      <c r="AG18" s="3">
        <v>0</v>
      </c>
      <c r="AH18" s="5">
        <v>0</v>
      </c>
      <c r="AI18" s="164">
        <f t="shared" ref="AI18:AI24" si="69">+AG18</f>
        <v>0</v>
      </c>
      <c r="AJ18" s="166" t="s">
        <v>1226</v>
      </c>
      <c r="AK18" s="164">
        <f t="shared" si="66"/>
        <v>0</v>
      </c>
      <c r="AL18" s="166" t="s">
        <v>1226</v>
      </c>
      <c r="AM18" s="164">
        <v>0</v>
      </c>
      <c r="AN18" s="166" t="s">
        <v>1226</v>
      </c>
      <c r="AO18" s="182">
        <v>3</v>
      </c>
      <c r="AP18" s="178" t="s">
        <v>1008</v>
      </c>
      <c r="AQ18" s="132"/>
      <c r="AR18" s="164">
        <f t="shared" si="48"/>
        <v>0</v>
      </c>
      <c r="AS18" s="166" t="s">
        <v>1226</v>
      </c>
      <c r="AT18" s="164">
        <f t="shared" si="49"/>
        <v>0</v>
      </c>
      <c r="AU18" s="166" t="s">
        <v>1226</v>
      </c>
      <c r="AV18" s="39">
        <v>0</v>
      </c>
      <c r="AW18" s="40">
        <v>0</v>
      </c>
      <c r="AX18" s="164">
        <f t="shared" ref="AX18" si="70">+AV18</f>
        <v>0</v>
      </c>
      <c r="AY18" s="166" t="s">
        <v>1226</v>
      </c>
      <c r="AZ18" s="164">
        <f t="shared" ref="AZ18" si="71">+AX18</f>
        <v>0</v>
      </c>
      <c r="BA18" s="166" t="s">
        <v>1226</v>
      </c>
      <c r="BB18" s="164">
        <f t="shared" ref="BB18" si="72">+AZ18</f>
        <v>0</v>
      </c>
      <c r="BC18" s="166" t="s">
        <v>1226</v>
      </c>
      <c r="BD18" s="39">
        <v>0</v>
      </c>
      <c r="BE18" s="40">
        <v>0</v>
      </c>
      <c r="BF18" s="39">
        <v>0</v>
      </c>
      <c r="BG18" s="40">
        <v>0</v>
      </c>
      <c r="BH18" s="39">
        <v>0</v>
      </c>
      <c r="BI18" s="40">
        <v>0</v>
      </c>
      <c r="BJ18" s="164">
        <f t="shared" si="20"/>
        <v>0</v>
      </c>
      <c r="BK18" s="166" t="s">
        <v>1226</v>
      </c>
      <c r="BL18" s="164">
        <f t="shared" si="21"/>
        <v>0</v>
      </c>
      <c r="BM18" s="166" t="s">
        <v>1226</v>
      </c>
      <c r="BN18" s="164">
        <f t="shared" si="22"/>
        <v>0</v>
      </c>
      <c r="BO18" s="166" t="s">
        <v>1226</v>
      </c>
      <c r="BP18" s="164">
        <f t="shared" si="23"/>
        <v>0</v>
      </c>
      <c r="BQ18" s="166" t="s">
        <v>1226</v>
      </c>
      <c r="BR18" s="3">
        <v>0</v>
      </c>
      <c r="BS18" s="4">
        <v>0</v>
      </c>
      <c r="BT18" s="132"/>
      <c r="BU18" s="146">
        <v>0</v>
      </c>
      <c r="BV18" s="147">
        <v>0</v>
      </c>
      <c r="BW18" s="164">
        <f t="shared" ref="BW18" si="73">+BU18</f>
        <v>0</v>
      </c>
      <c r="BX18" s="166" t="s">
        <v>1226</v>
      </c>
      <c r="BY18" s="164">
        <f t="shared" ref="BY18" si="74">+BW18</f>
        <v>0</v>
      </c>
      <c r="BZ18" s="166" t="s">
        <v>1226</v>
      </c>
      <c r="CA18" s="3"/>
      <c r="CB18" s="5"/>
      <c r="CC18" s="3"/>
      <c r="CD18" s="5"/>
      <c r="CE18" s="3"/>
      <c r="CF18" s="5"/>
      <c r="CG18" s="3"/>
      <c r="CH18" s="5"/>
      <c r="CI18" s="3"/>
      <c r="CJ18" s="5"/>
      <c r="CK18" s="3"/>
      <c r="CL18" s="5"/>
      <c r="CM18" s="3"/>
      <c r="CN18" s="5"/>
      <c r="CO18" s="3"/>
      <c r="CP18" s="5"/>
      <c r="CQ18" s="3"/>
      <c r="CR18" s="5"/>
    </row>
    <row r="19" spans="1:96" ht="16.5" hidden="1">
      <c r="A19" t="s">
        <v>1524</v>
      </c>
      <c r="B19" s="16">
        <v>0</v>
      </c>
      <c r="C19" s="16"/>
      <c r="D19" s="16" t="s">
        <v>818</v>
      </c>
      <c r="E19" t="s">
        <v>821</v>
      </c>
      <c r="G19" s="126" t="s">
        <v>836</v>
      </c>
      <c r="H19" s="197" t="s">
        <v>1237</v>
      </c>
      <c r="I19" s="9"/>
      <c r="J19" s="2"/>
      <c r="K19" s="3">
        <v>4</v>
      </c>
      <c r="L19" s="4">
        <v>0</v>
      </c>
      <c r="M19" s="30">
        <v>0</v>
      </c>
      <c r="N19" s="30">
        <v>0</v>
      </c>
      <c r="O19" s="3">
        <v>0</v>
      </c>
      <c r="P19" s="4">
        <v>0</v>
      </c>
      <c r="Q19" s="164">
        <f t="shared" si="52"/>
        <v>0</v>
      </c>
      <c r="R19" s="166" t="s">
        <v>1226</v>
      </c>
      <c r="S19" s="3">
        <v>0</v>
      </c>
      <c r="T19" s="4">
        <v>0</v>
      </c>
      <c r="U19" s="3">
        <v>2</v>
      </c>
      <c r="V19" s="4">
        <v>0</v>
      </c>
      <c r="W19" s="164">
        <f t="shared" si="32"/>
        <v>2</v>
      </c>
      <c r="X19" s="166" t="s">
        <v>1226</v>
      </c>
      <c r="Y19" s="3">
        <v>2</v>
      </c>
      <c r="Z19" s="4">
        <v>0</v>
      </c>
      <c r="AA19" s="3">
        <v>2</v>
      </c>
      <c r="AB19" s="4">
        <v>0</v>
      </c>
      <c r="AC19" s="164">
        <f t="shared" si="54"/>
        <v>2</v>
      </c>
      <c r="AD19" s="166" t="s">
        <v>1226</v>
      </c>
      <c r="AE19" s="3">
        <v>1</v>
      </c>
      <c r="AF19" s="5">
        <v>0</v>
      </c>
      <c r="AG19" s="3">
        <v>1</v>
      </c>
      <c r="AH19" s="5">
        <v>0</v>
      </c>
      <c r="AI19" s="164">
        <f t="shared" si="69"/>
        <v>1</v>
      </c>
      <c r="AJ19" s="166" t="s">
        <v>1226</v>
      </c>
      <c r="AK19" s="164">
        <f t="shared" si="66"/>
        <v>1</v>
      </c>
      <c r="AL19" s="166" t="s">
        <v>1226</v>
      </c>
      <c r="AM19" s="164">
        <v>0</v>
      </c>
      <c r="AN19" s="166" t="s">
        <v>1226</v>
      </c>
      <c r="AO19" s="24">
        <v>0</v>
      </c>
      <c r="AP19" s="5">
        <v>0</v>
      </c>
      <c r="AQ19" s="132"/>
      <c r="AR19" s="164">
        <f t="shared" si="48"/>
        <v>1</v>
      </c>
      <c r="AS19" s="166" t="s">
        <v>1226</v>
      </c>
      <c r="AT19" s="164">
        <f t="shared" si="49"/>
        <v>1</v>
      </c>
      <c r="AU19" s="166" t="s">
        <v>1226</v>
      </c>
      <c r="AV19" s="39">
        <v>1</v>
      </c>
      <c r="AW19" s="40">
        <v>0</v>
      </c>
      <c r="AX19" s="164">
        <f t="shared" ref="AX19:AX23" si="75">+AV19</f>
        <v>1</v>
      </c>
      <c r="AY19" s="166" t="s">
        <v>1226</v>
      </c>
      <c r="AZ19" s="164">
        <f t="shared" ref="AZ19:AZ23" si="76">+AX19</f>
        <v>1</v>
      </c>
      <c r="BA19" s="166" t="s">
        <v>1226</v>
      </c>
      <c r="BB19" s="164">
        <f t="shared" ref="BB19:BB23" si="77">+AZ19</f>
        <v>1</v>
      </c>
      <c r="BC19" s="166" t="s">
        <v>1226</v>
      </c>
      <c r="BD19" s="39">
        <v>1</v>
      </c>
      <c r="BE19" s="40">
        <v>0</v>
      </c>
      <c r="BF19" s="98">
        <v>0</v>
      </c>
      <c r="BG19" s="98">
        <v>0</v>
      </c>
      <c r="BH19" s="39">
        <v>1</v>
      </c>
      <c r="BI19" s="40">
        <v>0</v>
      </c>
      <c r="BJ19" s="164">
        <f t="shared" si="20"/>
        <v>1</v>
      </c>
      <c r="BK19" s="166" t="s">
        <v>1226</v>
      </c>
      <c r="BL19" s="164">
        <f t="shared" si="21"/>
        <v>1</v>
      </c>
      <c r="BM19" s="166" t="s">
        <v>1226</v>
      </c>
      <c r="BN19" s="164">
        <f t="shared" si="22"/>
        <v>1</v>
      </c>
      <c r="BO19" s="166" t="s">
        <v>1226</v>
      </c>
      <c r="BP19" s="164">
        <f t="shared" si="23"/>
        <v>1</v>
      </c>
      <c r="BQ19" s="166" t="s">
        <v>1226</v>
      </c>
      <c r="BR19" s="3">
        <v>0</v>
      </c>
      <c r="BS19" s="4">
        <v>0</v>
      </c>
      <c r="BT19" s="132"/>
      <c r="BU19" s="146">
        <v>0</v>
      </c>
      <c r="BV19" s="147">
        <v>0</v>
      </c>
      <c r="BW19" s="164">
        <f t="shared" ref="BW19" si="78">+BU19</f>
        <v>0</v>
      </c>
      <c r="BX19" s="166" t="s">
        <v>1226</v>
      </c>
      <c r="BY19" s="164">
        <f t="shared" ref="BY19" si="79">+BW19</f>
        <v>0</v>
      </c>
      <c r="BZ19" s="166" t="s">
        <v>1226</v>
      </c>
      <c r="CA19" s="146"/>
      <c r="CB19" s="147"/>
      <c r="CC19" s="146"/>
      <c r="CD19" s="147"/>
      <c r="CE19" s="146"/>
      <c r="CF19" s="147"/>
      <c r="CG19" s="146"/>
      <c r="CH19" s="146"/>
    </row>
    <row r="20" spans="1:96" ht="16.5" hidden="1">
      <c r="A20" t="s">
        <v>1524</v>
      </c>
      <c r="B20" s="16">
        <v>0</v>
      </c>
      <c r="C20" s="16"/>
      <c r="D20" s="16" t="s">
        <v>818</v>
      </c>
      <c r="E20" t="s">
        <v>819</v>
      </c>
      <c r="G20" s="126" t="s">
        <v>836</v>
      </c>
      <c r="H20" s="197" t="s">
        <v>1199</v>
      </c>
      <c r="I20" s="9"/>
      <c r="J20" s="2"/>
      <c r="K20" s="3">
        <v>0</v>
      </c>
      <c r="L20" s="4">
        <v>0</v>
      </c>
      <c r="M20" s="30">
        <v>0</v>
      </c>
      <c r="N20" s="30">
        <v>0</v>
      </c>
      <c r="O20" s="3">
        <v>0</v>
      </c>
      <c r="P20" s="4">
        <v>0</v>
      </c>
      <c r="Q20" s="164">
        <f t="shared" si="52"/>
        <v>0</v>
      </c>
      <c r="R20" s="166" t="s">
        <v>1226</v>
      </c>
      <c r="S20" s="3">
        <v>0</v>
      </c>
      <c r="T20" s="4">
        <v>0</v>
      </c>
      <c r="U20" s="3">
        <v>0</v>
      </c>
      <c r="V20" s="4">
        <v>0</v>
      </c>
      <c r="W20" s="164">
        <f t="shared" si="32"/>
        <v>0</v>
      </c>
      <c r="X20" s="166" t="s">
        <v>1226</v>
      </c>
      <c r="Y20" s="3">
        <v>0</v>
      </c>
      <c r="Z20" s="5">
        <v>0</v>
      </c>
      <c r="AA20" s="3">
        <v>0</v>
      </c>
      <c r="AB20" s="4">
        <v>0</v>
      </c>
      <c r="AC20" s="164">
        <f t="shared" si="54"/>
        <v>0</v>
      </c>
      <c r="AD20" s="166" t="s">
        <v>1226</v>
      </c>
      <c r="AE20" s="3">
        <v>1</v>
      </c>
      <c r="AF20" s="5">
        <v>0</v>
      </c>
      <c r="AG20" s="3">
        <v>0</v>
      </c>
      <c r="AH20" s="5">
        <v>0</v>
      </c>
      <c r="AI20" s="164">
        <f t="shared" si="69"/>
        <v>0</v>
      </c>
      <c r="AJ20" s="166" t="s">
        <v>1226</v>
      </c>
      <c r="AK20" s="164">
        <f t="shared" si="66"/>
        <v>0</v>
      </c>
      <c r="AL20" s="166" t="s">
        <v>1226</v>
      </c>
      <c r="AM20" s="164">
        <v>0</v>
      </c>
      <c r="AN20" s="166" t="s">
        <v>1226</v>
      </c>
      <c r="AO20" s="24">
        <v>0</v>
      </c>
      <c r="AP20" s="5">
        <v>0</v>
      </c>
      <c r="AQ20" s="132"/>
      <c r="AR20" s="164">
        <f t="shared" si="48"/>
        <v>0</v>
      </c>
      <c r="AS20" s="166" t="s">
        <v>1226</v>
      </c>
      <c r="AT20" s="164">
        <f t="shared" si="49"/>
        <v>0</v>
      </c>
      <c r="AU20" s="166" t="s">
        <v>1226</v>
      </c>
      <c r="AV20" s="39">
        <v>0</v>
      </c>
      <c r="AW20" s="40">
        <v>0</v>
      </c>
      <c r="AX20" s="164">
        <f t="shared" si="75"/>
        <v>0</v>
      </c>
      <c r="AY20" s="166" t="s">
        <v>1226</v>
      </c>
      <c r="AZ20" s="164">
        <f t="shared" si="76"/>
        <v>0</v>
      </c>
      <c r="BA20" s="166" t="s">
        <v>1226</v>
      </c>
      <c r="BB20" s="164">
        <f t="shared" si="77"/>
        <v>0</v>
      </c>
      <c r="BC20" s="166" t="s">
        <v>1226</v>
      </c>
      <c r="BD20" s="39">
        <v>0</v>
      </c>
      <c r="BE20" s="40">
        <v>0</v>
      </c>
      <c r="BF20" s="98">
        <v>0</v>
      </c>
      <c r="BG20" s="98">
        <v>0</v>
      </c>
      <c r="BH20" s="39">
        <v>2</v>
      </c>
      <c r="BI20" s="40">
        <v>0</v>
      </c>
      <c r="BJ20" s="164">
        <f t="shared" si="20"/>
        <v>2</v>
      </c>
      <c r="BK20" s="166" t="s">
        <v>1226</v>
      </c>
      <c r="BL20" s="164">
        <f t="shared" si="21"/>
        <v>2</v>
      </c>
      <c r="BM20" s="166" t="s">
        <v>1226</v>
      </c>
      <c r="BN20" s="164">
        <f t="shared" si="22"/>
        <v>2</v>
      </c>
      <c r="BO20" s="166" t="s">
        <v>1226</v>
      </c>
      <c r="BP20" s="164">
        <f t="shared" si="23"/>
        <v>2</v>
      </c>
      <c r="BQ20" s="166" t="s">
        <v>1226</v>
      </c>
      <c r="BR20" s="3">
        <v>0</v>
      </c>
      <c r="BS20" s="4">
        <v>0</v>
      </c>
      <c r="BT20" s="132"/>
      <c r="BU20" s="146">
        <v>0</v>
      </c>
      <c r="BV20" s="147">
        <v>0</v>
      </c>
      <c r="BW20" s="164">
        <f t="shared" ref="BW20" si="80">+BU20</f>
        <v>0</v>
      </c>
      <c r="BX20" s="166" t="s">
        <v>1226</v>
      </c>
      <c r="BY20" s="164">
        <f t="shared" ref="BY20" si="81">+BW20</f>
        <v>0</v>
      </c>
      <c r="BZ20" s="166" t="s">
        <v>1226</v>
      </c>
      <c r="CA20" s="146"/>
      <c r="CB20" s="147"/>
      <c r="CC20" s="146"/>
      <c r="CD20" s="147"/>
      <c r="CE20" s="146"/>
      <c r="CF20" s="147"/>
      <c r="CG20" s="146"/>
      <c r="CH20" s="146"/>
    </row>
    <row r="21" spans="1:96" ht="16.5" hidden="1">
      <c r="A21" t="s">
        <v>1524</v>
      </c>
      <c r="B21" s="709" t="s">
        <v>52</v>
      </c>
      <c r="C21" s="709"/>
      <c r="D21" s="16" t="s">
        <v>818</v>
      </c>
      <c r="E21" t="s">
        <v>819</v>
      </c>
      <c r="G21" s="126" t="s">
        <v>836</v>
      </c>
      <c r="H21" s="197" t="s">
        <v>1200</v>
      </c>
      <c r="I21" s="9"/>
      <c r="J21" s="2"/>
      <c r="K21" s="3">
        <v>0</v>
      </c>
      <c r="L21" s="4">
        <v>0</v>
      </c>
      <c r="M21" s="30">
        <v>0</v>
      </c>
      <c r="N21" s="30">
        <v>0</v>
      </c>
      <c r="O21" s="3">
        <v>0</v>
      </c>
      <c r="P21" s="4">
        <v>0</v>
      </c>
      <c r="Q21" s="164">
        <f t="shared" si="52"/>
        <v>0</v>
      </c>
      <c r="R21" s="166" t="s">
        <v>1226</v>
      </c>
      <c r="S21" s="3">
        <v>0</v>
      </c>
      <c r="T21" s="4">
        <v>0</v>
      </c>
      <c r="U21" s="3">
        <v>0</v>
      </c>
      <c r="V21" s="4">
        <v>0</v>
      </c>
      <c r="W21" s="164">
        <f t="shared" si="32"/>
        <v>0</v>
      </c>
      <c r="X21" s="166" t="s">
        <v>1226</v>
      </c>
      <c r="Y21" s="172">
        <v>3</v>
      </c>
      <c r="Z21" s="178">
        <v>4</v>
      </c>
      <c r="AA21" s="3">
        <v>0</v>
      </c>
      <c r="AB21" s="4">
        <v>0</v>
      </c>
      <c r="AC21" s="164">
        <f t="shared" si="54"/>
        <v>0</v>
      </c>
      <c r="AD21" s="166" t="s">
        <v>1226</v>
      </c>
      <c r="AE21" s="3">
        <v>0</v>
      </c>
      <c r="AF21" s="5">
        <v>0</v>
      </c>
      <c r="AG21" s="3">
        <v>0</v>
      </c>
      <c r="AH21" s="5">
        <v>0</v>
      </c>
      <c r="AI21" s="164">
        <f t="shared" si="69"/>
        <v>0</v>
      </c>
      <c r="AJ21" s="166" t="s">
        <v>1226</v>
      </c>
      <c r="AK21" s="164">
        <f t="shared" si="66"/>
        <v>0</v>
      </c>
      <c r="AL21" s="166" t="s">
        <v>1226</v>
      </c>
      <c r="AM21" s="164">
        <v>0</v>
      </c>
      <c r="AN21" s="166" t="s">
        <v>1226</v>
      </c>
      <c r="AO21" s="24">
        <v>0</v>
      </c>
      <c r="AP21" s="5">
        <v>0</v>
      </c>
      <c r="AQ21" s="193">
        <v>42217</v>
      </c>
      <c r="AR21" s="164">
        <f t="shared" si="48"/>
        <v>0</v>
      </c>
      <c r="AS21" s="166" t="s">
        <v>1226</v>
      </c>
      <c r="AT21" s="164">
        <f t="shared" si="49"/>
        <v>0</v>
      </c>
      <c r="AU21" s="166" t="s">
        <v>1226</v>
      </c>
      <c r="AV21" s="39">
        <v>0</v>
      </c>
      <c r="AW21" s="40">
        <v>0</v>
      </c>
      <c r="AX21" s="164">
        <f t="shared" si="75"/>
        <v>0</v>
      </c>
      <c r="AY21" s="166" t="s">
        <v>1226</v>
      </c>
      <c r="AZ21" s="164">
        <f t="shared" si="76"/>
        <v>0</v>
      </c>
      <c r="BA21" s="166" t="s">
        <v>1226</v>
      </c>
      <c r="BB21" s="164">
        <f t="shared" si="77"/>
        <v>0</v>
      </c>
      <c r="BC21" s="166" t="s">
        <v>1226</v>
      </c>
      <c r="BD21" s="39">
        <v>0</v>
      </c>
      <c r="BE21" s="40">
        <v>0</v>
      </c>
      <c r="BF21" s="98">
        <v>0</v>
      </c>
      <c r="BG21" s="98">
        <v>0</v>
      </c>
      <c r="BH21" s="39">
        <v>0</v>
      </c>
      <c r="BI21" s="40">
        <v>0</v>
      </c>
      <c r="BJ21" s="164">
        <f t="shared" si="20"/>
        <v>0</v>
      </c>
      <c r="BK21" s="166" t="s">
        <v>1226</v>
      </c>
      <c r="BL21" s="164">
        <f t="shared" si="21"/>
        <v>0</v>
      </c>
      <c r="BM21" s="166" t="s">
        <v>1226</v>
      </c>
      <c r="BN21" s="164">
        <f t="shared" si="22"/>
        <v>0</v>
      </c>
      <c r="BO21" s="166" t="s">
        <v>1226</v>
      </c>
      <c r="BP21" s="164">
        <f t="shared" si="23"/>
        <v>0</v>
      </c>
      <c r="BQ21" s="166" t="s">
        <v>1226</v>
      </c>
      <c r="BR21" s="3">
        <v>0</v>
      </c>
      <c r="BS21" s="4">
        <v>0</v>
      </c>
      <c r="BT21" s="132"/>
      <c r="BU21" s="96">
        <v>18</v>
      </c>
      <c r="BV21" s="147">
        <v>0</v>
      </c>
      <c r="BW21" s="164">
        <f t="shared" ref="BW21:BW24" si="82">+BU21</f>
        <v>18</v>
      </c>
      <c r="BX21" s="166" t="s">
        <v>1226</v>
      </c>
      <c r="BY21" s="164">
        <f t="shared" ref="BY21:BY24" si="83">+BW21</f>
        <v>18</v>
      </c>
      <c r="BZ21" s="166" t="s">
        <v>1226</v>
      </c>
      <c r="CA21" s="146"/>
      <c r="CB21" s="147"/>
      <c r="CC21" s="146"/>
      <c r="CD21" s="147"/>
      <c r="CE21" s="146"/>
      <c r="CF21" s="147"/>
      <c r="CG21" s="146"/>
      <c r="CH21" s="146"/>
    </row>
    <row r="22" spans="1:96" ht="16.5" hidden="1">
      <c r="A22" t="s">
        <v>1524</v>
      </c>
      <c r="B22" s="16">
        <v>0</v>
      </c>
      <c r="C22" s="16"/>
      <c r="D22" s="16" t="s">
        <v>818</v>
      </c>
      <c r="E22" t="s">
        <v>871</v>
      </c>
      <c r="G22" s="126" t="s">
        <v>836</v>
      </c>
      <c r="H22" s="197" t="s">
        <v>1277</v>
      </c>
      <c r="I22" s="30">
        <v>0</v>
      </c>
      <c r="J22" s="30">
        <v>0</v>
      </c>
      <c r="K22" s="3">
        <v>0</v>
      </c>
      <c r="L22" s="4">
        <v>0</v>
      </c>
      <c r="M22" s="30">
        <v>0</v>
      </c>
      <c r="N22" s="30">
        <v>0</v>
      </c>
      <c r="O22" s="3">
        <v>1</v>
      </c>
      <c r="P22" s="4">
        <v>0</v>
      </c>
      <c r="Q22" s="164">
        <f t="shared" si="52"/>
        <v>0</v>
      </c>
      <c r="R22" s="166" t="s">
        <v>1226</v>
      </c>
      <c r="S22" s="3">
        <v>0</v>
      </c>
      <c r="T22" s="4">
        <v>0</v>
      </c>
      <c r="U22" s="3">
        <v>0</v>
      </c>
      <c r="V22" s="4">
        <v>0</v>
      </c>
      <c r="W22" s="164">
        <f t="shared" ref="W22" si="84">+U22</f>
        <v>0</v>
      </c>
      <c r="X22" s="166" t="s">
        <v>1226</v>
      </c>
      <c r="Y22" s="3">
        <v>0</v>
      </c>
      <c r="Z22" s="5">
        <v>0</v>
      </c>
      <c r="AA22" s="3">
        <v>0</v>
      </c>
      <c r="AB22" s="4">
        <v>0</v>
      </c>
      <c r="AC22" s="164">
        <f t="shared" ref="AC22" si="85">+AA22</f>
        <v>0</v>
      </c>
      <c r="AD22" s="166" t="s">
        <v>1226</v>
      </c>
      <c r="AE22" s="3">
        <v>0</v>
      </c>
      <c r="AF22" s="5">
        <v>0</v>
      </c>
      <c r="AG22" s="3">
        <v>1</v>
      </c>
      <c r="AH22" s="5">
        <v>0</v>
      </c>
      <c r="AI22" s="164">
        <f t="shared" si="69"/>
        <v>1</v>
      </c>
      <c r="AJ22" s="166" t="s">
        <v>1226</v>
      </c>
      <c r="AK22" s="164">
        <f t="shared" si="66"/>
        <v>1</v>
      </c>
      <c r="AL22" s="166" t="s">
        <v>1226</v>
      </c>
      <c r="AM22" s="164">
        <v>0</v>
      </c>
      <c r="AN22" s="166" t="s">
        <v>1226</v>
      </c>
      <c r="AO22" s="24">
        <v>0</v>
      </c>
      <c r="AP22" s="5">
        <v>0</v>
      </c>
      <c r="AQ22" s="193"/>
      <c r="AR22" s="164">
        <f t="shared" ref="AR22" si="86">+AT22</f>
        <v>0</v>
      </c>
      <c r="AS22" s="166" t="s">
        <v>1226</v>
      </c>
      <c r="AT22" s="164">
        <f t="shared" ref="AT22" si="87">+AV22</f>
        <v>0</v>
      </c>
      <c r="AU22" s="166" t="s">
        <v>1226</v>
      </c>
      <c r="AV22" s="39">
        <v>0</v>
      </c>
      <c r="AW22" s="40">
        <v>0</v>
      </c>
      <c r="AX22" s="164">
        <f t="shared" ref="AX22" si="88">+AV22</f>
        <v>0</v>
      </c>
      <c r="AY22" s="166" t="s">
        <v>1226</v>
      </c>
      <c r="AZ22" s="164">
        <f t="shared" ref="AZ22" si="89">+AX22</f>
        <v>0</v>
      </c>
      <c r="BA22" s="166" t="s">
        <v>1226</v>
      </c>
      <c r="BB22" s="164">
        <f t="shared" ref="BB22" si="90">+AZ22</f>
        <v>0</v>
      </c>
      <c r="BC22" s="166" t="s">
        <v>1226</v>
      </c>
      <c r="BD22" s="39">
        <v>0</v>
      </c>
      <c r="BE22" s="40">
        <v>0</v>
      </c>
      <c r="BF22" s="98">
        <v>0</v>
      </c>
      <c r="BG22" s="98">
        <v>0</v>
      </c>
      <c r="BH22" s="39">
        <v>0</v>
      </c>
      <c r="BI22" s="40">
        <v>0</v>
      </c>
      <c r="BJ22" s="164">
        <f t="shared" ref="BJ22" si="91">+BH22</f>
        <v>0</v>
      </c>
      <c r="BK22" s="166" t="s">
        <v>1226</v>
      </c>
      <c r="BL22" s="164">
        <f t="shared" ref="BL22" si="92">+BJ22</f>
        <v>0</v>
      </c>
      <c r="BM22" s="166" t="s">
        <v>1226</v>
      </c>
      <c r="BN22" s="164">
        <f t="shared" ref="BN22" si="93">+BL22</f>
        <v>0</v>
      </c>
      <c r="BO22" s="166" t="s">
        <v>1226</v>
      </c>
      <c r="BP22" s="164">
        <f t="shared" ref="BP22" si="94">+BN22</f>
        <v>0</v>
      </c>
      <c r="BQ22" s="166" t="s">
        <v>1226</v>
      </c>
      <c r="BR22" s="3">
        <v>1</v>
      </c>
      <c r="BS22" s="4">
        <v>0</v>
      </c>
      <c r="BT22" s="132"/>
      <c r="BU22" s="164">
        <v>0</v>
      </c>
      <c r="BV22" s="166" t="s">
        <v>1226</v>
      </c>
      <c r="BW22" s="164">
        <f t="shared" si="82"/>
        <v>0</v>
      </c>
      <c r="BX22" s="166" t="s">
        <v>1226</v>
      </c>
      <c r="BY22" s="164">
        <f t="shared" si="83"/>
        <v>0</v>
      </c>
      <c r="BZ22" s="166" t="s">
        <v>1226</v>
      </c>
      <c r="CA22" s="146"/>
      <c r="CB22" s="147"/>
      <c r="CC22" s="146"/>
      <c r="CD22" s="147"/>
      <c r="CE22" s="146"/>
      <c r="CF22" s="147"/>
      <c r="CG22" s="146"/>
      <c r="CH22" s="146"/>
    </row>
    <row r="23" spans="1:96" ht="16.5" hidden="1">
      <c r="A23" t="s">
        <v>1524</v>
      </c>
      <c r="B23" s="16">
        <v>20001</v>
      </c>
      <c r="C23" s="16"/>
      <c r="D23" s="16" t="s">
        <v>818</v>
      </c>
      <c r="E23" t="s">
        <v>819</v>
      </c>
      <c r="G23" s="16" t="s">
        <v>183</v>
      </c>
      <c r="H23" s="197" t="s">
        <v>1275</v>
      </c>
      <c r="I23" s="9"/>
      <c r="J23" s="2"/>
      <c r="K23" s="3">
        <v>150</v>
      </c>
      <c r="L23" s="4">
        <v>33</v>
      </c>
      <c r="M23" s="30">
        <v>160</v>
      </c>
      <c r="N23" s="30">
        <v>24</v>
      </c>
      <c r="O23" s="3">
        <v>161</v>
      </c>
      <c r="P23" s="4">
        <v>32</v>
      </c>
      <c r="Q23" s="164">
        <f t="shared" si="52"/>
        <v>140</v>
      </c>
      <c r="R23" s="166">
        <f>+T23</f>
        <v>29</v>
      </c>
      <c r="S23" s="163">
        <v>140</v>
      </c>
      <c r="T23" s="402">
        <v>29</v>
      </c>
      <c r="U23" s="164">
        <f>+S23</f>
        <v>140</v>
      </c>
      <c r="V23" s="166">
        <f t="shared" ref="V23" si="95">+T23</f>
        <v>29</v>
      </c>
      <c r="W23" s="164">
        <f>+Y23</f>
        <v>84</v>
      </c>
      <c r="X23" s="166">
        <f>+Z23</f>
        <v>15</v>
      </c>
      <c r="Y23" s="3">
        <f>18+4+5+11+10+27+9</f>
        <v>84</v>
      </c>
      <c r="Z23" s="4">
        <v>15</v>
      </c>
      <c r="AA23" s="3">
        <v>68</v>
      </c>
      <c r="AB23" s="4">
        <v>10</v>
      </c>
      <c r="AC23" s="164">
        <f>++AA23</f>
        <v>68</v>
      </c>
      <c r="AD23" s="166">
        <f>+AB23</f>
        <v>10</v>
      </c>
      <c r="AE23" s="3">
        <f>18+8+33+3+9</f>
        <v>71</v>
      </c>
      <c r="AF23" s="641">
        <v>0</v>
      </c>
      <c r="AG23" s="3">
        <v>77</v>
      </c>
      <c r="AH23" s="5">
        <v>0</v>
      </c>
      <c r="AI23" s="164">
        <f t="shared" si="69"/>
        <v>77</v>
      </c>
      <c r="AJ23" s="166" t="s">
        <v>1226</v>
      </c>
      <c r="AK23" s="164">
        <f t="shared" si="66"/>
        <v>77</v>
      </c>
      <c r="AL23" s="166" t="s">
        <v>1226</v>
      </c>
      <c r="AM23" s="164">
        <f t="shared" ref="AM23" si="96">+AO23</f>
        <v>15</v>
      </c>
      <c r="AN23" s="166" t="s">
        <v>1226</v>
      </c>
      <c r="AO23" s="24">
        <v>15</v>
      </c>
      <c r="AP23" s="5">
        <v>0</v>
      </c>
      <c r="AQ23" s="133"/>
      <c r="AR23" s="164">
        <f t="shared" si="48"/>
        <v>25</v>
      </c>
      <c r="AS23" s="166" t="s">
        <v>1226</v>
      </c>
      <c r="AT23" s="164">
        <f t="shared" si="49"/>
        <v>25</v>
      </c>
      <c r="AU23" s="166" t="s">
        <v>1226</v>
      </c>
      <c r="AV23" s="39">
        <v>25</v>
      </c>
      <c r="AW23" s="5">
        <v>0</v>
      </c>
      <c r="AX23" s="164">
        <f t="shared" si="75"/>
        <v>25</v>
      </c>
      <c r="AY23" s="166" t="s">
        <v>1226</v>
      </c>
      <c r="AZ23" s="164">
        <f t="shared" si="76"/>
        <v>25</v>
      </c>
      <c r="BA23" s="166" t="s">
        <v>1226</v>
      </c>
      <c r="BB23" s="164">
        <f t="shared" si="77"/>
        <v>25</v>
      </c>
      <c r="BC23" s="166" t="s">
        <v>1226</v>
      </c>
      <c r="BD23" s="39">
        <v>17</v>
      </c>
      <c r="BE23" s="40">
        <v>0</v>
      </c>
      <c r="BF23" s="39">
        <v>12</v>
      </c>
      <c r="BG23" s="98">
        <v>0</v>
      </c>
      <c r="BH23" s="39">
        <v>20</v>
      </c>
      <c r="BI23" s="40">
        <v>0</v>
      </c>
      <c r="BJ23" s="164">
        <f t="shared" si="20"/>
        <v>20</v>
      </c>
      <c r="BK23" s="166" t="s">
        <v>1226</v>
      </c>
      <c r="BL23" s="164">
        <f t="shared" si="21"/>
        <v>20</v>
      </c>
      <c r="BM23" s="166" t="s">
        <v>1226</v>
      </c>
      <c r="BN23" s="164">
        <f t="shared" si="22"/>
        <v>20</v>
      </c>
      <c r="BO23" s="166" t="s">
        <v>1226</v>
      </c>
      <c r="BP23" s="164">
        <f t="shared" si="23"/>
        <v>20</v>
      </c>
      <c r="BQ23" s="166" t="s">
        <v>1226</v>
      </c>
      <c r="BR23" s="39">
        <v>16</v>
      </c>
      <c r="BS23" s="161" t="s">
        <v>52</v>
      </c>
      <c r="BT23" s="133"/>
      <c r="BU23" s="164">
        <f>+BR23</f>
        <v>16</v>
      </c>
      <c r="BV23" s="166" t="str">
        <f>+BS23</f>
        <v>?</v>
      </c>
      <c r="BW23" s="164">
        <f t="shared" si="82"/>
        <v>16</v>
      </c>
      <c r="BX23" s="166" t="str">
        <f>+BV23</f>
        <v>?</v>
      </c>
      <c r="BY23" s="164">
        <f t="shared" si="83"/>
        <v>16</v>
      </c>
      <c r="BZ23" s="166" t="str">
        <f>+BX23</f>
        <v>?</v>
      </c>
      <c r="CA23" s="96"/>
      <c r="CB23" s="55"/>
      <c r="CC23" s="96"/>
      <c r="CD23" s="55"/>
      <c r="CE23" s="96"/>
      <c r="CF23" s="55"/>
      <c r="CG23" s="96"/>
      <c r="CH23" s="96"/>
      <c r="CI23" t="s">
        <v>183</v>
      </c>
    </row>
    <row r="24" spans="1:96" ht="16.5" hidden="1">
      <c r="A24" t="s">
        <v>1524</v>
      </c>
      <c r="B24" s="104">
        <v>20128</v>
      </c>
      <c r="C24" s="104"/>
      <c r="D24" s="16" t="s">
        <v>818</v>
      </c>
      <c r="E24" t="s">
        <v>819</v>
      </c>
      <c r="G24" s="16" t="s">
        <v>183</v>
      </c>
      <c r="H24" s="197" t="s">
        <v>1606</v>
      </c>
      <c r="I24" s="9"/>
      <c r="J24" s="2"/>
      <c r="K24" s="392"/>
      <c r="L24" s="166"/>
      <c r="M24" s="30"/>
      <c r="N24" s="30"/>
      <c r="O24" s="3"/>
      <c r="P24" s="4"/>
      <c r="Q24" s="164"/>
      <c r="R24" s="166"/>
      <c r="S24" s="163"/>
      <c r="T24" s="402"/>
      <c r="U24" s="164"/>
      <c r="V24" s="166"/>
      <c r="W24" s="164"/>
      <c r="X24" s="166"/>
      <c r="Y24" s="3"/>
      <c r="Z24" s="4"/>
      <c r="AA24" s="3"/>
      <c r="AB24" s="4"/>
      <c r="AC24" s="164"/>
      <c r="AD24" s="166"/>
      <c r="AE24" s="3"/>
      <c r="AF24" s="641"/>
      <c r="AG24" s="3">
        <v>2</v>
      </c>
      <c r="AH24" s="5"/>
      <c r="AI24" s="164">
        <f t="shared" si="69"/>
        <v>2</v>
      </c>
      <c r="AJ24" s="166" t="s">
        <v>1226</v>
      </c>
      <c r="AK24" s="164">
        <f t="shared" si="66"/>
        <v>2</v>
      </c>
      <c r="AL24" s="166" t="s">
        <v>1226</v>
      </c>
      <c r="AM24" s="164"/>
      <c r="AN24" s="166"/>
      <c r="AO24" s="24"/>
      <c r="AP24" s="5"/>
      <c r="AQ24" s="133"/>
      <c r="AR24" s="164"/>
      <c r="AS24" s="166"/>
      <c r="AT24" s="164"/>
      <c r="AU24" s="166"/>
      <c r="AV24" s="39"/>
      <c r="AW24" s="5"/>
      <c r="AX24" s="164"/>
      <c r="AY24" s="166"/>
      <c r="AZ24" s="164"/>
      <c r="BA24" s="166"/>
      <c r="BB24" s="164"/>
      <c r="BC24" s="166"/>
      <c r="BD24" s="39"/>
      <c r="BE24" s="40"/>
      <c r="BF24" s="39"/>
      <c r="BG24" s="98"/>
      <c r="BH24" s="39"/>
      <c r="BI24" s="40"/>
      <c r="BJ24" s="164"/>
      <c r="BK24" s="166"/>
      <c r="BL24" s="164"/>
      <c r="BM24" s="166"/>
      <c r="BN24" s="164"/>
      <c r="BO24" s="166"/>
      <c r="BP24" s="164"/>
      <c r="BQ24" s="166"/>
      <c r="BR24" s="3">
        <v>0</v>
      </c>
      <c r="BS24" s="4">
        <v>0</v>
      </c>
      <c r="BT24" s="132"/>
      <c r="BU24" s="164">
        <f>+BR24</f>
        <v>0</v>
      </c>
      <c r="BV24" s="166" t="s">
        <v>1226</v>
      </c>
      <c r="BW24" s="164">
        <f t="shared" si="82"/>
        <v>0</v>
      </c>
      <c r="BX24" s="166" t="s">
        <v>1226</v>
      </c>
      <c r="BY24" s="164">
        <f t="shared" si="83"/>
        <v>0</v>
      </c>
      <c r="BZ24" s="166" t="s">
        <v>1226</v>
      </c>
      <c r="CA24" s="96"/>
      <c r="CB24" s="55"/>
      <c r="CC24" s="96"/>
      <c r="CD24" s="55"/>
      <c r="CE24" s="96"/>
      <c r="CF24" s="55"/>
      <c r="CG24" s="96"/>
      <c r="CH24" s="96"/>
      <c r="CI24" s="38" t="s">
        <v>156</v>
      </c>
    </row>
    <row r="25" spans="1:96" ht="16.5" hidden="1">
      <c r="A25" t="s">
        <v>1524</v>
      </c>
      <c r="B25" s="16">
        <v>0</v>
      </c>
      <c r="C25" s="16"/>
      <c r="D25" s="16" t="s">
        <v>818</v>
      </c>
      <c r="E25" t="s">
        <v>822</v>
      </c>
      <c r="G25" s="16" t="s">
        <v>183</v>
      </c>
      <c r="H25" s="197" t="s">
        <v>2849</v>
      </c>
      <c r="I25" s="9"/>
      <c r="J25" s="2"/>
      <c r="K25" s="392"/>
      <c r="L25" s="166"/>
      <c r="M25" s="30"/>
      <c r="N25" s="30"/>
      <c r="O25" s="3"/>
      <c r="P25" s="4"/>
      <c r="Q25" s="164"/>
      <c r="R25" s="166"/>
      <c r="S25" s="163"/>
      <c r="T25" s="402"/>
      <c r="U25" s="164"/>
      <c r="V25" s="166"/>
      <c r="W25" s="164"/>
      <c r="X25" s="166"/>
      <c r="Y25" s="3"/>
      <c r="Z25" s="4"/>
      <c r="AA25" s="3"/>
      <c r="AB25" s="4"/>
      <c r="AC25" s="164"/>
      <c r="AD25" s="166"/>
      <c r="AE25" s="3"/>
      <c r="AF25" s="641"/>
      <c r="AG25" s="3"/>
      <c r="AH25" s="5"/>
      <c r="AI25" s="164"/>
      <c r="AJ25" s="166"/>
      <c r="AK25" s="164"/>
      <c r="AL25" s="166"/>
      <c r="AM25" s="164"/>
      <c r="AN25" s="166"/>
      <c r="AO25" s="24"/>
      <c r="AP25" s="5"/>
      <c r="AQ25" s="133"/>
      <c r="AR25" s="164"/>
      <c r="AS25" s="166"/>
      <c r="AT25" s="164"/>
      <c r="AU25" s="166"/>
      <c r="AV25" s="39"/>
      <c r="AW25" s="5"/>
      <c r="AX25" s="164"/>
      <c r="AY25" s="166"/>
      <c r="AZ25" s="164"/>
      <c r="BA25" s="166"/>
      <c r="BB25" s="164"/>
      <c r="BC25" s="166"/>
      <c r="BD25" s="39"/>
      <c r="BE25" s="40"/>
      <c r="BF25" s="39"/>
      <c r="BG25" s="98"/>
      <c r="BH25" s="39"/>
      <c r="BI25" s="40"/>
      <c r="BJ25" s="164"/>
      <c r="BK25" s="166"/>
      <c r="BL25" s="164"/>
      <c r="BM25" s="166"/>
      <c r="BN25" s="164"/>
      <c r="BO25" s="166"/>
      <c r="BP25" s="164"/>
      <c r="BQ25" s="166"/>
      <c r="BR25" s="3">
        <v>0</v>
      </c>
      <c r="BS25" s="4">
        <v>0</v>
      </c>
      <c r="BT25" s="132"/>
      <c r="BU25" s="175">
        <v>3</v>
      </c>
      <c r="BV25" s="179">
        <v>4</v>
      </c>
      <c r="BW25" s="164">
        <f t="shared" ref="BW25" si="97">+BU25</f>
        <v>3</v>
      </c>
      <c r="BX25" s="166">
        <f>+BV25</f>
        <v>4</v>
      </c>
      <c r="BY25" s="164">
        <f t="shared" ref="BY25" si="98">+BW25</f>
        <v>3</v>
      </c>
      <c r="BZ25" s="166">
        <f>+BX25</f>
        <v>4</v>
      </c>
      <c r="CA25" s="96"/>
      <c r="CB25" s="55"/>
      <c r="CC25" s="96"/>
      <c r="CD25" s="55"/>
      <c r="CE25" s="96"/>
      <c r="CF25" s="55"/>
      <c r="CG25" s="96"/>
      <c r="CH25" s="96"/>
      <c r="CI25" s="38"/>
    </row>
    <row r="26" spans="1:96" ht="16.5" hidden="1">
      <c r="A26" t="s">
        <v>1524</v>
      </c>
      <c r="B26" s="16">
        <v>20112</v>
      </c>
      <c r="C26" s="16"/>
      <c r="D26" s="16" t="s">
        <v>818</v>
      </c>
      <c r="E26" t="s">
        <v>819</v>
      </c>
      <c r="G26" s="16" t="s">
        <v>838</v>
      </c>
      <c r="H26" s="197" t="s">
        <v>1244</v>
      </c>
      <c r="I26" s="9"/>
      <c r="J26" s="2"/>
      <c r="K26" s="3">
        <v>13</v>
      </c>
      <c r="L26" s="4">
        <v>2</v>
      </c>
      <c r="M26" s="10">
        <v>10</v>
      </c>
      <c r="N26" s="10">
        <v>2</v>
      </c>
      <c r="O26" s="3">
        <v>15</v>
      </c>
      <c r="P26" s="4">
        <v>2</v>
      </c>
      <c r="Q26" s="164">
        <f t="shared" si="52"/>
        <v>12</v>
      </c>
      <c r="R26" s="166">
        <f>+T26</f>
        <v>3</v>
      </c>
      <c r="S26" s="3">
        <v>12</v>
      </c>
      <c r="T26" s="4">
        <v>3</v>
      </c>
      <c r="U26" s="164">
        <f>+S26</f>
        <v>12</v>
      </c>
      <c r="V26" s="166">
        <f t="shared" ref="V26" si="99">+T26</f>
        <v>3</v>
      </c>
      <c r="W26" s="164">
        <f>+U26</f>
        <v>12</v>
      </c>
      <c r="X26" s="166">
        <f t="shared" ref="X26" si="100">+V26</f>
        <v>3</v>
      </c>
      <c r="Y26" s="3">
        <v>6</v>
      </c>
      <c r="Z26" s="4">
        <v>3</v>
      </c>
      <c r="AA26" s="3">
        <v>7</v>
      </c>
      <c r="AB26" s="4">
        <v>2</v>
      </c>
      <c r="AC26" s="164">
        <f>++AA26</f>
        <v>7</v>
      </c>
      <c r="AD26" s="166">
        <f>+AB26</f>
        <v>2</v>
      </c>
      <c r="AE26" s="3">
        <v>3</v>
      </c>
      <c r="AF26" s="5">
        <v>2</v>
      </c>
      <c r="AG26" s="3">
        <v>6</v>
      </c>
      <c r="AH26" s="5">
        <v>2</v>
      </c>
      <c r="AI26" s="164">
        <f t="shared" ref="AI26:AL27" si="101">+AG26</f>
        <v>6</v>
      </c>
      <c r="AJ26" s="166">
        <f t="shared" si="101"/>
        <v>2</v>
      </c>
      <c r="AK26" s="164">
        <f t="shared" si="101"/>
        <v>6</v>
      </c>
      <c r="AL26" s="166">
        <f t="shared" si="101"/>
        <v>2</v>
      </c>
      <c r="AM26" s="164">
        <f>+AO26</f>
        <v>2</v>
      </c>
      <c r="AN26" s="166">
        <f>+AP26</f>
        <v>0</v>
      </c>
      <c r="AO26" s="24">
        <v>2</v>
      </c>
      <c r="AP26" s="5">
        <v>0</v>
      </c>
      <c r="AQ26" s="133"/>
      <c r="AR26" s="164">
        <f t="shared" si="48"/>
        <v>4</v>
      </c>
      <c r="AS26" s="166" t="s">
        <v>1226</v>
      </c>
      <c r="AT26" s="164">
        <f t="shared" si="49"/>
        <v>4</v>
      </c>
      <c r="AU26" s="166" t="s">
        <v>1226</v>
      </c>
      <c r="AV26" s="39">
        <v>4</v>
      </c>
      <c r="AW26" s="5">
        <v>0</v>
      </c>
      <c r="AX26" s="164">
        <f t="shared" ref="AX26:AX27" si="102">+AV26</f>
        <v>4</v>
      </c>
      <c r="AY26" s="166" t="s">
        <v>1226</v>
      </c>
      <c r="AZ26" s="164">
        <f t="shared" ref="AZ26:AZ27" si="103">+AX26</f>
        <v>4</v>
      </c>
      <c r="BA26" s="166" t="s">
        <v>1226</v>
      </c>
      <c r="BB26" s="39">
        <v>4</v>
      </c>
      <c r="BC26" s="40">
        <v>0</v>
      </c>
      <c r="BD26" s="39">
        <v>2</v>
      </c>
      <c r="BE26" s="40">
        <v>0</v>
      </c>
      <c r="BF26" s="39">
        <v>1</v>
      </c>
      <c r="BG26" s="98">
        <v>0</v>
      </c>
      <c r="BH26" s="39">
        <v>2</v>
      </c>
      <c r="BI26" s="40">
        <v>0</v>
      </c>
      <c r="BJ26" s="164">
        <f t="shared" si="20"/>
        <v>2</v>
      </c>
      <c r="BK26" s="166" t="s">
        <v>1226</v>
      </c>
      <c r="BL26" s="164">
        <f t="shared" si="21"/>
        <v>2</v>
      </c>
      <c r="BM26" s="166" t="s">
        <v>1226</v>
      </c>
      <c r="BN26" s="164">
        <f t="shared" si="22"/>
        <v>2</v>
      </c>
      <c r="BO26" s="166" t="s">
        <v>1226</v>
      </c>
      <c r="BP26" s="164">
        <f t="shared" si="23"/>
        <v>2</v>
      </c>
      <c r="BQ26" s="166" t="s">
        <v>1226</v>
      </c>
      <c r="BR26" s="3">
        <v>1</v>
      </c>
      <c r="BS26" s="4">
        <v>0</v>
      </c>
      <c r="BT26" s="133"/>
      <c r="BU26" s="164">
        <f t="shared" ref="BU26:BU27" si="104">+BR26</f>
        <v>1</v>
      </c>
      <c r="BV26" s="166" t="s">
        <v>1226</v>
      </c>
      <c r="BW26" s="164">
        <f t="shared" ref="BW26:BW28" si="105">+BU26</f>
        <v>1</v>
      </c>
      <c r="BX26" s="166" t="s">
        <v>1226</v>
      </c>
      <c r="BY26" s="164">
        <f t="shared" ref="BY26:BY28" si="106">+BW26</f>
        <v>1</v>
      </c>
      <c r="BZ26" s="166" t="s">
        <v>1226</v>
      </c>
      <c r="CA26" s="96"/>
      <c r="CB26" s="55"/>
      <c r="CC26" s="96"/>
      <c r="CD26" s="55"/>
      <c r="CE26" s="96"/>
      <c r="CF26" s="55"/>
      <c r="CG26" s="96"/>
      <c r="CH26" s="96"/>
      <c r="CI26" s="38" t="s">
        <v>148</v>
      </c>
    </row>
    <row r="27" spans="1:96" ht="16.5" hidden="1">
      <c r="A27" t="s">
        <v>1524</v>
      </c>
      <c r="B27" s="16">
        <v>20112</v>
      </c>
      <c r="C27" s="16"/>
      <c r="D27" s="16" t="s">
        <v>818</v>
      </c>
      <c r="E27" t="s">
        <v>819</v>
      </c>
      <c r="G27" s="16" t="s">
        <v>838</v>
      </c>
      <c r="H27" s="197" t="s">
        <v>1245</v>
      </c>
      <c r="I27" s="9"/>
      <c r="J27" s="2"/>
      <c r="K27" s="392"/>
      <c r="L27" s="166"/>
      <c r="M27" s="30">
        <v>0</v>
      </c>
      <c r="N27" s="30">
        <v>0</v>
      </c>
      <c r="O27" s="3">
        <v>0</v>
      </c>
      <c r="P27" s="4">
        <v>0</v>
      </c>
      <c r="Q27" s="164">
        <f t="shared" si="52"/>
        <v>0</v>
      </c>
      <c r="R27" s="166" t="s">
        <v>1226</v>
      </c>
      <c r="S27" s="3">
        <v>0</v>
      </c>
      <c r="T27" s="4">
        <v>0</v>
      </c>
      <c r="U27" s="164">
        <v>0</v>
      </c>
      <c r="V27" s="166" t="s">
        <v>1226</v>
      </c>
      <c r="W27" s="164">
        <v>0</v>
      </c>
      <c r="X27" s="166" t="s">
        <v>1226</v>
      </c>
      <c r="Y27" s="3">
        <v>1</v>
      </c>
      <c r="Z27" s="4">
        <v>1</v>
      </c>
      <c r="AA27" s="3">
        <v>1</v>
      </c>
      <c r="AB27" s="4">
        <v>0</v>
      </c>
      <c r="AC27" s="164">
        <f t="shared" ref="AC27" si="107">+AA27</f>
        <v>1</v>
      </c>
      <c r="AD27" s="166" t="s">
        <v>1226</v>
      </c>
      <c r="AE27" s="3">
        <v>1</v>
      </c>
      <c r="AF27" s="5">
        <v>1</v>
      </c>
      <c r="AG27" s="3">
        <v>1</v>
      </c>
      <c r="AH27" s="5">
        <v>1</v>
      </c>
      <c r="AI27" s="164">
        <f t="shared" si="101"/>
        <v>1</v>
      </c>
      <c r="AJ27" s="166">
        <f t="shared" si="101"/>
        <v>1</v>
      </c>
      <c r="AK27" s="164">
        <f t="shared" si="101"/>
        <v>1</v>
      </c>
      <c r="AL27" s="166">
        <f t="shared" si="101"/>
        <v>1</v>
      </c>
      <c r="AM27" s="58">
        <f>+AO27</f>
        <v>0</v>
      </c>
      <c r="AN27" s="166" t="s">
        <v>1226</v>
      </c>
      <c r="AO27" s="24">
        <v>0</v>
      </c>
      <c r="AP27" s="5">
        <v>0</v>
      </c>
      <c r="AQ27" s="133"/>
      <c r="AR27" s="164">
        <f t="shared" si="48"/>
        <v>5</v>
      </c>
      <c r="AS27" s="166" t="s">
        <v>1226</v>
      </c>
      <c r="AT27" s="164">
        <f t="shared" si="49"/>
        <v>5</v>
      </c>
      <c r="AU27" s="166" t="s">
        <v>1226</v>
      </c>
      <c r="AV27" s="39">
        <v>5</v>
      </c>
      <c r="AW27" s="5">
        <v>0</v>
      </c>
      <c r="AX27" s="101">
        <f t="shared" si="102"/>
        <v>5</v>
      </c>
      <c r="AY27" s="168"/>
      <c r="AZ27" s="101">
        <f t="shared" si="103"/>
        <v>5</v>
      </c>
      <c r="BA27" s="168"/>
      <c r="BB27" s="39"/>
      <c r="BC27" s="40"/>
      <c r="BD27" s="163" t="s">
        <v>52</v>
      </c>
      <c r="BE27" s="40"/>
      <c r="BF27" s="39">
        <v>1</v>
      </c>
      <c r="BG27" s="98">
        <v>0</v>
      </c>
      <c r="BH27" s="39">
        <v>0</v>
      </c>
      <c r="BI27" s="40">
        <v>0</v>
      </c>
      <c r="BJ27" s="164">
        <f t="shared" si="20"/>
        <v>0</v>
      </c>
      <c r="BK27" s="166" t="s">
        <v>1226</v>
      </c>
      <c r="BL27" s="164">
        <f t="shared" si="21"/>
        <v>0</v>
      </c>
      <c r="BM27" s="166" t="s">
        <v>1226</v>
      </c>
      <c r="BN27" s="164">
        <f t="shared" si="22"/>
        <v>0</v>
      </c>
      <c r="BO27" s="166" t="s">
        <v>1226</v>
      </c>
      <c r="BP27" s="164">
        <f t="shared" si="23"/>
        <v>0</v>
      </c>
      <c r="BQ27" s="166" t="s">
        <v>1226</v>
      </c>
      <c r="BR27" s="3" t="s">
        <v>52</v>
      </c>
      <c r="BS27" s="4">
        <v>0</v>
      </c>
      <c r="BT27" s="133"/>
      <c r="BU27" s="164" t="str">
        <f t="shared" si="104"/>
        <v>?</v>
      </c>
      <c r="BV27" s="166" t="s">
        <v>1226</v>
      </c>
      <c r="BW27" s="164" t="str">
        <f t="shared" si="105"/>
        <v>?</v>
      </c>
      <c r="BX27" s="166" t="s">
        <v>1226</v>
      </c>
      <c r="BY27" s="164" t="str">
        <f t="shared" si="106"/>
        <v>?</v>
      </c>
      <c r="BZ27" s="166" t="s">
        <v>1226</v>
      </c>
      <c r="CA27" s="96"/>
      <c r="CB27" s="55"/>
      <c r="CC27" s="96"/>
      <c r="CD27" s="55"/>
      <c r="CE27" s="96"/>
      <c r="CF27" s="55"/>
      <c r="CG27" s="96"/>
      <c r="CH27" s="96"/>
      <c r="CI27" t="s">
        <v>952</v>
      </c>
    </row>
    <row r="28" spans="1:96" ht="17.25" hidden="1">
      <c r="A28" t="s">
        <v>1524</v>
      </c>
      <c r="B28" s="16">
        <v>20123</v>
      </c>
      <c r="C28" s="16"/>
      <c r="D28" s="16" t="s">
        <v>818</v>
      </c>
      <c r="E28" t="s">
        <v>819</v>
      </c>
      <c r="F28" s="1075" t="s">
        <v>2722</v>
      </c>
      <c r="G28" s="16" t="s">
        <v>838</v>
      </c>
      <c r="H28" s="197" t="s">
        <v>1243</v>
      </c>
      <c r="I28" s="9"/>
      <c r="J28" s="2"/>
      <c r="K28" s="3">
        <v>13</v>
      </c>
      <c r="L28" s="4">
        <v>0</v>
      </c>
      <c r="M28" s="203">
        <v>10</v>
      </c>
      <c r="N28" s="394" t="s">
        <v>1242</v>
      </c>
      <c r="O28" s="3">
        <v>11</v>
      </c>
      <c r="P28" s="4">
        <v>0</v>
      </c>
      <c r="Q28" s="164">
        <f>+S28</f>
        <v>1</v>
      </c>
      <c r="R28" s="166" t="s">
        <v>1226</v>
      </c>
      <c r="S28" s="172">
        <v>1</v>
      </c>
      <c r="T28" s="394" t="s">
        <v>1004</v>
      </c>
      <c r="U28" s="164">
        <v>0</v>
      </c>
      <c r="V28" s="166" t="s">
        <v>1226</v>
      </c>
      <c r="W28" s="164">
        <v>0</v>
      </c>
      <c r="X28" s="166" t="s">
        <v>1226</v>
      </c>
      <c r="Y28" s="3">
        <v>4</v>
      </c>
      <c r="Z28" s="4">
        <v>0</v>
      </c>
      <c r="AA28" s="3">
        <v>6</v>
      </c>
      <c r="AB28" s="4">
        <v>0</v>
      </c>
      <c r="AC28" s="164">
        <f t="shared" ref="AC28:AC33" si="108">+AA28</f>
        <v>6</v>
      </c>
      <c r="AD28" s="166" t="s">
        <v>1226</v>
      </c>
      <c r="AE28" s="3">
        <v>5</v>
      </c>
      <c r="AF28" s="5">
        <v>0</v>
      </c>
      <c r="AG28" s="3">
        <v>6</v>
      </c>
      <c r="AH28" s="5">
        <v>0</v>
      </c>
      <c r="AI28" s="164">
        <f t="shared" ref="AI28:AI30" si="109">+AG28</f>
        <v>6</v>
      </c>
      <c r="AJ28" s="166" t="s">
        <v>1226</v>
      </c>
      <c r="AK28" s="164">
        <f t="shared" ref="AK28:AK30" si="110">+AI28</f>
        <v>6</v>
      </c>
      <c r="AL28" s="166" t="s">
        <v>1226</v>
      </c>
      <c r="AM28" s="164">
        <f t="shared" ref="AM28:AM32" si="111">+AK28</f>
        <v>6</v>
      </c>
      <c r="AN28" s="166" t="s">
        <v>1226</v>
      </c>
      <c r="AO28" s="24">
        <v>6</v>
      </c>
      <c r="AP28" s="5">
        <v>0</v>
      </c>
      <c r="AQ28" s="133"/>
      <c r="AR28" s="164">
        <f t="shared" si="48"/>
        <v>2</v>
      </c>
      <c r="AS28" s="166" t="s">
        <v>1226</v>
      </c>
      <c r="AT28" s="164">
        <f t="shared" si="49"/>
        <v>2</v>
      </c>
      <c r="AU28" s="166" t="s">
        <v>1226</v>
      </c>
      <c r="AV28" s="39">
        <v>2</v>
      </c>
      <c r="AW28" s="5">
        <v>0</v>
      </c>
      <c r="AX28" s="164">
        <f t="shared" ref="AX28" si="112">+AV28</f>
        <v>2</v>
      </c>
      <c r="AY28" s="166" t="s">
        <v>1226</v>
      </c>
      <c r="AZ28" s="164">
        <f t="shared" ref="AZ28" si="113">+AX28</f>
        <v>2</v>
      </c>
      <c r="BA28" s="166" t="s">
        <v>1226</v>
      </c>
      <c r="BB28" s="39">
        <v>0</v>
      </c>
      <c r="BC28" s="40">
        <v>0</v>
      </c>
      <c r="BD28" s="39">
        <v>0</v>
      </c>
      <c r="BE28" s="40">
        <v>0</v>
      </c>
      <c r="BF28" s="39">
        <v>0</v>
      </c>
      <c r="BG28" s="40">
        <v>0</v>
      </c>
      <c r="BH28" s="39">
        <v>0</v>
      </c>
      <c r="BI28" s="40">
        <v>0</v>
      </c>
      <c r="BJ28" s="164">
        <f t="shared" si="20"/>
        <v>0</v>
      </c>
      <c r="BK28" s="166" t="s">
        <v>1226</v>
      </c>
      <c r="BL28" s="164">
        <f t="shared" si="21"/>
        <v>0</v>
      </c>
      <c r="BM28" s="166" t="s">
        <v>1226</v>
      </c>
      <c r="BN28" s="164">
        <f t="shared" si="22"/>
        <v>0</v>
      </c>
      <c r="BO28" s="166" t="s">
        <v>1226</v>
      </c>
      <c r="BP28" s="164">
        <f t="shared" si="23"/>
        <v>0</v>
      </c>
      <c r="BQ28" s="166" t="s">
        <v>1226</v>
      </c>
      <c r="BR28" s="3">
        <v>0</v>
      </c>
      <c r="BS28" s="4">
        <v>0</v>
      </c>
      <c r="BT28" s="132"/>
      <c r="BU28" s="164">
        <f>+BR28</f>
        <v>0</v>
      </c>
      <c r="BV28" s="166" t="s">
        <v>1226</v>
      </c>
      <c r="BW28" s="164">
        <f t="shared" si="105"/>
        <v>0</v>
      </c>
      <c r="BX28" s="166" t="s">
        <v>1226</v>
      </c>
      <c r="BY28" s="164">
        <f t="shared" si="106"/>
        <v>0</v>
      </c>
      <c r="BZ28" s="166" t="s">
        <v>1226</v>
      </c>
      <c r="CA28" s="96"/>
      <c r="CB28" s="55"/>
      <c r="CC28" s="96"/>
      <c r="CD28" s="55"/>
      <c r="CE28" s="96"/>
      <c r="CF28" s="55"/>
      <c r="CG28" s="96"/>
      <c r="CH28" s="96"/>
      <c r="CI28" s="38" t="s">
        <v>156</v>
      </c>
      <c r="CQ28" s="8"/>
    </row>
    <row r="29" spans="1:96" ht="16.5" hidden="1">
      <c r="A29" t="s">
        <v>1524</v>
      </c>
      <c r="B29" s="104">
        <v>20117</v>
      </c>
      <c r="C29" s="104"/>
      <c r="D29" s="16" t="s">
        <v>818</v>
      </c>
      <c r="E29" t="s">
        <v>819</v>
      </c>
      <c r="G29" s="16" t="s">
        <v>838</v>
      </c>
      <c r="H29" s="197" t="s">
        <v>1241</v>
      </c>
      <c r="I29" s="9">
        <v>10</v>
      </c>
      <c r="J29" s="2"/>
      <c r="K29" s="3">
        <v>9</v>
      </c>
      <c r="L29" s="4">
        <v>0</v>
      </c>
      <c r="M29" s="10">
        <v>9</v>
      </c>
      <c r="N29" s="10">
        <v>0</v>
      </c>
      <c r="O29" s="172">
        <v>10</v>
      </c>
      <c r="P29" s="394">
        <v>3</v>
      </c>
      <c r="Q29" s="164">
        <f>+S29</f>
        <v>11</v>
      </c>
      <c r="R29" s="166" t="s">
        <v>1226</v>
      </c>
      <c r="S29" s="3">
        <v>11</v>
      </c>
      <c r="T29" s="4">
        <v>0</v>
      </c>
      <c r="U29" s="164">
        <f t="shared" ref="U29" si="114">+S29</f>
        <v>11</v>
      </c>
      <c r="V29" s="166" t="s">
        <v>1226</v>
      </c>
      <c r="W29" s="3">
        <v>7</v>
      </c>
      <c r="X29" s="4">
        <v>0</v>
      </c>
      <c r="Y29" s="3">
        <v>8</v>
      </c>
      <c r="Z29" s="4">
        <v>0</v>
      </c>
      <c r="AA29" s="3">
        <v>8</v>
      </c>
      <c r="AB29" s="4">
        <v>0</v>
      </c>
      <c r="AC29" s="164">
        <f t="shared" si="108"/>
        <v>8</v>
      </c>
      <c r="AD29" s="166" t="s">
        <v>1226</v>
      </c>
      <c r="AE29" s="3">
        <v>4</v>
      </c>
      <c r="AF29" s="5">
        <v>0</v>
      </c>
      <c r="AG29" s="3">
        <v>3</v>
      </c>
      <c r="AH29" s="5">
        <v>0</v>
      </c>
      <c r="AI29" s="164">
        <f t="shared" si="109"/>
        <v>3</v>
      </c>
      <c r="AJ29" s="166" t="s">
        <v>1226</v>
      </c>
      <c r="AK29" s="164">
        <f t="shared" si="110"/>
        <v>3</v>
      </c>
      <c r="AL29" s="166" t="s">
        <v>1226</v>
      </c>
      <c r="AM29" s="164">
        <f t="shared" si="111"/>
        <v>3</v>
      </c>
      <c r="AN29" s="166" t="s">
        <v>1226</v>
      </c>
      <c r="AO29" s="164">
        <f t="shared" ref="AO29" si="115">+AM29</f>
        <v>3</v>
      </c>
      <c r="AP29" s="166" t="s">
        <v>1226</v>
      </c>
      <c r="AQ29" s="133"/>
      <c r="AR29" s="164">
        <f t="shared" si="48"/>
        <v>1</v>
      </c>
      <c r="AS29" s="166" t="s">
        <v>1226</v>
      </c>
      <c r="AT29" s="164">
        <f t="shared" si="49"/>
        <v>1</v>
      </c>
      <c r="AU29" s="166" t="s">
        <v>1226</v>
      </c>
      <c r="AV29" s="39">
        <v>1</v>
      </c>
      <c r="AW29" s="5">
        <v>0</v>
      </c>
      <c r="AX29" s="164">
        <f t="shared" ref="AX29" si="116">+AV29</f>
        <v>1</v>
      </c>
      <c r="AY29" s="166" t="s">
        <v>1226</v>
      </c>
      <c r="AZ29" s="164">
        <f t="shared" ref="AZ29:AZ32" si="117">+AX29</f>
        <v>1</v>
      </c>
      <c r="BA29" s="166" t="s">
        <v>1226</v>
      </c>
      <c r="BB29" s="39">
        <v>0</v>
      </c>
      <c r="BC29" s="40">
        <v>0</v>
      </c>
      <c r="BD29" s="39">
        <v>0</v>
      </c>
      <c r="BE29" s="40">
        <v>0</v>
      </c>
      <c r="BF29" s="98">
        <v>0</v>
      </c>
      <c r="BG29" s="98">
        <v>0</v>
      </c>
      <c r="BH29" s="39">
        <v>0</v>
      </c>
      <c r="BI29" s="40">
        <v>0</v>
      </c>
      <c r="BJ29" s="164">
        <f t="shared" si="20"/>
        <v>0</v>
      </c>
      <c r="BK29" s="166" t="s">
        <v>1226</v>
      </c>
      <c r="BL29" s="164">
        <f t="shared" si="21"/>
        <v>0</v>
      </c>
      <c r="BM29" s="166" t="s">
        <v>1226</v>
      </c>
      <c r="BN29" s="164">
        <f t="shared" si="22"/>
        <v>0</v>
      </c>
      <c r="BO29" s="166" t="s">
        <v>1226</v>
      </c>
      <c r="BP29" s="164">
        <f t="shared" si="23"/>
        <v>0</v>
      </c>
      <c r="BQ29" s="166" t="s">
        <v>1226</v>
      </c>
      <c r="BR29" s="3">
        <v>0</v>
      </c>
      <c r="BS29" s="4">
        <v>0</v>
      </c>
      <c r="BT29" s="132"/>
      <c r="BU29" s="164">
        <f>+BR29</f>
        <v>0</v>
      </c>
      <c r="BV29" s="166" t="s">
        <v>1226</v>
      </c>
      <c r="BW29" s="164">
        <f t="shared" ref="BW29:BW31" si="118">+BU29</f>
        <v>0</v>
      </c>
      <c r="BX29" s="166" t="s">
        <v>1226</v>
      </c>
      <c r="BY29" s="164">
        <f t="shared" ref="BY29:BY31" si="119">+BW29</f>
        <v>0</v>
      </c>
      <c r="BZ29" s="166" t="s">
        <v>1226</v>
      </c>
      <c r="CA29" s="96"/>
      <c r="CB29" s="55"/>
      <c r="CC29" s="96"/>
      <c r="CD29" s="55"/>
      <c r="CE29" s="96"/>
      <c r="CF29" s="55"/>
      <c r="CG29" s="96"/>
      <c r="CH29" s="96"/>
      <c r="CI29" s="38" t="s">
        <v>156</v>
      </c>
    </row>
    <row r="30" spans="1:96" ht="17.25" hidden="1">
      <c r="A30" t="s">
        <v>1524</v>
      </c>
      <c r="B30" s="16">
        <v>20003</v>
      </c>
      <c r="C30" s="16"/>
      <c r="D30" s="16" t="s">
        <v>818</v>
      </c>
      <c r="E30" t="s">
        <v>819</v>
      </c>
      <c r="F30" s="1075" t="s">
        <v>2729</v>
      </c>
      <c r="G30" s="16" t="s">
        <v>838</v>
      </c>
      <c r="H30" s="197" t="s">
        <v>1240</v>
      </c>
      <c r="I30" s="9"/>
      <c r="J30" s="2"/>
      <c r="K30" s="3">
        <v>23</v>
      </c>
      <c r="L30" s="4">
        <v>0</v>
      </c>
      <c r="M30" s="30">
        <v>12</v>
      </c>
      <c r="N30" s="30">
        <v>0</v>
      </c>
      <c r="O30" s="3">
        <v>32</v>
      </c>
      <c r="P30" s="4">
        <v>0</v>
      </c>
      <c r="Q30" s="164">
        <f>+S30</f>
        <v>85</v>
      </c>
      <c r="R30" s="166" t="s">
        <v>1226</v>
      </c>
      <c r="S30" s="3">
        <v>85</v>
      </c>
      <c r="T30" s="4">
        <v>0</v>
      </c>
      <c r="U30" s="164">
        <f t="shared" ref="U30" si="120">+S30</f>
        <v>85</v>
      </c>
      <c r="V30" s="166" t="s">
        <v>1226</v>
      </c>
      <c r="W30" s="164">
        <f t="shared" ref="W30" si="121">+U30</f>
        <v>85</v>
      </c>
      <c r="X30" s="166" t="s">
        <v>1226</v>
      </c>
      <c r="Y30" s="172">
        <f>24+46</f>
        <v>70</v>
      </c>
      <c r="Z30" s="593" t="s">
        <v>1007</v>
      </c>
      <c r="AA30" s="3">
        <v>56</v>
      </c>
      <c r="AB30" s="4" t="s">
        <v>1007</v>
      </c>
      <c r="AC30" s="164">
        <f t="shared" si="108"/>
        <v>56</v>
      </c>
      <c r="AD30" s="166" t="s">
        <v>1226</v>
      </c>
      <c r="AE30" s="601">
        <v>26</v>
      </c>
      <c r="AF30" s="641">
        <v>0</v>
      </c>
      <c r="AG30" s="3">
        <v>50</v>
      </c>
      <c r="AH30" s="5">
        <v>0</v>
      </c>
      <c r="AI30" s="164">
        <f t="shared" si="109"/>
        <v>50</v>
      </c>
      <c r="AJ30" s="166" t="s">
        <v>1226</v>
      </c>
      <c r="AK30" s="164">
        <f t="shared" si="110"/>
        <v>50</v>
      </c>
      <c r="AL30" s="166" t="s">
        <v>1226</v>
      </c>
      <c r="AM30" s="164">
        <f t="shared" si="111"/>
        <v>50</v>
      </c>
      <c r="AN30" s="166" t="s">
        <v>1226</v>
      </c>
      <c r="AO30" s="24">
        <v>30</v>
      </c>
      <c r="AP30" s="5">
        <v>0</v>
      </c>
      <c r="AQ30" s="133"/>
      <c r="AR30" s="164">
        <f t="shared" si="48"/>
        <v>25</v>
      </c>
      <c r="AS30" s="166" t="s">
        <v>1226</v>
      </c>
      <c r="AT30" s="164">
        <f t="shared" si="49"/>
        <v>25</v>
      </c>
      <c r="AU30" s="166" t="s">
        <v>1226</v>
      </c>
      <c r="AV30" s="39">
        <v>25</v>
      </c>
      <c r="AW30" s="5">
        <v>0</v>
      </c>
      <c r="AX30" s="164">
        <f t="shared" ref="AX30:AX32" si="122">+AV30</f>
        <v>25</v>
      </c>
      <c r="AY30" s="166" t="s">
        <v>1226</v>
      </c>
      <c r="AZ30" s="164">
        <f t="shared" si="117"/>
        <v>25</v>
      </c>
      <c r="BA30" s="166" t="s">
        <v>1226</v>
      </c>
      <c r="BB30" s="169">
        <v>37</v>
      </c>
      <c r="BC30" s="40">
        <v>0</v>
      </c>
      <c r="BD30" s="39">
        <v>24</v>
      </c>
      <c r="BE30" s="40">
        <v>0</v>
      </c>
      <c r="BF30" s="39">
        <v>31</v>
      </c>
      <c r="BG30" s="98">
        <v>0</v>
      </c>
      <c r="BH30" s="39">
        <v>24</v>
      </c>
      <c r="BI30" s="40">
        <v>0</v>
      </c>
      <c r="BJ30" s="164">
        <f t="shared" si="20"/>
        <v>24</v>
      </c>
      <c r="BK30" s="166" t="s">
        <v>1226</v>
      </c>
      <c r="BL30" s="164">
        <f t="shared" si="21"/>
        <v>24</v>
      </c>
      <c r="BM30" s="166" t="s">
        <v>1226</v>
      </c>
      <c r="BN30" s="164">
        <f t="shared" si="22"/>
        <v>24</v>
      </c>
      <c r="BO30" s="166" t="s">
        <v>1226</v>
      </c>
      <c r="BP30" s="164">
        <f t="shared" si="23"/>
        <v>24</v>
      </c>
      <c r="BQ30" s="166" t="s">
        <v>1226</v>
      </c>
      <c r="BR30" s="3">
        <v>33</v>
      </c>
      <c r="BS30" s="402">
        <v>1</v>
      </c>
      <c r="BT30" s="133"/>
      <c r="BU30" s="164">
        <f>+BR30</f>
        <v>33</v>
      </c>
      <c r="BV30" s="166">
        <f>+BS30</f>
        <v>1</v>
      </c>
      <c r="BW30" s="164">
        <f t="shared" si="118"/>
        <v>33</v>
      </c>
      <c r="BX30" s="166">
        <f>+BV30</f>
        <v>1</v>
      </c>
      <c r="BY30" s="164">
        <f t="shared" si="119"/>
        <v>33</v>
      </c>
      <c r="BZ30" s="166">
        <f>+BX30</f>
        <v>1</v>
      </c>
      <c r="CA30" s="96"/>
      <c r="CB30" s="55"/>
      <c r="CC30" s="96"/>
      <c r="CD30" s="55"/>
      <c r="CE30" s="96"/>
      <c r="CF30" s="55"/>
      <c r="CG30" s="96"/>
      <c r="CH30" s="96"/>
      <c r="CI30" s="38" t="s">
        <v>258</v>
      </c>
      <c r="CP30" s="57" t="s">
        <v>257</v>
      </c>
    </row>
    <row r="31" spans="1:96" ht="16.5" hidden="1">
      <c r="A31" t="s">
        <v>1524</v>
      </c>
      <c r="B31" s="16">
        <v>0</v>
      </c>
      <c r="C31" s="16"/>
      <c r="D31" s="16" t="s">
        <v>818</v>
      </c>
      <c r="E31" t="s">
        <v>871</v>
      </c>
      <c r="G31" s="16" t="s">
        <v>183</v>
      </c>
      <c r="H31" s="197" t="s">
        <v>1239</v>
      </c>
      <c r="I31" s="9"/>
      <c r="J31" s="2"/>
      <c r="K31" s="3">
        <v>11</v>
      </c>
      <c r="L31" s="4">
        <v>0</v>
      </c>
      <c r="M31" s="30">
        <v>0</v>
      </c>
      <c r="N31" s="30">
        <v>0</v>
      </c>
      <c r="O31" s="3">
        <v>0</v>
      </c>
      <c r="P31" s="4">
        <v>0</v>
      </c>
      <c r="Q31" s="164">
        <f>+S31</f>
        <v>0</v>
      </c>
      <c r="R31" s="166" t="s">
        <v>1226</v>
      </c>
      <c r="S31" s="3">
        <v>0</v>
      </c>
      <c r="T31" s="4">
        <v>0</v>
      </c>
      <c r="U31" s="3">
        <v>0</v>
      </c>
      <c r="V31" s="4">
        <v>0</v>
      </c>
      <c r="W31" s="164">
        <f t="shared" ref="W31" si="123">+U31</f>
        <v>0</v>
      </c>
      <c r="X31" s="166" t="s">
        <v>1226</v>
      </c>
      <c r="Y31" s="3">
        <v>0</v>
      </c>
      <c r="Z31" s="4">
        <v>0</v>
      </c>
      <c r="AA31" s="3">
        <v>0</v>
      </c>
      <c r="AB31" s="4">
        <v>0</v>
      </c>
      <c r="AC31" s="164">
        <f t="shared" si="108"/>
        <v>0</v>
      </c>
      <c r="AD31" s="166" t="s">
        <v>1226</v>
      </c>
      <c r="AE31" s="3">
        <v>0</v>
      </c>
      <c r="AF31" s="5">
        <v>0</v>
      </c>
      <c r="AG31" s="3">
        <v>10</v>
      </c>
      <c r="AH31" s="5">
        <v>1</v>
      </c>
      <c r="AI31" s="164">
        <f>+AG31</f>
        <v>10</v>
      </c>
      <c r="AJ31" s="166">
        <f>+AH31</f>
        <v>1</v>
      </c>
      <c r="AK31" s="164">
        <f>+AI31</f>
        <v>10</v>
      </c>
      <c r="AL31" s="166">
        <f>+AJ31</f>
        <v>1</v>
      </c>
      <c r="AM31" s="3"/>
      <c r="AN31" s="166" t="s">
        <v>1226</v>
      </c>
      <c r="AO31" s="24">
        <v>0</v>
      </c>
      <c r="AP31" s="5">
        <v>0</v>
      </c>
      <c r="AQ31" s="133"/>
      <c r="AR31" s="164">
        <f t="shared" si="48"/>
        <v>0</v>
      </c>
      <c r="AS31" s="166" t="s">
        <v>1226</v>
      </c>
      <c r="AT31" s="164">
        <f t="shared" si="49"/>
        <v>0</v>
      </c>
      <c r="AU31" s="166" t="s">
        <v>1226</v>
      </c>
      <c r="AV31" s="39">
        <v>0</v>
      </c>
      <c r="AW31" s="5">
        <v>0</v>
      </c>
      <c r="AX31" s="164">
        <f t="shared" si="122"/>
        <v>0</v>
      </c>
      <c r="AY31" s="166" t="s">
        <v>1226</v>
      </c>
      <c r="AZ31" s="164">
        <f t="shared" si="117"/>
        <v>0</v>
      </c>
      <c r="BA31" s="166" t="s">
        <v>1226</v>
      </c>
      <c r="BB31" s="164">
        <f t="shared" ref="BB31" si="124">+AZ31</f>
        <v>0</v>
      </c>
      <c r="BC31" s="166" t="s">
        <v>1226</v>
      </c>
      <c r="BD31" s="39">
        <v>0</v>
      </c>
      <c r="BE31" s="40">
        <v>0</v>
      </c>
      <c r="BF31" s="98">
        <v>0</v>
      </c>
      <c r="BG31" s="98">
        <v>0</v>
      </c>
      <c r="BH31" s="39">
        <v>0</v>
      </c>
      <c r="BI31" s="40">
        <v>0</v>
      </c>
      <c r="BJ31" s="164">
        <f t="shared" si="20"/>
        <v>0</v>
      </c>
      <c r="BK31" s="166" t="s">
        <v>1226</v>
      </c>
      <c r="BL31" s="164">
        <f t="shared" si="21"/>
        <v>0</v>
      </c>
      <c r="BM31" s="166" t="s">
        <v>1226</v>
      </c>
      <c r="BN31" s="164">
        <f t="shared" si="22"/>
        <v>0</v>
      </c>
      <c r="BO31" s="166" t="s">
        <v>1226</v>
      </c>
      <c r="BP31" s="164">
        <f t="shared" si="23"/>
        <v>0</v>
      </c>
      <c r="BQ31" s="166" t="s">
        <v>1226</v>
      </c>
      <c r="BR31" s="3">
        <v>0</v>
      </c>
      <c r="BS31" s="4">
        <v>0</v>
      </c>
      <c r="BT31" s="133"/>
      <c r="BU31" s="146">
        <v>0</v>
      </c>
      <c r="BV31" s="147">
        <v>0</v>
      </c>
      <c r="BW31" s="164">
        <f t="shared" si="118"/>
        <v>0</v>
      </c>
      <c r="BX31" s="166" t="s">
        <v>1226</v>
      </c>
      <c r="BY31" s="164">
        <f t="shared" si="119"/>
        <v>0</v>
      </c>
      <c r="BZ31" s="166" t="s">
        <v>1226</v>
      </c>
      <c r="CA31" s="96"/>
      <c r="CB31" s="55"/>
      <c r="CC31" s="96"/>
      <c r="CD31" s="55"/>
      <c r="CE31" s="96"/>
      <c r="CF31" s="55"/>
      <c r="CG31" s="96"/>
      <c r="CH31" s="96"/>
    </row>
    <row r="32" spans="1:96" ht="16.5" hidden="1">
      <c r="A32" t="s">
        <v>1524</v>
      </c>
      <c r="B32" s="16">
        <v>20004</v>
      </c>
      <c r="C32" s="16"/>
      <c r="D32" s="16" t="s">
        <v>818</v>
      </c>
      <c r="E32" t="s">
        <v>819</v>
      </c>
      <c r="F32" s="51" t="s">
        <v>2741</v>
      </c>
      <c r="G32" s="16" t="s">
        <v>837</v>
      </c>
      <c r="H32" s="197" t="s">
        <v>1238</v>
      </c>
      <c r="I32" s="9"/>
      <c r="J32" s="2"/>
      <c r="K32" s="3">
        <v>16</v>
      </c>
      <c r="L32" s="4">
        <v>0</v>
      </c>
      <c r="M32" s="10">
        <v>25</v>
      </c>
      <c r="N32" s="10">
        <v>5</v>
      </c>
      <c r="O32" s="3">
        <v>11</v>
      </c>
      <c r="P32" s="4">
        <v>1</v>
      </c>
      <c r="Q32" s="164">
        <f t="shared" ref="Q32:Q50" si="125">+S32</f>
        <v>19</v>
      </c>
      <c r="R32" s="166">
        <f t="shared" ref="R32:R33" si="126">+T32</f>
        <v>10</v>
      </c>
      <c r="S32" s="3">
        <v>19</v>
      </c>
      <c r="T32" s="4">
        <v>10</v>
      </c>
      <c r="U32" s="164">
        <f t="shared" ref="U32:U33" si="127">+S32</f>
        <v>19</v>
      </c>
      <c r="V32" s="166">
        <f>+T32</f>
        <v>10</v>
      </c>
      <c r="W32" s="164">
        <f t="shared" ref="W32:W33" si="128">+U32</f>
        <v>19</v>
      </c>
      <c r="X32" s="166">
        <f>+V32</f>
        <v>10</v>
      </c>
      <c r="Y32" s="3">
        <v>21</v>
      </c>
      <c r="Z32" s="4">
        <v>0</v>
      </c>
      <c r="AA32" s="3">
        <v>14</v>
      </c>
      <c r="AB32" s="4">
        <v>0</v>
      </c>
      <c r="AC32" s="164">
        <f t="shared" si="108"/>
        <v>14</v>
      </c>
      <c r="AD32" s="166" t="s">
        <v>1226</v>
      </c>
      <c r="AE32" s="3">
        <v>12</v>
      </c>
      <c r="AF32" s="5">
        <v>0</v>
      </c>
      <c r="AG32" s="3">
        <v>7</v>
      </c>
      <c r="AH32" s="5">
        <v>0</v>
      </c>
      <c r="AI32" s="164">
        <f>+AE32</f>
        <v>12</v>
      </c>
      <c r="AJ32" s="166" t="s">
        <v>1226</v>
      </c>
      <c r="AK32" s="164">
        <f>+AG32</f>
        <v>7</v>
      </c>
      <c r="AL32" s="166" t="s">
        <v>1226</v>
      </c>
      <c r="AM32" s="164">
        <f t="shared" si="111"/>
        <v>7</v>
      </c>
      <c r="AN32" s="166" t="s">
        <v>1226</v>
      </c>
      <c r="AO32" s="24">
        <v>3</v>
      </c>
      <c r="AP32" s="5">
        <v>0</v>
      </c>
      <c r="AQ32" s="133"/>
      <c r="AR32" s="164">
        <f t="shared" si="48"/>
        <v>6</v>
      </c>
      <c r="AS32" s="166" t="s">
        <v>1226</v>
      </c>
      <c r="AT32" s="164">
        <f t="shared" si="49"/>
        <v>6</v>
      </c>
      <c r="AU32" s="166" t="s">
        <v>1226</v>
      </c>
      <c r="AV32" s="39">
        <v>6</v>
      </c>
      <c r="AW32" s="5">
        <v>0</v>
      </c>
      <c r="AX32" s="164">
        <f t="shared" si="122"/>
        <v>6</v>
      </c>
      <c r="AY32" s="166" t="s">
        <v>1226</v>
      </c>
      <c r="AZ32" s="164">
        <f t="shared" si="117"/>
        <v>6</v>
      </c>
      <c r="BA32" s="166" t="s">
        <v>1226</v>
      </c>
      <c r="BB32" s="39">
        <v>2</v>
      </c>
      <c r="BC32" s="40">
        <v>0</v>
      </c>
      <c r="BD32" s="39">
        <v>2</v>
      </c>
      <c r="BE32" s="40">
        <v>0</v>
      </c>
      <c r="BF32" s="39">
        <v>1</v>
      </c>
      <c r="BG32" s="98">
        <v>0</v>
      </c>
      <c r="BH32" s="39">
        <v>2</v>
      </c>
      <c r="BI32" s="40">
        <v>0</v>
      </c>
      <c r="BJ32" s="164">
        <f t="shared" si="20"/>
        <v>2</v>
      </c>
      <c r="BK32" s="166" t="s">
        <v>1226</v>
      </c>
      <c r="BL32" s="164">
        <f t="shared" si="21"/>
        <v>2</v>
      </c>
      <c r="BM32" s="166" t="s">
        <v>1226</v>
      </c>
      <c r="BN32" s="164">
        <f t="shared" si="22"/>
        <v>2</v>
      </c>
      <c r="BO32" s="166" t="s">
        <v>1226</v>
      </c>
      <c r="BP32" s="164">
        <f t="shared" si="23"/>
        <v>2</v>
      </c>
      <c r="BQ32" s="166" t="s">
        <v>1226</v>
      </c>
      <c r="BR32" s="3">
        <v>2</v>
      </c>
      <c r="BS32" s="4">
        <v>0</v>
      </c>
      <c r="BT32" s="133"/>
      <c r="BU32" s="164">
        <f>+BR32</f>
        <v>2</v>
      </c>
      <c r="BV32" s="166" t="s">
        <v>1226</v>
      </c>
      <c r="BW32" s="164">
        <f t="shared" ref="BW32:BW33" si="129">+BU32</f>
        <v>2</v>
      </c>
      <c r="BX32" s="166" t="s">
        <v>1226</v>
      </c>
      <c r="BY32" s="164">
        <f t="shared" ref="BY32:BY33" si="130">+BW32</f>
        <v>2</v>
      </c>
      <c r="BZ32" s="166" t="s">
        <v>1226</v>
      </c>
      <c r="CA32" s="96"/>
      <c r="CB32" s="55"/>
      <c r="CC32" s="96"/>
      <c r="CD32" s="55"/>
      <c r="CE32" s="96"/>
      <c r="CF32" s="55"/>
      <c r="CG32" s="96"/>
      <c r="CH32" s="96"/>
      <c r="CI32" s="38" t="s">
        <v>2808</v>
      </c>
      <c r="CJ32" t="s">
        <v>2807</v>
      </c>
    </row>
    <row r="33" spans="1:89" ht="16.5" hidden="1">
      <c r="A33" t="s">
        <v>1524</v>
      </c>
      <c r="B33" s="16">
        <v>20002</v>
      </c>
      <c r="C33" s="16"/>
      <c r="D33" s="16" t="s">
        <v>818</v>
      </c>
      <c r="E33" s="37" t="s">
        <v>819</v>
      </c>
      <c r="F33" s="126"/>
      <c r="G33" s="16" t="s">
        <v>838</v>
      </c>
      <c r="H33" s="197" t="s">
        <v>1274</v>
      </c>
      <c r="I33" s="9"/>
      <c r="J33" s="2"/>
      <c r="K33" s="3">
        <v>80</v>
      </c>
      <c r="L33" s="4">
        <v>24</v>
      </c>
      <c r="M33" s="30">
        <v>85</v>
      </c>
      <c r="N33" s="30">
        <v>20</v>
      </c>
      <c r="O33" s="3">
        <v>65</v>
      </c>
      <c r="P33" s="4">
        <v>34</v>
      </c>
      <c r="Q33" s="164">
        <f t="shared" si="125"/>
        <v>67</v>
      </c>
      <c r="R33" s="166">
        <f t="shared" si="126"/>
        <v>22</v>
      </c>
      <c r="S33" s="3">
        <v>67</v>
      </c>
      <c r="T33" s="4">
        <v>22</v>
      </c>
      <c r="U33" s="164">
        <f t="shared" si="127"/>
        <v>67</v>
      </c>
      <c r="V33" s="166">
        <f t="shared" ref="V33" si="131">+T33</f>
        <v>22</v>
      </c>
      <c r="W33" s="164">
        <f t="shared" si="128"/>
        <v>67</v>
      </c>
      <c r="X33" s="166">
        <f t="shared" ref="X33" si="132">+V33</f>
        <v>22</v>
      </c>
      <c r="Y33" s="3">
        <f>25+8+27+21</f>
        <v>81</v>
      </c>
      <c r="Z33" s="4">
        <v>29</v>
      </c>
      <c r="AA33" s="31">
        <v>80</v>
      </c>
      <c r="AB33" s="4">
        <v>18</v>
      </c>
      <c r="AC33" s="164">
        <f t="shared" si="108"/>
        <v>80</v>
      </c>
      <c r="AD33" s="166">
        <f>+AB33</f>
        <v>18</v>
      </c>
      <c r="AE33" s="3">
        <v>73</v>
      </c>
      <c r="AF33" s="5">
        <v>23</v>
      </c>
      <c r="AG33" s="3">
        <v>73</v>
      </c>
      <c r="AH33" s="5">
        <v>26</v>
      </c>
      <c r="AI33" s="164">
        <f t="shared" ref="AI33" si="133">+AG33</f>
        <v>73</v>
      </c>
      <c r="AJ33" s="166" t="s">
        <v>1226</v>
      </c>
      <c r="AK33" s="164">
        <f t="shared" ref="AK33" si="134">+AI33</f>
        <v>73</v>
      </c>
      <c r="AL33" s="166" t="s">
        <v>1226</v>
      </c>
      <c r="AM33" s="164">
        <f>+AO33</f>
        <v>93</v>
      </c>
      <c r="AN33" s="166">
        <f>+AP33</f>
        <v>27</v>
      </c>
      <c r="AO33" s="24">
        <v>93</v>
      </c>
      <c r="AP33" s="5">
        <v>27</v>
      </c>
      <c r="AQ33" s="133"/>
      <c r="AR33" s="164">
        <f>+AT33</f>
        <v>57</v>
      </c>
      <c r="AS33" s="166">
        <f>+AU33</f>
        <v>27</v>
      </c>
      <c r="AT33" s="164">
        <f>+AV33</f>
        <v>57</v>
      </c>
      <c r="AU33" s="166">
        <f>+AW33</f>
        <v>27</v>
      </c>
      <c r="AV33" s="39">
        <v>57</v>
      </c>
      <c r="AW33" s="595">
        <v>27</v>
      </c>
      <c r="AX33" s="164">
        <f t="shared" ref="AX33:BC33" si="135">+AZ33</f>
        <v>67</v>
      </c>
      <c r="AY33" s="166">
        <f t="shared" si="135"/>
        <v>38</v>
      </c>
      <c r="AZ33" s="164">
        <f t="shared" si="135"/>
        <v>67</v>
      </c>
      <c r="BA33" s="166">
        <f t="shared" si="135"/>
        <v>38</v>
      </c>
      <c r="BB33" s="164">
        <f t="shared" si="135"/>
        <v>67</v>
      </c>
      <c r="BC33" s="166">
        <f t="shared" si="135"/>
        <v>38</v>
      </c>
      <c r="BD33" s="39">
        <f>22+16+10+19</f>
        <v>67</v>
      </c>
      <c r="BE33" s="1072">
        <v>38</v>
      </c>
      <c r="BF33" s="39">
        <v>69</v>
      </c>
      <c r="BG33" s="5">
        <v>37</v>
      </c>
      <c r="BH33" s="39">
        <f>3+17+18+17+8+7+9+2</f>
        <v>81</v>
      </c>
      <c r="BI33" s="5">
        <v>36</v>
      </c>
      <c r="BJ33" s="164">
        <f t="shared" ref="BJ33" si="136">+BH33</f>
        <v>81</v>
      </c>
      <c r="BK33" s="166">
        <f>+BI33</f>
        <v>36</v>
      </c>
      <c r="BL33" s="164">
        <f t="shared" si="21"/>
        <v>81</v>
      </c>
      <c r="BM33" s="166">
        <f>+BK33</f>
        <v>36</v>
      </c>
      <c r="BN33" s="164">
        <f t="shared" si="22"/>
        <v>81</v>
      </c>
      <c r="BO33" s="166">
        <f>+BM33</f>
        <v>36</v>
      </c>
      <c r="BP33" s="164">
        <f t="shared" si="23"/>
        <v>81</v>
      </c>
      <c r="BQ33" s="166">
        <f>+BO33</f>
        <v>36</v>
      </c>
      <c r="BR33" s="3">
        <f>3+19+24+7+1+5+9+6+7</f>
        <v>81</v>
      </c>
      <c r="BS33" s="4">
        <f>7+5+8+9</f>
        <v>29</v>
      </c>
      <c r="BT33" s="133"/>
      <c r="BU33" s="164">
        <f>+BR33</f>
        <v>81</v>
      </c>
      <c r="BV33" s="166">
        <f>+BS33</f>
        <v>29</v>
      </c>
      <c r="BW33" s="164">
        <f t="shared" si="129"/>
        <v>81</v>
      </c>
      <c r="BX33" s="166">
        <f>+BV33</f>
        <v>29</v>
      </c>
      <c r="BY33" s="164">
        <f t="shared" si="130"/>
        <v>81</v>
      </c>
      <c r="BZ33" s="166">
        <f>+BX33</f>
        <v>29</v>
      </c>
      <c r="CA33" s="96"/>
      <c r="CB33" s="55"/>
      <c r="CC33" s="96"/>
      <c r="CD33" s="55"/>
      <c r="CE33" s="96"/>
      <c r="CF33" s="55"/>
      <c r="CG33" s="96"/>
      <c r="CH33" s="96"/>
      <c r="CI33" s="38" t="s">
        <v>259</v>
      </c>
      <c r="CJ33" t="s">
        <v>802</v>
      </c>
    </row>
    <row r="34" spans="1:89" ht="16.5" hidden="1">
      <c r="A34" t="s">
        <v>1524</v>
      </c>
      <c r="B34" s="16">
        <v>20110</v>
      </c>
      <c r="C34" s="16"/>
      <c r="D34" s="16" t="s">
        <v>818</v>
      </c>
      <c r="E34" t="s">
        <v>819</v>
      </c>
      <c r="G34" s="16" t="s">
        <v>837</v>
      </c>
      <c r="H34" s="197" t="s">
        <v>1273</v>
      </c>
      <c r="I34" s="9"/>
      <c r="J34" s="2"/>
      <c r="K34" s="3">
        <v>15</v>
      </c>
      <c r="L34" s="4">
        <v>0</v>
      </c>
      <c r="M34" s="10">
        <v>15</v>
      </c>
      <c r="N34" s="30">
        <v>0</v>
      </c>
      <c r="O34" s="3">
        <v>15</v>
      </c>
      <c r="P34" s="4">
        <v>0</v>
      </c>
      <c r="Q34" s="164">
        <f t="shared" si="125"/>
        <v>15</v>
      </c>
      <c r="R34" s="166" t="s">
        <v>1226</v>
      </c>
      <c r="S34" s="3">
        <v>15</v>
      </c>
      <c r="T34" s="4">
        <v>0</v>
      </c>
      <c r="U34" s="164">
        <f t="shared" ref="U34" si="137">+S34</f>
        <v>15</v>
      </c>
      <c r="V34" s="166" t="s">
        <v>1226</v>
      </c>
      <c r="W34" s="164">
        <f t="shared" ref="W34" si="138">+U34</f>
        <v>15</v>
      </c>
      <c r="X34" s="166" t="s">
        <v>1226</v>
      </c>
      <c r="Y34" s="3">
        <v>15</v>
      </c>
      <c r="Z34" s="4">
        <v>0</v>
      </c>
      <c r="AA34" s="3">
        <v>15</v>
      </c>
      <c r="AB34" s="4">
        <v>0</v>
      </c>
      <c r="AC34" s="164">
        <f>+AA34</f>
        <v>15</v>
      </c>
      <c r="AD34" s="166" t="s">
        <v>1226</v>
      </c>
      <c r="AE34" s="3">
        <v>15</v>
      </c>
      <c r="AF34" s="5">
        <v>0</v>
      </c>
      <c r="AG34" s="3">
        <v>15</v>
      </c>
      <c r="AH34" s="5">
        <v>0</v>
      </c>
      <c r="AI34" s="164">
        <f t="shared" ref="AI34" si="139">+AE34</f>
        <v>15</v>
      </c>
      <c r="AJ34" s="166" t="s">
        <v>1226</v>
      </c>
      <c r="AK34" s="164">
        <f t="shared" ref="AK34" si="140">+AG34</f>
        <v>15</v>
      </c>
      <c r="AL34" s="166" t="s">
        <v>1226</v>
      </c>
      <c r="AM34" s="164">
        <f t="shared" ref="AM34" si="141">+AK34</f>
        <v>15</v>
      </c>
      <c r="AN34" s="166" t="s">
        <v>1226</v>
      </c>
      <c r="AO34" s="24">
        <v>13</v>
      </c>
      <c r="AP34" s="5">
        <v>0</v>
      </c>
      <c r="AQ34" s="133"/>
      <c r="AR34" s="164">
        <f t="shared" ref="AR34" si="142">+AT34</f>
        <v>13</v>
      </c>
      <c r="AS34" s="166" t="s">
        <v>1226</v>
      </c>
      <c r="AT34" s="164">
        <f t="shared" ref="AT34" si="143">+AV34</f>
        <v>13</v>
      </c>
      <c r="AU34" s="166" t="s">
        <v>1226</v>
      </c>
      <c r="AV34" s="39">
        <v>13</v>
      </c>
      <c r="AW34" s="5">
        <v>0</v>
      </c>
      <c r="AX34" s="164">
        <f t="shared" ref="AX34" si="144">+AV34</f>
        <v>13</v>
      </c>
      <c r="AY34" s="166" t="s">
        <v>1226</v>
      </c>
      <c r="AZ34" s="164">
        <f t="shared" ref="AZ34" si="145">+AX34</f>
        <v>13</v>
      </c>
      <c r="BA34" s="166" t="s">
        <v>1226</v>
      </c>
      <c r="BB34" s="164">
        <f t="shared" ref="BB34" si="146">+AZ34</f>
        <v>13</v>
      </c>
      <c r="BC34" s="166" t="s">
        <v>1226</v>
      </c>
      <c r="BD34" s="39">
        <v>13</v>
      </c>
      <c r="BE34" s="40">
        <v>0</v>
      </c>
      <c r="BF34" s="39">
        <v>13</v>
      </c>
      <c r="BG34" s="98">
        <v>0</v>
      </c>
      <c r="BH34" s="39">
        <v>13</v>
      </c>
      <c r="BI34" s="40">
        <v>0</v>
      </c>
      <c r="BJ34" s="164">
        <f t="shared" si="20"/>
        <v>13</v>
      </c>
      <c r="BK34" s="166" t="s">
        <v>1226</v>
      </c>
      <c r="BL34" s="164">
        <f t="shared" si="21"/>
        <v>13</v>
      </c>
      <c r="BM34" s="166" t="s">
        <v>1226</v>
      </c>
      <c r="BN34" s="164">
        <f t="shared" si="22"/>
        <v>13</v>
      </c>
      <c r="BO34" s="166" t="s">
        <v>1226</v>
      </c>
      <c r="BP34" s="164">
        <f t="shared" si="23"/>
        <v>13</v>
      </c>
      <c r="BQ34" s="166" t="s">
        <v>1226</v>
      </c>
      <c r="BR34" s="3">
        <v>13</v>
      </c>
      <c r="BS34" s="4">
        <v>0</v>
      </c>
      <c r="BT34" s="133"/>
      <c r="BU34" s="164">
        <f>+BR34</f>
        <v>13</v>
      </c>
      <c r="BV34" s="166" t="s">
        <v>1226</v>
      </c>
      <c r="BW34" s="164">
        <f t="shared" ref="BW34" si="147">+BU34</f>
        <v>13</v>
      </c>
      <c r="BX34" s="166" t="s">
        <v>1226</v>
      </c>
      <c r="BY34" s="164">
        <f t="shared" ref="BY34" si="148">+BW34</f>
        <v>13</v>
      </c>
      <c r="BZ34" s="166" t="s">
        <v>1226</v>
      </c>
      <c r="CA34" s="96"/>
      <c r="CB34" s="55"/>
      <c r="CC34" s="96"/>
      <c r="CD34" s="55"/>
      <c r="CE34" s="96"/>
      <c r="CF34" s="55"/>
      <c r="CG34" s="96"/>
      <c r="CH34" s="96"/>
      <c r="CI34" s="38" t="s">
        <v>156</v>
      </c>
    </row>
    <row r="35" spans="1:89" ht="16.5" hidden="1">
      <c r="A35" t="s">
        <v>1524</v>
      </c>
      <c r="B35" s="16">
        <v>0</v>
      </c>
      <c r="C35" s="16"/>
      <c r="D35" s="16" t="s">
        <v>818</v>
      </c>
      <c r="E35" t="s">
        <v>819</v>
      </c>
      <c r="G35" s="16" t="s">
        <v>837</v>
      </c>
      <c r="H35" s="197" t="s">
        <v>2680</v>
      </c>
      <c r="I35" s="9"/>
      <c r="J35" s="2"/>
      <c r="K35" s="3"/>
      <c r="L35" s="4"/>
      <c r="M35" s="10"/>
      <c r="N35" s="30"/>
      <c r="O35" s="3"/>
      <c r="P35" s="4"/>
      <c r="Q35" s="164"/>
      <c r="R35" s="166"/>
      <c r="S35" s="3"/>
      <c r="T35" s="4"/>
      <c r="U35" s="164"/>
      <c r="V35" s="166"/>
      <c r="W35" s="164"/>
      <c r="X35" s="166"/>
      <c r="Y35" s="10"/>
      <c r="Z35" s="10"/>
      <c r="AA35" s="3"/>
      <c r="AB35" s="4"/>
      <c r="AC35" s="164"/>
      <c r="AD35" s="166"/>
      <c r="AE35" s="3"/>
      <c r="AF35" s="5"/>
      <c r="AG35" s="3"/>
      <c r="AH35" s="5"/>
      <c r="AI35" s="164"/>
      <c r="AJ35" s="166"/>
      <c r="AK35" s="164"/>
      <c r="AL35" s="166"/>
      <c r="AM35" s="164"/>
      <c r="AN35" s="166"/>
      <c r="AO35" s="24"/>
      <c r="AP35" s="5"/>
      <c r="AQ35" s="133"/>
      <c r="AR35" s="164"/>
      <c r="AS35" s="166"/>
      <c r="AT35" s="164"/>
      <c r="AU35" s="166"/>
      <c r="AV35" s="39"/>
      <c r="AW35" s="5"/>
      <c r="AX35" s="164"/>
      <c r="AY35" s="166"/>
      <c r="AZ35" s="164"/>
      <c r="BA35" s="166"/>
      <c r="BB35" s="164"/>
      <c r="BC35" s="166"/>
      <c r="BD35" s="39"/>
      <c r="BE35" s="40"/>
      <c r="BF35" s="52"/>
      <c r="BG35" s="98"/>
      <c r="BH35" s="39">
        <v>1</v>
      </c>
      <c r="BI35" s="40">
        <v>0</v>
      </c>
      <c r="BJ35" s="164">
        <v>0</v>
      </c>
      <c r="BK35" s="166" t="s">
        <v>1226</v>
      </c>
      <c r="BL35" s="164">
        <f t="shared" ref="BL35" si="149">+BJ35</f>
        <v>0</v>
      </c>
      <c r="BM35" s="166" t="s">
        <v>1226</v>
      </c>
      <c r="BN35" s="164">
        <f t="shared" ref="BN35" si="150">+BL35</f>
        <v>0</v>
      </c>
      <c r="BO35" s="166" t="s">
        <v>1226</v>
      </c>
      <c r="BP35" s="164">
        <f t="shared" ref="BP35" si="151">+BN35</f>
        <v>0</v>
      </c>
      <c r="BQ35" s="166" t="s">
        <v>1226</v>
      </c>
      <c r="BR35" s="3">
        <v>0</v>
      </c>
      <c r="BS35" s="4">
        <v>0</v>
      </c>
      <c r="BT35" s="133"/>
      <c r="BU35" s="164">
        <f t="shared" ref="BU35" si="152">+BR35</f>
        <v>0</v>
      </c>
      <c r="BV35" s="166" t="s">
        <v>1226</v>
      </c>
      <c r="BW35" s="164">
        <f t="shared" ref="BW35:BW37" si="153">+BU35</f>
        <v>0</v>
      </c>
      <c r="BX35" s="166" t="s">
        <v>1226</v>
      </c>
      <c r="BY35" s="164">
        <f t="shared" ref="BY35:BY37" si="154">+BW35</f>
        <v>0</v>
      </c>
      <c r="BZ35" s="166" t="s">
        <v>1226</v>
      </c>
      <c r="CA35" s="96"/>
      <c r="CB35" s="55"/>
      <c r="CC35" s="96"/>
      <c r="CD35" s="55"/>
      <c r="CE35" s="96"/>
      <c r="CF35" s="55"/>
      <c r="CG35" s="96"/>
      <c r="CH35" s="96"/>
      <c r="CI35" s="38"/>
    </row>
    <row r="36" spans="1:89" ht="17.25" hidden="1">
      <c r="A36" t="s">
        <v>1524</v>
      </c>
      <c r="B36" s="16">
        <v>20127</v>
      </c>
      <c r="C36" s="16"/>
      <c r="D36" s="16" t="s">
        <v>818</v>
      </c>
      <c r="E36" t="s">
        <v>819</v>
      </c>
      <c r="G36" s="16" t="s">
        <v>835</v>
      </c>
      <c r="H36" s="197" t="s">
        <v>1268</v>
      </c>
      <c r="I36" s="9"/>
      <c r="J36" s="2"/>
      <c r="K36" s="3">
        <v>0</v>
      </c>
      <c r="L36" s="4">
        <v>0</v>
      </c>
      <c r="M36" s="10">
        <v>0</v>
      </c>
      <c r="N36" s="30">
        <v>0</v>
      </c>
      <c r="O36" s="3">
        <v>0</v>
      </c>
      <c r="P36" s="4">
        <v>0</v>
      </c>
      <c r="Q36" s="164">
        <f t="shared" si="125"/>
        <v>0</v>
      </c>
      <c r="R36" s="166" t="s">
        <v>1226</v>
      </c>
      <c r="S36" s="3">
        <v>0</v>
      </c>
      <c r="T36" s="4">
        <v>0</v>
      </c>
      <c r="U36" s="3">
        <v>1</v>
      </c>
      <c r="V36" s="4">
        <v>0</v>
      </c>
      <c r="W36" s="172">
        <v>6</v>
      </c>
      <c r="X36" s="394">
        <v>2</v>
      </c>
      <c r="Y36" s="10">
        <v>3</v>
      </c>
      <c r="Z36" s="10">
        <v>2</v>
      </c>
      <c r="AA36" s="3">
        <v>3</v>
      </c>
      <c r="AB36" s="4">
        <v>2</v>
      </c>
      <c r="AC36" s="164">
        <f>+AA36</f>
        <v>3</v>
      </c>
      <c r="AD36" s="166">
        <f>+AH36</f>
        <v>2</v>
      </c>
      <c r="AE36" s="3">
        <v>3</v>
      </c>
      <c r="AF36" s="4">
        <v>2</v>
      </c>
      <c r="AG36" s="3">
        <v>3</v>
      </c>
      <c r="AH36" s="5">
        <v>2</v>
      </c>
      <c r="AI36" s="164">
        <f>+AG36</f>
        <v>3</v>
      </c>
      <c r="AJ36" s="166">
        <f>+AH36</f>
        <v>2</v>
      </c>
      <c r="AK36" s="164">
        <f>+AI36</f>
        <v>3</v>
      </c>
      <c r="AL36" s="166">
        <f>+AJ36</f>
        <v>2</v>
      </c>
      <c r="AM36" s="164">
        <f>+AO36</f>
        <v>3</v>
      </c>
      <c r="AN36" s="166">
        <f>+AP36</f>
        <v>2</v>
      </c>
      <c r="AO36" s="24">
        <v>3</v>
      </c>
      <c r="AP36" s="5">
        <v>2</v>
      </c>
      <c r="AQ36" s="133"/>
      <c r="AR36" s="164">
        <f>+AT36</f>
        <v>3</v>
      </c>
      <c r="AS36" s="166">
        <f>+AU36</f>
        <v>2</v>
      </c>
      <c r="AT36" s="164">
        <f>+AV36</f>
        <v>3</v>
      </c>
      <c r="AU36" s="166">
        <f>+AW36</f>
        <v>2</v>
      </c>
      <c r="AV36" s="39">
        <v>3</v>
      </c>
      <c r="AW36" s="5">
        <v>2</v>
      </c>
      <c r="AX36" s="164">
        <f>+AV36</f>
        <v>3</v>
      </c>
      <c r="AY36" s="166">
        <f t="shared" ref="AY36:BA36" si="155">+BA36</f>
        <v>2</v>
      </c>
      <c r="AZ36" s="164">
        <f>+AX36</f>
        <v>3</v>
      </c>
      <c r="BA36" s="166">
        <f t="shared" si="155"/>
        <v>2</v>
      </c>
      <c r="BB36" s="39">
        <v>5</v>
      </c>
      <c r="BC36" s="5">
        <v>2</v>
      </c>
      <c r="BD36" s="39">
        <v>5</v>
      </c>
      <c r="BE36" s="1072">
        <v>2</v>
      </c>
      <c r="BF36" s="164">
        <f>+BH36</f>
        <v>5</v>
      </c>
      <c r="BG36" s="166">
        <f>+BI36</f>
        <v>2</v>
      </c>
      <c r="BH36" s="172">
        <v>5</v>
      </c>
      <c r="BI36" s="178">
        <v>2</v>
      </c>
      <c r="BJ36" s="164">
        <f t="shared" si="20"/>
        <v>5</v>
      </c>
      <c r="BK36" s="166">
        <f>+BI36</f>
        <v>2</v>
      </c>
      <c r="BL36" s="164">
        <f t="shared" si="21"/>
        <v>5</v>
      </c>
      <c r="BM36" s="166">
        <f>+BK36</f>
        <v>2</v>
      </c>
      <c r="BN36" s="164">
        <f t="shared" si="22"/>
        <v>5</v>
      </c>
      <c r="BO36" s="166">
        <f>+BM36</f>
        <v>2</v>
      </c>
      <c r="BP36" s="164">
        <f t="shared" si="23"/>
        <v>5</v>
      </c>
      <c r="BQ36" s="166" t="s">
        <v>1226</v>
      </c>
      <c r="BR36" s="163">
        <v>3</v>
      </c>
      <c r="BS36" s="402" t="s">
        <v>2848</v>
      </c>
      <c r="BT36" s="133"/>
      <c r="BU36" s="164">
        <v>5</v>
      </c>
      <c r="BV36" s="166">
        <v>2</v>
      </c>
      <c r="BW36" s="164">
        <f t="shared" si="153"/>
        <v>5</v>
      </c>
      <c r="BX36" s="166">
        <f>+BV36</f>
        <v>2</v>
      </c>
      <c r="BY36" s="164">
        <f t="shared" si="154"/>
        <v>5</v>
      </c>
      <c r="BZ36" s="166">
        <f>+BX36</f>
        <v>2</v>
      </c>
      <c r="CA36" s="96"/>
      <c r="CB36" s="55"/>
      <c r="CC36" s="96"/>
      <c r="CD36" s="55"/>
      <c r="CE36" s="96"/>
      <c r="CF36" s="55"/>
      <c r="CG36" s="96"/>
      <c r="CH36" s="96"/>
      <c r="CI36" s="38" t="s">
        <v>156</v>
      </c>
      <c r="CJ36" s="123" t="s">
        <v>725</v>
      </c>
      <c r="CK36" s="598" t="s">
        <v>1279</v>
      </c>
    </row>
    <row r="37" spans="1:89" ht="16.5" hidden="1">
      <c r="A37" t="s">
        <v>1524</v>
      </c>
      <c r="B37" s="16">
        <v>20035</v>
      </c>
      <c r="C37" s="16"/>
      <c r="D37" s="16" t="s">
        <v>818</v>
      </c>
      <c r="E37" t="s">
        <v>819</v>
      </c>
      <c r="G37" s="16" t="s">
        <v>839</v>
      </c>
      <c r="H37" s="197" t="s">
        <v>1272</v>
      </c>
      <c r="I37" s="9"/>
      <c r="J37" s="2"/>
      <c r="K37" s="3">
        <v>4</v>
      </c>
      <c r="L37" s="4">
        <v>2</v>
      </c>
      <c r="M37" s="10">
        <v>8</v>
      </c>
      <c r="N37" s="10">
        <v>6</v>
      </c>
      <c r="O37" s="3">
        <v>8</v>
      </c>
      <c r="P37" s="4">
        <v>6</v>
      </c>
      <c r="Q37" s="164">
        <f t="shared" si="125"/>
        <v>15</v>
      </c>
      <c r="R37" s="166">
        <f t="shared" ref="R37" si="156">+T37</f>
        <v>2</v>
      </c>
      <c r="S37" s="3">
        <v>15</v>
      </c>
      <c r="T37" s="4">
        <v>2</v>
      </c>
      <c r="U37" s="164">
        <f>++S37</f>
        <v>15</v>
      </c>
      <c r="V37" s="166">
        <f>+T37</f>
        <v>2</v>
      </c>
      <c r="W37" s="3">
        <v>12</v>
      </c>
      <c r="X37" s="4">
        <v>3</v>
      </c>
      <c r="Y37" s="3">
        <v>12</v>
      </c>
      <c r="Z37" s="4">
        <v>3</v>
      </c>
      <c r="AA37" s="3">
        <v>11</v>
      </c>
      <c r="AB37" s="4">
        <v>3</v>
      </c>
      <c r="AC37" s="164">
        <f t="shared" ref="AC37:AC39" si="157">+AA37</f>
        <v>11</v>
      </c>
      <c r="AD37" s="166" t="s">
        <v>1226</v>
      </c>
      <c r="AE37" s="3">
        <v>10</v>
      </c>
      <c r="AF37" s="5">
        <v>0</v>
      </c>
      <c r="AG37" s="3">
        <v>11</v>
      </c>
      <c r="AH37" s="5">
        <v>0</v>
      </c>
      <c r="AI37" s="164">
        <f t="shared" ref="AI37:AI90" si="158">+AG37</f>
        <v>11</v>
      </c>
      <c r="AJ37" s="166" t="s">
        <v>1226</v>
      </c>
      <c r="AK37" s="164">
        <f t="shared" ref="AK37:AK90" si="159">+AI37</f>
        <v>11</v>
      </c>
      <c r="AL37" s="166" t="s">
        <v>1226</v>
      </c>
      <c r="AM37" s="164">
        <f t="shared" ref="AM37:AM39" si="160">+AK37</f>
        <v>11</v>
      </c>
      <c r="AN37" s="166" t="s">
        <v>1226</v>
      </c>
      <c r="AO37" s="24">
        <v>5</v>
      </c>
      <c r="AP37" s="5">
        <v>5</v>
      </c>
      <c r="AQ37" s="133"/>
      <c r="AR37" s="164">
        <f t="shared" ref="AR37:AR106" si="161">+AT37</f>
        <v>1</v>
      </c>
      <c r="AS37" s="166" t="s">
        <v>1226</v>
      </c>
      <c r="AT37" s="164">
        <f t="shared" ref="AT37:AT106" si="162">+AV37</f>
        <v>1</v>
      </c>
      <c r="AU37" s="166" t="s">
        <v>1226</v>
      </c>
      <c r="AV37" s="39">
        <v>1</v>
      </c>
      <c r="AW37" s="5">
        <v>0</v>
      </c>
      <c r="AX37" s="164">
        <f t="shared" ref="AX37:AX50" si="163">+AZ37</f>
        <v>1</v>
      </c>
      <c r="AY37" s="166" t="s">
        <v>1226</v>
      </c>
      <c r="AZ37" s="164">
        <f t="shared" ref="AZ37:AZ50" si="164">+BB37</f>
        <v>1</v>
      </c>
      <c r="BA37" s="166" t="s">
        <v>1226</v>
      </c>
      <c r="BB37" s="164">
        <f t="shared" ref="BB37:BB38" si="165">+BD37</f>
        <v>1</v>
      </c>
      <c r="BC37" s="166" t="s">
        <v>1226</v>
      </c>
      <c r="BD37" s="39">
        <v>1</v>
      </c>
      <c r="BE37" s="40">
        <v>0</v>
      </c>
      <c r="BF37" s="39">
        <v>1</v>
      </c>
      <c r="BG37" s="40">
        <v>0</v>
      </c>
      <c r="BH37" s="39">
        <v>0</v>
      </c>
      <c r="BI37" s="40">
        <v>0</v>
      </c>
      <c r="BJ37" s="164">
        <f t="shared" si="20"/>
        <v>0</v>
      </c>
      <c r="BK37" s="166" t="s">
        <v>1226</v>
      </c>
      <c r="BL37" s="164">
        <f t="shared" si="21"/>
        <v>0</v>
      </c>
      <c r="BM37" s="166" t="s">
        <v>1226</v>
      </c>
      <c r="BN37" s="164">
        <f t="shared" si="22"/>
        <v>0</v>
      </c>
      <c r="BO37" s="166" t="s">
        <v>1226</v>
      </c>
      <c r="BP37" s="164">
        <f t="shared" si="23"/>
        <v>0</v>
      </c>
      <c r="BQ37" s="166" t="s">
        <v>1226</v>
      </c>
      <c r="BR37" s="163">
        <v>3</v>
      </c>
      <c r="BS37" s="402">
        <v>2</v>
      </c>
      <c r="BT37" s="133"/>
      <c r="BU37" s="164">
        <f>+BR37</f>
        <v>3</v>
      </c>
      <c r="BV37" s="166">
        <f>+BS37</f>
        <v>2</v>
      </c>
      <c r="BW37" s="164">
        <f t="shared" si="153"/>
        <v>3</v>
      </c>
      <c r="BX37" s="166">
        <f>+BV37</f>
        <v>2</v>
      </c>
      <c r="BY37" s="164">
        <f t="shared" si="154"/>
        <v>3</v>
      </c>
      <c r="BZ37" s="166">
        <f>+BX37</f>
        <v>2</v>
      </c>
      <c r="CA37" s="96"/>
      <c r="CB37" s="55"/>
      <c r="CC37" s="96"/>
      <c r="CD37" s="55"/>
      <c r="CE37" s="96"/>
      <c r="CF37" s="55"/>
      <c r="CG37" s="96"/>
      <c r="CH37" s="96"/>
      <c r="CI37" s="38" t="s">
        <v>156</v>
      </c>
    </row>
    <row r="38" spans="1:89" ht="16.5" hidden="1">
      <c r="A38" t="s">
        <v>1524</v>
      </c>
      <c r="B38" s="16">
        <v>20124</v>
      </c>
      <c r="C38" s="16"/>
      <c r="D38" s="16" t="s">
        <v>818</v>
      </c>
      <c r="E38" t="s">
        <v>819</v>
      </c>
      <c r="G38" s="16" t="s">
        <v>839</v>
      </c>
      <c r="H38" s="197" t="s">
        <v>1278</v>
      </c>
      <c r="I38" s="9"/>
      <c r="J38" s="2"/>
      <c r="K38" s="3">
        <v>0</v>
      </c>
      <c r="L38" s="4">
        <v>0</v>
      </c>
      <c r="M38" s="203">
        <v>3</v>
      </c>
      <c r="N38" s="203">
        <v>0</v>
      </c>
      <c r="O38" s="39">
        <v>1</v>
      </c>
      <c r="P38" s="161">
        <v>0</v>
      </c>
      <c r="Q38" s="164">
        <f t="shared" si="125"/>
        <v>0</v>
      </c>
      <c r="R38" s="166" t="s">
        <v>1226</v>
      </c>
      <c r="S38" s="3">
        <v>0</v>
      </c>
      <c r="T38" s="4">
        <v>0</v>
      </c>
      <c r="U38" s="3">
        <v>0</v>
      </c>
      <c r="V38" s="4">
        <v>0</v>
      </c>
      <c r="W38" s="10">
        <v>0</v>
      </c>
      <c r="X38" s="4">
        <v>0</v>
      </c>
      <c r="Y38" s="172">
        <v>1</v>
      </c>
      <c r="Z38" s="394">
        <v>0</v>
      </c>
      <c r="AA38" s="3">
        <v>0</v>
      </c>
      <c r="AB38" s="4">
        <v>0</v>
      </c>
      <c r="AC38" s="164">
        <f t="shared" si="157"/>
        <v>0</v>
      </c>
      <c r="AD38" s="166" t="s">
        <v>1226</v>
      </c>
      <c r="AE38" s="3">
        <v>0</v>
      </c>
      <c r="AF38" s="5">
        <v>0</v>
      </c>
      <c r="AG38" s="3">
        <v>0</v>
      </c>
      <c r="AH38" s="5">
        <v>0</v>
      </c>
      <c r="AI38" s="164">
        <f t="shared" si="158"/>
        <v>0</v>
      </c>
      <c r="AJ38" s="166" t="s">
        <v>1226</v>
      </c>
      <c r="AK38" s="164">
        <f t="shared" si="159"/>
        <v>0</v>
      </c>
      <c r="AL38" s="166" t="s">
        <v>1226</v>
      </c>
      <c r="AM38" s="164">
        <f t="shared" si="160"/>
        <v>0</v>
      </c>
      <c r="AN38" s="166" t="s">
        <v>1226</v>
      </c>
      <c r="AO38" s="24">
        <v>0</v>
      </c>
      <c r="AP38" s="5">
        <v>0</v>
      </c>
      <c r="AQ38" s="133"/>
      <c r="AR38" s="164">
        <f t="shared" ref="AR38:AR39" si="166">+AT38</f>
        <v>0</v>
      </c>
      <c r="AS38" s="166" t="s">
        <v>1226</v>
      </c>
      <c r="AT38" s="164">
        <f t="shared" ref="AT38:AT39" si="167">+AV38</f>
        <v>0</v>
      </c>
      <c r="AU38" s="166" t="s">
        <v>1226</v>
      </c>
      <c r="AV38" s="39">
        <v>0</v>
      </c>
      <c r="AW38" s="5">
        <v>0</v>
      </c>
      <c r="AX38" s="164">
        <f t="shared" ref="AX38" si="168">+AZ38</f>
        <v>0</v>
      </c>
      <c r="AY38" s="166" t="s">
        <v>1226</v>
      </c>
      <c r="AZ38" s="164">
        <f t="shared" ref="AZ38" si="169">+BB38</f>
        <v>0</v>
      </c>
      <c r="BA38" s="166" t="s">
        <v>1226</v>
      </c>
      <c r="BB38" s="164">
        <f t="shared" si="165"/>
        <v>0</v>
      </c>
      <c r="BC38" s="166" t="s">
        <v>1226</v>
      </c>
      <c r="BD38" s="39">
        <v>0</v>
      </c>
      <c r="BE38" s="40">
        <v>0</v>
      </c>
      <c r="BF38" s="39">
        <v>0</v>
      </c>
      <c r="BG38" s="98">
        <v>0</v>
      </c>
      <c r="BH38" s="39">
        <v>0</v>
      </c>
      <c r="BI38" s="40">
        <v>0</v>
      </c>
      <c r="BJ38" s="164">
        <f t="shared" ref="BJ38:BJ39" si="170">+BH38</f>
        <v>0</v>
      </c>
      <c r="BK38" s="166" t="s">
        <v>1226</v>
      </c>
      <c r="BL38" s="164">
        <f t="shared" ref="BL38:BL39" si="171">+BJ38</f>
        <v>0</v>
      </c>
      <c r="BM38" s="166" t="s">
        <v>1226</v>
      </c>
      <c r="BN38" s="164">
        <f t="shared" ref="BN38:BN39" si="172">+BL38</f>
        <v>0</v>
      </c>
      <c r="BO38" s="166" t="s">
        <v>1226</v>
      </c>
      <c r="BP38" s="164">
        <f t="shared" ref="BP38:BP39" si="173">+BN38</f>
        <v>0</v>
      </c>
      <c r="BQ38" s="166" t="s">
        <v>1226</v>
      </c>
      <c r="BR38" s="3">
        <v>0</v>
      </c>
      <c r="BS38" s="4">
        <v>0</v>
      </c>
      <c r="BT38" s="133"/>
      <c r="BU38" s="164">
        <f t="shared" ref="BU38" si="174">+BR38</f>
        <v>0</v>
      </c>
      <c r="BV38" s="166" t="s">
        <v>1226</v>
      </c>
      <c r="BW38" s="164">
        <f t="shared" ref="BW38" si="175">+BU38</f>
        <v>0</v>
      </c>
      <c r="BX38" s="166" t="s">
        <v>1226</v>
      </c>
      <c r="BY38" s="164">
        <f t="shared" ref="BY38" si="176">+BW38</f>
        <v>0</v>
      </c>
      <c r="BZ38" s="166" t="s">
        <v>1226</v>
      </c>
      <c r="CA38" s="96"/>
      <c r="CB38" s="55"/>
      <c r="CC38" s="96"/>
      <c r="CD38" s="55"/>
      <c r="CE38" s="96"/>
      <c r="CF38" s="55"/>
      <c r="CG38" s="96"/>
      <c r="CH38" s="96"/>
      <c r="CI38" s="38"/>
    </row>
    <row r="39" spans="1:89" ht="16.5" hidden="1">
      <c r="A39" t="s">
        <v>1524</v>
      </c>
      <c r="B39" s="16">
        <v>0</v>
      </c>
      <c r="C39" s="16"/>
      <c r="D39" s="16" t="s">
        <v>818</v>
      </c>
      <c r="E39" t="s">
        <v>819</v>
      </c>
      <c r="G39" s="16" t="s">
        <v>818</v>
      </c>
      <c r="H39" s="197" t="s">
        <v>2679</v>
      </c>
      <c r="I39" s="9"/>
      <c r="J39" s="2"/>
      <c r="K39" s="3">
        <v>5</v>
      </c>
      <c r="L39" s="4">
        <v>3</v>
      </c>
      <c r="M39" s="39">
        <v>8</v>
      </c>
      <c r="N39" s="161">
        <v>7</v>
      </c>
      <c r="O39" s="39">
        <v>9</v>
      </c>
      <c r="P39" s="161">
        <v>8</v>
      </c>
      <c r="Q39" s="164">
        <f t="shared" ref="Q39" si="177">+O39</f>
        <v>9</v>
      </c>
      <c r="R39" s="166">
        <f t="shared" ref="R39" si="178">+P39</f>
        <v>8</v>
      </c>
      <c r="S39" s="3">
        <v>5</v>
      </c>
      <c r="T39" s="4">
        <v>6</v>
      </c>
      <c r="U39" s="164">
        <f t="shared" ref="U39:V39" si="179">+S39</f>
        <v>5</v>
      </c>
      <c r="V39" s="166">
        <f t="shared" si="179"/>
        <v>6</v>
      </c>
      <c r="W39" s="164">
        <f t="shared" ref="W39:X39" si="180">+U39</f>
        <v>5</v>
      </c>
      <c r="X39" s="166">
        <f t="shared" si="180"/>
        <v>6</v>
      </c>
      <c r="Y39" s="3">
        <v>4</v>
      </c>
      <c r="Z39" s="5">
        <v>3</v>
      </c>
      <c r="AA39" s="3">
        <v>4</v>
      </c>
      <c r="AB39" s="5">
        <v>3</v>
      </c>
      <c r="AC39" s="164">
        <f t="shared" si="157"/>
        <v>4</v>
      </c>
      <c r="AD39" s="166">
        <f>+AB39</f>
        <v>3</v>
      </c>
      <c r="AE39" s="3">
        <v>6</v>
      </c>
      <c r="AF39" s="5">
        <v>3</v>
      </c>
      <c r="AG39" s="3">
        <v>6</v>
      </c>
      <c r="AH39" s="5">
        <v>3</v>
      </c>
      <c r="AI39" s="164">
        <f t="shared" ref="AI39" si="181">+AG39</f>
        <v>6</v>
      </c>
      <c r="AJ39" s="166">
        <f>+AH39</f>
        <v>3</v>
      </c>
      <c r="AK39" s="164">
        <f t="shared" si="159"/>
        <v>6</v>
      </c>
      <c r="AL39" s="166">
        <f t="shared" ref="AL39" si="182">+AJ39</f>
        <v>3</v>
      </c>
      <c r="AM39" s="164">
        <f t="shared" si="160"/>
        <v>6</v>
      </c>
      <c r="AN39" s="166">
        <f t="shared" ref="AN39" si="183">+AL39</f>
        <v>3</v>
      </c>
      <c r="AO39" s="24">
        <v>8</v>
      </c>
      <c r="AP39" s="5">
        <v>3</v>
      </c>
      <c r="AQ39" s="133"/>
      <c r="AR39" s="164">
        <f t="shared" si="166"/>
        <v>2</v>
      </c>
      <c r="AS39" s="166" t="s">
        <v>1226</v>
      </c>
      <c r="AT39" s="164">
        <f t="shared" si="167"/>
        <v>2</v>
      </c>
      <c r="AU39" s="166" t="s">
        <v>1226</v>
      </c>
      <c r="AV39" s="39">
        <v>2</v>
      </c>
      <c r="AW39" s="5">
        <v>0</v>
      </c>
      <c r="AX39" s="164">
        <f t="shared" ref="AX39" si="184">+AZ39</f>
        <v>11</v>
      </c>
      <c r="AY39" s="166" t="s">
        <v>1226</v>
      </c>
      <c r="AZ39" s="164">
        <f t="shared" ref="AZ39" si="185">+BB39</f>
        <v>11</v>
      </c>
      <c r="BA39" s="166" t="s">
        <v>1226</v>
      </c>
      <c r="BB39" s="164">
        <f t="shared" ref="BB39" si="186">+BD39</f>
        <v>11</v>
      </c>
      <c r="BC39" s="166" t="s">
        <v>1226</v>
      </c>
      <c r="BD39" s="164">
        <f t="shared" ref="BD39" si="187">+BF39</f>
        <v>11</v>
      </c>
      <c r="BE39" s="166" t="s">
        <v>1226</v>
      </c>
      <c r="BF39" s="39">
        <v>11</v>
      </c>
      <c r="BG39" s="98">
        <v>0</v>
      </c>
      <c r="BH39" s="39">
        <v>12</v>
      </c>
      <c r="BI39" s="40" t="s">
        <v>971</v>
      </c>
      <c r="BJ39" s="164">
        <f t="shared" si="170"/>
        <v>12</v>
      </c>
      <c r="BK39" s="166" t="s">
        <v>1226</v>
      </c>
      <c r="BL39" s="164">
        <f t="shared" si="171"/>
        <v>12</v>
      </c>
      <c r="BM39" s="166" t="s">
        <v>1226</v>
      </c>
      <c r="BN39" s="164">
        <f t="shared" si="172"/>
        <v>12</v>
      </c>
      <c r="BO39" s="166" t="s">
        <v>1226</v>
      </c>
      <c r="BP39" s="164">
        <f t="shared" si="173"/>
        <v>12</v>
      </c>
      <c r="BQ39" s="166" t="s">
        <v>1226</v>
      </c>
      <c r="BR39" s="39">
        <v>11</v>
      </c>
      <c r="BS39" s="40">
        <v>0</v>
      </c>
      <c r="BT39" s="133"/>
      <c r="BU39" s="164">
        <f t="shared" ref="BU39:BU40" si="188">+BR39</f>
        <v>11</v>
      </c>
      <c r="BV39" s="166" t="s">
        <v>1226</v>
      </c>
      <c r="BW39" s="164">
        <f t="shared" ref="BW39:BW40" si="189">+BU39</f>
        <v>11</v>
      </c>
      <c r="BX39" s="166" t="s">
        <v>1226</v>
      </c>
      <c r="BY39" s="164">
        <f t="shared" ref="BY39:BY40" si="190">+BW39</f>
        <v>11</v>
      </c>
      <c r="BZ39" s="166" t="s">
        <v>1226</v>
      </c>
      <c r="CA39" s="96"/>
      <c r="CB39" s="55"/>
      <c r="CC39" s="96"/>
      <c r="CD39" s="55"/>
      <c r="CE39" s="96"/>
      <c r="CF39" s="55"/>
      <c r="CG39" s="96"/>
      <c r="CH39" s="96"/>
      <c r="CI39" s="38"/>
    </row>
    <row r="40" spans="1:89" ht="16.5" hidden="1">
      <c r="A40" t="s">
        <v>1524</v>
      </c>
      <c r="B40" s="16">
        <v>20113</v>
      </c>
      <c r="C40" s="16"/>
      <c r="D40" s="16" t="s">
        <v>818</v>
      </c>
      <c r="E40" t="s">
        <v>819</v>
      </c>
      <c r="G40" s="16" t="s">
        <v>818</v>
      </c>
      <c r="H40" s="197" t="s">
        <v>1261</v>
      </c>
      <c r="I40" s="9"/>
      <c r="J40" s="2"/>
      <c r="K40" s="3">
        <v>11</v>
      </c>
      <c r="L40" s="4">
        <v>3</v>
      </c>
      <c r="M40" s="10">
        <v>11</v>
      </c>
      <c r="N40" s="10">
        <v>2</v>
      </c>
      <c r="O40" s="3">
        <v>15</v>
      </c>
      <c r="P40" s="4">
        <v>3</v>
      </c>
      <c r="Q40" s="164">
        <f t="shared" si="125"/>
        <v>15</v>
      </c>
      <c r="R40" s="166" t="s">
        <v>1226</v>
      </c>
      <c r="S40" s="3">
        <f t="shared" ref="S40" si="191">+O40</f>
        <v>15</v>
      </c>
      <c r="T40" s="4">
        <v>0</v>
      </c>
      <c r="U40" s="164">
        <f t="shared" ref="U40" si="192">+S40</f>
        <v>15</v>
      </c>
      <c r="V40" s="166" t="s">
        <v>1226</v>
      </c>
      <c r="W40" s="164">
        <f t="shared" ref="W40:W42" si="193">+U40</f>
        <v>15</v>
      </c>
      <c r="X40" s="166" t="s">
        <v>1226</v>
      </c>
      <c r="Y40" s="163">
        <v>19</v>
      </c>
      <c r="Z40" s="402">
        <v>0</v>
      </c>
      <c r="AA40" s="3">
        <v>18</v>
      </c>
      <c r="AB40" s="4">
        <v>0</v>
      </c>
      <c r="AC40" s="164">
        <f t="shared" ref="AC40:AC85" si="194">+AA40</f>
        <v>18</v>
      </c>
      <c r="AD40" s="166" t="s">
        <v>1226</v>
      </c>
      <c r="AE40" s="3">
        <v>13</v>
      </c>
      <c r="AF40" s="5">
        <v>0</v>
      </c>
      <c r="AG40" s="3">
        <v>18</v>
      </c>
      <c r="AH40" s="40">
        <v>0</v>
      </c>
      <c r="AI40" s="164">
        <f t="shared" si="158"/>
        <v>18</v>
      </c>
      <c r="AJ40" s="166" t="s">
        <v>1226</v>
      </c>
      <c r="AK40" s="164">
        <f t="shared" si="159"/>
        <v>18</v>
      </c>
      <c r="AL40" s="166" t="s">
        <v>1226</v>
      </c>
      <c r="AM40" s="164">
        <f t="shared" ref="AM40:AM66" si="195">+AK40</f>
        <v>18</v>
      </c>
      <c r="AN40" s="166" t="s">
        <v>1226</v>
      </c>
      <c r="AO40" s="43">
        <v>0</v>
      </c>
      <c r="AP40" s="40">
        <v>0</v>
      </c>
      <c r="AQ40" s="133"/>
      <c r="AR40" s="164">
        <f t="shared" si="161"/>
        <v>0</v>
      </c>
      <c r="AS40" s="166" t="s">
        <v>1226</v>
      </c>
      <c r="AT40" s="164">
        <f t="shared" si="162"/>
        <v>0</v>
      </c>
      <c r="AU40" s="166" t="s">
        <v>1226</v>
      </c>
      <c r="AV40" s="39">
        <v>0</v>
      </c>
      <c r="AW40" s="5">
        <v>0</v>
      </c>
      <c r="AX40" s="164">
        <f t="shared" si="163"/>
        <v>0</v>
      </c>
      <c r="AY40" s="166" t="s">
        <v>1226</v>
      </c>
      <c r="AZ40" s="164">
        <f t="shared" si="164"/>
        <v>0</v>
      </c>
      <c r="BA40" s="166" t="s">
        <v>1226</v>
      </c>
      <c r="BB40" s="164">
        <f t="shared" ref="BB40" si="196">+BD40</f>
        <v>0</v>
      </c>
      <c r="BC40" s="166" t="s">
        <v>1226</v>
      </c>
      <c r="BD40" s="39">
        <v>0</v>
      </c>
      <c r="BE40" s="40">
        <v>0</v>
      </c>
      <c r="BF40" s="39">
        <v>0</v>
      </c>
      <c r="BG40" s="98">
        <v>0</v>
      </c>
      <c r="BH40" s="39">
        <v>1</v>
      </c>
      <c r="BI40" s="40">
        <v>0</v>
      </c>
      <c r="BJ40" s="164">
        <f t="shared" si="20"/>
        <v>1</v>
      </c>
      <c r="BK40" s="166" t="s">
        <v>1226</v>
      </c>
      <c r="BL40" s="164">
        <f t="shared" si="21"/>
        <v>1</v>
      </c>
      <c r="BM40" s="166" t="s">
        <v>1226</v>
      </c>
      <c r="BN40" s="164">
        <f t="shared" si="22"/>
        <v>1</v>
      </c>
      <c r="BO40" s="166" t="s">
        <v>1226</v>
      </c>
      <c r="BP40" s="164">
        <f t="shared" si="23"/>
        <v>1</v>
      </c>
      <c r="BQ40" s="166" t="s">
        <v>1226</v>
      </c>
      <c r="BR40" s="3">
        <v>0</v>
      </c>
      <c r="BS40" s="4">
        <v>0</v>
      </c>
      <c r="BT40" s="133"/>
      <c r="BU40" s="164">
        <f t="shared" si="188"/>
        <v>0</v>
      </c>
      <c r="BV40" s="166" t="s">
        <v>1226</v>
      </c>
      <c r="BW40" s="164">
        <f t="shared" si="189"/>
        <v>0</v>
      </c>
      <c r="BX40" s="166" t="s">
        <v>1226</v>
      </c>
      <c r="BY40" s="164">
        <f t="shared" si="190"/>
        <v>0</v>
      </c>
      <c r="BZ40" s="166" t="s">
        <v>1226</v>
      </c>
      <c r="CA40" s="96"/>
      <c r="CB40" s="55"/>
      <c r="CC40" s="96"/>
      <c r="CD40" s="55"/>
      <c r="CE40" s="96"/>
      <c r="CF40" s="55"/>
      <c r="CG40" s="96"/>
      <c r="CH40" s="96"/>
      <c r="CI40" s="38" t="s">
        <v>156</v>
      </c>
      <c r="CJ40" s="123" t="s">
        <v>1201</v>
      </c>
    </row>
    <row r="41" spans="1:89" ht="16.5" hidden="1">
      <c r="A41" t="s">
        <v>1524</v>
      </c>
      <c r="B41" s="16">
        <v>20113</v>
      </c>
      <c r="C41" s="16"/>
      <c r="D41" s="16" t="s">
        <v>818</v>
      </c>
      <c r="E41" t="s">
        <v>819</v>
      </c>
      <c r="G41" s="16" t="s">
        <v>818</v>
      </c>
      <c r="H41" s="197" t="s">
        <v>1260</v>
      </c>
      <c r="I41" s="10">
        <v>0</v>
      </c>
      <c r="J41" s="10">
        <v>0</v>
      </c>
      <c r="K41" s="3">
        <v>3</v>
      </c>
      <c r="L41" s="4">
        <v>0</v>
      </c>
      <c r="M41" s="10">
        <v>2</v>
      </c>
      <c r="N41" s="10">
        <v>0</v>
      </c>
      <c r="O41" s="3">
        <v>3</v>
      </c>
      <c r="P41" s="4">
        <v>0</v>
      </c>
      <c r="Q41" s="164">
        <f>+S41</f>
        <v>2</v>
      </c>
      <c r="R41" s="166" t="s">
        <v>1226</v>
      </c>
      <c r="S41" s="3">
        <v>2</v>
      </c>
      <c r="T41" s="4">
        <v>0</v>
      </c>
      <c r="U41" s="164">
        <f>+S41</f>
        <v>2</v>
      </c>
      <c r="V41" s="166" t="s">
        <v>1226</v>
      </c>
      <c r="W41" s="164">
        <f>+U41</f>
        <v>2</v>
      </c>
      <c r="X41" s="166" t="s">
        <v>1226</v>
      </c>
      <c r="Y41" s="3">
        <v>1</v>
      </c>
      <c r="Z41" s="4">
        <v>0</v>
      </c>
      <c r="AA41" s="10">
        <v>1</v>
      </c>
      <c r="AB41" s="4">
        <v>0</v>
      </c>
      <c r="AC41" s="164">
        <f>+AA41</f>
        <v>1</v>
      </c>
      <c r="AD41" s="166" t="s">
        <v>1226</v>
      </c>
      <c r="AE41" s="3">
        <v>1</v>
      </c>
      <c r="AF41" s="5">
        <v>0</v>
      </c>
      <c r="AG41" s="3">
        <v>1</v>
      </c>
      <c r="AH41" s="40">
        <v>0</v>
      </c>
      <c r="AI41" s="164">
        <f>+AG41</f>
        <v>1</v>
      </c>
      <c r="AJ41" s="166" t="s">
        <v>1226</v>
      </c>
      <c r="AK41" s="164">
        <f>+AI41</f>
        <v>1</v>
      </c>
      <c r="AL41" s="166" t="s">
        <v>1226</v>
      </c>
      <c r="AM41" s="164">
        <f>+AK41</f>
        <v>1</v>
      </c>
      <c r="AN41" s="166" t="s">
        <v>1226</v>
      </c>
      <c r="AO41" s="24">
        <v>1</v>
      </c>
      <c r="AP41" s="40">
        <v>0</v>
      </c>
      <c r="AQ41" s="133"/>
      <c r="AR41" s="164">
        <f>+AT41</f>
        <v>1</v>
      </c>
      <c r="AS41" s="166" t="s">
        <v>1226</v>
      </c>
      <c r="AT41" s="164">
        <f>+AV41</f>
        <v>1</v>
      </c>
      <c r="AU41" s="166" t="s">
        <v>1226</v>
      </c>
      <c r="AV41" s="39">
        <v>1</v>
      </c>
      <c r="AW41" s="5">
        <v>0</v>
      </c>
      <c r="AX41" s="164">
        <f>+AZ41</f>
        <v>1</v>
      </c>
      <c r="AY41" s="166" t="s">
        <v>1226</v>
      </c>
      <c r="AZ41" s="164">
        <f>+BB41</f>
        <v>1</v>
      </c>
      <c r="BA41" s="166" t="s">
        <v>1226</v>
      </c>
      <c r="BB41" s="164">
        <f>+BD41</f>
        <v>1</v>
      </c>
      <c r="BC41" s="166" t="s">
        <v>1226</v>
      </c>
      <c r="BD41" s="39">
        <v>1</v>
      </c>
      <c r="BE41" s="40">
        <v>0</v>
      </c>
      <c r="BF41" s="39">
        <v>1</v>
      </c>
      <c r="BG41" s="98">
        <v>0</v>
      </c>
      <c r="BH41" s="39">
        <v>4</v>
      </c>
      <c r="BI41" s="40">
        <v>0</v>
      </c>
      <c r="BJ41" s="164">
        <f>+BH41</f>
        <v>4</v>
      </c>
      <c r="BK41" s="166" t="s">
        <v>1226</v>
      </c>
      <c r="BL41" s="164">
        <f>+BJ41</f>
        <v>4</v>
      </c>
      <c r="BM41" s="166" t="s">
        <v>1226</v>
      </c>
      <c r="BN41" s="164">
        <f>+BL41</f>
        <v>4</v>
      </c>
      <c r="BO41" s="166" t="s">
        <v>1226</v>
      </c>
      <c r="BP41" s="164">
        <f>+BN41</f>
        <v>4</v>
      </c>
      <c r="BQ41" s="166" t="s">
        <v>1226</v>
      </c>
      <c r="BR41" s="3">
        <v>1</v>
      </c>
      <c r="BS41" s="4">
        <v>0</v>
      </c>
      <c r="BT41" s="133"/>
      <c r="BU41" s="164">
        <f t="shared" ref="BU41:BU42" si="197">+BR41</f>
        <v>1</v>
      </c>
      <c r="BV41" s="166" t="s">
        <v>1226</v>
      </c>
      <c r="BW41" s="164">
        <f t="shared" ref="BW41:BW42" si="198">+BU41</f>
        <v>1</v>
      </c>
      <c r="BX41" s="166" t="s">
        <v>1226</v>
      </c>
      <c r="BY41" s="164">
        <f t="shared" ref="BY41:BY42" si="199">+BW41</f>
        <v>1</v>
      </c>
      <c r="BZ41" s="166" t="s">
        <v>1226</v>
      </c>
      <c r="CA41" s="96"/>
      <c r="CB41" s="55"/>
      <c r="CC41" s="96"/>
      <c r="CD41" s="55"/>
      <c r="CE41" s="96"/>
      <c r="CF41" s="55"/>
      <c r="CG41" s="96"/>
      <c r="CH41" s="96"/>
      <c r="CI41" s="38" t="s">
        <v>156</v>
      </c>
      <c r="CJ41" t="s">
        <v>1201</v>
      </c>
    </row>
    <row r="42" spans="1:89" ht="16.5" hidden="1">
      <c r="A42" t="s">
        <v>1524</v>
      </c>
      <c r="B42" s="16">
        <v>0</v>
      </c>
      <c r="C42" s="16"/>
      <c r="D42" s="16" t="s">
        <v>818</v>
      </c>
      <c r="E42" t="s">
        <v>871</v>
      </c>
      <c r="G42" s="16" t="s">
        <v>818</v>
      </c>
      <c r="H42" s="197" t="s">
        <v>1607</v>
      </c>
      <c r="I42" s="9"/>
      <c r="J42" s="9"/>
      <c r="K42" s="3">
        <v>1</v>
      </c>
      <c r="L42" s="4">
        <v>0</v>
      </c>
      <c r="M42" s="3">
        <v>0</v>
      </c>
      <c r="N42" s="4">
        <v>0</v>
      </c>
      <c r="O42" s="3">
        <v>0</v>
      </c>
      <c r="P42" s="4">
        <v>0</v>
      </c>
      <c r="Q42" s="164">
        <f t="shared" si="125"/>
        <v>0</v>
      </c>
      <c r="R42" s="166" t="s">
        <v>1226</v>
      </c>
      <c r="S42" s="3">
        <v>0</v>
      </c>
      <c r="T42" s="4">
        <v>0</v>
      </c>
      <c r="U42" s="3">
        <v>0</v>
      </c>
      <c r="V42" s="4">
        <v>0</v>
      </c>
      <c r="W42" s="164">
        <f t="shared" si="193"/>
        <v>0</v>
      </c>
      <c r="X42" s="166" t="s">
        <v>1226</v>
      </c>
      <c r="Y42" s="3">
        <v>0</v>
      </c>
      <c r="Z42" s="4">
        <v>0</v>
      </c>
      <c r="AA42" s="10">
        <v>0</v>
      </c>
      <c r="AB42" s="4">
        <v>0</v>
      </c>
      <c r="AC42" s="164">
        <f t="shared" si="194"/>
        <v>0</v>
      </c>
      <c r="AD42" s="166" t="s">
        <v>1226</v>
      </c>
      <c r="AE42" s="10">
        <v>0</v>
      </c>
      <c r="AF42" s="4">
        <v>0</v>
      </c>
      <c r="AG42" s="3">
        <v>0</v>
      </c>
      <c r="AH42" s="40">
        <v>0</v>
      </c>
      <c r="AI42" s="164">
        <f t="shared" si="158"/>
        <v>0</v>
      </c>
      <c r="AJ42" s="166" t="s">
        <v>1226</v>
      </c>
      <c r="AK42" s="164">
        <f t="shared" si="159"/>
        <v>0</v>
      </c>
      <c r="AL42" s="166" t="s">
        <v>1226</v>
      </c>
      <c r="AM42" s="164">
        <f t="shared" si="195"/>
        <v>0</v>
      </c>
      <c r="AN42" s="166" t="s">
        <v>1226</v>
      </c>
      <c r="AO42" s="43">
        <v>0</v>
      </c>
      <c r="AP42" s="40">
        <v>0</v>
      </c>
      <c r="AQ42" s="133"/>
      <c r="AR42" s="164">
        <f t="shared" ref="AR42" si="200">+AT42</f>
        <v>0</v>
      </c>
      <c r="AS42" s="166" t="s">
        <v>1226</v>
      </c>
      <c r="AT42" s="164">
        <f t="shared" ref="AT42" si="201">+AV42</f>
        <v>0</v>
      </c>
      <c r="AU42" s="166" t="s">
        <v>1226</v>
      </c>
      <c r="AV42" s="39">
        <v>0</v>
      </c>
      <c r="AW42" s="5">
        <v>0</v>
      </c>
      <c r="AX42" s="164">
        <f t="shared" ref="AX42" si="202">+AZ42</f>
        <v>0</v>
      </c>
      <c r="AY42" s="166" t="s">
        <v>1226</v>
      </c>
      <c r="AZ42" s="164">
        <f t="shared" ref="AZ42" si="203">+BB42</f>
        <v>0</v>
      </c>
      <c r="BA42" s="166" t="s">
        <v>1226</v>
      </c>
      <c r="BB42" s="164">
        <f t="shared" ref="BB42" si="204">+BD42</f>
        <v>0</v>
      </c>
      <c r="BC42" s="166" t="s">
        <v>1226</v>
      </c>
      <c r="BD42" s="39">
        <v>0</v>
      </c>
      <c r="BE42" s="40">
        <v>0</v>
      </c>
      <c r="BF42" s="39">
        <v>0</v>
      </c>
      <c r="BG42" s="98">
        <v>0</v>
      </c>
      <c r="BH42" s="39">
        <v>0</v>
      </c>
      <c r="BI42" s="40">
        <v>0</v>
      </c>
      <c r="BJ42" s="164">
        <f t="shared" si="20"/>
        <v>0</v>
      </c>
      <c r="BK42" s="166" t="s">
        <v>1226</v>
      </c>
      <c r="BL42" s="164">
        <f t="shared" si="21"/>
        <v>0</v>
      </c>
      <c r="BM42" s="166" t="s">
        <v>1226</v>
      </c>
      <c r="BN42" s="164">
        <f t="shared" si="22"/>
        <v>0</v>
      </c>
      <c r="BO42" s="166" t="s">
        <v>1226</v>
      </c>
      <c r="BP42" s="164">
        <f t="shared" si="23"/>
        <v>0</v>
      </c>
      <c r="BQ42" s="166" t="s">
        <v>1226</v>
      </c>
      <c r="BR42" s="3">
        <v>0</v>
      </c>
      <c r="BS42" s="4">
        <v>0</v>
      </c>
      <c r="BT42" s="133"/>
      <c r="BU42" s="164">
        <f t="shared" si="197"/>
        <v>0</v>
      </c>
      <c r="BV42" s="166" t="s">
        <v>1226</v>
      </c>
      <c r="BW42" s="164">
        <f t="shared" si="198"/>
        <v>0</v>
      </c>
      <c r="BX42" s="166" t="s">
        <v>1226</v>
      </c>
      <c r="BY42" s="164">
        <f t="shared" si="199"/>
        <v>0</v>
      </c>
      <c r="BZ42" s="166" t="s">
        <v>1226</v>
      </c>
      <c r="CA42" s="96"/>
      <c r="CB42" s="55"/>
      <c r="CC42" s="96"/>
      <c r="CD42" s="55"/>
      <c r="CE42" s="96"/>
      <c r="CF42" s="55"/>
      <c r="CG42" s="96"/>
      <c r="CH42" s="96"/>
      <c r="CI42" s="38"/>
    </row>
    <row r="43" spans="1:89" ht="16.5" hidden="1">
      <c r="A43" t="s">
        <v>1524</v>
      </c>
      <c r="B43" s="16">
        <v>0</v>
      </c>
      <c r="C43" s="16"/>
      <c r="D43" s="16" t="s">
        <v>818</v>
      </c>
      <c r="E43" t="s">
        <v>871</v>
      </c>
      <c r="G43" s="16" t="s">
        <v>818</v>
      </c>
      <c r="H43" s="197" t="s">
        <v>1276</v>
      </c>
      <c r="I43" s="10">
        <v>0</v>
      </c>
      <c r="J43" s="10">
        <v>0</v>
      </c>
      <c r="K43" s="3">
        <v>1</v>
      </c>
      <c r="L43" s="4">
        <v>0</v>
      </c>
      <c r="M43" s="10">
        <v>1</v>
      </c>
      <c r="N43" s="10">
        <v>0</v>
      </c>
      <c r="O43" s="3">
        <v>1</v>
      </c>
      <c r="P43" s="4">
        <v>0</v>
      </c>
      <c r="Q43" s="164">
        <f t="shared" si="125"/>
        <v>0</v>
      </c>
      <c r="R43" s="166" t="s">
        <v>1226</v>
      </c>
      <c r="S43" s="3">
        <v>0</v>
      </c>
      <c r="T43" s="4">
        <v>0</v>
      </c>
      <c r="U43" s="3">
        <v>0</v>
      </c>
      <c r="V43" s="4">
        <v>0</v>
      </c>
      <c r="W43" s="164">
        <f t="shared" ref="W43" si="205">+U43</f>
        <v>0</v>
      </c>
      <c r="X43" s="166" t="s">
        <v>1226</v>
      </c>
      <c r="Y43" s="3">
        <v>0</v>
      </c>
      <c r="Z43" s="4">
        <v>0</v>
      </c>
      <c r="AA43" s="10">
        <v>0</v>
      </c>
      <c r="AB43" s="4">
        <v>0</v>
      </c>
      <c r="AC43" s="164">
        <f t="shared" ref="AC43" si="206">+AA43</f>
        <v>0</v>
      </c>
      <c r="AD43" s="166" t="s">
        <v>1226</v>
      </c>
      <c r="AE43" s="10">
        <v>0</v>
      </c>
      <c r="AF43" s="4">
        <v>0</v>
      </c>
      <c r="AG43" s="3">
        <v>0</v>
      </c>
      <c r="AH43" s="40">
        <v>0</v>
      </c>
      <c r="AI43" s="164">
        <f t="shared" si="158"/>
        <v>0</v>
      </c>
      <c r="AJ43" s="166" t="s">
        <v>1226</v>
      </c>
      <c r="AK43" s="164">
        <f t="shared" si="159"/>
        <v>0</v>
      </c>
      <c r="AL43" s="166" t="s">
        <v>1226</v>
      </c>
      <c r="AM43" s="164">
        <f t="shared" ref="AM43" si="207">+AK43</f>
        <v>0</v>
      </c>
      <c r="AN43" s="166" t="s">
        <v>1226</v>
      </c>
      <c r="AO43" s="43">
        <v>0</v>
      </c>
      <c r="AP43" s="40">
        <v>0</v>
      </c>
      <c r="AQ43" s="133"/>
      <c r="AR43" s="164">
        <f t="shared" ref="AR43" si="208">+AT43</f>
        <v>0</v>
      </c>
      <c r="AS43" s="166" t="s">
        <v>1226</v>
      </c>
      <c r="AT43" s="164">
        <f t="shared" ref="AT43" si="209">+AV43</f>
        <v>0</v>
      </c>
      <c r="AU43" s="166" t="s">
        <v>1226</v>
      </c>
      <c r="AV43" s="39">
        <v>0</v>
      </c>
      <c r="AW43" s="5">
        <v>0</v>
      </c>
      <c r="AX43" s="164">
        <f t="shared" ref="AX43" si="210">+AZ43</f>
        <v>0</v>
      </c>
      <c r="AY43" s="166" t="s">
        <v>1226</v>
      </c>
      <c r="AZ43" s="164">
        <f t="shared" ref="AZ43" si="211">+BB43</f>
        <v>0</v>
      </c>
      <c r="BA43" s="166" t="s">
        <v>1226</v>
      </c>
      <c r="BB43" s="164">
        <f t="shared" ref="BB43" si="212">+BD43</f>
        <v>0</v>
      </c>
      <c r="BC43" s="166" t="s">
        <v>1226</v>
      </c>
      <c r="BD43" s="39">
        <v>0</v>
      </c>
      <c r="BE43" s="40">
        <v>0</v>
      </c>
      <c r="BF43" s="39">
        <v>0</v>
      </c>
      <c r="BG43" s="98">
        <v>0</v>
      </c>
      <c r="BH43" s="39">
        <v>0</v>
      </c>
      <c r="BI43" s="40">
        <v>0</v>
      </c>
      <c r="BJ43" s="164">
        <f t="shared" ref="BJ43" si="213">+BH43</f>
        <v>0</v>
      </c>
      <c r="BK43" s="166" t="s">
        <v>1226</v>
      </c>
      <c r="BL43" s="164">
        <f t="shared" ref="BL43" si="214">+BJ43</f>
        <v>0</v>
      </c>
      <c r="BM43" s="166" t="s">
        <v>1226</v>
      </c>
      <c r="BN43" s="164">
        <f t="shared" ref="BN43" si="215">+BL43</f>
        <v>0</v>
      </c>
      <c r="BO43" s="166" t="s">
        <v>1226</v>
      </c>
      <c r="BP43" s="164">
        <f t="shared" ref="BP43:BP45" si="216">+BN43</f>
        <v>0</v>
      </c>
      <c r="BQ43" s="166" t="s">
        <v>1226</v>
      </c>
      <c r="BR43" s="3">
        <v>0</v>
      </c>
      <c r="BS43" s="4">
        <v>0</v>
      </c>
      <c r="BT43" s="133"/>
      <c r="BU43" s="164">
        <f t="shared" ref="BU43" si="217">+BR43</f>
        <v>0</v>
      </c>
      <c r="BV43" s="166" t="s">
        <v>1226</v>
      </c>
      <c r="BW43" s="164">
        <f t="shared" ref="BW43" si="218">+BU43</f>
        <v>0</v>
      </c>
      <c r="BX43" s="166" t="s">
        <v>1226</v>
      </c>
      <c r="BY43" s="164">
        <f t="shared" ref="BY43" si="219">+BW43</f>
        <v>0</v>
      </c>
      <c r="BZ43" s="166" t="s">
        <v>1226</v>
      </c>
      <c r="CA43" s="96"/>
      <c r="CB43" s="55"/>
      <c r="CC43" s="96"/>
      <c r="CD43" s="55"/>
      <c r="CE43" s="96"/>
      <c r="CF43" s="55"/>
      <c r="CG43" s="96"/>
      <c r="CH43" s="96"/>
      <c r="CI43" s="38"/>
    </row>
    <row r="44" spans="1:89" ht="16.5" hidden="1">
      <c r="A44" t="s">
        <v>1524</v>
      </c>
      <c r="B44" s="16">
        <v>20126</v>
      </c>
      <c r="C44" s="16"/>
      <c r="D44" s="16" t="s">
        <v>818</v>
      </c>
      <c r="E44" t="s">
        <v>819</v>
      </c>
      <c r="G44" s="16" t="s">
        <v>818</v>
      </c>
      <c r="H44" s="197" t="s">
        <v>1608</v>
      </c>
      <c r="I44" s="10"/>
      <c r="J44" s="10"/>
      <c r="K44" s="3">
        <v>0</v>
      </c>
      <c r="L44" s="4">
        <v>0</v>
      </c>
      <c r="M44" s="3">
        <v>0</v>
      </c>
      <c r="N44" s="4">
        <v>0</v>
      </c>
      <c r="O44" s="3">
        <v>0</v>
      </c>
      <c r="P44" s="4">
        <v>0</v>
      </c>
      <c r="Q44" s="164">
        <f t="shared" si="125"/>
        <v>0</v>
      </c>
      <c r="R44" s="166" t="s">
        <v>1226</v>
      </c>
      <c r="S44" s="3">
        <v>0</v>
      </c>
      <c r="T44" s="4">
        <v>0</v>
      </c>
      <c r="U44" s="3">
        <v>0</v>
      </c>
      <c r="V44" s="4">
        <v>0</v>
      </c>
      <c r="W44" s="164">
        <f t="shared" ref="W44" si="220">+U44</f>
        <v>0</v>
      </c>
      <c r="X44" s="166" t="s">
        <v>1226</v>
      </c>
      <c r="Y44" s="172">
        <v>6</v>
      </c>
      <c r="Z44" s="394">
        <v>0</v>
      </c>
      <c r="AA44" s="3">
        <v>3</v>
      </c>
      <c r="AB44" s="4">
        <v>0</v>
      </c>
      <c r="AC44" s="164">
        <f t="shared" ref="AC44:AC45" si="221">+AA44</f>
        <v>3</v>
      </c>
      <c r="AD44" s="166" t="s">
        <v>1226</v>
      </c>
      <c r="AE44" s="3">
        <v>1</v>
      </c>
      <c r="AF44" s="5">
        <v>0</v>
      </c>
      <c r="AG44" s="3">
        <v>1</v>
      </c>
      <c r="AH44" s="40">
        <v>0</v>
      </c>
      <c r="AI44" s="164">
        <f t="shared" si="158"/>
        <v>1</v>
      </c>
      <c r="AJ44" s="166" t="s">
        <v>1226</v>
      </c>
      <c r="AK44" s="164">
        <f t="shared" si="159"/>
        <v>1</v>
      </c>
      <c r="AL44" s="166" t="s">
        <v>1226</v>
      </c>
      <c r="AM44" s="164">
        <f t="shared" ref="AM44:AM45" si="222">+AK44</f>
        <v>1</v>
      </c>
      <c r="AN44" s="166" t="s">
        <v>1226</v>
      </c>
      <c r="AO44" s="24">
        <v>1</v>
      </c>
      <c r="AP44" s="40">
        <v>0</v>
      </c>
      <c r="AQ44" s="133"/>
      <c r="AR44" s="164">
        <f t="shared" ref="AR44" si="223">+AT44</f>
        <v>0</v>
      </c>
      <c r="AS44" s="166" t="s">
        <v>1226</v>
      </c>
      <c r="AT44" s="164">
        <f t="shared" ref="AT44" si="224">+AV44</f>
        <v>0</v>
      </c>
      <c r="AU44" s="166" t="s">
        <v>1226</v>
      </c>
      <c r="AV44" s="39">
        <v>0</v>
      </c>
      <c r="AW44" s="5">
        <v>0</v>
      </c>
      <c r="AX44" s="164">
        <f t="shared" ref="AX44:AX45" si="225">+AZ44</f>
        <v>0</v>
      </c>
      <c r="AY44" s="166" t="s">
        <v>1226</v>
      </c>
      <c r="AZ44" s="164">
        <f t="shared" ref="AZ44:AZ45" si="226">+BB44</f>
        <v>0</v>
      </c>
      <c r="BA44" s="166" t="s">
        <v>1226</v>
      </c>
      <c r="BB44" s="164">
        <f t="shared" ref="BB44:BB45" si="227">+BD44</f>
        <v>0</v>
      </c>
      <c r="BC44" s="166" t="s">
        <v>1226</v>
      </c>
      <c r="BD44" s="39">
        <v>0</v>
      </c>
      <c r="BE44" s="40">
        <v>0</v>
      </c>
      <c r="BF44" s="39">
        <v>0</v>
      </c>
      <c r="BG44" s="98">
        <v>0</v>
      </c>
      <c r="BH44" s="39">
        <v>0</v>
      </c>
      <c r="BI44" s="40">
        <v>0</v>
      </c>
      <c r="BJ44" s="164">
        <f t="shared" ref="BJ44:BJ45" si="228">+BH44</f>
        <v>0</v>
      </c>
      <c r="BK44" s="166" t="s">
        <v>1226</v>
      </c>
      <c r="BL44" s="164">
        <f t="shared" ref="BL44:BL45" si="229">+BJ44</f>
        <v>0</v>
      </c>
      <c r="BM44" s="166" t="s">
        <v>1226</v>
      </c>
      <c r="BN44" s="164">
        <f t="shared" ref="BN44:BN45" si="230">+BL44</f>
        <v>0</v>
      </c>
      <c r="BO44" s="166" t="s">
        <v>1226</v>
      </c>
      <c r="BP44" s="164">
        <f t="shared" si="216"/>
        <v>0</v>
      </c>
      <c r="BQ44" s="166" t="s">
        <v>1226</v>
      </c>
      <c r="BR44" s="3">
        <v>0</v>
      </c>
      <c r="BS44" s="4">
        <v>0</v>
      </c>
      <c r="BT44" s="133"/>
      <c r="BU44" s="164">
        <f t="shared" ref="BU44" si="231">+BR44</f>
        <v>0</v>
      </c>
      <c r="BV44" s="166" t="s">
        <v>1226</v>
      </c>
      <c r="BW44" s="164">
        <f t="shared" ref="BW44" si="232">+BU44</f>
        <v>0</v>
      </c>
      <c r="BX44" s="166" t="s">
        <v>1226</v>
      </c>
      <c r="BY44" s="164">
        <f t="shared" ref="BY44" si="233">+BW44</f>
        <v>0</v>
      </c>
      <c r="BZ44" s="166" t="s">
        <v>1226</v>
      </c>
      <c r="CA44" s="96"/>
      <c r="CB44" s="55"/>
      <c r="CC44" s="96"/>
      <c r="CD44" s="55"/>
      <c r="CE44" s="96"/>
      <c r="CF44" s="55"/>
      <c r="CG44" s="96"/>
      <c r="CH44" s="96"/>
      <c r="CI44" s="38"/>
    </row>
    <row r="45" spans="1:89" ht="16.5" hidden="1">
      <c r="A45" t="s">
        <v>1524</v>
      </c>
      <c r="B45" s="104">
        <v>20125</v>
      </c>
      <c r="C45" s="104"/>
      <c r="D45" s="16" t="s">
        <v>818</v>
      </c>
      <c r="E45" t="s">
        <v>819</v>
      </c>
      <c r="G45" s="16" t="s">
        <v>818</v>
      </c>
      <c r="H45" s="197" t="s">
        <v>1611</v>
      </c>
      <c r="I45" s="10"/>
      <c r="J45" s="10"/>
      <c r="K45" s="3">
        <v>2</v>
      </c>
      <c r="L45" s="4">
        <v>0</v>
      </c>
      <c r="M45" s="10">
        <v>1</v>
      </c>
      <c r="N45" s="10">
        <v>0</v>
      </c>
      <c r="O45" s="3">
        <v>2</v>
      </c>
      <c r="P45" s="4">
        <v>0</v>
      </c>
      <c r="Q45" s="164">
        <f t="shared" ref="Q45" si="234">+S45</f>
        <v>5</v>
      </c>
      <c r="R45" s="166" t="s">
        <v>1226</v>
      </c>
      <c r="S45" s="3">
        <v>5</v>
      </c>
      <c r="T45" s="4">
        <v>1</v>
      </c>
      <c r="U45" s="164">
        <f t="shared" ref="U45" si="235">+S45</f>
        <v>5</v>
      </c>
      <c r="V45" s="166" t="s">
        <v>1226</v>
      </c>
      <c r="W45" s="164">
        <f t="shared" ref="W45" si="236">+U45</f>
        <v>5</v>
      </c>
      <c r="X45" s="166" t="s">
        <v>1226</v>
      </c>
      <c r="Y45" s="10">
        <v>2</v>
      </c>
      <c r="Z45" s="4">
        <v>0</v>
      </c>
      <c r="AA45" s="10">
        <v>2</v>
      </c>
      <c r="AB45" s="4">
        <v>0</v>
      </c>
      <c r="AC45" s="164">
        <f t="shared" si="221"/>
        <v>2</v>
      </c>
      <c r="AD45" s="166" t="s">
        <v>1226</v>
      </c>
      <c r="AE45" s="3">
        <v>2</v>
      </c>
      <c r="AF45" s="5">
        <v>0</v>
      </c>
      <c r="AG45" s="3">
        <v>2</v>
      </c>
      <c r="AH45" s="40">
        <v>0</v>
      </c>
      <c r="AI45" s="164">
        <f t="shared" si="158"/>
        <v>2</v>
      </c>
      <c r="AJ45" s="166" t="s">
        <v>1226</v>
      </c>
      <c r="AK45" s="164">
        <f t="shared" si="159"/>
        <v>2</v>
      </c>
      <c r="AL45" s="166" t="s">
        <v>1226</v>
      </c>
      <c r="AM45" s="164">
        <f t="shared" si="222"/>
        <v>2</v>
      </c>
      <c r="AN45" s="166" t="s">
        <v>1226</v>
      </c>
      <c r="AO45" s="24">
        <v>0</v>
      </c>
      <c r="AP45" s="40">
        <v>0</v>
      </c>
      <c r="AQ45" s="740">
        <v>42058</v>
      </c>
      <c r="AR45" s="164">
        <f t="shared" ref="AR45" si="237">+AT45</f>
        <v>2</v>
      </c>
      <c r="AS45" s="166" t="s">
        <v>1226</v>
      </c>
      <c r="AT45" s="164">
        <f t="shared" ref="AT45" si="238">+AV45</f>
        <v>2</v>
      </c>
      <c r="AU45" s="166" t="s">
        <v>1226</v>
      </c>
      <c r="AV45" s="39">
        <v>2</v>
      </c>
      <c r="AW45" s="5">
        <v>0</v>
      </c>
      <c r="AX45" s="164">
        <f t="shared" si="225"/>
        <v>2</v>
      </c>
      <c r="AY45" s="166" t="s">
        <v>1226</v>
      </c>
      <c r="AZ45" s="164">
        <f t="shared" si="226"/>
        <v>2</v>
      </c>
      <c r="BA45" s="166" t="s">
        <v>1226</v>
      </c>
      <c r="BB45" s="164">
        <f t="shared" si="227"/>
        <v>2</v>
      </c>
      <c r="BC45" s="166" t="s">
        <v>1226</v>
      </c>
      <c r="BD45" s="39">
        <v>2</v>
      </c>
      <c r="BE45" s="40">
        <v>0</v>
      </c>
      <c r="BF45" s="39">
        <v>2</v>
      </c>
      <c r="BG45" s="98">
        <v>0</v>
      </c>
      <c r="BH45" s="39">
        <v>3</v>
      </c>
      <c r="BI45" s="40">
        <v>0</v>
      </c>
      <c r="BJ45" s="164">
        <f t="shared" si="228"/>
        <v>3</v>
      </c>
      <c r="BK45" s="166" t="s">
        <v>1226</v>
      </c>
      <c r="BL45" s="164">
        <f t="shared" si="229"/>
        <v>3</v>
      </c>
      <c r="BM45" s="166" t="s">
        <v>1226</v>
      </c>
      <c r="BN45" s="164">
        <f t="shared" si="230"/>
        <v>3</v>
      </c>
      <c r="BO45" s="166" t="s">
        <v>1226</v>
      </c>
      <c r="BP45" s="164">
        <f t="shared" si="216"/>
        <v>3</v>
      </c>
      <c r="BQ45" s="166" t="s">
        <v>1226</v>
      </c>
      <c r="BR45" s="39">
        <v>1</v>
      </c>
      <c r="BS45" s="5">
        <v>0</v>
      </c>
      <c r="BT45" s="133"/>
      <c r="BU45" s="39">
        <v>2</v>
      </c>
      <c r="BV45" s="5">
        <v>0</v>
      </c>
      <c r="BW45" s="164">
        <f t="shared" ref="BW45:BW46" si="239">+BU45</f>
        <v>2</v>
      </c>
      <c r="BX45" s="166" t="s">
        <v>1226</v>
      </c>
      <c r="BY45" s="164">
        <f t="shared" ref="BY45:BY46" si="240">+BW45</f>
        <v>2</v>
      </c>
      <c r="BZ45" s="166" t="s">
        <v>1226</v>
      </c>
      <c r="CA45" s="96"/>
      <c r="CB45" s="55"/>
      <c r="CC45" s="96"/>
      <c r="CD45" s="55"/>
      <c r="CE45" s="96"/>
      <c r="CF45" s="55"/>
      <c r="CG45" s="96"/>
      <c r="CH45" s="96"/>
      <c r="CI45" s="38" t="s">
        <v>156</v>
      </c>
    </row>
    <row r="46" spans="1:89" ht="16.5" hidden="1">
      <c r="A46" t="s">
        <v>1524</v>
      </c>
      <c r="B46" s="16">
        <v>20106</v>
      </c>
      <c r="C46" s="16"/>
      <c r="D46" s="16" t="s">
        <v>818</v>
      </c>
      <c r="E46" t="s">
        <v>819</v>
      </c>
      <c r="G46" s="16" t="s">
        <v>818</v>
      </c>
      <c r="H46" s="197" t="s">
        <v>1202</v>
      </c>
      <c r="I46" s="9"/>
      <c r="J46" s="2"/>
      <c r="K46" s="3">
        <v>0</v>
      </c>
      <c r="L46" s="4">
        <v>0</v>
      </c>
      <c r="M46" s="30">
        <v>0</v>
      </c>
      <c r="N46" s="30">
        <v>0</v>
      </c>
      <c r="O46" s="3">
        <v>0</v>
      </c>
      <c r="P46" s="4">
        <v>0</v>
      </c>
      <c r="Q46" s="164">
        <f t="shared" si="125"/>
        <v>0</v>
      </c>
      <c r="R46" s="166" t="s">
        <v>1226</v>
      </c>
      <c r="S46" s="3">
        <v>0</v>
      </c>
      <c r="T46" s="4">
        <v>0</v>
      </c>
      <c r="U46" s="164">
        <f t="shared" ref="U46" si="241">+S46</f>
        <v>0</v>
      </c>
      <c r="V46" s="166" t="s">
        <v>1226</v>
      </c>
      <c r="W46" s="164">
        <f t="shared" ref="W46" si="242">+U46</f>
        <v>0</v>
      </c>
      <c r="X46" s="166" t="s">
        <v>1226</v>
      </c>
      <c r="Y46" s="10">
        <v>0</v>
      </c>
      <c r="Z46" s="4">
        <v>0</v>
      </c>
      <c r="AA46" s="10">
        <v>0</v>
      </c>
      <c r="AB46" s="4">
        <v>0</v>
      </c>
      <c r="AC46" s="164">
        <f t="shared" si="194"/>
        <v>0</v>
      </c>
      <c r="AD46" s="166" t="s">
        <v>1226</v>
      </c>
      <c r="AE46" s="3">
        <v>0</v>
      </c>
      <c r="AF46" s="5">
        <v>0</v>
      </c>
      <c r="AG46" s="3">
        <v>0</v>
      </c>
      <c r="AH46" s="40">
        <v>0</v>
      </c>
      <c r="AI46" s="164">
        <f t="shared" si="158"/>
        <v>0</v>
      </c>
      <c r="AJ46" s="166" t="s">
        <v>1226</v>
      </c>
      <c r="AK46" s="164">
        <f t="shared" si="159"/>
        <v>0</v>
      </c>
      <c r="AL46" s="166" t="s">
        <v>1226</v>
      </c>
      <c r="AM46" s="164">
        <f t="shared" si="195"/>
        <v>0</v>
      </c>
      <c r="AN46" s="166" t="s">
        <v>1226</v>
      </c>
      <c r="AO46" s="43">
        <v>0</v>
      </c>
      <c r="AP46" s="40">
        <v>0</v>
      </c>
      <c r="AQ46" s="133"/>
      <c r="AR46" s="164">
        <f t="shared" si="161"/>
        <v>0</v>
      </c>
      <c r="AS46" s="166" t="s">
        <v>1226</v>
      </c>
      <c r="AT46" s="164">
        <f t="shared" si="162"/>
        <v>0</v>
      </c>
      <c r="AU46" s="166" t="s">
        <v>1226</v>
      </c>
      <c r="AV46" s="39">
        <v>0</v>
      </c>
      <c r="AW46" s="5">
        <v>0</v>
      </c>
      <c r="AX46" s="164">
        <f t="shared" si="163"/>
        <v>0</v>
      </c>
      <c r="AY46" s="166" t="s">
        <v>1226</v>
      </c>
      <c r="AZ46" s="164">
        <f t="shared" si="164"/>
        <v>0</v>
      </c>
      <c r="BA46" s="166" t="s">
        <v>1226</v>
      </c>
      <c r="BB46" s="164">
        <f t="shared" ref="BB46" si="243">+BD46</f>
        <v>0</v>
      </c>
      <c r="BC46" s="166" t="s">
        <v>1226</v>
      </c>
      <c r="BD46" s="39">
        <v>0</v>
      </c>
      <c r="BE46" s="40">
        <v>0</v>
      </c>
      <c r="BF46" s="39">
        <v>0</v>
      </c>
      <c r="BG46" s="98">
        <v>0</v>
      </c>
      <c r="BH46" s="39">
        <v>0</v>
      </c>
      <c r="BI46" s="40">
        <v>0</v>
      </c>
      <c r="BJ46" s="164">
        <f t="shared" si="20"/>
        <v>0</v>
      </c>
      <c r="BK46" s="166" t="s">
        <v>1226</v>
      </c>
      <c r="BL46" s="164">
        <f t="shared" si="21"/>
        <v>0</v>
      </c>
      <c r="BM46" s="166" t="s">
        <v>1226</v>
      </c>
      <c r="BN46" s="164">
        <f t="shared" si="22"/>
        <v>0</v>
      </c>
      <c r="BO46" s="166" t="s">
        <v>1226</v>
      </c>
      <c r="BP46" s="164">
        <f t="shared" si="23"/>
        <v>0</v>
      </c>
      <c r="BQ46" s="166" t="s">
        <v>1226</v>
      </c>
      <c r="BR46" s="3">
        <v>0</v>
      </c>
      <c r="BS46" s="4">
        <v>0</v>
      </c>
      <c r="BT46" s="133"/>
      <c r="BU46" s="164">
        <f t="shared" ref="BU46" si="244">+BR46</f>
        <v>0</v>
      </c>
      <c r="BV46" s="166" t="s">
        <v>1226</v>
      </c>
      <c r="BW46" s="164">
        <f t="shared" si="239"/>
        <v>0</v>
      </c>
      <c r="BX46" s="166" t="s">
        <v>1226</v>
      </c>
      <c r="BY46" s="164">
        <f t="shared" si="240"/>
        <v>0</v>
      </c>
      <c r="BZ46" s="166" t="s">
        <v>1226</v>
      </c>
      <c r="CA46" s="96"/>
      <c r="CB46" s="55"/>
      <c r="CC46" s="96"/>
      <c r="CD46" s="55"/>
      <c r="CE46" s="96"/>
      <c r="CF46" s="55"/>
      <c r="CG46" s="96"/>
      <c r="CH46" s="96"/>
      <c r="CI46" s="38" t="s">
        <v>156</v>
      </c>
      <c r="CJ46" s="123" t="s">
        <v>726</v>
      </c>
    </row>
    <row r="47" spans="1:89" ht="16.5" hidden="1">
      <c r="A47" t="s">
        <v>1524</v>
      </c>
      <c r="B47" s="16">
        <v>20034</v>
      </c>
      <c r="C47" s="16"/>
      <c r="D47" s="16" t="s">
        <v>818</v>
      </c>
      <c r="E47" t="s">
        <v>819</v>
      </c>
      <c r="G47" s="16" t="s">
        <v>818</v>
      </c>
      <c r="H47" s="197" t="s">
        <v>1262</v>
      </c>
      <c r="I47" s="9"/>
      <c r="J47" s="2"/>
      <c r="K47" s="3">
        <v>11</v>
      </c>
      <c r="L47" s="4">
        <v>3</v>
      </c>
      <c r="M47" s="30">
        <v>3</v>
      </c>
      <c r="N47" s="30">
        <v>0</v>
      </c>
      <c r="O47" s="3">
        <v>5</v>
      </c>
      <c r="P47" s="4">
        <v>0</v>
      </c>
      <c r="Q47" s="164">
        <f t="shared" si="125"/>
        <v>4</v>
      </c>
      <c r="R47" s="166" t="s">
        <v>1226</v>
      </c>
      <c r="S47" s="3">
        <v>4</v>
      </c>
      <c r="T47" s="4">
        <v>0</v>
      </c>
      <c r="U47" s="164">
        <f t="shared" ref="U47" si="245">+S47</f>
        <v>4</v>
      </c>
      <c r="V47" s="166" t="s">
        <v>1226</v>
      </c>
      <c r="W47" s="164">
        <f t="shared" ref="W47" si="246">+U47</f>
        <v>4</v>
      </c>
      <c r="X47" s="166" t="s">
        <v>1226</v>
      </c>
      <c r="Y47" s="3">
        <v>4</v>
      </c>
      <c r="Z47" s="4">
        <v>0</v>
      </c>
      <c r="AA47" s="10">
        <v>2</v>
      </c>
      <c r="AB47" s="4">
        <v>0</v>
      </c>
      <c r="AC47" s="164">
        <f t="shared" si="194"/>
        <v>2</v>
      </c>
      <c r="AD47" s="166" t="s">
        <v>1226</v>
      </c>
      <c r="AE47" s="3">
        <v>1</v>
      </c>
      <c r="AF47" s="5">
        <v>0</v>
      </c>
      <c r="AG47" s="3">
        <v>3</v>
      </c>
      <c r="AH47" s="5">
        <v>0</v>
      </c>
      <c r="AI47" s="164">
        <f t="shared" si="158"/>
        <v>3</v>
      </c>
      <c r="AJ47" s="166" t="s">
        <v>1226</v>
      </c>
      <c r="AK47" s="164">
        <f t="shared" si="159"/>
        <v>3</v>
      </c>
      <c r="AL47" s="166" t="s">
        <v>1226</v>
      </c>
      <c r="AM47" s="164">
        <f t="shared" si="195"/>
        <v>3</v>
      </c>
      <c r="AN47" s="166" t="s">
        <v>1226</v>
      </c>
      <c r="AO47" s="24">
        <v>3</v>
      </c>
      <c r="AP47" s="5">
        <v>0</v>
      </c>
      <c r="AQ47" s="133"/>
      <c r="AR47" s="164">
        <f t="shared" si="161"/>
        <v>2</v>
      </c>
      <c r="AS47" s="166" t="s">
        <v>1226</v>
      </c>
      <c r="AT47" s="164">
        <f t="shared" si="162"/>
        <v>2</v>
      </c>
      <c r="AU47" s="166" t="s">
        <v>1226</v>
      </c>
      <c r="AV47" s="39">
        <v>2</v>
      </c>
      <c r="AW47" s="5">
        <v>0</v>
      </c>
      <c r="AX47" s="164">
        <f t="shared" si="163"/>
        <v>1</v>
      </c>
      <c r="AY47" s="166" t="s">
        <v>1226</v>
      </c>
      <c r="AZ47" s="164">
        <f t="shared" si="164"/>
        <v>1</v>
      </c>
      <c r="BA47" s="166" t="s">
        <v>1226</v>
      </c>
      <c r="BB47" s="164">
        <f t="shared" ref="BB47:BB50" si="247">+BD47</f>
        <v>1</v>
      </c>
      <c r="BC47" s="166" t="s">
        <v>1226</v>
      </c>
      <c r="BD47" s="39">
        <v>1</v>
      </c>
      <c r="BE47" s="40">
        <v>0</v>
      </c>
      <c r="BF47" s="39">
        <v>1</v>
      </c>
      <c r="BG47" s="98">
        <v>0</v>
      </c>
      <c r="BH47" s="39">
        <v>1</v>
      </c>
      <c r="BI47" s="40">
        <v>0</v>
      </c>
      <c r="BJ47" s="164">
        <f t="shared" si="20"/>
        <v>1</v>
      </c>
      <c r="BK47" s="166" t="s">
        <v>1226</v>
      </c>
      <c r="BL47" s="164">
        <f t="shared" si="21"/>
        <v>1</v>
      </c>
      <c r="BM47" s="166" t="s">
        <v>1226</v>
      </c>
      <c r="BN47" s="164">
        <f t="shared" si="22"/>
        <v>1</v>
      </c>
      <c r="BO47" s="166" t="s">
        <v>1226</v>
      </c>
      <c r="BP47" s="164">
        <f t="shared" si="23"/>
        <v>1</v>
      </c>
      <c r="BQ47" s="166" t="s">
        <v>1226</v>
      </c>
      <c r="BR47" s="39">
        <v>2</v>
      </c>
      <c r="BS47" s="5">
        <v>0</v>
      </c>
      <c r="BT47" s="133"/>
      <c r="BU47" s="164">
        <f t="shared" ref="BU47:BU48" si="248">+BR47</f>
        <v>2</v>
      </c>
      <c r="BV47" s="166" t="s">
        <v>1226</v>
      </c>
      <c r="BW47" s="164">
        <f t="shared" ref="BW47:BW48" si="249">+BU47</f>
        <v>2</v>
      </c>
      <c r="BX47" s="166" t="s">
        <v>1226</v>
      </c>
      <c r="BY47" s="164">
        <f t="shared" ref="BY47:BY48" si="250">+BW47</f>
        <v>2</v>
      </c>
      <c r="BZ47" s="166" t="s">
        <v>1226</v>
      </c>
      <c r="CA47" s="96"/>
      <c r="CB47" s="55"/>
      <c r="CC47" s="96"/>
      <c r="CD47" s="55"/>
      <c r="CE47" s="96"/>
      <c r="CF47" s="55"/>
      <c r="CG47" s="96"/>
      <c r="CH47" s="96"/>
      <c r="CI47" s="38" t="s">
        <v>148</v>
      </c>
    </row>
    <row r="48" spans="1:89" ht="16.5" hidden="1">
      <c r="A48" t="s">
        <v>1524</v>
      </c>
      <c r="B48" s="16">
        <v>20114</v>
      </c>
      <c r="C48" s="16"/>
      <c r="D48" s="16" t="s">
        <v>818</v>
      </c>
      <c r="E48" t="s">
        <v>819</v>
      </c>
      <c r="G48" s="16" t="s">
        <v>818</v>
      </c>
      <c r="H48" s="197" t="s">
        <v>1267</v>
      </c>
      <c r="I48" s="9"/>
      <c r="J48" s="2"/>
      <c r="K48" s="3">
        <v>11</v>
      </c>
      <c r="L48" s="4">
        <v>0</v>
      </c>
      <c r="M48" s="10">
        <v>10</v>
      </c>
      <c r="N48" s="30">
        <v>0</v>
      </c>
      <c r="O48" s="3">
        <v>17</v>
      </c>
      <c r="P48" s="4">
        <v>0</v>
      </c>
      <c r="Q48" s="164">
        <f t="shared" si="125"/>
        <v>14</v>
      </c>
      <c r="R48" s="166" t="s">
        <v>1226</v>
      </c>
      <c r="S48" s="3">
        <v>14</v>
      </c>
      <c r="T48" s="4">
        <v>0</v>
      </c>
      <c r="U48" s="164">
        <f t="shared" ref="U48" si="251">+S48</f>
        <v>14</v>
      </c>
      <c r="V48" s="166" t="s">
        <v>1226</v>
      </c>
      <c r="W48" s="164">
        <f t="shared" ref="W48" si="252">+U48</f>
        <v>14</v>
      </c>
      <c r="X48" s="166" t="s">
        <v>1226</v>
      </c>
      <c r="Y48" s="3">
        <v>6</v>
      </c>
      <c r="Z48" s="4">
        <v>0</v>
      </c>
      <c r="AA48" s="10">
        <v>10</v>
      </c>
      <c r="AB48" s="4">
        <v>0</v>
      </c>
      <c r="AC48" s="164">
        <f t="shared" si="194"/>
        <v>10</v>
      </c>
      <c r="AD48" s="166" t="s">
        <v>1226</v>
      </c>
      <c r="AE48" s="3">
        <v>9</v>
      </c>
      <c r="AF48" s="5">
        <v>0</v>
      </c>
      <c r="AG48" s="3">
        <v>10</v>
      </c>
      <c r="AH48" s="5">
        <v>0</v>
      </c>
      <c r="AI48" s="164">
        <f t="shared" si="158"/>
        <v>10</v>
      </c>
      <c r="AJ48" s="166" t="s">
        <v>1226</v>
      </c>
      <c r="AK48" s="164">
        <f t="shared" si="159"/>
        <v>10</v>
      </c>
      <c r="AL48" s="166" t="s">
        <v>1226</v>
      </c>
      <c r="AM48" s="164">
        <f t="shared" si="195"/>
        <v>10</v>
      </c>
      <c r="AN48" s="166" t="s">
        <v>1226</v>
      </c>
      <c r="AO48" s="24">
        <v>0</v>
      </c>
      <c r="AP48" s="5">
        <v>0</v>
      </c>
      <c r="AQ48" s="133"/>
      <c r="AR48" s="164">
        <f t="shared" si="161"/>
        <v>0</v>
      </c>
      <c r="AS48" s="166" t="s">
        <v>1226</v>
      </c>
      <c r="AT48" s="164">
        <f t="shared" si="162"/>
        <v>0</v>
      </c>
      <c r="AU48" s="166" t="s">
        <v>1226</v>
      </c>
      <c r="AV48" s="39">
        <v>0</v>
      </c>
      <c r="AW48" s="5">
        <v>0</v>
      </c>
      <c r="AX48" s="164">
        <f t="shared" si="163"/>
        <v>0</v>
      </c>
      <c r="AY48" s="166" t="s">
        <v>1226</v>
      </c>
      <c r="AZ48" s="164">
        <f t="shared" si="164"/>
        <v>0</v>
      </c>
      <c r="BA48" s="166" t="s">
        <v>1226</v>
      </c>
      <c r="BB48" s="164">
        <f t="shared" si="247"/>
        <v>0</v>
      </c>
      <c r="BC48" s="166" t="s">
        <v>1226</v>
      </c>
      <c r="BD48" s="39">
        <v>0</v>
      </c>
      <c r="BE48" s="40">
        <v>0</v>
      </c>
      <c r="BF48" s="39">
        <v>0</v>
      </c>
      <c r="BG48" s="98">
        <v>0</v>
      </c>
      <c r="BH48" s="39">
        <v>0</v>
      </c>
      <c r="BI48" s="40">
        <v>0</v>
      </c>
      <c r="BJ48" s="164">
        <f t="shared" si="20"/>
        <v>0</v>
      </c>
      <c r="BK48" s="166" t="s">
        <v>1226</v>
      </c>
      <c r="BL48" s="164">
        <f t="shared" si="21"/>
        <v>0</v>
      </c>
      <c r="BM48" s="166" t="s">
        <v>1226</v>
      </c>
      <c r="BN48" s="164">
        <f t="shared" si="22"/>
        <v>0</v>
      </c>
      <c r="BO48" s="166" t="s">
        <v>1226</v>
      </c>
      <c r="BP48" s="164">
        <f t="shared" si="23"/>
        <v>0</v>
      </c>
      <c r="BQ48" s="166" t="s">
        <v>1226</v>
      </c>
      <c r="BR48" s="3">
        <v>0</v>
      </c>
      <c r="BS48" s="4">
        <v>0</v>
      </c>
      <c r="BT48" s="133"/>
      <c r="BU48" s="164">
        <f t="shared" si="248"/>
        <v>0</v>
      </c>
      <c r="BV48" s="166" t="s">
        <v>1226</v>
      </c>
      <c r="BW48" s="164">
        <f t="shared" si="249"/>
        <v>0</v>
      </c>
      <c r="BX48" s="166" t="s">
        <v>1226</v>
      </c>
      <c r="BY48" s="164">
        <f t="shared" si="250"/>
        <v>0</v>
      </c>
      <c r="BZ48" s="166" t="s">
        <v>1226</v>
      </c>
      <c r="CA48" s="96"/>
      <c r="CB48" s="55"/>
      <c r="CC48" s="96"/>
      <c r="CD48" s="55"/>
      <c r="CE48" s="96"/>
      <c r="CF48" s="55"/>
      <c r="CG48" s="96"/>
      <c r="CH48" s="96"/>
      <c r="CI48" s="38" t="s">
        <v>148</v>
      </c>
    </row>
    <row r="49" spans="1:88" ht="16.5" hidden="1">
      <c r="A49" t="s">
        <v>1524</v>
      </c>
      <c r="B49" s="16">
        <v>20044</v>
      </c>
      <c r="C49" s="16"/>
      <c r="D49" s="16" t="s">
        <v>818</v>
      </c>
      <c r="E49" t="s">
        <v>819</v>
      </c>
      <c r="G49" s="16" t="s">
        <v>818</v>
      </c>
      <c r="H49" s="197" t="s">
        <v>1266</v>
      </c>
      <c r="I49" s="9"/>
      <c r="J49" s="2"/>
      <c r="K49" s="3">
        <v>0</v>
      </c>
      <c r="L49" s="4">
        <v>0</v>
      </c>
      <c r="M49" s="10">
        <v>0</v>
      </c>
      <c r="N49" s="30">
        <v>0</v>
      </c>
      <c r="O49" s="3">
        <v>0</v>
      </c>
      <c r="P49" s="4">
        <v>0</v>
      </c>
      <c r="Q49" s="164">
        <f t="shared" si="125"/>
        <v>0</v>
      </c>
      <c r="R49" s="166" t="s">
        <v>1226</v>
      </c>
      <c r="S49" s="3">
        <v>0</v>
      </c>
      <c r="T49" s="4">
        <v>0</v>
      </c>
      <c r="U49" s="164">
        <f t="shared" ref="U49" si="253">+S49</f>
        <v>0</v>
      </c>
      <c r="V49" s="166" t="s">
        <v>1226</v>
      </c>
      <c r="W49" s="164">
        <f t="shared" ref="W49" si="254">+U49</f>
        <v>0</v>
      </c>
      <c r="X49" s="166" t="s">
        <v>1226</v>
      </c>
      <c r="Y49" s="3">
        <v>0</v>
      </c>
      <c r="Z49" s="4">
        <v>0</v>
      </c>
      <c r="AA49" s="10">
        <v>0</v>
      </c>
      <c r="AB49" s="4">
        <v>0</v>
      </c>
      <c r="AC49" s="164">
        <f t="shared" si="194"/>
        <v>0</v>
      </c>
      <c r="AD49" s="166" t="s">
        <v>1226</v>
      </c>
      <c r="AE49" s="3">
        <v>0</v>
      </c>
      <c r="AF49" s="4">
        <v>0</v>
      </c>
      <c r="AG49" s="3">
        <v>0</v>
      </c>
      <c r="AH49" s="5">
        <v>0</v>
      </c>
      <c r="AI49" s="164">
        <f t="shared" si="158"/>
        <v>0</v>
      </c>
      <c r="AJ49" s="166" t="s">
        <v>1226</v>
      </c>
      <c r="AK49" s="164">
        <f t="shared" si="159"/>
        <v>0</v>
      </c>
      <c r="AL49" s="166" t="s">
        <v>1226</v>
      </c>
      <c r="AM49" s="164">
        <f t="shared" si="195"/>
        <v>0</v>
      </c>
      <c r="AN49" s="166" t="s">
        <v>1226</v>
      </c>
      <c r="AO49" s="24"/>
      <c r="AP49" s="5"/>
      <c r="AQ49" s="133"/>
      <c r="AR49" s="164">
        <f t="shared" si="161"/>
        <v>0</v>
      </c>
      <c r="AS49" s="166" t="s">
        <v>1226</v>
      </c>
      <c r="AT49" s="164">
        <f t="shared" si="162"/>
        <v>0</v>
      </c>
      <c r="AU49" s="166" t="s">
        <v>1226</v>
      </c>
      <c r="AV49" s="39">
        <v>0</v>
      </c>
      <c r="AW49" s="5">
        <v>0</v>
      </c>
      <c r="AX49" s="164">
        <f t="shared" si="163"/>
        <v>0</v>
      </c>
      <c r="AY49" s="166" t="s">
        <v>1226</v>
      </c>
      <c r="AZ49" s="164">
        <f t="shared" si="164"/>
        <v>0</v>
      </c>
      <c r="BA49" s="166" t="s">
        <v>1226</v>
      </c>
      <c r="BB49" s="164">
        <f t="shared" si="247"/>
        <v>0</v>
      </c>
      <c r="BC49" s="166" t="s">
        <v>1226</v>
      </c>
      <c r="BD49" s="39">
        <v>0</v>
      </c>
      <c r="BE49" s="40">
        <v>0</v>
      </c>
      <c r="BF49" s="39">
        <v>0</v>
      </c>
      <c r="BG49" s="98">
        <v>0</v>
      </c>
      <c r="BH49" s="39">
        <v>0</v>
      </c>
      <c r="BI49" s="40">
        <v>0</v>
      </c>
      <c r="BJ49" s="164">
        <f t="shared" si="20"/>
        <v>0</v>
      </c>
      <c r="BK49" s="166" t="s">
        <v>1226</v>
      </c>
      <c r="BL49" s="164">
        <f t="shared" si="21"/>
        <v>0</v>
      </c>
      <c r="BM49" s="166" t="s">
        <v>1226</v>
      </c>
      <c r="BN49" s="164">
        <f t="shared" si="22"/>
        <v>0</v>
      </c>
      <c r="BO49" s="166" t="s">
        <v>1226</v>
      </c>
      <c r="BP49" s="164">
        <f t="shared" si="23"/>
        <v>0</v>
      </c>
      <c r="BQ49" s="166" t="s">
        <v>1226</v>
      </c>
      <c r="BR49" s="3">
        <v>0</v>
      </c>
      <c r="BS49" s="4">
        <v>0</v>
      </c>
      <c r="BT49" s="133"/>
      <c r="BU49" s="164">
        <f t="shared" ref="BU49" si="255">+BR49</f>
        <v>0</v>
      </c>
      <c r="BV49" s="166" t="s">
        <v>1226</v>
      </c>
      <c r="BW49" s="164">
        <f t="shared" ref="BW49:BW50" si="256">+BU49</f>
        <v>0</v>
      </c>
      <c r="BX49" s="166" t="s">
        <v>1226</v>
      </c>
      <c r="BY49" s="164">
        <f t="shared" ref="BY49:BY50" si="257">+BW49</f>
        <v>0</v>
      </c>
      <c r="BZ49" s="166" t="s">
        <v>1226</v>
      </c>
      <c r="CA49" s="96"/>
      <c r="CB49" s="55"/>
      <c r="CC49" s="96"/>
      <c r="CD49" s="55"/>
      <c r="CE49" s="96"/>
      <c r="CF49" s="55"/>
      <c r="CG49" s="96"/>
      <c r="CH49" s="96"/>
      <c r="CI49" s="38" t="s">
        <v>156</v>
      </c>
      <c r="CJ49" t="s">
        <v>732</v>
      </c>
    </row>
    <row r="50" spans="1:88" ht="16.5" hidden="1">
      <c r="A50" t="s">
        <v>1524</v>
      </c>
      <c r="B50" s="16">
        <v>20109</v>
      </c>
      <c r="C50" s="16"/>
      <c r="D50" s="16" t="s">
        <v>818</v>
      </c>
      <c r="E50" t="s">
        <v>819</v>
      </c>
      <c r="G50" s="16" t="s">
        <v>818</v>
      </c>
      <c r="H50" s="197" t="s">
        <v>1265</v>
      </c>
      <c r="I50" s="9"/>
      <c r="J50" s="2"/>
      <c r="K50" s="3">
        <v>7</v>
      </c>
      <c r="L50" s="4">
        <v>0</v>
      </c>
      <c r="M50" s="10">
        <v>9</v>
      </c>
      <c r="N50" s="30">
        <v>0</v>
      </c>
      <c r="O50" s="3">
        <v>14</v>
      </c>
      <c r="P50" s="4">
        <v>0</v>
      </c>
      <c r="Q50" s="164">
        <f t="shared" si="125"/>
        <v>0</v>
      </c>
      <c r="R50" s="166" t="s">
        <v>1226</v>
      </c>
      <c r="S50" s="3">
        <v>0</v>
      </c>
      <c r="T50" s="4">
        <v>0</v>
      </c>
      <c r="U50" s="164">
        <f t="shared" ref="U50" si="258">+S50</f>
        <v>0</v>
      </c>
      <c r="V50" s="166" t="s">
        <v>1226</v>
      </c>
      <c r="W50" s="164">
        <f t="shared" ref="W50" si="259">+U50</f>
        <v>0</v>
      </c>
      <c r="X50" s="166" t="s">
        <v>1226</v>
      </c>
      <c r="Y50" s="3">
        <v>1</v>
      </c>
      <c r="Z50" s="4">
        <v>0</v>
      </c>
      <c r="AA50" s="10">
        <v>1</v>
      </c>
      <c r="AB50" s="4">
        <v>0</v>
      </c>
      <c r="AC50" s="164">
        <f t="shared" si="194"/>
        <v>1</v>
      </c>
      <c r="AD50" s="166" t="s">
        <v>1226</v>
      </c>
      <c r="AE50" s="3">
        <v>1</v>
      </c>
      <c r="AF50" s="5">
        <v>0</v>
      </c>
      <c r="AG50" s="3">
        <v>1</v>
      </c>
      <c r="AH50" s="5">
        <v>0</v>
      </c>
      <c r="AI50" s="164">
        <f t="shared" si="158"/>
        <v>1</v>
      </c>
      <c r="AJ50" s="166" t="s">
        <v>1226</v>
      </c>
      <c r="AK50" s="164">
        <f t="shared" si="159"/>
        <v>1</v>
      </c>
      <c r="AL50" s="166" t="s">
        <v>1226</v>
      </c>
      <c r="AM50" s="164">
        <f t="shared" si="195"/>
        <v>1</v>
      </c>
      <c r="AN50" s="166" t="s">
        <v>1226</v>
      </c>
      <c r="AO50" s="24">
        <v>0</v>
      </c>
      <c r="AP50" s="5">
        <v>0</v>
      </c>
      <c r="AQ50" s="133"/>
      <c r="AR50" s="164">
        <f t="shared" si="161"/>
        <v>0</v>
      </c>
      <c r="AS50" s="166" t="s">
        <v>1226</v>
      </c>
      <c r="AT50" s="164">
        <f t="shared" si="162"/>
        <v>0</v>
      </c>
      <c r="AU50" s="166" t="s">
        <v>1226</v>
      </c>
      <c r="AV50" s="39">
        <v>0</v>
      </c>
      <c r="AW50" s="5">
        <v>0</v>
      </c>
      <c r="AX50" s="164">
        <f t="shared" si="163"/>
        <v>0</v>
      </c>
      <c r="AY50" s="166" t="s">
        <v>1226</v>
      </c>
      <c r="AZ50" s="164">
        <f t="shared" si="164"/>
        <v>0</v>
      </c>
      <c r="BA50" s="166" t="s">
        <v>1226</v>
      </c>
      <c r="BB50" s="164">
        <f t="shared" si="247"/>
        <v>0</v>
      </c>
      <c r="BC50" s="166" t="s">
        <v>1226</v>
      </c>
      <c r="BD50" s="39">
        <v>0</v>
      </c>
      <c r="BE50" s="40">
        <v>0</v>
      </c>
      <c r="BF50" s="39">
        <v>0</v>
      </c>
      <c r="BG50" s="98">
        <v>0</v>
      </c>
      <c r="BH50" s="39">
        <v>0</v>
      </c>
      <c r="BI50" s="40">
        <v>0</v>
      </c>
      <c r="BJ50" s="164">
        <f t="shared" si="20"/>
        <v>0</v>
      </c>
      <c r="BK50" s="166" t="s">
        <v>1226</v>
      </c>
      <c r="BL50" s="164">
        <f t="shared" si="21"/>
        <v>0</v>
      </c>
      <c r="BM50" s="166" t="s">
        <v>1226</v>
      </c>
      <c r="BN50" s="164">
        <f t="shared" si="22"/>
        <v>0</v>
      </c>
      <c r="BO50" s="166" t="s">
        <v>1226</v>
      </c>
      <c r="BP50" s="164">
        <f t="shared" si="23"/>
        <v>0</v>
      </c>
      <c r="BQ50" s="166" t="s">
        <v>1226</v>
      </c>
      <c r="BR50" s="39">
        <v>0</v>
      </c>
      <c r="BS50" s="5">
        <v>0</v>
      </c>
      <c r="BT50" s="133"/>
      <c r="BU50" s="39">
        <v>0</v>
      </c>
      <c r="BV50" s="5">
        <v>0</v>
      </c>
      <c r="BW50" s="164">
        <f t="shared" si="256"/>
        <v>0</v>
      </c>
      <c r="BX50" s="166" t="s">
        <v>1226</v>
      </c>
      <c r="BY50" s="164">
        <f t="shared" si="257"/>
        <v>0</v>
      </c>
      <c r="BZ50" s="166" t="s">
        <v>1226</v>
      </c>
      <c r="CA50" s="96"/>
      <c r="CB50" s="55"/>
      <c r="CC50" s="96"/>
      <c r="CD50" s="55"/>
      <c r="CE50" s="96"/>
      <c r="CF50" s="55"/>
      <c r="CG50" s="96"/>
      <c r="CH50" s="96"/>
      <c r="CI50" s="38" t="s">
        <v>148</v>
      </c>
      <c r="CJ50" t="s">
        <v>733</v>
      </c>
    </row>
    <row r="51" spans="1:88" ht="16.5" hidden="1">
      <c r="A51" t="s">
        <v>1524</v>
      </c>
      <c r="B51" s="710">
        <v>20114</v>
      </c>
      <c r="C51" s="710"/>
      <c r="D51" s="16" t="s">
        <v>818</v>
      </c>
      <c r="E51" t="s">
        <v>819</v>
      </c>
      <c r="G51" s="16" t="s">
        <v>818</v>
      </c>
      <c r="H51" s="197" t="s">
        <v>1609</v>
      </c>
      <c r="I51" s="9">
        <v>2</v>
      </c>
      <c r="J51" s="2"/>
      <c r="K51" s="3">
        <v>0</v>
      </c>
      <c r="L51" s="4">
        <v>0</v>
      </c>
      <c r="M51" s="10">
        <v>2</v>
      </c>
      <c r="N51" s="10">
        <v>0</v>
      </c>
      <c r="O51" s="3">
        <v>0</v>
      </c>
      <c r="P51" s="4">
        <v>0</v>
      </c>
      <c r="Q51" s="164">
        <f t="shared" ref="Q51:Q84" si="260">+O51</f>
        <v>0</v>
      </c>
      <c r="R51" s="166" t="s">
        <v>1226</v>
      </c>
      <c r="S51" s="164">
        <f t="shared" ref="S51" si="261">+Q51</f>
        <v>0</v>
      </c>
      <c r="T51" s="166" t="s">
        <v>1226</v>
      </c>
      <c r="U51" s="164">
        <f t="shared" ref="U51" si="262">+S51</f>
        <v>0</v>
      </c>
      <c r="V51" s="166" t="s">
        <v>1226</v>
      </c>
      <c r="W51" s="10">
        <v>0</v>
      </c>
      <c r="X51" s="4">
        <v>0</v>
      </c>
      <c r="Y51" s="10">
        <v>1</v>
      </c>
      <c r="Z51" s="4">
        <v>0</v>
      </c>
      <c r="AA51" s="10">
        <v>1</v>
      </c>
      <c r="AB51" s="4">
        <v>0</v>
      </c>
      <c r="AC51" s="164">
        <f>+AE51</f>
        <v>0</v>
      </c>
      <c r="AD51" s="166" t="s">
        <v>1226</v>
      </c>
      <c r="AE51" s="3">
        <v>0</v>
      </c>
      <c r="AF51" s="5">
        <v>0</v>
      </c>
      <c r="AG51" s="3">
        <v>0</v>
      </c>
      <c r="AH51" s="5">
        <v>0</v>
      </c>
      <c r="AI51" s="164">
        <f t="shared" si="158"/>
        <v>0</v>
      </c>
      <c r="AJ51" s="166" t="s">
        <v>1226</v>
      </c>
      <c r="AK51" s="164">
        <f t="shared" si="159"/>
        <v>0</v>
      </c>
      <c r="AL51" s="166" t="s">
        <v>1226</v>
      </c>
      <c r="AM51" s="164">
        <f t="shared" si="195"/>
        <v>0</v>
      </c>
      <c r="AN51" s="166" t="s">
        <v>1226</v>
      </c>
      <c r="AO51" s="3">
        <v>0</v>
      </c>
      <c r="AP51" s="5">
        <v>0</v>
      </c>
      <c r="AQ51" s="133"/>
      <c r="AR51" s="164">
        <f t="shared" si="161"/>
        <v>0</v>
      </c>
      <c r="AS51" s="166" t="s">
        <v>1226</v>
      </c>
      <c r="AT51" s="164">
        <f t="shared" si="162"/>
        <v>0</v>
      </c>
      <c r="AU51" s="166" t="s">
        <v>1226</v>
      </c>
      <c r="AV51" s="3">
        <v>0</v>
      </c>
      <c r="AW51" s="5">
        <v>0</v>
      </c>
      <c r="AX51" s="164">
        <f t="shared" ref="AX51" si="263">+AZ51</f>
        <v>0</v>
      </c>
      <c r="AY51" s="166" t="s">
        <v>1226</v>
      </c>
      <c r="AZ51" s="164">
        <f t="shared" ref="AZ51" si="264">+BB51</f>
        <v>0</v>
      </c>
      <c r="BA51" s="166" t="s">
        <v>1226</v>
      </c>
      <c r="BB51" s="39">
        <v>0</v>
      </c>
      <c r="BC51" s="40">
        <v>0</v>
      </c>
      <c r="BD51" s="39" t="s">
        <v>52</v>
      </c>
      <c r="BE51" s="40">
        <v>0</v>
      </c>
      <c r="BF51" s="164">
        <f t="shared" ref="BF51:BF53" si="265">+BH51</f>
        <v>0</v>
      </c>
      <c r="BG51" s="166" t="s">
        <v>1226</v>
      </c>
      <c r="BH51" s="39">
        <v>0</v>
      </c>
      <c r="BI51" s="40">
        <v>0</v>
      </c>
      <c r="BJ51" s="164">
        <f t="shared" si="20"/>
        <v>0</v>
      </c>
      <c r="BK51" s="166" t="s">
        <v>1226</v>
      </c>
      <c r="BL51" s="164">
        <f t="shared" si="21"/>
        <v>0</v>
      </c>
      <c r="BM51" s="166" t="s">
        <v>1226</v>
      </c>
      <c r="BN51" s="164">
        <f t="shared" si="22"/>
        <v>0</v>
      </c>
      <c r="BO51" s="166" t="s">
        <v>1226</v>
      </c>
      <c r="BP51" s="164">
        <f t="shared" si="23"/>
        <v>0</v>
      </c>
      <c r="BQ51" s="166" t="s">
        <v>1226</v>
      </c>
      <c r="BR51" s="3">
        <v>0</v>
      </c>
      <c r="BS51" s="4">
        <v>0</v>
      </c>
      <c r="BT51" s="133"/>
      <c r="BU51" s="164">
        <f t="shared" ref="BU51" si="266">+BR51</f>
        <v>0</v>
      </c>
      <c r="BV51" s="166" t="s">
        <v>1226</v>
      </c>
      <c r="BW51" s="164">
        <f t="shared" ref="BW51" si="267">+BU51</f>
        <v>0</v>
      </c>
      <c r="BX51" s="166" t="s">
        <v>1226</v>
      </c>
      <c r="BY51" s="164">
        <f t="shared" ref="BY51" si="268">+BW51</f>
        <v>0</v>
      </c>
      <c r="BZ51" s="166" t="s">
        <v>1226</v>
      </c>
      <c r="CA51" s="96"/>
      <c r="CB51" s="55"/>
      <c r="CC51" s="96"/>
      <c r="CD51" s="55"/>
      <c r="CE51" s="96"/>
      <c r="CF51" s="55"/>
      <c r="CG51" s="96"/>
      <c r="CH51" s="96"/>
      <c r="CI51" s="38" t="s">
        <v>156</v>
      </c>
      <c r="CJ51" t="s">
        <v>727</v>
      </c>
    </row>
    <row r="52" spans="1:88" ht="16.5" hidden="1">
      <c r="A52" t="s">
        <v>1524</v>
      </c>
      <c r="B52" s="16">
        <v>20119</v>
      </c>
      <c r="C52" s="16"/>
      <c r="D52" s="16" t="s">
        <v>818</v>
      </c>
      <c r="E52" t="s">
        <v>819</v>
      </c>
      <c r="G52" s="16" t="s">
        <v>818</v>
      </c>
      <c r="H52" s="197" t="s">
        <v>1566</v>
      </c>
      <c r="I52" s="9">
        <v>2</v>
      </c>
      <c r="J52" s="2"/>
      <c r="K52" s="3">
        <v>2</v>
      </c>
      <c r="L52" s="4">
        <v>0</v>
      </c>
      <c r="M52" s="10">
        <v>2</v>
      </c>
      <c r="N52" s="30">
        <v>0</v>
      </c>
      <c r="O52" s="3">
        <v>2</v>
      </c>
      <c r="P52" s="4">
        <v>0</v>
      </c>
      <c r="Q52" s="164">
        <f t="shared" si="260"/>
        <v>2</v>
      </c>
      <c r="R52" s="166" t="s">
        <v>1226</v>
      </c>
      <c r="S52" s="164">
        <f t="shared" ref="S52" si="269">+Q52</f>
        <v>2</v>
      </c>
      <c r="T52" s="166" t="s">
        <v>1226</v>
      </c>
      <c r="U52" s="3">
        <v>2</v>
      </c>
      <c r="V52" s="4">
        <v>0</v>
      </c>
      <c r="W52" s="3">
        <v>2</v>
      </c>
      <c r="X52" s="4">
        <v>0</v>
      </c>
      <c r="Y52" s="3">
        <v>2</v>
      </c>
      <c r="Z52" s="4">
        <v>0</v>
      </c>
      <c r="AA52" s="10">
        <v>1</v>
      </c>
      <c r="AB52" s="4">
        <v>0</v>
      </c>
      <c r="AC52" s="164">
        <f t="shared" si="194"/>
        <v>1</v>
      </c>
      <c r="AD52" s="166" t="s">
        <v>1226</v>
      </c>
      <c r="AE52" s="3">
        <v>0</v>
      </c>
      <c r="AF52" s="5">
        <v>0</v>
      </c>
      <c r="AG52" s="3">
        <v>1</v>
      </c>
      <c r="AH52" s="5">
        <v>0</v>
      </c>
      <c r="AI52" s="164">
        <f t="shared" si="158"/>
        <v>1</v>
      </c>
      <c r="AJ52" s="166" t="s">
        <v>1226</v>
      </c>
      <c r="AK52" s="164">
        <f t="shared" si="159"/>
        <v>1</v>
      </c>
      <c r="AL52" s="166" t="s">
        <v>1226</v>
      </c>
      <c r="AM52" s="164">
        <f t="shared" si="195"/>
        <v>1</v>
      </c>
      <c r="AN52" s="166" t="s">
        <v>1226</v>
      </c>
      <c r="AO52" s="3"/>
      <c r="AP52" s="5"/>
      <c r="AQ52" s="133"/>
      <c r="AR52" s="164">
        <f t="shared" si="161"/>
        <v>0</v>
      </c>
      <c r="AS52" s="166" t="s">
        <v>1226</v>
      </c>
      <c r="AT52" s="164">
        <f t="shared" si="162"/>
        <v>0</v>
      </c>
      <c r="AU52" s="166" t="s">
        <v>1226</v>
      </c>
      <c r="AV52" s="3">
        <v>0</v>
      </c>
      <c r="AW52" s="5">
        <v>0</v>
      </c>
      <c r="AX52" s="164">
        <f t="shared" ref="AX52" si="270">+AZ52</f>
        <v>0</v>
      </c>
      <c r="AY52" s="166" t="s">
        <v>1226</v>
      </c>
      <c r="AZ52" s="164">
        <f t="shared" ref="AZ52" si="271">+BB52</f>
        <v>0</v>
      </c>
      <c r="BA52" s="166" t="s">
        <v>1226</v>
      </c>
      <c r="BB52" s="39">
        <v>0</v>
      </c>
      <c r="BC52" s="40">
        <v>0</v>
      </c>
      <c r="BD52" s="39">
        <v>0</v>
      </c>
      <c r="BE52" s="40">
        <v>0</v>
      </c>
      <c r="BF52" s="164">
        <f t="shared" si="265"/>
        <v>0</v>
      </c>
      <c r="BG52" s="166" t="s">
        <v>1226</v>
      </c>
      <c r="BH52" s="39">
        <v>0</v>
      </c>
      <c r="BI52" s="40">
        <v>0</v>
      </c>
      <c r="BJ52" s="164">
        <f t="shared" si="20"/>
        <v>0</v>
      </c>
      <c r="BK52" s="166" t="s">
        <v>1226</v>
      </c>
      <c r="BL52" s="164">
        <f t="shared" si="21"/>
        <v>0</v>
      </c>
      <c r="BM52" s="166" t="s">
        <v>1226</v>
      </c>
      <c r="BN52" s="164">
        <f t="shared" si="22"/>
        <v>0</v>
      </c>
      <c r="BO52" s="166" t="s">
        <v>1226</v>
      </c>
      <c r="BP52" s="164">
        <f t="shared" si="23"/>
        <v>0</v>
      </c>
      <c r="BQ52" s="166" t="s">
        <v>1226</v>
      </c>
      <c r="BR52" s="3">
        <v>0</v>
      </c>
      <c r="BS52" s="4">
        <v>0</v>
      </c>
      <c r="BT52" s="133"/>
      <c r="BU52" s="164">
        <f t="shared" ref="BU52" si="272">+BR52</f>
        <v>0</v>
      </c>
      <c r="BV52" s="166" t="s">
        <v>1226</v>
      </c>
      <c r="BW52" s="164">
        <f t="shared" ref="BW52" si="273">+BU52</f>
        <v>0</v>
      </c>
      <c r="BX52" s="166" t="s">
        <v>1226</v>
      </c>
      <c r="BY52" s="164">
        <f t="shared" ref="BY52" si="274">+BW52</f>
        <v>0</v>
      </c>
      <c r="BZ52" s="166" t="s">
        <v>1226</v>
      </c>
      <c r="CA52" s="96"/>
      <c r="CB52" s="55"/>
      <c r="CC52" s="96"/>
      <c r="CD52" s="55"/>
      <c r="CE52" s="96"/>
      <c r="CF52" s="55"/>
      <c r="CG52" s="96"/>
      <c r="CH52" s="96"/>
      <c r="CI52" s="38" t="s">
        <v>148</v>
      </c>
      <c r="CJ52" t="s">
        <v>728</v>
      </c>
    </row>
    <row r="53" spans="1:88" ht="16.5" hidden="1">
      <c r="A53" t="s">
        <v>1524</v>
      </c>
      <c r="B53" s="16">
        <v>0</v>
      </c>
      <c r="C53" s="16"/>
      <c r="D53" s="16" t="s">
        <v>818</v>
      </c>
      <c r="E53" t="s">
        <v>871</v>
      </c>
      <c r="G53" s="16" t="s">
        <v>818</v>
      </c>
      <c r="H53" s="197" t="s">
        <v>1565</v>
      </c>
      <c r="I53" s="9"/>
      <c r="J53" s="2"/>
      <c r="K53" s="3">
        <v>0</v>
      </c>
      <c r="L53" s="4">
        <v>0</v>
      </c>
      <c r="M53" s="10">
        <v>1</v>
      </c>
      <c r="N53" s="30">
        <v>0</v>
      </c>
      <c r="O53" s="3">
        <v>0</v>
      </c>
      <c r="P53" s="4">
        <v>0</v>
      </c>
      <c r="Q53" s="164">
        <f t="shared" si="260"/>
        <v>0</v>
      </c>
      <c r="R53" s="166" t="s">
        <v>1226</v>
      </c>
      <c r="S53" s="164">
        <f t="shared" ref="S53" si="275">+Q53</f>
        <v>0</v>
      </c>
      <c r="T53" s="166" t="s">
        <v>1226</v>
      </c>
      <c r="U53" s="10">
        <v>0</v>
      </c>
      <c r="V53" s="4">
        <v>0</v>
      </c>
      <c r="W53" s="3">
        <v>1</v>
      </c>
      <c r="X53" s="4">
        <v>0</v>
      </c>
      <c r="Y53" s="10">
        <v>0</v>
      </c>
      <c r="Z53" s="4">
        <v>0</v>
      </c>
      <c r="AA53" s="10">
        <v>0</v>
      </c>
      <c r="AB53" s="4">
        <v>0</v>
      </c>
      <c r="AC53" s="164">
        <f t="shared" ref="AC53" si="276">+AA53</f>
        <v>0</v>
      </c>
      <c r="AD53" s="166" t="s">
        <v>1226</v>
      </c>
      <c r="AE53" s="3">
        <v>0</v>
      </c>
      <c r="AF53" s="5">
        <v>0</v>
      </c>
      <c r="AG53" s="3">
        <v>0</v>
      </c>
      <c r="AH53" s="5">
        <v>0</v>
      </c>
      <c r="AI53" s="164">
        <f t="shared" si="158"/>
        <v>0</v>
      </c>
      <c r="AJ53" s="166" t="s">
        <v>1226</v>
      </c>
      <c r="AK53" s="164">
        <f t="shared" si="159"/>
        <v>0</v>
      </c>
      <c r="AL53" s="166" t="s">
        <v>1226</v>
      </c>
      <c r="AM53" s="164">
        <f t="shared" ref="AM53" si="277">+AK53</f>
        <v>0</v>
      </c>
      <c r="AN53" s="166" t="s">
        <v>1226</v>
      </c>
      <c r="AO53" s="3">
        <v>0</v>
      </c>
      <c r="AP53" s="5">
        <v>0</v>
      </c>
      <c r="AQ53" s="133"/>
      <c r="AR53" s="164">
        <f t="shared" ref="AR53" si="278">+AT53</f>
        <v>0</v>
      </c>
      <c r="AS53" s="166" t="s">
        <v>1226</v>
      </c>
      <c r="AT53" s="164">
        <f t="shared" ref="AT53" si="279">+AV53</f>
        <v>0</v>
      </c>
      <c r="AU53" s="166" t="s">
        <v>1226</v>
      </c>
      <c r="AV53" s="3">
        <v>0</v>
      </c>
      <c r="AW53" s="5">
        <v>0</v>
      </c>
      <c r="AX53" s="164">
        <f t="shared" ref="AX53" si="280">+AZ53</f>
        <v>0</v>
      </c>
      <c r="AY53" s="166" t="s">
        <v>1226</v>
      </c>
      <c r="AZ53" s="164">
        <f t="shared" ref="AZ53" si="281">+BB53</f>
        <v>0</v>
      </c>
      <c r="BA53" s="166" t="s">
        <v>1226</v>
      </c>
      <c r="BB53" s="39">
        <v>0</v>
      </c>
      <c r="BC53" s="40">
        <v>0</v>
      </c>
      <c r="BD53" s="39">
        <v>0</v>
      </c>
      <c r="BE53" s="40">
        <v>0</v>
      </c>
      <c r="BF53" s="164">
        <f t="shared" si="265"/>
        <v>0</v>
      </c>
      <c r="BG53" s="166" t="s">
        <v>1226</v>
      </c>
      <c r="BH53" s="39">
        <v>0</v>
      </c>
      <c r="BI53" s="40">
        <v>0</v>
      </c>
      <c r="BJ53" s="164">
        <f t="shared" si="20"/>
        <v>0</v>
      </c>
      <c r="BK53" s="166" t="s">
        <v>1226</v>
      </c>
      <c r="BL53" s="164">
        <f t="shared" si="21"/>
        <v>0</v>
      </c>
      <c r="BM53" s="166" t="s">
        <v>1226</v>
      </c>
      <c r="BN53" s="164">
        <f t="shared" si="22"/>
        <v>0</v>
      </c>
      <c r="BO53" s="166" t="s">
        <v>1226</v>
      </c>
      <c r="BP53" s="164">
        <f t="shared" si="23"/>
        <v>0</v>
      </c>
      <c r="BQ53" s="166" t="s">
        <v>1226</v>
      </c>
      <c r="BR53" s="3">
        <v>0</v>
      </c>
      <c r="BS53" s="4">
        <v>0</v>
      </c>
      <c r="BT53" s="133"/>
      <c r="BU53" s="164">
        <f t="shared" ref="BU53" si="282">+BR53</f>
        <v>0</v>
      </c>
      <c r="BV53" s="166" t="s">
        <v>1226</v>
      </c>
      <c r="BW53" s="164">
        <f t="shared" ref="BW53" si="283">+BU53</f>
        <v>0</v>
      </c>
      <c r="BX53" s="166" t="s">
        <v>1226</v>
      </c>
      <c r="BY53" s="164">
        <f t="shared" ref="BY53" si="284">+BW53</f>
        <v>0</v>
      </c>
      <c r="BZ53" s="166" t="s">
        <v>1226</v>
      </c>
      <c r="CA53" s="96"/>
      <c r="CB53" s="55"/>
      <c r="CC53" s="96"/>
      <c r="CD53" s="55"/>
      <c r="CE53" s="96"/>
      <c r="CF53" s="55"/>
      <c r="CG53" s="96"/>
      <c r="CH53" s="96"/>
      <c r="CI53" s="38"/>
    </row>
    <row r="54" spans="1:88" ht="16.5" hidden="1">
      <c r="A54" t="s">
        <v>1524</v>
      </c>
      <c r="B54" s="716" t="s">
        <v>1592</v>
      </c>
      <c r="C54" s="716"/>
      <c r="D54" s="16" t="s">
        <v>818</v>
      </c>
      <c r="E54" t="s">
        <v>819</v>
      </c>
      <c r="G54" s="16" t="s">
        <v>818</v>
      </c>
      <c r="H54" s="197" t="s">
        <v>1263</v>
      </c>
      <c r="I54" s="9"/>
      <c r="J54" s="2"/>
      <c r="K54" s="3">
        <v>0</v>
      </c>
      <c r="L54" s="4">
        <v>0</v>
      </c>
      <c r="M54" s="10">
        <v>0</v>
      </c>
      <c r="N54" s="30">
        <v>0</v>
      </c>
      <c r="O54" s="3">
        <v>0</v>
      </c>
      <c r="P54" s="4">
        <v>0</v>
      </c>
      <c r="Q54" s="164">
        <f t="shared" si="260"/>
        <v>0</v>
      </c>
      <c r="R54" s="166" t="s">
        <v>1226</v>
      </c>
      <c r="S54" s="164">
        <f t="shared" ref="S54" si="285">+Q54</f>
        <v>0</v>
      </c>
      <c r="T54" s="166" t="s">
        <v>1226</v>
      </c>
      <c r="U54" s="164">
        <f t="shared" ref="U54:U55" si="286">+S54</f>
        <v>0</v>
      </c>
      <c r="V54" s="166" t="s">
        <v>1226</v>
      </c>
      <c r="W54" s="3">
        <v>2</v>
      </c>
      <c r="X54" s="4">
        <v>0</v>
      </c>
      <c r="Y54" s="10">
        <v>1</v>
      </c>
      <c r="Z54" s="4">
        <v>0</v>
      </c>
      <c r="AA54" s="10">
        <v>1</v>
      </c>
      <c r="AB54" s="4">
        <v>0</v>
      </c>
      <c r="AC54" s="164">
        <f t="shared" si="194"/>
        <v>1</v>
      </c>
      <c r="AD54" s="166" t="s">
        <v>1226</v>
      </c>
      <c r="AE54" s="3">
        <v>0</v>
      </c>
      <c r="AF54" s="5">
        <v>0</v>
      </c>
      <c r="AG54" s="3">
        <v>2</v>
      </c>
      <c r="AH54" s="5">
        <v>0</v>
      </c>
      <c r="AI54" s="164">
        <f t="shared" si="158"/>
        <v>2</v>
      </c>
      <c r="AJ54" s="166" t="s">
        <v>1226</v>
      </c>
      <c r="AK54" s="164">
        <f t="shared" si="159"/>
        <v>2</v>
      </c>
      <c r="AL54" s="166" t="s">
        <v>1226</v>
      </c>
      <c r="AM54" s="164">
        <f t="shared" si="195"/>
        <v>2</v>
      </c>
      <c r="AN54" s="166" t="s">
        <v>1226</v>
      </c>
      <c r="AO54" s="3">
        <v>0</v>
      </c>
      <c r="AP54" s="5">
        <v>0</v>
      </c>
      <c r="AQ54" s="133">
        <v>42209</v>
      </c>
      <c r="AR54" s="164">
        <f t="shared" si="161"/>
        <v>1</v>
      </c>
      <c r="AS54" s="166" t="s">
        <v>1226</v>
      </c>
      <c r="AT54" s="164">
        <f t="shared" si="162"/>
        <v>1</v>
      </c>
      <c r="AU54" s="166" t="s">
        <v>1226</v>
      </c>
      <c r="AV54" s="3">
        <v>1</v>
      </c>
      <c r="AW54" s="5">
        <v>0</v>
      </c>
      <c r="AX54" s="164">
        <f t="shared" ref="AX54:AX120" si="287">+AZ54</f>
        <v>2</v>
      </c>
      <c r="AY54" s="166" t="s">
        <v>1226</v>
      </c>
      <c r="AZ54" s="164">
        <f t="shared" ref="AZ54:AZ116" si="288">+BB54</f>
        <v>2</v>
      </c>
      <c r="BA54" s="166" t="s">
        <v>1226</v>
      </c>
      <c r="BB54" s="164">
        <f t="shared" ref="BB54:BB56" si="289">+BD54</f>
        <v>2</v>
      </c>
      <c r="BC54" s="166" t="s">
        <v>1226</v>
      </c>
      <c r="BD54" s="39">
        <v>2</v>
      </c>
      <c r="BE54" s="40">
        <v>0</v>
      </c>
      <c r="BF54" s="164">
        <f t="shared" ref="BF54" si="290">+BH54</f>
        <v>2</v>
      </c>
      <c r="BG54" s="166" t="s">
        <v>1226</v>
      </c>
      <c r="BH54" s="39">
        <v>2</v>
      </c>
      <c r="BI54" s="40">
        <v>0</v>
      </c>
      <c r="BJ54" s="164">
        <f t="shared" si="20"/>
        <v>2</v>
      </c>
      <c r="BK54" s="166" t="s">
        <v>1226</v>
      </c>
      <c r="BL54" s="164">
        <f t="shared" si="21"/>
        <v>2</v>
      </c>
      <c r="BM54" s="166" t="s">
        <v>1226</v>
      </c>
      <c r="BN54" s="164">
        <f t="shared" si="22"/>
        <v>2</v>
      </c>
      <c r="BO54" s="166" t="s">
        <v>1226</v>
      </c>
      <c r="BP54" s="164">
        <f t="shared" si="23"/>
        <v>2</v>
      </c>
      <c r="BQ54" s="166" t="s">
        <v>1226</v>
      </c>
      <c r="BR54" s="3">
        <v>0</v>
      </c>
      <c r="BS54" s="4">
        <v>0</v>
      </c>
      <c r="BT54" s="133"/>
      <c r="BU54" s="164">
        <f t="shared" ref="BU54" si="291">+BR54</f>
        <v>0</v>
      </c>
      <c r="BV54" s="166" t="s">
        <v>1226</v>
      </c>
      <c r="BW54" s="164">
        <f t="shared" ref="BW54" si="292">+BU54</f>
        <v>0</v>
      </c>
      <c r="BX54" s="166" t="s">
        <v>1226</v>
      </c>
      <c r="BY54" s="164">
        <f t="shared" ref="BY54" si="293">+BW54</f>
        <v>0</v>
      </c>
      <c r="BZ54" s="166" t="s">
        <v>1226</v>
      </c>
      <c r="CA54" s="96"/>
      <c r="CB54" s="55"/>
      <c r="CC54" s="96"/>
      <c r="CD54" s="55"/>
      <c r="CE54" s="96"/>
      <c r="CF54" s="55"/>
      <c r="CG54" s="96"/>
      <c r="CH54" s="96"/>
      <c r="CI54" s="38" t="s">
        <v>156</v>
      </c>
      <c r="CJ54" t="s">
        <v>729</v>
      </c>
    </row>
    <row r="55" spans="1:88" ht="16.5" hidden="1">
      <c r="A55" t="s">
        <v>1524</v>
      </c>
      <c r="B55" s="16">
        <v>20059</v>
      </c>
      <c r="C55" s="16"/>
      <c r="D55" s="16" t="s">
        <v>818</v>
      </c>
      <c r="E55" t="s">
        <v>819</v>
      </c>
      <c r="G55" s="16" t="s">
        <v>818</v>
      </c>
      <c r="H55" s="197" t="s">
        <v>1264</v>
      </c>
      <c r="I55" s="9"/>
      <c r="J55" s="2"/>
      <c r="K55" s="3">
        <v>11</v>
      </c>
      <c r="L55" s="4">
        <v>0</v>
      </c>
      <c r="M55" s="30">
        <v>30</v>
      </c>
      <c r="N55" s="30">
        <v>0</v>
      </c>
      <c r="O55" s="3">
        <v>36</v>
      </c>
      <c r="P55" s="4">
        <v>0</v>
      </c>
      <c r="Q55" s="164">
        <f t="shared" si="260"/>
        <v>36</v>
      </c>
      <c r="R55" s="166" t="s">
        <v>1226</v>
      </c>
      <c r="S55" s="172">
        <v>31</v>
      </c>
      <c r="T55" s="394" t="s">
        <v>1008</v>
      </c>
      <c r="U55" s="164">
        <f t="shared" si="286"/>
        <v>31</v>
      </c>
      <c r="V55" s="166" t="s">
        <v>1226</v>
      </c>
      <c r="W55" s="164">
        <f>+Y55</f>
        <v>16</v>
      </c>
      <c r="X55" s="166" t="s">
        <v>1226</v>
      </c>
      <c r="Y55" s="203">
        <v>16</v>
      </c>
      <c r="Z55" s="394" t="s">
        <v>1004</v>
      </c>
      <c r="AA55" s="10">
        <v>14</v>
      </c>
      <c r="AB55" s="4">
        <v>0</v>
      </c>
      <c r="AC55" s="164">
        <f t="shared" si="194"/>
        <v>14</v>
      </c>
      <c r="AD55" s="166" t="s">
        <v>1226</v>
      </c>
      <c r="AE55" s="10">
        <v>13</v>
      </c>
      <c r="AF55" s="4">
        <v>0</v>
      </c>
      <c r="AG55" s="3">
        <v>13</v>
      </c>
      <c r="AH55" s="5">
        <v>0</v>
      </c>
      <c r="AI55" s="164">
        <f t="shared" si="158"/>
        <v>13</v>
      </c>
      <c r="AJ55" s="166" t="s">
        <v>1226</v>
      </c>
      <c r="AK55" s="164">
        <f t="shared" si="159"/>
        <v>13</v>
      </c>
      <c r="AL55" s="166" t="s">
        <v>1226</v>
      </c>
      <c r="AM55" s="164">
        <f t="shared" si="195"/>
        <v>13</v>
      </c>
      <c r="AN55" s="166" t="s">
        <v>1226</v>
      </c>
      <c r="AO55" s="24">
        <v>0</v>
      </c>
      <c r="AP55" s="5">
        <v>0</v>
      </c>
      <c r="AQ55" s="133"/>
      <c r="AR55" s="164">
        <f t="shared" si="161"/>
        <v>7</v>
      </c>
      <c r="AS55" s="166" t="s">
        <v>1226</v>
      </c>
      <c r="AT55" s="164">
        <f t="shared" si="162"/>
        <v>7</v>
      </c>
      <c r="AU55" s="166" t="s">
        <v>1226</v>
      </c>
      <c r="AV55" s="39">
        <v>7</v>
      </c>
      <c r="AW55" s="5">
        <v>0</v>
      </c>
      <c r="AX55" s="164">
        <f t="shared" si="287"/>
        <v>8</v>
      </c>
      <c r="AY55" s="166" t="s">
        <v>1226</v>
      </c>
      <c r="AZ55" s="164">
        <f t="shared" si="288"/>
        <v>8</v>
      </c>
      <c r="BA55" s="166" t="s">
        <v>1226</v>
      </c>
      <c r="BB55" s="164">
        <f t="shared" si="289"/>
        <v>8</v>
      </c>
      <c r="BC55" s="166" t="s">
        <v>1226</v>
      </c>
      <c r="BD55" s="39">
        <v>8</v>
      </c>
      <c r="BE55" s="40">
        <v>0</v>
      </c>
      <c r="BF55" s="39">
        <v>8</v>
      </c>
      <c r="BG55" s="98">
        <v>0</v>
      </c>
      <c r="BH55" s="39">
        <v>8</v>
      </c>
      <c r="BI55" s="40">
        <v>0</v>
      </c>
      <c r="BJ55" s="164">
        <f t="shared" si="20"/>
        <v>8</v>
      </c>
      <c r="BK55" s="166" t="s">
        <v>1226</v>
      </c>
      <c r="BL55" s="164">
        <f t="shared" si="21"/>
        <v>8</v>
      </c>
      <c r="BM55" s="166" t="s">
        <v>1226</v>
      </c>
      <c r="BN55" s="164">
        <f t="shared" si="22"/>
        <v>8</v>
      </c>
      <c r="BO55" s="166" t="s">
        <v>1226</v>
      </c>
      <c r="BP55" s="164">
        <f t="shared" si="23"/>
        <v>8</v>
      </c>
      <c r="BQ55" s="166" t="s">
        <v>1226</v>
      </c>
      <c r="BR55" s="163">
        <v>11</v>
      </c>
      <c r="BS55" s="402">
        <v>0</v>
      </c>
      <c r="BT55" s="133"/>
      <c r="BU55" s="164">
        <f t="shared" ref="BU55" si="294">+BR55</f>
        <v>11</v>
      </c>
      <c r="BV55" s="166" t="s">
        <v>1226</v>
      </c>
      <c r="BW55" s="164">
        <f t="shared" ref="BW55" si="295">+BU55</f>
        <v>11</v>
      </c>
      <c r="BX55" s="166" t="s">
        <v>1226</v>
      </c>
      <c r="BY55" s="164">
        <f t="shared" ref="BY55" si="296">+BW55</f>
        <v>11</v>
      </c>
      <c r="BZ55" s="166" t="s">
        <v>1226</v>
      </c>
      <c r="CA55" s="96"/>
      <c r="CB55" s="55"/>
      <c r="CC55" s="96"/>
      <c r="CD55" s="55"/>
      <c r="CE55" s="96"/>
      <c r="CF55" s="55"/>
      <c r="CG55" s="96"/>
      <c r="CH55" s="96"/>
      <c r="CI55" s="38" t="s">
        <v>156</v>
      </c>
    </row>
    <row r="56" spans="1:88" ht="16.5" hidden="1">
      <c r="A56" t="s">
        <v>1524</v>
      </c>
      <c r="B56" s="709" t="s">
        <v>1610</v>
      </c>
      <c r="C56" s="709"/>
      <c r="D56" s="16" t="s">
        <v>818</v>
      </c>
      <c r="E56" t="s">
        <v>819</v>
      </c>
      <c r="G56" s="16" t="s">
        <v>818</v>
      </c>
      <c r="H56" s="197" t="s">
        <v>1269</v>
      </c>
      <c r="I56" s="9"/>
      <c r="J56" s="2"/>
      <c r="K56" s="3">
        <v>0</v>
      </c>
      <c r="L56" s="4">
        <v>0</v>
      </c>
      <c r="M56" s="10">
        <v>0</v>
      </c>
      <c r="N56" s="30">
        <v>0</v>
      </c>
      <c r="O56" s="3">
        <v>0</v>
      </c>
      <c r="P56" s="4">
        <v>0</v>
      </c>
      <c r="Q56" s="164">
        <f t="shared" si="260"/>
        <v>0</v>
      </c>
      <c r="R56" s="166" t="s">
        <v>1226</v>
      </c>
      <c r="S56" s="3">
        <v>0</v>
      </c>
      <c r="T56" s="4">
        <v>0</v>
      </c>
      <c r="U56" s="3">
        <v>0</v>
      </c>
      <c r="V56" s="4">
        <v>0</v>
      </c>
      <c r="W56" s="164">
        <f>+Y56</f>
        <v>0</v>
      </c>
      <c r="X56" s="166" t="s">
        <v>1226</v>
      </c>
      <c r="Y56" s="3">
        <v>0</v>
      </c>
      <c r="Z56" s="4">
        <v>0</v>
      </c>
      <c r="AA56" s="10">
        <v>0</v>
      </c>
      <c r="AB56" s="4">
        <v>0</v>
      </c>
      <c r="AC56" s="164">
        <f t="shared" si="194"/>
        <v>0</v>
      </c>
      <c r="AD56" s="166" t="s">
        <v>1226</v>
      </c>
      <c r="AE56" s="3">
        <v>0</v>
      </c>
      <c r="AF56" s="5">
        <v>0</v>
      </c>
      <c r="AG56" s="3">
        <v>0</v>
      </c>
      <c r="AH56" s="5">
        <v>0</v>
      </c>
      <c r="AI56" s="164">
        <f t="shared" si="158"/>
        <v>0</v>
      </c>
      <c r="AJ56" s="166" t="s">
        <v>1226</v>
      </c>
      <c r="AK56" s="164">
        <f t="shared" si="159"/>
        <v>0</v>
      </c>
      <c r="AL56" s="166" t="s">
        <v>1226</v>
      </c>
      <c r="AM56" s="164">
        <f t="shared" si="195"/>
        <v>0</v>
      </c>
      <c r="AN56" s="166" t="s">
        <v>1226</v>
      </c>
      <c r="AO56" s="24">
        <v>12</v>
      </c>
      <c r="AP56" s="5">
        <v>0</v>
      </c>
      <c r="AQ56" s="133"/>
      <c r="AR56" s="164">
        <f t="shared" si="161"/>
        <v>10</v>
      </c>
      <c r="AS56" s="166" t="s">
        <v>1226</v>
      </c>
      <c r="AT56" s="164">
        <f t="shared" si="162"/>
        <v>10</v>
      </c>
      <c r="AU56" s="166" t="s">
        <v>1226</v>
      </c>
      <c r="AV56" s="39">
        <v>10</v>
      </c>
      <c r="AW56" s="5">
        <v>0</v>
      </c>
      <c r="AX56" s="164">
        <f t="shared" si="287"/>
        <v>10</v>
      </c>
      <c r="AY56" s="166" t="s">
        <v>1226</v>
      </c>
      <c r="AZ56" s="164">
        <f t="shared" si="288"/>
        <v>10</v>
      </c>
      <c r="BA56" s="166" t="s">
        <v>1226</v>
      </c>
      <c r="BB56" s="164">
        <f t="shared" si="289"/>
        <v>10</v>
      </c>
      <c r="BC56" s="166" t="s">
        <v>1226</v>
      </c>
      <c r="BD56" s="39">
        <v>10</v>
      </c>
      <c r="BE56" s="40">
        <v>0</v>
      </c>
      <c r="BF56" s="39">
        <v>11</v>
      </c>
      <c r="BG56" s="98">
        <v>0</v>
      </c>
      <c r="BH56" s="39">
        <v>11</v>
      </c>
      <c r="BI56" s="40">
        <v>0</v>
      </c>
      <c r="BJ56" s="164">
        <f t="shared" ref="BJ56" si="297">+BH56</f>
        <v>11</v>
      </c>
      <c r="BK56" s="166" t="s">
        <v>1226</v>
      </c>
      <c r="BL56" s="164">
        <f t="shared" ref="BL56" si="298">+BJ56</f>
        <v>11</v>
      </c>
      <c r="BM56" s="166" t="s">
        <v>1226</v>
      </c>
      <c r="BN56" s="164">
        <f t="shared" ref="BN56" si="299">+BL56</f>
        <v>11</v>
      </c>
      <c r="BO56" s="166" t="s">
        <v>1226</v>
      </c>
      <c r="BP56" s="164">
        <f t="shared" ref="BP56" si="300">+BN56</f>
        <v>11</v>
      </c>
      <c r="BQ56" s="166" t="s">
        <v>1226</v>
      </c>
      <c r="BR56" s="3">
        <v>8</v>
      </c>
      <c r="BS56" s="4">
        <v>0</v>
      </c>
      <c r="BT56" s="133"/>
      <c r="BU56" s="164">
        <f t="shared" ref="BU56" si="301">+BR56</f>
        <v>8</v>
      </c>
      <c r="BV56" s="166" t="s">
        <v>1226</v>
      </c>
      <c r="BW56" s="164">
        <f t="shared" ref="BW56" si="302">+BU56</f>
        <v>8</v>
      </c>
      <c r="BX56" s="166" t="s">
        <v>1226</v>
      </c>
      <c r="BY56" s="164">
        <f t="shared" ref="BY56" si="303">+BW56</f>
        <v>8</v>
      </c>
      <c r="BZ56" s="166" t="s">
        <v>1226</v>
      </c>
      <c r="CA56" s="96"/>
      <c r="CB56" s="55"/>
      <c r="CC56" s="96"/>
      <c r="CD56" s="55"/>
      <c r="CE56" s="96"/>
      <c r="CF56" s="55"/>
      <c r="CG56" s="96"/>
      <c r="CH56" s="96"/>
      <c r="CI56" s="38"/>
    </row>
    <row r="57" spans="1:88" ht="34.5" hidden="1">
      <c r="A57" t="s">
        <v>1524</v>
      </c>
      <c r="B57" s="16">
        <v>20047</v>
      </c>
      <c r="C57" s="16"/>
      <c r="D57" s="16" t="s">
        <v>818</v>
      </c>
      <c r="E57" t="s">
        <v>819</v>
      </c>
      <c r="F57" s="1075" t="s">
        <v>2731</v>
      </c>
      <c r="G57" s="16" t="s">
        <v>818</v>
      </c>
      <c r="H57" s="197" t="s">
        <v>1270</v>
      </c>
      <c r="I57" s="9"/>
      <c r="J57" s="2"/>
      <c r="K57" s="164">
        <v>0</v>
      </c>
      <c r="L57" s="166" t="s">
        <v>1226</v>
      </c>
      <c r="M57" s="10">
        <v>0</v>
      </c>
      <c r="N57" s="30">
        <v>0</v>
      </c>
      <c r="O57" s="3">
        <v>0</v>
      </c>
      <c r="P57" s="4">
        <v>0</v>
      </c>
      <c r="Q57" s="164">
        <f t="shared" si="260"/>
        <v>0</v>
      </c>
      <c r="R57" s="166" t="s">
        <v>1226</v>
      </c>
      <c r="S57" s="164">
        <f t="shared" ref="S57" si="304">+Q57</f>
        <v>0</v>
      </c>
      <c r="T57" s="166" t="s">
        <v>1226</v>
      </c>
      <c r="U57" s="164">
        <f t="shared" ref="U57" si="305">+S57</f>
        <v>0</v>
      </c>
      <c r="V57" s="166" t="s">
        <v>1226</v>
      </c>
      <c r="W57" s="3">
        <v>0</v>
      </c>
      <c r="X57" s="4">
        <v>0</v>
      </c>
      <c r="Y57" s="10">
        <v>1</v>
      </c>
      <c r="Z57" s="4">
        <v>0</v>
      </c>
      <c r="AA57" s="10">
        <v>1</v>
      </c>
      <c r="AB57" s="4">
        <v>0</v>
      </c>
      <c r="AC57" s="164">
        <f t="shared" si="194"/>
        <v>1</v>
      </c>
      <c r="AD57" s="166" t="s">
        <v>1226</v>
      </c>
      <c r="AE57" s="10">
        <v>1</v>
      </c>
      <c r="AF57" s="4">
        <v>0</v>
      </c>
      <c r="AG57" s="3">
        <v>0</v>
      </c>
      <c r="AH57" s="99">
        <v>1</v>
      </c>
      <c r="AI57" s="164">
        <f t="shared" si="158"/>
        <v>0</v>
      </c>
      <c r="AJ57" s="166" t="s">
        <v>1226</v>
      </c>
      <c r="AK57" s="164">
        <f t="shared" si="159"/>
        <v>0</v>
      </c>
      <c r="AL57" s="166" t="s">
        <v>1226</v>
      </c>
      <c r="AM57" s="164">
        <f t="shared" si="195"/>
        <v>0</v>
      </c>
      <c r="AN57" s="166" t="s">
        <v>1226</v>
      </c>
      <c r="AO57" s="24">
        <v>0</v>
      </c>
      <c r="AP57" s="5">
        <v>0</v>
      </c>
      <c r="AQ57" s="133">
        <v>41939</v>
      </c>
      <c r="AR57" s="164">
        <f t="shared" si="161"/>
        <v>0</v>
      </c>
      <c r="AS57" s="166" t="s">
        <v>1226</v>
      </c>
      <c r="AT57" s="164">
        <f t="shared" si="162"/>
        <v>0</v>
      </c>
      <c r="AU57" s="166" t="s">
        <v>1226</v>
      </c>
      <c r="AV57" s="39">
        <v>0</v>
      </c>
      <c r="AW57" s="5">
        <v>0</v>
      </c>
      <c r="AX57" s="164">
        <f t="shared" si="287"/>
        <v>1</v>
      </c>
      <c r="AY57" s="166" t="s">
        <v>1226</v>
      </c>
      <c r="AZ57" s="164">
        <f t="shared" si="288"/>
        <v>1</v>
      </c>
      <c r="BA57" s="166" t="s">
        <v>1226</v>
      </c>
      <c r="BB57" s="163">
        <v>1</v>
      </c>
      <c r="BC57" s="40">
        <v>0</v>
      </c>
      <c r="BD57" s="39">
        <v>1</v>
      </c>
      <c r="BE57" s="40">
        <v>0</v>
      </c>
      <c r="BF57" s="164">
        <f t="shared" ref="BF57:BF60" si="306">+BD57</f>
        <v>1</v>
      </c>
      <c r="BG57" s="166" t="s">
        <v>1226</v>
      </c>
      <c r="BH57" s="39">
        <v>0</v>
      </c>
      <c r="BI57" s="5">
        <v>1</v>
      </c>
      <c r="BJ57" s="164">
        <f t="shared" ref="BJ57:BJ113" si="307">+BH57</f>
        <v>0</v>
      </c>
      <c r="BK57" s="166" t="s">
        <v>1226</v>
      </c>
      <c r="BL57" s="164">
        <f t="shared" ref="BL57:BL113" si="308">+BJ57</f>
        <v>0</v>
      </c>
      <c r="BM57" s="166" t="s">
        <v>1226</v>
      </c>
      <c r="BN57" s="164">
        <f t="shared" ref="BN57:BN113" si="309">+BL57</f>
        <v>0</v>
      </c>
      <c r="BO57" s="166" t="s">
        <v>1226</v>
      </c>
      <c r="BP57" s="164">
        <f t="shared" ref="BP57:BP113" si="310">+BN57</f>
        <v>0</v>
      </c>
      <c r="BQ57" s="166" t="s">
        <v>1226</v>
      </c>
      <c r="BR57" s="3" t="s">
        <v>52</v>
      </c>
      <c r="BS57" s="4">
        <v>0</v>
      </c>
      <c r="BT57" s="133"/>
      <c r="BU57" s="3" t="s">
        <v>52</v>
      </c>
      <c r="BV57" s="4">
        <v>0</v>
      </c>
      <c r="BW57" s="164" t="str">
        <f t="shared" ref="BW57:BW59" si="311">+BU57</f>
        <v>?</v>
      </c>
      <c r="BX57" s="166" t="s">
        <v>1226</v>
      </c>
      <c r="BY57" s="164" t="str">
        <f t="shared" ref="BY57:BY59" si="312">+BW57</f>
        <v>?</v>
      </c>
      <c r="BZ57" s="166" t="s">
        <v>1226</v>
      </c>
      <c r="CA57" s="96"/>
      <c r="CB57" s="55"/>
      <c r="CC57" s="96"/>
      <c r="CD57" s="55"/>
      <c r="CE57" s="96"/>
      <c r="CF57" s="55"/>
      <c r="CG57" s="96"/>
      <c r="CH57" s="96"/>
      <c r="CI57" s="38" t="s">
        <v>181</v>
      </c>
      <c r="CJ57" t="s">
        <v>731</v>
      </c>
    </row>
    <row r="58" spans="1:88" ht="16.5" hidden="1">
      <c r="A58" t="s">
        <v>1524</v>
      </c>
      <c r="B58" s="16">
        <v>20038</v>
      </c>
      <c r="C58" s="16"/>
      <c r="D58" s="16" t="s">
        <v>818</v>
      </c>
      <c r="E58" t="s">
        <v>819</v>
      </c>
      <c r="G58" s="16" t="s">
        <v>818</v>
      </c>
      <c r="H58" s="197" t="s">
        <v>1271</v>
      </c>
      <c r="I58" s="9"/>
      <c r="J58" s="2"/>
      <c r="K58" s="3">
        <v>1</v>
      </c>
      <c r="L58" s="4"/>
      <c r="M58" s="10">
        <v>2</v>
      </c>
      <c r="N58" s="10">
        <v>1</v>
      </c>
      <c r="O58" s="3">
        <v>2</v>
      </c>
      <c r="P58" s="4">
        <v>0</v>
      </c>
      <c r="Q58" s="164">
        <f t="shared" si="260"/>
        <v>2</v>
      </c>
      <c r="R58" s="166" t="s">
        <v>1226</v>
      </c>
      <c r="S58" s="164">
        <f t="shared" ref="S58:S59" si="313">+Q58</f>
        <v>2</v>
      </c>
      <c r="T58" s="166" t="s">
        <v>1226</v>
      </c>
      <c r="U58" s="164">
        <f t="shared" ref="U58:U59" si="314">+S58</f>
        <v>2</v>
      </c>
      <c r="V58" s="166" t="s">
        <v>1226</v>
      </c>
      <c r="W58" s="10">
        <v>2</v>
      </c>
      <c r="X58" s="4">
        <v>0</v>
      </c>
      <c r="Y58" s="10">
        <v>2</v>
      </c>
      <c r="Z58" s="4">
        <v>0</v>
      </c>
      <c r="AA58" s="10">
        <v>3</v>
      </c>
      <c r="AB58" s="4">
        <v>0</v>
      </c>
      <c r="AC58" s="164">
        <f t="shared" si="194"/>
        <v>3</v>
      </c>
      <c r="AD58" s="166" t="s">
        <v>1226</v>
      </c>
      <c r="AE58" s="164">
        <f>+AG58</f>
        <v>2</v>
      </c>
      <c r="AF58" s="166" t="s">
        <v>1226</v>
      </c>
      <c r="AG58" s="3">
        <v>2</v>
      </c>
      <c r="AH58" s="5">
        <v>0</v>
      </c>
      <c r="AI58" s="164">
        <f t="shared" si="158"/>
        <v>2</v>
      </c>
      <c r="AJ58" s="166" t="s">
        <v>1226</v>
      </c>
      <c r="AK58" s="164">
        <f t="shared" si="159"/>
        <v>2</v>
      </c>
      <c r="AL58" s="166" t="s">
        <v>1226</v>
      </c>
      <c r="AM58" s="164">
        <f t="shared" si="195"/>
        <v>2</v>
      </c>
      <c r="AN58" s="166" t="s">
        <v>1226</v>
      </c>
      <c r="AO58" s="24">
        <v>1</v>
      </c>
      <c r="AP58" s="5">
        <v>0</v>
      </c>
      <c r="AQ58" s="133"/>
      <c r="AR58" s="164">
        <f t="shared" si="161"/>
        <v>0</v>
      </c>
      <c r="AS58" s="166" t="s">
        <v>1226</v>
      </c>
      <c r="AT58" s="164">
        <f t="shared" si="162"/>
        <v>0</v>
      </c>
      <c r="AU58" s="166" t="s">
        <v>1226</v>
      </c>
      <c r="AV58" s="39">
        <v>0</v>
      </c>
      <c r="AW58" s="5">
        <v>0</v>
      </c>
      <c r="AX58" s="164">
        <f t="shared" si="287"/>
        <v>0</v>
      </c>
      <c r="AY58" s="166" t="s">
        <v>1226</v>
      </c>
      <c r="AZ58" s="164">
        <f t="shared" si="288"/>
        <v>0</v>
      </c>
      <c r="BA58" s="166" t="s">
        <v>1226</v>
      </c>
      <c r="BB58" s="39">
        <v>0</v>
      </c>
      <c r="BC58" s="40">
        <v>0</v>
      </c>
      <c r="BD58" s="39">
        <v>0</v>
      </c>
      <c r="BE58" s="40">
        <v>0</v>
      </c>
      <c r="BF58" s="164">
        <f t="shared" si="306"/>
        <v>0</v>
      </c>
      <c r="BG58" s="166" t="s">
        <v>1226</v>
      </c>
      <c r="BH58" s="39">
        <v>0</v>
      </c>
      <c r="BI58" s="40">
        <v>0</v>
      </c>
      <c r="BJ58" s="164">
        <f t="shared" si="307"/>
        <v>0</v>
      </c>
      <c r="BK58" s="166" t="s">
        <v>1226</v>
      </c>
      <c r="BL58" s="164">
        <f t="shared" si="308"/>
        <v>0</v>
      </c>
      <c r="BM58" s="166" t="s">
        <v>1226</v>
      </c>
      <c r="BN58" s="164">
        <f t="shared" si="309"/>
        <v>0</v>
      </c>
      <c r="BO58" s="166" t="s">
        <v>1226</v>
      </c>
      <c r="BP58" s="164">
        <f t="shared" si="310"/>
        <v>0</v>
      </c>
      <c r="BQ58" s="166" t="s">
        <v>1226</v>
      </c>
      <c r="BR58" s="3">
        <v>0</v>
      </c>
      <c r="BS58" s="4">
        <v>0</v>
      </c>
      <c r="BT58" s="133"/>
      <c r="BU58" s="164">
        <f t="shared" ref="BU58" si="315">+BR58</f>
        <v>0</v>
      </c>
      <c r="BV58" s="166" t="s">
        <v>1226</v>
      </c>
      <c r="BW58" s="164">
        <f t="shared" si="311"/>
        <v>0</v>
      </c>
      <c r="BX58" s="166" t="s">
        <v>1226</v>
      </c>
      <c r="BY58" s="164">
        <f t="shared" si="312"/>
        <v>0</v>
      </c>
      <c r="BZ58" s="166" t="s">
        <v>1226</v>
      </c>
      <c r="CA58" s="96"/>
      <c r="CB58" s="55"/>
      <c r="CC58" s="96"/>
      <c r="CD58" s="55"/>
      <c r="CE58" s="96"/>
      <c r="CF58" s="55"/>
      <c r="CG58" s="96"/>
      <c r="CH58" s="96"/>
      <c r="CI58" s="38" t="s">
        <v>156</v>
      </c>
    </row>
    <row r="59" spans="1:88" ht="34.5" hidden="1">
      <c r="A59" t="s">
        <v>1524</v>
      </c>
      <c r="B59" s="16">
        <v>20005</v>
      </c>
      <c r="C59" s="16"/>
      <c r="D59" s="16" t="s">
        <v>818</v>
      </c>
      <c r="E59" t="s">
        <v>819</v>
      </c>
      <c r="F59" s="1075" t="s">
        <v>2730</v>
      </c>
      <c r="G59" s="16" t="s">
        <v>841</v>
      </c>
      <c r="H59" s="197" t="s">
        <v>1256</v>
      </c>
      <c r="I59" s="9"/>
      <c r="J59" s="2"/>
      <c r="K59" s="172">
        <v>5</v>
      </c>
      <c r="L59" s="394">
        <v>21</v>
      </c>
      <c r="M59" s="10">
        <v>4</v>
      </c>
      <c r="N59" s="10">
        <v>23</v>
      </c>
      <c r="O59" s="39">
        <v>4</v>
      </c>
      <c r="P59" s="161">
        <v>13</v>
      </c>
      <c r="Q59" s="164">
        <f t="shared" ref="Q59" si="316">+O59</f>
        <v>4</v>
      </c>
      <c r="R59" s="166">
        <f t="shared" ref="R59" si="317">+P59</f>
        <v>13</v>
      </c>
      <c r="S59" s="164">
        <f t="shared" si="313"/>
        <v>4</v>
      </c>
      <c r="T59" s="166">
        <f t="shared" ref="T59" si="318">+R59</f>
        <v>13</v>
      </c>
      <c r="U59" s="164">
        <f t="shared" si="314"/>
        <v>4</v>
      </c>
      <c r="V59" s="166">
        <f t="shared" ref="V59" si="319">+T59</f>
        <v>13</v>
      </c>
      <c r="W59" s="203">
        <v>1</v>
      </c>
      <c r="X59" s="394">
        <v>3</v>
      </c>
      <c r="Y59" s="10">
        <v>1</v>
      </c>
      <c r="Z59" s="4">
        <v>1</v>
      </c>
      <c r="AA59" s="10">
        <v>4</v>
      </c>
      <c r="AB59" s="4">
        <v>0</v>
      </c>
      <c r="AC59" s="164">
        <f t="shared" si="194"/>
        <v>4</v>
      </c>
      <c r="AD59" s="166" t="s">
        <v>1226</v>
      </c>
      <c r="AE59" s="3">
        <v>1</v>
      </c>
      <c r="AF59" s="5">
        <v>0</v>
      </c>
      <c r="AG59" s="3">
        <v>3</v>
      </c>
      <c r="AH59" s="5">
        <v>0</v>
      </c>
      <c r="AI59" s="164">
        <f t="shared" si="158"/>
        <v>3</v>
      </c>
      <c r="AJ59" s="166" t="s">
        <v>1226</v>
      </c>
      <c r="AK59" s="164">
        <f t="shared" si="159"/>
        <v>3</v>
      </c>
      <c r="AL59" s="166" t="s">
        <v>1226</v>
      </c>
      <c r="AM59" s="164">
        <f t="shared" si="195"/>
        <v>3</v>
      </c>
      <c r="AN59" s="166" t="s">
        <v>1226</v>
      </c>
      <c r="AO59" s="24">
        <v>0</v>
      </c>
      <c r="AP59" s="5">
        <v>0</v>
      </c>
      <c r="AQ59" s="133"/>
      <c r="AR59" s="164">
        <f t="shared" si="161"/>
        <v>11</v>
      </c>
      <c r="AS59" s="166" t="s">
        <v>1226</v>
      </c>
      <c r="AT59" s="164">
        <f t="shared" si="162"/>
        <v>11</v>
      </c>
      <c r="AU59" s="166" t="s">
        <v>1226</v>
      </c>
      <c r="AV59" s="39">
        <v>11</v>
      </c>
      <c r="AW59" s="5">
        <v>0</v>
      </c>
      <c r="AX59" s="164">
        <f t="shared" si="287"/>
        <v>33</v>
      </c>
      <c r="AY59" s="166" t="s">
        <v>1226</v>
      </c>
      <c r="AZ59" s="164">
        <f t="shared" si="288"/>
        <v>33</v>
      </c>
      <c r="BA59" s="166" t="s">
        <v>1226</v>
      </c>
      <c r="BB59" s="172">
        <v>33</v>
      </c>
      <c r="BC59" s="593">
        <v>0</v>
      </c>
      <c r="BD59" s="172">
        <v>27</v>
      </c>
      <c r="BE59" s="593">
        <v>0</v>
      </c>
      <c r="BF59" s="164">
        <f t="shared" si="306"/>
        <v>27</v>
      </c>
      <c r="BG59" s="166" t="s">
        <v>1226</v>
      </c>
      <c r="BH59" s="172">
        <v>40</v>
      </c>
      <c r="BI59" s="593">
        <v>0</v>
      </c>
      <c r="BJ59" s="164">
        <f t="shared" si="307"/>
        <v>40</v>
      </c>
      <c r="BK59" s="166" t="s">
        <v>1226</v>
      </c>
      <c r="BL59" s="164">
        <f t="shared" si="308"/>
        <v>40</v>
      </c>
      <c r="BM59" s="166" t="s">
        <v>1226</v>
      </c>
      <c r="BN59" s="164">
        <f t="shared" si="309"/>
        <v>40</v>
      </c>
      <c r="BO59" s="166" t="s">
        <v>1226</v>
      </c>
      <c r="BP59" s="164">
        <f t="shared" si="310"/>
        <v>40</v>
      </c>
      <c r="BQ59" s="166" t="s">
        <v>1226</v>
      </c>
      <c r="BR59" s="3">
        <v>45</v>
      </c>
      <c r="BS59" s="4">
        <v>3</v>
      </c>
      <c r="BT59" s="133"/>
      <c r="BU59" s="164">
        <f>+BR59</f>
        <v>45</v>
      </c>
      <c r="BV59" s="166">
        <f>+BS59</f>
        <v>3</v>
      </c>
      <c r="BW59" s="164">
        <f t="shared" si="311"/>
        <v>45</v>
      </c>
      <c r="BX59" s="166">
        <f>+BV59</f>
        <v>3</v>
      </c>
      <c r="BY59" s="164">
        <f t="shared" si="312"/>
        <v>45</v>
      </c>
      <c r="BZ59" s="166">
        <f>+BX59</f>
        <v>3</v>
      </c>
      <c r="CA59" s="96"/>
      <c r="CB59" s="55"/>
      <c r="CC59" s="96"/>
      <c r="CD59" s="55"/>
      <c r="CE59" s="96"/>
      <c r="CF59" s="55"/>
      <c r="CG59" s="96"/>
      <c r="CH59" s="96"/>
      <c r="CI59" s="38" t="s">
        <v>156</v>
      </c>
    </row>
    <row r="60" spans="1:88" ht="16.5" hidden="1">
      <c r="A60" t="s">
        <v>1524</v>
      </c>
      <c r="B60" s="16">
        <v>20164</v>
      </c>
      <c r="C60" s="16"/>
      <c r="D60" s="16" t="s">
        <v>818</v>
      </c>
      <c r="E60" t="s">
        <v>819</v>
      </c>
      <c r="G60" s="16" t="s">
        <v>841</v>
      </c>
      <c r="H60" s="197" t="s">
        <v>1255</v>
      </c>
      <c r="I60" s="9"/>
      <c r="J60" s="2"/>
      <c r="K60" s="3">
        <v>0</v>
      </c>
      <c r="L60" s="4">
        <v>0</v>
      </c>
      <c r="M60" s="30"/>
      <c r="N60" s="30"/>
      <c r="O60" s="3">
        <v>2</v>
      </c>
      <c r="P60" s="4">
        <v>0</v>
      </c>
      <c r="Q60" s="164">
        <f t="shared" si="260"/>
        <v>2</v>
      </c>
      <c r="R60" s="166" t="s">
        <v>1226</v>
      </c>
      <c r="S60" s="164">
        <f t="shared" ref="S60" si="320">+U60</f>
        <v>2</v>
      </c>
      <c r="T60" s="166" t="s">
        <v>1226</v>
      </c>
      <c r="U60" s="164">
        <f t="shared" ref="U60" si="321">+W60</f>
        <v>2</v>
      </c>
      <c r="V60" s="166" t="s">
        <v>1226</v>
      </c>
      <c r="W60" s="3">
        <v>2</v>
      </c>
      <c r="X60" s="5">
        <v>0</v>
      </c>
      <c r="Y60" s="3">
        <v>2</v>
      </c>
      <c r="Z60" s="208" t="s">
        <v>52</v>
      </c>
      <c r="AA60" s="10">
        <v>2</v>
      </c>
      <c r="AB60" s="4">
        <v>0</v>
      </c>
      <c r="AC60" s="164">
        <f t="shared" si="194"/>
        <v>2</v>
      </c>
      <c r="AD60" s="166" t="s">
        <v>1226</v>
      </c>
      <c r="AE60" s="3">
        <v>1</v>
      </c>
      <c r="AF60" s="5">
        <v>0</v>
      </c>
      <c r="AG60" s="3">
        <v>1</v>
      </c>
      <c r="AH60" s="5">
        <v>0</v>
      </c>
      <c r="AI60" s="164">
        <f t="shared" si="158"/>
        <v>1</v>
      </c>
      <c r="AJ60" s="166" t="s">
        <v>1226</v>
      </c>
      <c r="AK60" s="164">
        <f t="shared" si="159"/>
        <v>1</v>
      </c>
      <c r="AL60" s="166" t="s">
        <v>1226</v>
      </c>
      <c r="AM60" s="164">
        <f t="shared" si="195"/>
        <v>1</v>
      </c>
      <c r="AN60" s="166" t="s">
        <v>1226</v>
      </c>
      <c r="AO60" s="24">
        <v>1</v>
      </c>
      <c r="AP60" s="5">
        <v>0</v>
      </c>
      <c r="AQ60" s="133"/>
      <c r="AR60" s="164">
        <f t="shared" si="161"/>
        <v>1</v>
      </c>
      <c r="AS60" s="166" t="s">
        <v>1226</v>
      </c>
      <c r="AT60" s="164">
        <f t="shared" si="162"/>
        <v>1</v>
      </c>
      <c r="AU60" s="166" t="s">
        <v>1226</v>
      </c>
      <c r="AV60" s="39">
        <v>1</v>
      </c>
      <c r="AW60" s="5">
        <v>0</v>
      </c>
      <c r="AX60" s="164">
        <f t="shared" si="287"/>
        <v>4</v>
      </c>
      <c r="AY60" s="166" t="s">
        <v>1226</v>
      </c>
      <c r="AZ60" s="164">
        <f t="shared" si="288"/>
        <v>4</v>
      </c>
      <c r="BA60" s="166" t="s">
        <v>1226</v>
      </c>
      <c r="BB60" s="39">
        <v>4</v>
      </c>
      <c r="BC60" s="40">
        <v>0</v>
      </c>
      <c r="BD60" s="39">
        <v>3</v>
      </c>
      <c r="BE60" s="40">
        <v>0</v>
      </c>
      <c r="BF60" s="164">
        <f t="shared" si="306"/>
        <v>3</v>
      </c>
      <c r="BG60" s="166" t="s">
        <v>1226</v>
      </c>
      <c r="BH60" s="39">
        <v>3</v>
      </c>
      <c r="BI60" s="40">
        <v>0</v>
      </c>
      <c r="BJ60" s="164">
        <f t="shared" si="307"/>
        <v>3</v>
      </c>
      <c r="BK60" s="166" t="s">
        <v>1226</v>
      </c>
      <c r="BL60" s="164">
        <f t="shared" si="308"/>
        <v>3</v>
      </c>
      <c r="BM60" s="166" t="s">
        <v>1226</v>
      </c>
      <c r="BN60" s="164">
        <f t="shared" si="309"/>
        <v>3</v>
      </c>
      <c r="BO60" s="166" t="s">
        <v>1226</v>
      </c>
      <c r="BP60" s="164">
        <f t="shared" si="310"/>
        <v>3</v>
      </c>
      <c r="BQ60" s="166" t="s">
        <v>1226</v>
      </c>
      <c r="BR60" s="39">
        <v>4</v>
      </c>
      <c r="BS60" s="5">
        <v>0</v>
      </c>
      <c r="BT60" s="133"/>
      <c r="BU60" s="164">
        <f t="shared" ref="BU60:BU61" si="322">+BR60</f>
        <v>4</v>
      </c>
      <c r="BV60" s="166" t="s">
        <v>1226</v>
      </c>
      <c r="BW60" s="164">
        <f t="shared" ref="BW60:BW61" si="323">+BU60</f>
        <v>4</v>
      </c>
      <c r="BX60" s="166" t="s">
        <v>1226</v>
      </c>
      <c r="BY60" s="164">
        <f t="shared" ref="BY60:BY61" si="324">+BW60</f>
        <v>4</v>
      </c>
      <c r="BZ60" s="166" t="s">
        <v>1226</v>
      </c>
      <c r="CA60" s="96"/>
      <c r="CB60" s="55"/>
      <c r="CC60" s="96"/>
      <c r="CD60" s="55"/>
      <c r="CE60" s="96"/>
      <c r="CF60" s="55"/>
      <c r="CG60" s="96"/>
      <c r="CH60" s="96"/>
      <c r="CI60" s="38" t="s">
        <v>156</v>
      </c>
      <c r="CJ60" t="s">
        <v>730</v>
      </c>
    </row>
    <row r="61" spans="1:88" ht="16.5" hidden="1">
      <c r="A61" t="s">
        <v>1524</v>
      </c>
      <c r="B61" s="16">
        <v>20028</v>
      </c>
      <c r="C61" s="16"/>
      <c r="D61" s="16" t="s">
        <v>818</v>
      </c>
      <c r="E61" t="s">
        <v>819</v>
      </c>
      <c r="G61" s="16" t="s">
        <v>818</v>
      </c>
      <c r="H61" s="197" t="s">
        <v>1254</v>
      </c>
      <c r="I61" s="9"/>
      <c r="J61" s="2"/>
      <c r="K61" s="3">
        <v>0</v>
      </c>
      <c r="L61" s="4">
        <v>0</v>
      </c>
      <c r="M61" s="10">
        <v>0</v>
      </c>
      <c r="N61" s="4">
        <v>0</v>
      </c>
      <c r="O61" s="3">
        <v>0</v>
      </c>
      <c r="P61" s="4">
        <v>0</v>
      </c>
      <c r="Q61" s="164">
        <f t="shared" si="260"/>
        <v>0</v>
      </c>
      <c r="R61" s="166" t="s">
        <v>1226</v>
      </c>
      <c r="S61" s="3">
        <v>0</v>
      </c>
      <c r="T61" s="4">
        <v>0</v>
      </c>
      <c r="U61" s="3">
        <v>0</v>
      </c>
      <c r="V61" s="4">
        <v>0</v>
      </c>
      <c r="W61" s="3">
        <v>0</v>
      </c>
      <c r="X61" s="5">
        <v>0</v>
      </c>
      <c r="Y61" s="3">
        <v>0</v>
      </c>
      <c r="Z61" s="5">
        <v>0</v>
      </c>
      <c r="AA61" s="3">
        <v>0</v>
      </c>
      <c r="AB61" s="5">
        <v>0</v>
      </c>
      <c r="AC61" s="164">
        <f t="shared" si="194"/>
        <v>0</v>
      </c>
      <c r="AD61" s="166" t="s">
        <v>1226</v>
      </c>
      <c r="AE61" s="3">
        <v>0</v>
      </c>
      <c r="AF61" s="5">
        <v>0</v>
      </c>
      <c r="AG61" s="3">
        <v>0</v>
      </c>
      <c r="AH61" s="5">
        <v>0</v>
      </c>
      <c r="AI61" s="164">
        <f t="shared" si="158"/>
        <v>0</v>
      </c>
      <c r="AJ61" s="166" t="s">
        <v>1226</v>
      </c>
      <c r="AK61" s="164">
        <f t="shared" si="159"/>
        <v>0</v>
      </c>
      <c r="AL61" s="166" t="s">
        <v>1226</v>
      </c>
      <c r="AM61" s="164">
        <f t="shared" si="195"/>
        <v>0</v>
      </c>
      <c r="AN61" s="166" t="s">
        <v>1226</v>
      </c>
      <c r="AO61" s="24">
        <v>0</v>
      </c>
      <c r="AP61" s="5">
        <v>0</v>
      </c>
      <c r="AQ61" s="133"/>
      <c r="AR61" s="164">
        <f t="shared" si="161"/>
        <v>0</v>
      </c>
      <c r="AS61" s="166" t="s">
        <v>1226</v>
      </c>
      <c r="AT61" s="164">
        <f t="shared" si="162"/>
        <v>0</v>
      </c>
      <c r="AU61" s="166" t="s">
        <v>1226</v>
      </c>
      <c r="AV61" s="39">
        <v>0</v>
      </c>
      <c r="AW61" s="5">
        <v>0</v>
      </c>
      <c r="AX61" s="164">
        <f t="shared" si="287"/>
        <v>0</v>
      </c>
      <c r="AY61" s="166" t="s">
        <v>1226</v>
      </c>
      <c r="AZ61" s="164">
        <f t="shared" si="288"/>
        <v>0</v>
      </c>
      <c r="BA61" s="166" t="s">
        <v>1226</v>
      </c>
      <c r="BB61" s="164">
        <f t="shared" ref="BB61" si="325">+BD61</f>
        <v>0</v>
      </c>
      <c r="BC61" s="166" t="s">
        <v>1226</v>
      </c>
      <c r="BD61" s="39">
        <v>0</v>
      </c>
      <c r="BE61" s="40">
        <v>0</v>
      </c>
      <c r="BF61" s="39">
        <v>0</v>
      </c>
      <c r="BG61" s="40">
        <v>0</v>
      </c>
      <c r="BH61" s="39">
        <v>0</v>
      </c>
      <c r="BI61" s="40">
        <v>0</v>
      </c>
      <c r="BJ61" s="164">
        <f t="shared" si="307"/>
        <v>0</v>
      </c>
      <c r="BK61" s="166" t="s">
        <v>1226</v>
      </c>
      <c r="BL61" s="164">
        <f t="shared" si="308"/>
        <v>0</v>
      </c>
      <c r="BM61" s="166" t="s">
        <v>1226</v>
      </c>
      <c r="BN61" s="164">
        <f t="shared" si="309"/>
        <v>0</v>
      </c>
      <c r="BO61" s="166" t="s">
        <v>1226</v>
      </c>
      <c r="BP61" s="164">
        <f t="shared" si="310"/>
        <v>0</v>
      </c>
      <c r="BQ61" s="166" t="s">
        <v>1226</v>
      </c>
      <c r="BR61" s="3">
        <v>0</v>
      </c>
      <c r="BS61" s="4">
        <v>0</v>
      </c>
      <c r="BT61" s="133"/>
      <c r="BU61" s="164">
        <f t="shared" si="322"/>
        <v>0</v>
      </c>
      <c r="BV61" s="166" t="s">
        <v>1226</v>
      </c>
      <c r="BW61" s="164">
        <f t="shared" si="323"/>
        <v>0</v>
      </c>
      <c r="BX61" s="166" t="s">
        <v>1226</v>
      </c>
      <c r="BY61" s="164">
        <f t="shared" si="324"/>
        <v>0</v>
      </c>
      <c r="BZ61" s="166" t="s">
        <v>1226</v>
      </c>
      <c r="CA61" s="96"/>
      <c r="CB61" s="55"/>
      <c r="CC61" s="96"/>
      <c r="CD61" s="55"/>
      <c r="CE61" s="96"/>
      <c r="CF61" s="55"/>
      <c r="CG61" s="96"/>
      <c r="CH61" s="96"/>
      <c r="CI61" s="38" t="s">
        <v>156</v>
      </c>
      <c r="CJ61" t="s">
        <v>734</v>
      </c>
    </row>
    <row r="62" spans="1:88" ht="16.5" hidden="1">
      <c r="A62" t="s">
        <v>1524</v>
      </c>
      <c r="B62" s="16">
        <v>0</v>
      </c>
      <c r="C62" s="16"/>
      <c r="D62" s="16" t="s">
        <v>818</v>
      </c>
      <c r="E62" t="s">
        <v>819</v>
      </c>
      <c r="G62" s="16" t="s">
        <v>840</v>
      </c>
      <c r="H62" s="197" t="s">
        <v>1253</v>
      </c>
      <c r="I62" s="9"/>
      <c r="J62" s="2"/>
      <c r="K62" s="3">
        <v>0</v>
      </c>
      <c r="L62" s="4"/>
      <c r="M62" s="30">
        <v>0</v>
      </c>
      <c r="N62" s="30">
        <v>0</v>
      </c>
      <c r="O62" s="3">
        <v>0</v>
      </c>
      <c r="P62" s="4">
        <v>0</v>
      </c>
      <c r="Q62" s="164">
        <f t="shared" si="260"/>
        <v>0</v>
      </c>
      <c r="R62" s="166" t="s">
        <v>1226</v>
      </c>
      <c r="S62" s="164">
        <f>+U62</f>
        <v>12</v>
      </c>
      <c r="T62" s="166" t="s">
        <v>1226</v>
      </c>
      <c r="U62" s="164">
        <f t="shared" ref="U62:U65" si="326">+W62</f>
        <v>12</v>
      </c>
      <c r="V62" s="166" t="s">
        <v>1226</v>
      </c>
      <c r="W62" s="10">
        <v>12</v>
      </c>
      <c r="X62" s="4">
        <v>0</v>
      </c>
      <c r="Y62" s="10">
        <v>12</v>
      </c>
      <c r="Z62" s="4">
        <v>0</v>
      </c>
      <c r="AA62" s="10">
        <v>12</v>
      </c>
      <c r="AB62" s="4">
        <v>0</v>
      </c>
      <c r="AC62" s="164">
        <f t="shared" si="194"/>
        <v>12</v>
      </c>
      <c r="AD62" s="166" t="s">
        <v>1226</v>
      </c>
      <c r="AE62" s="3">
        <v>15</v>
      </c>
      <c r="AF62" s="5">
        <v>0</v>
      </c>
      <c r="AG62" s="3">
        <v>15</v>
      </c>
      <c r="AH62" s="5">
        <v>0</v>
      </c>
      <c r="AI62" s="164">
        <f t="shared" si="158"/>
        <v>15</v>
      </c>
      <c r="AJ62" s="166" t="s">
        <v>1226</v>
      </c>
      <c r="AK62" s="164">
        <f t="shared" si="159"/>
        <v>15</v>
      </c>
      <c r="AL62" s="166" t="s">
        <v>1226</v>
      </c>
      <c r="AM62" s="164">
        <f t="shared" si="195"/>
        <v>15</v>
      </c>
      <c r="AN62" s="166" t="s">
        <v>1226</v>
      </c>
      <c r="AO62" s="24">
        <v>15</v>
      </c>
      <c r="AP62" s="5">
        <v>0</v>
      </c>
      <c r="AQ62" s="133"/>
      <c r="AR62" s="164">
        <f t="shared" si="161"/>
        <v>15</v>
      </c>
      <c r="AS62" s="166" t="s">
        <v>1226</v>
      </c>
      <c r="AT62" s="164">
        <f t="shared" si="162"/>
        <v>15</v>
      </c>
      <c r="AU62" s="166" t="s">
        <v>1226</v>
      </c>
      <c r="AV62" s="39">
        <v>15</v>
      </c>
      <c r="AW62" s="5">
        <v>0</v>
      </c>
      <c r="AX62" s="164">
        <f t="shared" si="287"/>
        <v>16</v>
      </c>
      <c r="AY62" s="166" t="s">
        <v>1226</v>
      </c>
      <c r="AZ62" s="164">
        <f t="shared" si="288"/>
        <v>16</v>
      </c>
      <c r="BA62" s="166" t="s">
        <v>1226</v>
      </c>
      <c r="BB62" s="163">
        <v>16</v>
      </c>
      <c r="BC62" s="40">
        <v>0</v>
      </c>
      <c r="BD62" s="39">
        <v>16</v>
      </c>
      <c r="BE62" s="40">
        <v>0</v>
      </c>
      <c r="BF62" s="164">
        <f t="shared" ref="BF62:BF64" si="327">+BD62</f>
        <v>16</v>
      </c>
      <c r="BG62" s="166" t="s">
        <v>1226</v>
      </c>
      <c r="BH62" s="42">
        <v>16</v>
      </c>
      <c r="BI62" s="584">
        <v>0</v>
      </c>
      <c r="BJ62" s="164">
        <f t="shared" si="307"/>
        <v>16</v>
      </c>
      <c r="BK62" s="166" t="s">
        <v>1226</v>
      </c>
      <c r="BL62" s="164">
        <f t="shared" si="308"/>
        <v>16</v>
      </c>
      <c r="BM62" s="166" t="s">
        <v>1226</v>
      </c>
      <c r="BN62" s="164">
        <f t="shared" si="309"/>
        <v>16</v>
      </c>
      <c r="BO62" s="166" t="s">
        <v>1226</v>
      </c>
      <c r="BP62" s="164">
        <f t="shared" si="310"/>
        <v>16</v>
      </c>
      <c r="BQ62" s="166" t="s">
        <v>1226</v>
      </c>
      <c r="BR62" s="3">
        <v>16</v>
      </c>
      <c r="BS62" s="4">
        <v>0</v>
      </c>
      <c r="BT62" s="133"/>
      <c r="BU62" s="164">
        <f t="shared" ref="BU62:BU63" si="328">+BR62</f>
        <v>16</v>
      </c>
      <c r="BV62" s="166" t="s">
        <v>1226</v>
      </c>
      <c r="BW62" s="164">
        <f t="shared" ref="BW62:BW63" si="329">+BU62</f>
        <v>16</v>
      </c>
      <c r="BX62" s="166" t="s">
        <v>1226</v>
      </c>
      <c r="BY62" s="164">
        <f t="shared" ref="BY62:BY63" si="330">+BW62</f>
        <v>16</v>
      </c>
      <c r="BZ62" s="166" t="s">
        <v>1226</v>
      </c>
      <c r="CA62" s="96"/>
      <c r="CB62" s="55"/>
      <c r="CC62" s="96"/>
      <c r="CD62" s="55"/>
      <c r="CE62" s="96"/>
      <c r="CF62" s="55"/>
      <c r="CG62" s="96"/>
      <c r="CH62" s="96"/>
      <c r="CI62" t="s">
        <v>724</v>
      </c>
    </row>
    <row r="63" spans="1:88" ht="16.5" hidden="1">
      <c r="A63" t="s">
        <v>1524</v>
      </c>
      <c r="B63" s="16">
        <v>20116</v>
      </c>
      <c r="C63" s="16"/>
      <c r="D63" s="16" t="s">
        <v>818</v>
      </c>
      <c r="E63" t="s">
        <v>819</v>
      </c>
      <c r="G63" s="16" t="s">
        <v>818</v>
      </c>
      <c r="H63" s="197" t="s">
        <v>1251</v>
      </c>
      <c r="I63" s="9"/>
      <c r="J63" s="2"/>
      <c r="K63" s="3">
        <v>8</v>
      </c>
      <c r="L63" s="4"/>
      <c r="M63" s="10">
        <v>4</v>
      </c>
      <c r="N63" s="30">
        <v>0</v>
      </c>
      <c r="O63" s="3">
        <v>18</v>
      </c>
      <c r="P63" s="4">
        <v>0</v>
      </c>
      <c r="Q63" s="164">
        <f t="shared" si="260"/>
        <v>18</v>
      </c>
      <c r="R63" s="166" t="s">
        <v>1226</v>
      </c>
      <c r="S63" s="164">
        <f>+U63</f>
        <v>26</v>
      </c>
      <c r="T63" s="166" t="s">
        <v>1226</v>
      </c>
      <c r="U63" s="164">
        <f t="shared" si="326"/>
        <v>26</v>
      </c>
      <c r="V63" s="166" t="s">
        <v>1226</v>
      </c>
      <c r="W63" s="10">
        <v>26</v>
      </c>
      <c r="X63" s="4">
        <v>0</v>
      </c>
      <c r="Y63" s="10">
        <v>17</v>
      </c>
      <c r="Z63" s="4">
        <v>0</v>
      </c>
      <c r="AA63" s="10">
        <v>17</v>
      </c>
      <c r="AB63" s="4">
        <v>0</v>
      </c>
      <c r="AC63" s="164">
        <f t="shared" si="194"/>
        <v>17</v>
      </c>
      <c r="AD63" s="166" t="s">
        <v>1226</v>
      </c>
      <c r="AE63" s="10">
        <v>16</v>
      </c>
      <c r="AF63" s="4">
        <v>0</v>
      </c>
      <c r="AG63" s="3">
        <v>19</v>
      </c>
      <c r="AH63" s="5">
        <v>0</v>
      </c>
      <c r="AI63" s="164">
        <f t="shared" si="158"/>
        <v>19</v>
      </c>
      <c r="AJ63" s="166" t="s">
        <v>1226</v>
      </c>
      <c r="AK63" s="164">
        <f t="shared" si="159"/>
        <v>19</v>
      </c>
      <c r="AL63" s="166" t="s">
        <v>1226</v>
      </c>
      <c r="AM63" s="164">
        <f t="shared" si="195"/>
        <v>19</v>
      </c>
      <c r="AN63" s="166" t="s">
        <v>1226</v>
      </c>
      <c r="AO63" s="24">
        <v>20</v>
      </c>
      <c r="AP63" s="99">
        <v>1</v>
      </c>
      <c r="AQ63" s="133"/>
      <c r="AR63" s="164">
        <f t="shared" si="161"/>
        <v>1</v>
      </c>
      <c r="AS63" s="166" t="s">
        <v>1226</v>
      </c>
      <c r="AT63" s="164">
        <f t="shared" si="162"/>
        <v>1</v>
      </c>
      <c r="AU63" s="166" t="s">
        <v>1226</v>
      </c>
      <c r="AV63" s="39">
        <v>1</v>
      </c>
      <c r="AW63" s="5">
        <v>0</v>
      </c>
      <c r="AX63" s="164">
        <f t="shared" si="287"/>
        <v>0</v>
      </c>
      <c r="AY63" s="166" t="s">
        <v>1226</v>
      </c>
      <c r="AZ63" s="164">
        <f t="shared" si="288"/>
        <v>0</v>
      </c>
      <c r="BA63" s="166" t="s">
        <v>1226</v>
      </c>
      <c r="BB63" s="39">
        <v>0</v>
      </c>
      <c r="BC63" s="40">
        <v>0</v>
      </c>
      <c r="BD63" s="39">
        <v>0</v>
      </c>
      <c r="BE63" s="40">
        <v>0</v>
      </c>
      <c r="BF63" s="164">
        <f t="shared" si="327"/>
        <v>0</v>
      </c>
      <c r="BG63" s="166" t="s">
        <v>1226</v>
      </c>
      <c r="BH63" s="39">
        <v>0</v>
      </c>
      <c r="BI63" s="40">
        <v>0</v>
      </c>
      <c r="BJ63" s="164">
        <f t="shared" si="307"/>
        <v>0</v>
      </c>
      <c r="BK63" s="166" t="s">
        <v>1226</v>
      </c>
      <c r="BL63" s="164">
        <f t="shared" si="308"/>
        <v>0</v>
      </c>
      <c r="BM63" s="166" t="s">
        <v>1226</v>
      </c>
      <c r="BN63" s="164">
        <f t="shared" si="309"/>
        <v>0</v>
      </c>
      <c r="BO63" s="166" t="s">
        <v>1226</v>
      </c>
      <c r="BP63" s="164">
        <f t="shared" si="310"/>
        <v>0</v>
      </c>
      <c r="BQ63" s="166" t="s">
        <v>1226</v>
      </c>
      <c r="BR63" s="3">
        <v>0</v>
      </c>
      <c r="BS63" s="4">
        <v>0</v>
      </c>
      <c r="BT63" s="133"/>
      <c r="BU63" s="164">
        <f t="shared" si="328"/>
        <v>0</v>
      </c>
      <c r="BV63" s="166" t="s">
        <v>1226</v>
      </c>
      <c r="BW63" s="164">
        <f t="shared" si="329"/>
        <v>0</v>
      </c>
      <c r="BX63" s="166" t="s">
        <v>1226</v>
      </c>
      <c r="BY63" s="164">
        <f t="shared" si="330"/>
        <v>0</v>
      </c>
      <c r="BZ63" s="166" t="s">
        <v>1226</v>
      </c>
      <c r="CA63" s="96"/>
      <c r="CB63" s="55"/>
      <c r="CC63" s="96"/>
      <c r="CD63" s="55"/>
      <c r="CE63" s="96"/>
      <c r="CF63" s="55"/>
      <c r="CG63" s="96"/>
      <c r="CH63" s="96"/>
      <c r="CI63" s="38" t="s">
        <v>148</v>
      </c>
      <c r="CJ63" t="s">
        <v>742</v>
      </c>
    </row>
    <row r="64" spans="1:88" ht="16.5" hidden="1">
      <c r="A64" t="s">
        <v>1524</v>
      </c>
      <c r="B64" s="16">
        <v>20181</v>
      </c>
      <c r="C64" s="16"/>
      <c r="D64" s="16" t="s">
        <v>818</v>
      </c>
      <c r="E64" t="s">
        <v>819</v>
      </c>
      <c r="G64" s="16" t="s">
        <v>818</v>
      </c>
      <c r="H64" s="197" t="s">
        <v>1252</v>
      </c>
      <c r="I64" s="9"/>
      <c r="J64" s="2"/>
      <c r="K64" s="3">
        <v>0</v>
      </c>
      <c r="L64" s="4">
        <v>0</v>
      </c>
      <c r="M64" s="10">
        <v>0</v>
      </c>
      <c r="N64" s="30">
        <v>0</v>
      </c>
      <c r="O64" s="3">
        <v>3</v>
      </c>
      <c r="P64" s="4">
        <v>0</v>
      </c>
      <c r="Q64" s="164">
        <f t="shared" si="260"/>
        <v>3</v>
      </c>
      <c r="R64" s="166" t="s">
        <v>1226</v>
      </c>
      <c r="S64" s="164">
        <f>+U64</f>
        <v>2</v>
      </c>
      <c r="T64" s="166" t="s">
        <v>1226</v>
      </c>
      <c r="U64" s="164">
        <f t="shared" si="326"/>
        <v>2</v>
      </c>
      <c r="V64" s="166" t="s">
        <v>1226</v>
      </c>
      <c r="W64" s="10">
        <v>2</v>
      </c>
      <c r="X64" s="4">
        <v>0</v>
      </c>
      <c r="Y64" s="10">
        <v>1</v>
      </c>
      <c r="Z64" s="4">
        <v>0</v>
      </c>
      <c r="AA64" s="10">
        <v>2</v>
      </c>
      <c r="AB64" s="4">
        <v>0</v>
      </c>
      <c r="AC64" s="164">
        <f>+AA64</f>
        <v>2</v>
      </c>
      <c r="AD64" s="166" t="s">
        <v>1226</v>
      </c>
      <c r="AE64" s="3">
        <v>3</v>
      </c>
      <c r="AF64" s="5">
        <v>0</v>
      </c>
      <c r="AG64" s="3">
        <v>2</v>
      </c>
      <c r="AH64" s="5">
        <v>0</v>
      </c>
      <c r="AI64" s="164">
        <f t="shared" si="158"/>
        <v>2</v>
      </c>
      <c r="AJ64" s="166" t="s">
        <v>1226</v>
      </c>
      <c r="AK64" s="164">
        <f t="shared" si="159"/>
        <v>2</v>
      </c>
      <c r="AL64" s="166" t="s">
        <v>1226</v>
      </c>
      <c r="AM64" s="164">
        <f>+AK64</f>
        <v>2</v>
      </c>
      <c r="AN64" s="166" t="s">
        <v>1226</v>
      </c>
      <c r="AO64" s="24">
        <v>0</v>
      </c>
      <c r="AP64" s="5">
        <v>0</v>
      </c>
      <c r="AQ64" s="133"/>
      <c r="AR64" s="164">
        <f t="shared" si="161"/>
        <v>0</v>
      </c>
      <c r="AS64" s="166" t="s">
        <v>1226</v>
      </c>
      <c r="AT64" s="164">
        <f t="shared" si="162"/>
        <v>0</v>
      </c>
      <c r="AU64" s="166" t="s">
        <v>1226</v>
      </c>
      <c r="AV64" s="39">
        <v>0</v>
      </c>
      <c r="AW64" s="5">
        <v>0</v>
      </c>
      <c r="AX64" s="164">
        <f t="shared" si="287"/>
        <v>0</v>
      </c>
      <c r="AY64" s="166" t="s">
        <v>1226</v>
      </c>
      <c r="AZ64" s="164">
        <f t="shared" si="288"/>
        <v>0</v>
      </c>
      <c r="BA64" s="166" t="s">
        <v>1226</v>
      </c>
      <c r="BB64" s="39">
        <v>0</v>
      </c>
      <c r="BC64" s="40">
        <v>0</v>
      </c>
      <c r="BD64" s="39">
        <v>0</v>
      </c>
      <c r="BE64" s="40">
        <v>0</v>
      </c>
      <c r="BF64" s="164">
        <f t="shared" si="327"/>
        <v>0</v>
      </c>
      <c r="BG64" s="166" t="s">
        <v>1226</v>
      </c>
      <c r="BH64" s="39">
        <v>0</v>
      </c>
      <c r="BI64" s="40">
        <v>0</v>
      </c>
      <c r="BJ64" s="164">
        <f t="shared" si="307"/>
        <v>0</v>
      </c>
      <c r="BK64" s="166" t="s">
        <v>1226</v>
      </c>
      <c r="BL64" s="164">
        <f t="shared" si="308"/>
        <v>0</v>
      </c>
      <c r="BM64" s="166" t="s">
        <v>1226</v>
      </c>
      <c r="BN64" s="164">
        <f t="shared" si="309"/>
        <v>0</v>
      </c>
      <c r="BO64" s="166" t="s">
        <v>1226</v>
      </c>
      <c r="BP64" s="164">
        <f t="shared" si="310"/>
        <v>0</v>
      </c>
      <c r="BQ64" s="166" t="s">
        <v>1226</v>
      </c>
      <c r="BR64" s="3">
        <v>0</v>
      </c>
      <c r="BS64" s="4">
        <v>0</v>
      </c>
      <c r="BT64" s="133"/>
      <c r="BU64" s="164">
        <f t="shared" ref="BU64" si="331">+BR64</f>
        <v>0</v>
      </c>
      <c r="BV64" s="166" t="s">
        <v>1226</v>
      </c>
      <c r="BW64" s="164">
        <f t="shared" ref="BW64:BW65" si="332">+BU64</f>
        <v>0</v>
      </c>
      <c r="BX64" s="166" t="s">
        <v>1226</v>
      </c>
      <c r="BY64" s="164">
        <f t="shared" ref="BY64:BY65" si="333">+BW64</f>
        <v>0</v>
      </c>
      <c r="BZ64" s="166" t="s">
        <v>1226</v>
      </c>
      <c r="CA64" s="96"/>
      <c r="CB64" s="55"/>
      <c r="CC64" s="96"/>
      <c r="CD64" s="55"/>
      <c r="CE64" s="96"/>
      <c r="CF64" s="55"/>
      <c r="CG64" s="96"/>
      <c r="CH64" s="96"/>
      <c r="CI64" s="38" t="s">
        <v>156</v>
      </c>
      <c r="CJ64" t="s">
        <v>727</v>
      </c>
    </row>
    <row r="65" spans="1:87" ht="16.5" hidden="1">
      <c r="A65" t="s">
        <v>1524</v>
      </c>
      <c r="B65" s="16">
        <v>20033</v>
      </c>
      <c r="C65" s="16"/>
      <c r="D65" s="16" t="s">
        <v>818</v>
      </c>
      <c r="E65" t="s">
        <v>819</v>
      </c>
      <c r="G65" s="16" t="s">
        <v>818</v>
      </c>
      <c r="H65" s="197" t="s">
        <v>1250</v>
      </c>
      <c r="I65" s="9"/>
      <c r="J65" s="2"/>
      <c r="K65" s="3">
        <v>0</v>
      </c>
      <c r="L65" s="4">
        <v>0</v>
      </c>
      <c r="M65" s="30">
        <v>0</v>
      </c>
      <c r="N65" s="30">
        <v>0</v>
      </c>
      <c r="O65" s="172">
        <v>19</v>
      </c>
      <c r="P65" s="394">
        <v>0</v>
      </c>
      <c r="Q65" s="164">
        <f t="shared" si="260"/>
        <v>19</v>
      </c>
      <c r="R65" s="166" t="s">
        <v>1226</v>
      </c>
      <c r="S65" s="172">
        <v>2</v>
      </c>
      <c r="T65" s="394">
        <v>0</v>
      </c>
      <c r="U65" s="164">
        <f t="shared" si="326"/>
        <v>1</v>
      </c>
      <c r="V65" s="166" t="s">
        <v>1226</v>
      </c>
      <c r="W65" s="164">
        <f>+Y65</f>
        <v>1</v>
      </c>
      <c r="X65" s="166" t="s">
        <v>1226</v>
      </c>
      <c r="Y65" s="172">
        <v>1</v>
      </c>
      <c r="Z65" s="394">
        <v>0</v>
      </c>
      <c r="AA65" s="10">
        <v>0</v>
      </c>
      <c r="AB65" s="4">
        <v>0</v>
      </c>
      <c r="AC65" s="164">
        <f t="shared" si="194"/>
        <v>0</v>
      </c>
      <c r="AD65" s="166" t="s">
        <v>1226</v>
      </c>
      <c r="AE65" s="3">
        <v>0</v>
      </c>
      <c r="AF65" s="5">
        <v>0</v>
      </c>
      <c r="AG65" s="3">
        <v>0</v>
      </c>
      <c r="AH65" s="5">
        <v>0</v>
      </c>
      <c r="AI65" s="164">
        <f t="shared" si="158"/>
        <v>0</v>
      </c>
      <c r="AJ65" s="166" t="s">
        <v>1226</v>
      </c>
      <c r="AK65" s="164">
        <f t="shared" si="159"/>
        <v>0</v>
      </c>
      <c r="AL65" s="166" t="s">
        <v>1226</v>
      </c>
      <c r="AM65" s="164">
        <f t="shared" si="195"/>
        <v>0</v>
      </c>
      <c r="AN65" s="166" t="s">
        <v>1226</v>
      </c>
      <c r="AO65" s="24">
        <v>0</v>
      </c>
      <c r="AP65" s="5">
        <v>0</v>
      </c>
      <c r="AQ65" s="133"/>
      <c r="AR65" s="164">
        <f t="shared" si="161"/>
        <v>0</v>
      </c>
      <c r="AS65" s="166" t="s">
        <v>1226</v>
      </c>
      <c r="AT65" s="164">
        <f t="shared" si="162"/>
        <v>0</v>
      </c>
      <c r="AU65" s="166" t="s">
        <v>1226</v>
      </c>
      <c r="AV65" s="39">
        <v>0</v>
      </c>
      <c r="AW65" s="5">
        <v>0</v>
      </c>
      <c r="AX65" s="164">
        <f t="shared" si="287"/>
        <v>0</v>
      </c>
      <c r="AY65" s="166" t="s">
        <v>1226</v>
      </c>
      <c r="AZ65" s="164">
        <f t="shared" si="288"/>
        <v>0</v>
      </c>
      <c r="BA65" s="166" t="s">
        <v>1226</v>
      </c>
      <c r="BB65" s="39">
        <v>0</v>
      </c>
      <c r="BC65" s="40">
        <v>0</v>
      </c>
      <c r="BD65" s="39">
        <v>0</v>
      </c>
      <c r="BE65" s="40">
        <v>0</v>
      </c>
      <c r="BF65" s="39">
        <v>0</v>
      </c>
      <c r="BG65" s="40">
        <v>0</v>
      </c>
      <c r="BH65" s="39">
        <v>0</v>
      </c>
      <c r="BI65" s="40">
        <v>0</v>
      </c>
      <c r="BJ65" s="164">
        <f t="shared" si="307"/>
        <v>0</v>
      </c>
      <c r="BK65" s="166" t="s">
        <v>1226</v>
      </c>
      <c r="BL65" s="164">
        <f t="shared" si="308"/>
        <v>0</v>
      </c>
      <c r="BM65" s="166" t="s">
        <v>1226</v>
      </c>
      <c r="BN65" s="164">
        <f t="shared" si="309"/>
        <v>0</v>
      </c>
      <c r="BO65" s="166" t="s">
        <v>1226</v>
      </c>
      <c r="BP65" s="164">
        <f t="shared" si="310"/>
        <v>0</v>
      </c>
      <c r="BQ65" s="166" t="s">
        <v>1226</v>
      </c>
      <c r="BR65" s="39">
        <v>0</v>
      </c>
      <c r="BS65" s="5">
        <v>0</v>
      </c>
      <c r="BT65" s="133"/>
      <c r="BU65" s="39">
        <v>0</v>
      </c>
      <c r="BV65" s="5">
        <v>0</v>
      </c>
      <c r="BW65" s="164">
        <f t="shared" si="332"/>
        <v>0</v>
      </c>
      <c r="BX65" s="166" t="s">
        <v>1226</v>
      </c>
      <c r="BY65" s="164">
        <f t="shared" si="333"/>
        <v>0</v>
      </c>
      <c r="BZ65" s="166" t="s">
        <v>1226</v>
      </c>
      <c r="CA65" s="96"/>
      <c r="CB65" s="55"/>
      <c r="CC65" s="96"/>
      <c r="CD65" s="55"/>
      <c r="CE65" s="96"/>
      <c r="CF65" s="55"/>
      <c r="CG65" s="96"/>
      <c r="CH65" s="96"/>
      <c r="CI65" s="38" t="s">
        <v>156</v>
      </c>
    </row>
    <row r="66" spans="1:87" ht="17.25" hidden="1">
      <c r="A66" t="s">
        <v>1524</v>
      </c>
      <c r="B66" s="16">
        <v>20030</v>
      </c>
      <c r="C66" s="16"/>
      <c r="D66" s="16" t="s">
        <v>818</v>
      </c>
      <c r="E66" t="s">
        <v>819</v>
      </c>
      <c r="F66" s="1075" t="s">
        <v>2722</v>
      </c>
      <c r="G66" s="16" t="s">
        <v>818</v>
      </c>
      <c r="H66" s="197" t="s">
        <v>1281</v>
      </c>
      <c r="I66" s="9"/>
      <c r="J66" s="2"/>
      <c r="K66" s="172">
        <v>14</v>
      </c>
      <c r="L66" s="394">
        <v>14</v>
      </c>
      <c r="M66" s="10">
        <v>3</v>
      </c>
      <c r="N66" s="10">
        <v>7</v>
      </c>
      <c r="O66" s="3">
        <v>2</v>
      </c>
      <c r="P66" s="4">
        <v>0</v>
      </c>
      <c r="Q66" s="164">
        <f t="shared" si="260"/>
        <v>2</v>
      </c>
      <c r="R66" s="166" t="s">
        <v>1226</v>
      </c>
      <c r="S66" s="172">
        <v>12</v>
      </c>
      <c r="T66" s="394">
        <v>16</v>
      </c>
      <c r="U66" s="164">
        <f t="shared" ref="U66" si="334">+S66</f>
        <v>12</v>
      </c>
      <c r="V66" s="166">
        <f t="shared" ref="V66" si="335">+T66</f>
        <v>16</v>
      </c>
      <c r="W66" s="164">
        <f>+Y66</f>
        <v>5</v>
      </c>
      <c r="X66" s="166" t="s">
        <v>1226</v>
      </c>
      <c r="Y66" s="10">
        <v>5</v>
      </c>
      <c r="Z66" s="4">
        <v>0</v>
      </c>
      <c r="AA66" s="10">
        <v>2</v>
      </c>
      <c r="AB66" s="4">
        <v>0</v>
      </c>
      <c r="AC66" s="164">
        <f t="shared" si="194"/>
        <v>2</v>
      </c>
      <c r="AD66" s="166" t="s">
        <v>1226</v>
      </c>
      <c r="AE66" s="10">
        <v>2</v>
      </c>
      <c r="AF66" s="4">
        <v>0</v>
      </c>
      <c r="AG66" s="3">
        <v>1</v>
      </c>
      <c r="AH66" s="5">
        <v>0</v>
      </c>
      <c r="AI66" s="164">
        <f t="shared" si="158"/>
        <v>1</v>
      </c>
      <c r="AJ66" s="166" t="s">
        <v>1226</v>
      </c>
      <c r="AK66" s="164">
        <f t="shared" si="159"/>
        <v>1</v>
      </c>
      <c r="AL66" s="166" t="s">
        <v>1226</v>
      </c>
      <c r="AM66" s="164">
        <f t="shared" si="195"/>
        <v>1</v>
      </c>
      <c r="AN66" s="166" t="s">
        <v>1226</v>
      </c>
      <c r="AO66" s="24">
        <v>2</v>
      </c>
      <c r="AP66" s="5">
        <v>0</v>
      </c>
      <c r="AQ66" s="133"/>
      <c r="AR66" s="164">
        <f t="shared" si="161"/>
        <v>2</v>
      </c>
      <c r="AS66" s="166" t="s">
        <v>1226</v>
      </c>
      <c r="AT66" s="164">
        <f t="shared" si="162"/>
        <v>2</v>
      </c>
      <c r="AU66" s="166" t="s">
        <v>1226</v>
      </c>
      <c r="AV66" s="39">
        <v>2</v>
      </c>
      <c r="AW66" s="5">
        <v>0</v>
      </c>
      <c r="AX66" s="164">
        <f t="shared" si="287"/>
        <v>0</v>
      </c>
      <c r="AY66" s="166" t="s">
        <v>1226</v>
      </c>
      <c r="AZ66" s="164">
        <f t="shared" si="288"/>
        <v>0</v>
      </c>
      <c r="BA66" s="166" t="s">
        <v>1226</v>
      </c>
      <c r="BB66" s="164">
        <f t="shared" ref="BB66:BB103" si="336">+BD66</f>
        <v>0</v>
      </c>
      <c r="BC66" s="166" t="s">
        <v>1226</v>
      </c>
      <c r="BD66" s="39">
        <v>0</v>
      </c>
      <c r="BE66" s="40">
        <v>0</v>
      </c>
      <c r="BF66" s="39">
        <v>0</v>
      </c>
      <c r="BG66" s="40">
        <v>0</v>
      </c>
      <c r="BH66" s="39">
        <v>0</v>
      </c>
      <c r="BI66" s="40">
        <v>0</v>
      </c>
      <c r="BJ66" s="164">
        <f t="shared" si="307"/>
        <v>0</v>
      </c>
      <c r="BK66" s="166" t="s">
        <v>1226</v>
      </c>
      <c r="BL66" s="164">
        <f t="shared" si="308"/>
        <v>0</v>
      </c>
      <c r="BM66" s="166" t="s">
        <v>1226</v>
      </c>
      <c r="BN66" s="164">
        <f t="shared" si="309"/>
        <v>0</v>
      </c>
      <c r="BO66" s="166" t="s">
        <v>1226</v>
      </c>
      <c r="BP66" s="164">
        <f t="shared" si="310"/>
        <v>0</v>
      </c>
      <c r="BQ66" s="166" t="s">
        <v>1226</v>
      </c>
      <c r="BR66" s="39">
        <v>0</v>
      </c>
      <c r="BS66" s="5">
        <v>0</v>
      </c>
      <c r="BT66" s="133"/>
      <c r="BU66" s="39">
        <v>0</v>
      </c>
      <c r="BV66" s="5">
        <v>0</v>
      </c>
      <c r="BW66" s="164">
        <f t="shared" ref="BW66" si="337">+BU66</f>
        <v>0</v>
      </c>
      <c r="BX66" s="166" t="s">
        <v>1226</v>
      </c>
      <c r="BY66" s="164">
        <f t="shared" ref="BY66" si="338">+BW66</f>
        <v>0</v>
      </c>
      <c r="BZ66" s="166" t="s">
        <v>1226</v>
      </c>
      <c r="CA66" s="96"/>
      <c r="CB66" s="55"/>
      <c r="CC66" s="96"/>
      <c r="CD66" s="55"/>
      <c r="CE66" s="96"/>
      <c r="CF66" s="55"/>
      <c r="CG66" s="96"/>
      <c r="CH66" s="96"/>
      <c r="CI66" s="38" t="s">
        <v>156</v>
      </c>
    </row>
    <row r="67" spans="1:87" ht="16.5" hidden="1">
      <c r="A67" t="s">
        <v>1524</v>
      </c>
      <c r="B67" s="713" t="s">
        <v>1610</v>
      </c>
      <c r="C67" s="713"/>
      <c r="D67" s="16" t="s">
        <v>818</v>
      </c>
      <c r="E67" t="s">
        <v>819</v>
      </c>
      <c r="G67" s="16" t="s">
        <v>818</v>
      </c>
      <c r="H67" s="197" t="s">
        <v>1683</v>
      </c>
      <c r="I67" s="9"/>
      <c r="J67" s="2"/>
      <c r="K67" s="3">
        <v>0</v>
      </c>
      <c r="L67" s="4">
        <v>0</v>
      </c>
      <c r="M67" s="30">
        <v>0</v>
      </c>
      <c r="N67" s="32">
        <v>0</v>
      </c>
      <c r="O67" s="30">
        <v>0</v>
      </c>
      <c r="P67" s="32">
        <v>0</v>
      </c>
      <c r="Q67" s="164">
        <f t="shared" ref="Q67:Q70" si="339">+O67</f>
        <v>0</v>
      </c>
      <c r="R67" s="166" t="s">
        <v>1226</v>
      </c>
      <c r="S67" s="3">
        <v>0</v>
      </c>
      <c r="T67" s="4">
        <v>0</v>
      </c>
      <c r="U67" s="3">
        <v>0</v>
      </c>
      <c r="V67" s="4">
        <v>0</v>
      </c>
      <c r="W67" s="164">
        <f>+Y67</f>
        <v>0</v>
      </c>
      <c r="X67" s="166" t="s">
        <v>1226</v>
      </c>
      <c r="Y67" s="10">
        <v>0</v>
      </c>
      <c r="Z67" s="4">
        <v>0</v>
      </c>
      <c r="AA67" s="10">
        <v>0</v>
      </c>
      <c r="AB67" s="4">
        <v>0</v>
      </c>
      <c r="AC67" s="164">
        <f t="shared" si="194"/>
        <v>0</v>
      </c>
      <c r="AD67" s="166" t="s">
        <v>1226</v>
      </c>
      <c r="AE67" s="10">
        <v>0</v>
      </c>
      <c r="AF67" s="4">
        <v>0</v>
      </c>
      <c r="AG67" s="3">
        <v>0</v>
      </c>
      <c r="AH67" s="5">
        <v>0</v>
      </c>
      <c r="AI67" s="164">
        <f t="shared" ref="AI67:AI71" si="340">+AG67</f>
        <v>0</v>
      </c>
      <c r="AJ67" s="166" t="s">
        <v>1226</v>
      </c>
      <c r="AK67" s="164">
        <f t="shared" ref="AK67:AK71" si="341">+AI67</f>
        <v>0</v>
      </c>
      <c r="AL67" s="166" t="s">
        <v>1226</v>
      </c>
      <c r="AM67" s="164">
        <f t="shared" ref="AM67:AM71" si="342">+AK67</f>
        <v>0</v>
      </c>
      <c r="AN67" s="166" t="s">
        <v>1226</v>
      </c>
      <c r="AO67" s="24">
        <v>0</v>
      </c>
      <c r="AP67" s="5">
        <v>0</v>
      </c>
      <c r="AQ67" s="133"/>
      <c r="AR67" s="164">
        <f t="shared" si="161"/>
        <v>0</v>
      </c>
      <c r="AS67" s="166"/>
      <c r="AT67" s="164">
        <f t="shared" si="162"/>
        <v>0</v>
      </c>
      <c r="AU67" s="166"/>
      <c r="AV67" s="39">
        <v>0</v>
      </c>
      <c r="AW67" s="5">
        <v>0</v>
      </c>
      <c r="AX67" s="164">
        <f t="shared" ref="AX67:AX68" si="343">+AZ67</f>
        <v>0</v>
      </c>
      <c r="AY67" s="166" t="s">
        <v>1226</v>
      </c>
      <c r="AZ67" s="164">
        <f t="shared" ref="AZ67:AZ68" si="344">+BB67</f>
        <v>0</v>
      </c>
      <c r="BA67" s="166" t="s">
        <v>1226</v>
      </c>
      <c r="BB67" s="164"/>
      <c r="BC67" s="166"/>
      <c r="BD67" s="39">
        <v>0</v>
      </c>
      <c r="BE67" s="40">
        <v>0</v>
      </c>
      <c r="BF67" s="39">
        <v>0</v>
      </c>
      <c r="BG67" s="40">
        <v>0</v>
      </c>
      <c r="BH67" s="39">
        <v>0</v>
      </c>
      <c r="BI67" s="40">
        <v>0</v>
      </c>
      <c r="BJ67" s="164">
        <f t="shared" si="307"/>
        <v>0</v>
      </c>
      <c r="BK67" s="166" t="s">
        <v>1226</v>
      </c>
      <c r="BL67" s="164">
        <f t="shared" ref="BL67:BL68" si="345">+BJ67</f>
        <v>0</v>
      </c>
      <c r="BM67" s="166" t="s">
        <v>1226</v>
      </c>
      <c r="BN67" s="164">
        <f t="shared" ref="BN67:BN68" si="346">+BL67</f>
        <v>0</v>
      </c>
      <c r="BO67" s="166" t="s">
        <v>1226</v>
      </c>
      <c r="BP67" s="164">
        <f t="shared" ref="BP67:BP68" si="347">+BN67</f>
        <v>0</v>
      </c>
      <c r="BQ67" s="166" t="s">
        <v>1226</v>
      </c>
      <c r="BR67" s="39">
        <v>0</v>
      </c>
      <c r="BS67" s="5">
        <v>0</v>
      </c>
      <c r="BT67" s="133"/>
      <c r="BU67" s="96"/>
      <c r="BV67" s="55"/>
      <c r="BW67" s="96"/>
      <c r="BX67" s="55"/>
      <c r="BY67" s="96"/>
      <c r="BZ67" s="55"/>
      <c r="CA67" s="96"/>
      <c r="CB67" s="55"/>
      <c r="CC67" s="96"/>
      <c r="CD67" s="55"/>
      <c r="CE67" s="96"/>
      <c r="CF67" s="55"/>
      <c r="CG67" s="96"/>
      <c r="CH67" s="96"/>
      <c r="CI67" s="38" t="s">
        <v>148</v>
      </c>
    </row>
    <row r="68" spans="1:87" ht="16.5" hidden="1">
      <c r="A68" t="s">
        <v>1524</v>
      </c>
      <c r="B68" s="713" t="s">
        <v>1610</v>
      </c>
      <c r="C68" s="713"/>
      <c r="D68" s="16" t="s">
        <v>818</v>
      </c>
      <c r="E68" t="s">
        <v>819</v>
      </c>
      <c r="G68" s="16" t="s">
        <v>818</v>
      </c>
      <c r="H68" s="197" t="s">
        <v>1684</v>
      </c>
      <c r="I68" s="9"/>
      <c r="J68" s="2"/>
      <c r="K68" s="39">
        <v>0</v>
      </c>
      <c r="L68" s="161">
        <v>0</v>
      </c>
      <c r="M68" s="52">
        <v>0</v>
      </c>
      <c r="N68" s="52">
        <v>0</v>
      </c>
      <c r="O68" s="39">
        <v>0</v>
      </c>
      <c r="P68" s="161">
        <v>0</v>
      </c>
      <c r="Q68" s="185">
        <f t="shared" si="339"/>
        <v>0</v>
      </c>
      <c r="R68" s="426"/>
      <c r="S68" s="39">
        <v>0</v>
      </c>
      <c r="T68" s="161">
        <v>0</v>
      </c>
      <c r="U68" s="164">
        <v>0</v>
      </c>
      <c r="V68" s="166">
        <v>0</v>
      </c>
      <c r="W68" s="164"/>
      <c r="X68" s="166"/>
      <c r="Y68" s="10">
        <v>0</v>
      </c>
      <c r="Z68" s="4">
        <v>0</v>
      </c>
      <c r="AA68" s="10">
        <v>0</v>
      </c>
      <c r="AB68" s="4">
        <v>0</v>
      </c>
      <c r="AC68" s="164">
        <f t="shared" si="194"/>
        <v>0</v>
      </c>
      <c r="AD68" s="166" t="s">
        <v>1226</v>
      </c>
      <c r="AE68" s="10">
        <v>0</v>
      </c>
      <c r="AF68" s="4">
        <v>0</v>
      </c>
      <c r="AG68" s="3">
        <v>0</v>
      </c>
      <c r="AH68" s="5">
        <v>0</v>
      </c>
      <c r="AI68" s="164">
        <f t="shared" si="340"/>
        <v>0</v>
      </c>
      <c r="AJ68" s="166" t="s">
        <v>1226</v>
      </c>
      <c r="AK68" s="164">
        <f t="shared" si="341"/>
        <v>0</v>
      </c>
      <c r="AL68" s="166" t="s">
        <v>1226</v>
      </c>
      <c r="AM68" s="164">
        <f t="shared" si="342"/>
        <v>0</v>
      </c>
      <c r="AN68" s="166" t="s">
        <v>1226</v>
      </c>
      <c r="AO68" s="24">
        <v>0</v>
      </c>
      <c r="AP68" s="5">
        <v>0</v>
      </c>
      <c r="AQ68" s="133"/>
      <c r="AR68" s="164">
        <f t="shared" si="161"/>
        <v>0</v>
      </c>
      <c r="AS68" s="166" t="s">
        <v>1226</v>
      </c>
      <c r="AT68" s="164">
        <f t="shared" si="162"/>
        <v>0</v>
      </c>
      <c r="AU68" s="166" t="s">
        <v>1226</v>
      </c>
      <c r="AV68" s="39">
        <v>0</v>
      </c>
      <c r="AW68" s="5">
        <v>0</v>
      </c>
      <c r="AX68" s="164">
        <f t="shared" si="343"/>
        <v>0</v>
      </c>
      <c r="AY68" s="166" t="s">
        <v>1226</v>
      </c>
      <c r="AZ68" s="164">
        <f t="shared" si="344"/>
        <v>0</v>
      </c>
      <c r="BA68" s="166" t="s">
        <v>1226</v>
      </c>
      <c r="BB68" s="164">
        <f t="shared" ref="BB68" si="348">+BD68</f>
        <v>0</v>
      </c>
      <c r="BC68" s="166" t="s">
        <v>1226</v>
      </c>
      <c r="BD68" s="39">
        <v>0</v>
      </c>
      <c r="BE68" s="40">
        <v>0</v>
      </c>
      <c r="BF68" s="164">
        <f t="shared" ref="BF68" si="349">+BH68</f>
        <v>0</v>
      </c>
      <c r="BG68" s="166" t="s">
        <v>1226</v>
      </c>
      <c r="BH68" s="39">
        <v>0</v>
      </c>
      <c r="BI68" s="40">
        <v>0</v>
      </c>
      <c r="BJ68" s="164">
        <f t="shared" si="307"/>
        <v>0</v>
      </c>
      <c r="BK68" s="166" t="s">
        <v>1226</v>
      </c>
      <c r="BL68" s="164">
        <f t="shared" si="345"/>
        <v>0</v>
      </c>
      <c r="BM68" s="166" t="s">
        <v>1226</v>
      </c>
      <c r="BN68" s="164">
        <f t="shared" si="346"/>
        <v>0</v>
      </c>
      <c r="BO68" s="166" t="s">
        <v>1226</v>
      </c>
      <c r="BP68" s="164">
        <f t="shared" si="347"/>
        <v>0</v>
      </c>
      <c r="BQ68" s="166" t="s">
        <v>1226</v>
      </c>
      <c r="BR68" s="39">
        <v>0</v>
      </c>
      <c r="BS68" s="5">
        <v>0</v>
      </c>
      <c r="BT68" s="133"/>
      <c r="BU68" s="96"/>
      <c r="BV68" s="55"/>
      <c r="BW68" s="96"/>
      <c r="BX68" s="55"/>
      <c r="BY68" s="96"/>
      <c r="BZ68" s="55"/>
      <c r="CA68" s="96"/>
      <c r="CB68" s="55"/>
      <c r="CC68" s="96"/>
      <c r="CD68" s="55"/>
      <c r="CE68" s="96"/>
      <c r="CF68" s="55"/>
      <c r="CG68" s="96"/>
      <c r="CH68" s="96"/>
      <c r="CI68" s="38" t="s">
        <v>2518</v>
      </c>
    </row>
    <row r="69" spans="1:87" ht="16.5" hidden="1">
      <c r="A69" t="s">
        <v>1524</v>
      </c>
      <c r="B69" s="713" t="s">
        <v>1610</v>
      </c>
      <c r="C69" s="713"/>
      <c r="D69" s="16" t="s">
        <v>818</v>
      </c>
      <c r="E69" t="s">
        <v>819</v>
      </c>
      <c r="G69" s="16" t="s">
        <v>818</v>
      </c>
      <c r="H69" s="197" t="s">
        <v>1685</v>
      </c>
      <c r="I69" s="9"/>
      <c r="J69" s="2"/>
      <c r="K69" s="3">
        <v>3</v>
      </c>
      <c r="L69" s="4">
        <v>0</v>
      </c>
      <c r="M69" s="52">
        <v>0</v>
      </c>
      <c r="N69" s="52">
        <v>0</v>
      </c>
      <c r="O69" s="39">
        <v>2</v>
      </c>
      <c r="P69" s="161">
        <v>0</v>
      </c>
      <c r="Q69" s="185">
        <f t="shared" si="339"/>
        <v>2</v>
      </c>
      <c r="R69" s="166" t="s">
        <v>1226</v>
      </c>
      <c r="S69" s="39">
        <v>3</v>
      </c>
      <c r="T69" s="161">
        <v>0</v>
      </c>
      <c r="U69" s="164">
        <f t="shared" ref="U69" si="350">+S69</f>
        <v>3</v>
      </c>
      <c r="V69" s="166" t="s">
        <v>1226</v>
      </c>
      <c r="W69" s="39">
        <v>3</v>
      </c>
      <c r="X69" s="161">
        <v>0</v>
      </c>
      <c r="Y69" s="39">
        <v>3</v>
      </c>
      <c r="Z69" s="161">
        <v>0</v>
      </c>
      <c r="AA69" s="10">
        <v>3</v>
      </c>
      <c r="AB69" s="4">
        <v>0</v>
      </c>
      <c r="AC69" s="164">
        <f t="shared" si="194"/>
        <v>3</v>
      </c>
      <c r="AD69" s="166" t="s">
        <v>1226</v>
      </c>
      <c r="AE69" s="10">
        <v>0</v>
      </c>
      <c r="AF69" s="4">
        <v>0</v>
      </c>
      <c r="AG69" s="3">
        <v>3</v>
      </c>
      <c r="AH69" s="5">
        <v>0</v>
      </c>
      <c r="AI69" s="164">
        <f t="shared" si="340"/>
        <v>3</v>
      </c>
      <c r="AJ69" s="166" t="s">
        <v>1226</v>
      </c>
      <c r="AK69" s="164">
        <f t="shared" si="341"/>
        <v>3</v>
      </c>
      <c r="AL69" s="166" t="s">
        <v>1226</v>
      </c>
      <c r="AM69" s="164">
        <f t="shared" si="342"/>
        <v>3</v>
      </c>
      <c r="AN69" s="166" t="s">
        <v>1226</v>
      </c>
      <c r="AO69" s="24">
        <v>3</v>
      </c>
      <c r="AP69" s="5">
        <v>0</v>
      </c>
      <c r="AQ69" s="133"/>
      <c r="AR69" s="164">
        <f t="shared" si="161"/>
        <v>3</v>
      </c>
      <c r="AS69" s="166" t="s">
        <v>1226</v>
      </c>
      <c r="AT69" s="164">
        <f t="shared" si="162"/>
        <v>3</v>
      </c>
      <c r="AU69" s="166" t="s">
        <v>1226</v>
      </c>
      <c r="AV69" s="39">
        <v>3</v>
      </c>
      <c r="AW69" s="5">
        <v>0</v>
      </c>
      <c r="AX69" s="164">
        <f t="shared" ref="AX69:AX71" si="351">+AZ69</f>
        <v>1</v>
      </c>
      <c r="AY69" s="166" t="s">
        <v>1226</v>
      </c>
      <c r="AZ69" s="164">
        <f t="shared" ref="AZ69:AZ71" si="352">+BB69</f>
        <v>1</v>
      </c>
      <c r="BA69" s="166" t="s">
        <v>1226</v>
      </c>
      <c r="BB69" s="164">
        <f t="shared" ref="BB69" si="353">+BD69</f>
        <v>1</v>
      </c>
      <c r="BC69" s="166" t="s">
        <v>1226</v>
      </c>
      <c r="BD69" s="39">
        <v>1</v>
      </c>
      <c r="BE69" s="40">
        <v>0</v>
      </c>
      <c r="BF69" s="164">
        <f t="shared" ref="BF69" si="354">+BH69</f>
        <v>1</v>
      </c>
      <c r="BG69" s="166" t="s">
        <v>1226</v>
      </c>
      <c r="BH69" s="39">
        <v>1</v>
      </c>
      <c r="BI69" s="40">
        <v>0</v>
      </c>
      <c r="BJ69" s="164">
        <f t="shared" ref="BJ69:BJ71" si="355">+BH69</f>
        <v>1</v>
      </c>
      <c r="BK69" s="166" t="s">
        <v>1226</v>
      </c>
      <c r="BL69" s="164">
        <f t="shared" ref="BL69:BL71" si="356">+BJ69</f>
        <v>1</v>
      </c>
      <c r="BM69" s="166" t="s">
        <v>1226</v>
      </c>
      <c r="BN69" s="164">
        <f t="shared" ref="BN69:BN71" si="357">+BL69</f>
        <v>1</v>
      </c>
      <c r="BO69" s="166" t="s">
        <v>1226</v>
      </c>
      <c r="BP69" s="164">
        <f t="shared" ref="BP69:BP71" si="358">+BN69</f>
        <v>1</v>
      </c>
      <c r="BQ69" s="166" t="s">
        <v>1226</v>
      </c>
      <c r="BR69" s="39">
        <v>0</v>
      </c>
      <c r="BS69" s="5">
        <v>0</v>
      </c>
      <c r="BT69" s="133"/>
      <c r="BU69" s="96"/>
      <c r="BV69" s="55"/>
      <c r="BW69" s="96"/>
      <c r="BX69" s="55"/>
      <c r="BY69" s="96"/>
      <c r="BZ69" s="55"/>
      <c r="CA69" s="96"/>
      <c r="CB69" s="55"/>
      <c r="CC69" s="96"/>
      <c r="CD69" s="55"/>
      <c r="CE69" s="96"/>
      <c r="CF69" s="55"/>
      <c r="CG69" s="96"/>
      <c r="CH69" s="96"/>
      <c r="CI69" s="38" t="s">
        <v>148</v>
      </c>
    </row>
    <row r="70" spans="1:87" ht="16.5" hidden="1">
      <c r="A70" t="s">
        <v>1524</v>
      </c>
      <c r="B70" s="709" t="s">
        <v>52</v>
      </c>
      <c r="C70" s="709"/>
      <c r="D70" s="16" t="s">
        <v>818</v>
      </c>
      <c r="E70" t="s">
        <v>819</v>
      </c>
      <c r="G70" s="16" t="s">
        <v>818</v>
      </c>
      <c r="H70" s="197" t="s">
        <v>2526</v>
      </c>
      <c r="I70" s="3">
        <v>0</v>
      </c>
      <c r="J70" s="4">
        <v>0</v>
      </c>
      <c r="K70" s="3">
        <v>0</v>
      </c>
      <c r="L70" s="4">
        <v>0</v>
      </c>
      <c r="M70" s="3">
        <v>0</v>
      </c>
      <c r="N70" s="4">
        <v>0</v>
      </c>
      <c r="O70" s="3">
        <v>0</v>
      </c>
      <c r="P70" s="4">
        <v>0</v>
      </c>
      <c r="Q70" s="164">
        <f t="shared" si="339"/>
        <v>0</v>
      </c>
      <c r="R70" s="166" t="s">
        <v>1226</v>
      </c>
      <c r="S70" s="39">
        <v>0</v>
      </c>
      <c r="T70" s="161">
        <v>0</v>
      </c>
      <c r="U70" s="39">
        <v>0</v>
      </c>
      <c r="V70" s="161">
        <v>0</v>
      </c>
      <c r="W70" s="39">
        <v>1</v>
      </c>
      <c r="X70" s="161">
        <v>0</v>
      </c>
      <c r="Y70" s="10">
        <v>0</v>
      </c>
      <c r="Z70" s="4">
        <v>0</v>
      </c>
      <c r="AA70" s="10">
        <v>0</v>
      </c>
      <c r="AB70" s="4">
        <v>0</v>
      </c>
      <c r="AC70" s="164">
        <f t="shared" si="194"/>
        <v>0</v>
      </c>
      <c r="AD70" s="166" t="s">
        <v>1226</v>
      </c>
      <c r="AE70" s="10">
        <v>0</v>
      </c>
      <c r="AF70" s="4">
        <v>0</v>
      </c>
      <c r="AG70" s="3">
        <v>0</v>
      </c>
      <c r="AH70" s="5">
        <v>0</v>
      </c>
      <c r="AI70" s="164">
        <f t="shared" si="340"/>
        <v>0</v>
      </c>
      <c r="AJ70" s="166" t="s">
        <v>1226</v>
      </c>
      <c r="AK70" s="164">
        <f t="shared" si="341"/>
        <v>0</v>
      </c>
      <c r="AL70" s="166" t="s">
        <v>1226</v>
      </c>
      <c r="AM70" s="164">
        <f t="shared" si="342"/>
        <v>0</v>
      </c>
      <c r="AN70" s="166" t="s">
        <v>1226</v>
      </c>
      <c r="AO70" s="24">
        <v>0</v>
      </c>
      <c r="AP70" s="5">
        <v>0</v>
      </c>
      <c r="AQ70" s="133"/>
      <c r="AR70" s="58">
        <f t="shared" si="161"/>
        <v>0</v>
      </c>
      <c r="AS70" s="166" t="s">
        <v>1226</v>
      </c>
      <c r="AT70" s="58">
        <f t="shared" si="162"/>
        <v>0</v>
      </c>
      <c r="AU70" s="166" t="s">
        <v>1226</v>
      </c>
      <c r="AV70" s="39">
        <v>0</v>
      </c>
      <c r="AW70" s="5">
        <v>0</v>
      </c>
      <c r="AX70" s="164">
        <f t="shared" si="351"/>
        <v>0</v>
      </c>
      <c r="AY70" s="166" t="s">
        <v>1226</v>
      </c>
      <c r="AZ70" s="164">
        <f t="shared" si="352"/>
        <v>0</v>
      </c>
      <c r="BA70" s="166" t="s">
        <v>1226</v>
      </c>
      <c r="BB70" s="39">
        <v>0</v>
      </c>
      <c r="BC70" s="40">
        <v>0</v>
      </c>
      <c r="BD70" s="39">
        <v>0</v>
      </c>
      <c r="BE70" s="40">
        <v>0</v>
      </c>
      <c r="BF70" s="164">
        <f t="shared" ref="BF70" si="359">+BD70</f>
        <v>0</v>
      </c>
      <c r="BG70" s="166" t="s">
        <v>1226</v>
      </c>
      <c r="BH70" s="39">
        <v>0</v>
      </c>
      <c r="BI70" s="40">
        <v>0</v>
      </c>
      <c r="BJ70" s="164">
        <f t="shared" si="355"/>
        <v>0</v>
      </c>
      <c r="BK70" s="166" t="s">
        <v>1226</v>
      </c>
      <c r="BL70" s="164">
        <f t="shared" si="356"/>
        <v>0</v>
      </c>
      <c r="BM70" s="166" t="s">
        <v>1226</v>
      </c>
      <c r="BN70" s="164">
        <f t="shared" si="357"/>
        <v>0</v>
      </c>
      <c r="BO70" s="166" t="s">
        <v>1226</v>
      </c>
      <c r="BP70" s="164">
        <f t="shared" si="358"/>
        <v>0</v>
      </c>
      <c r="BQ70" s="166" t="s">
        <v>1226</v>
      </c>
      <c r="BR70" s="39">
        <v>0</v>
      </c>
      <c r="BS70" s="40">
        <v>0</v>
      </c>
      <c r="BT70" s="133"/>
      <c r="BU70" s="96"/>
      <c r="BV70" s="55"/>
      <c r="BW70" s="96"/>
      <c r="BX70" s="55"/>
      <c r="BY70" s="96"/>
      <c r="BZ70" s="55"/>
      <c r="CA70" s="96"/>
      <c r="CB70" s="55"/>
      <c r="CC70" s="96"/>
      <c r="CD70" s="55"/>
      <c r="CE70" s="96"/>
      <c r="CF70" s="55"/>
      <c r="CG70" s="96"/>
      <c r="CH70" s="96"/>
      <c r="CI70" s="38" t="s">
        <v>148</v>
      </c>
    </row>
    <row r="71" spans="1:87" ht="16.5" hidden="1">
      <c r="A71" t="s">
        <v>1524</v>
      </c>
      <c r="B71" s="709" t="s">
        <v>52</v>
      </c>
      <c r="C71" s="709"/>
      <c r="D71" s="16" t="s">
        <v>818</v>
      </c>
      <c r="E71" t="s">
        <v>819</v>
      </c>
      <c r="G71" s="16" t="s">
        <v>818</v>
      </c>
      <c r="H71" s="197" t="s">
        <v>1686</v>
      </c>
      <c r="I71" s="3">
        <v>0</v>
      </c>
      <c r="J71" s="4">
        <v>0</v>
      </c>
      <c r="K71" s="3">
        <v>0</v>
      </c>
      <c r="L71" s="4">
        <v>0</v>
      </c>
      <c r="M71" s="3">
        <v>0</v>
      </c>
      <c r="N71" s="4">
        <v>0</v>
      </c>
      <c r="O71" s="3">
        <v>0</v>
      </c>
      <c r="P71" s="4">
        <v>0</v>
      </c>
      <c r="Q71" s="164">
        <f t="shared" ref="Q71:Q72" si="360">+O71</f>
        <v>0</v>
      </c>
      <c r="R71" s="166" t="s">
        <v>1226</v>
      </c>
      <c r="S71" s="164">
        <f t="shared" ref="S71" si="361">+Q71</f>
        <v>0</v>
      </c>
      <c r="T71" s="166" t="s">
        <v>1226</v>
      </c>
      <c r="U71" s="164">
        <f t="shared" ref="U71" si="362">+S71</f>
        <v>0</v>
      </c>
      <c r="V71" s="166" t="s">
        <v>1226</v>
      </c>
      <c r="W71" s="164">
        <f t="shared" ref="W71" si="363">+U71</f>
        <v>0</v>
      </c>
      <c r="X71" s="166" t="s">
        <v>1226</v>
      </c>
      <c r="Y71" s="10">
        <v>0</v>
      </c>
      <c r="Z71" s="4">
        <v>0</v>
      </c>
      <c r="AA71" s="10">
        <v>0</v>
      </c>
      <c r="AB71" s="4">
        <v>0</v>
      </c>
      <c r="AC71" s="164">
        <f t="shared" ref="AC71:AC73" si="364">+AA71</f>
        <v>0</v>
      </c>
      <c r="AD71" s="166" t="s">
        <v>1226</v>
      </c>
      <c r="AE71" s="164">
        <f t="shared" ref="AE71" si="365">+AC71</f>
        <v>0</v>
      </c>
      <c r="AF71" s="166" t="s">
        <v>1226</v>
      </c>
      <c r="AG71" s="164">
        <f t="shared" ref="AG71" si="366">+AE71</f>
        <v>0</v>
      </c>
      <c r="AH71" s="166" t="s">
        <v>1226</v>
      </c>
      <c r="AI71" s="164">
        <f t="shared" si="340"/>
        <v>0</v>
      </c>
      <c r="AJ71" s="166" t="s">
        <v>1226</v>
      </c>
      <c r="AK71" s="164">
        <f t="shared" si="341"/>
        <v>0</v>
      </c>
      <c r="AL71" s="166" t="s">
        <v>1226</v>
      </c>
      <c r="AM71" s="164">
        <f t="shared" si="342"/>
        <v>0</v>
      </c>
      <c r="AN71" s="166" t="s">
        <v>1226</v>
      </c>
      <c r="AO71" s="24">
        <v>0</v>
      </c>
      <c r="AP71" s="5">
        <v>0</v>
      </c>
      <c r="AQ71" s="133"/>
      <c r="AR71" s="58">
        <f t="shared" ref="AR71" si="367">+AT71</f>
        <v>0</v>
      </c>
      <c r="AS71" s="166" t="s">
        <v>1226</v>
      </c>
      <c r="AT71" s="58">
        <f t="shared" ref="AT71" si="368">+AV71</f>
        <v>0</v>
      </c>
      <c r="AU71" s="166" t="s">
        <v>1226</v>
      </c>
      <c r="AV71" s="58">
        <f t="shared" ref="AV71" si="369">+AX71</f>
        <v>0</v>
      </c>
      <c r="AW71" s="166" t="s">
        <v>1226</v>
      </c>
      <c r="AX71" s="58">
        <f t="shared" si="351"/>
        <v>0</v>
      </c>
      <c r="AY71" s="166" t="s">
        <v>1226</v>
      </c>
      <c r="AZ71" s="58">
        <f t="shared" si="352"/>
        <v>0</v>
      </c>
      <c r="BA71" s="166" t="s">
        <v>1226</v>
      </c>
      <c r="BB71" s="58">
        <f t="shared" ref="BB71" si="370">+BD71</f>
        <v>0</v>
      </c>
      <c r="BC71" s="166" t="s">
        <v>1226</v>
      </c>
      <c r="BD71" s="39">
        <v>0</v>
      </c>
      <c r="BE71" s="40">
        <v>0</v>
      </c>
      <c r="BF71" s="164">
        <f t="shared" ref="BF71" si="371">+BD71</f>
        <v>0</v>
      </c>
      <c r="BG71" s="166" t="s">
        <v>1226</v>
      </c>
      <c r="BH71" s="164">
        <f t="shared" ref="BH71" si="372">+BF71</f>
        <v>0</v>
      </c>
      <c r="BI71" s="166" t="s">
        <v>1226</v>
      </c>
      <c r="BJ71" s="164">
        <f t="shared" si="355"/>
        <v>0</v>
      </c>
      <c r="BK71" s="166" t="s">
        <v>1226</v>
      </c>
      <c r="BL71" s="164">
        <f t="shared" si="356"/>
        <v>0</v>
      </c>
      <c r="BM71" s="166" t="s">
        <v>1226</v>
      </c>
      <c r="BN71" s="164">
        <f t="shared" si="357"/>
        <v>0</v>
      </c>
      <c r="BO71" s="166" t="s">
        <v>1226</v>
      </c>
      <c r="BP71" s="164">
        <f t="shared" si="358"/>
        <v>0</v>
      </c>
      <c r="BQ71" s="166" t="s">
        <v>1226</v>
      </c>
      <c r="BR71" s="39">
        <v>0</v>
      </c>
      <c r="BS71" s="40">
        <v>0</v>
      </c>
      <c r="BT71" s="133"/>
      <c r="BU71" s="96"/>
      <c r="BV71" s="55"/>
      <c r="BW71" s="96"/>
      <c r="BX71" s="55"/>
      <c r="BY71" s="96"/>
      <c r="BZ71" s="55"/>
      <c r="CA71" s="96"/>
      <c r="CB71" s="55"/>
      <c r="CC71" s="96"/>
      <c r="CD71" s="55"/>
      <c r="CE71" s="96"/>
      <c r="CF71" s="55"/>
      <c r="CG71" s="96"/>
      <c r="CH71" s="96"/>
      <c r="CI71" s="38" t="s">
        <v>148</v>
      </c>
    </row>
    <row r="72" spans="1:87" ht="16.5" hidden="1">
      <c r="A72" t="s">
        <v>1524</v>
      </c>
      <c r="B72" s="709" t="s">
        <v>52</v>
      </c>
      <c r="C72" s="709"/>
      <c r="D72" s="16" t="s">
        <v>818</v>
      </c>
      <c r="E72" t="s">
        <v>819</v>
      </c>
      <c r="G72" s="16" t="s">
        <v>818</v>
      </c>
      <c r="H72" s="197" t="s">
        <v>1687</v>
      </c>
      <c r="I72" s="3">
        <v>0</v>
      </c>
      <c r="J72" s="4">
        <v>0</v>
      </c>
      <c r="K72" s="3">
        <v>0</v>
      </c>
      <c r="L72" s="4">
        <v>0</v>
      </c>
      <c r="M72" s="3">
        <v>0</v>
      </c>
      <c r="N72" s="4">
        <v>0</v>
      </c>
      <c r="O72" s="3">
        <v>0</v>
      </c>
      <c r="P72" s="4">
        <v>0</v>
      </c>
      <c r="Q72" s="164">
        <f t="shared" si="360"/>
        <v>0</v>
      </c>
      <c r="R72" s="166" t="s">
        <v>1226</v>
      </c>
      <c r="S72" s="39">
        <v>0</v>
      </c>
      <c r="T72" s="161">
        <v>0</v>
      </c>
      <c r="U72" s="164">
        <f t="shared" ref="U72" si="373">+S72</f>
        <v>0</v>
      </c>
      <c r="V72" s="166" t="s">
        <v>1226</v>
      </c>
      <c r="W72" s="164">
        <f t="shared" ref="W72" si="374">+U72</f>
        <v>0</v>
      </c>
      <c r="X72" s="166" t="s">
        <v>1226</v>
      </c>
      <c r="Y72" s="10">
        <v>0</v>
      </c>
      <c r="Z72" s="4">
        <v>0</v>
      </c>
      <c r="AA72" s="10">
        <v>0</v>
      </c>
      <c r="AB72" s="4">
        <v>0</v>
      </c>
      <c r="AC72" s="164">
        <f t="shared" si="364"/>
        <v>0</v>
      </c>
      <c r="AD72" s="166" t="s">
        <v>1226</v>
      </c>
      <c r="AE72" s="10">
        <v>0</v>
      </c>
      <c r="AF72" s="4">
        <v>0</v>
      </c>
      <c r="AG72" s="3">
        <v>0</v>
      </c>
      <c r="AH72" s="5">
        <v>0</v>
      </c>
      <c r="AI72" s="164">
        <f t="shared" ref="AI72" si="375">+AG72</f>
        <v>0</v>
      </c>
      <c r="AJ72" s="166" t="s">
        <v>1226</v>
      </c>
      <c r="AK72" s="164">
        <f t="shared" ref="AK72" si="376">+AI72</f>
        <v>0</v>
      </c>
      <c r="AL72" s="166" t="s">
        <v>1226</v>
      </c>
      <c r="AM72" s="164">
        <f t="shared" ref="AM72" si="377">+AK72</f>
        <v>0</v>
      </c>
      <c r="AN72" s="166" t="s">
        <v>1226</v>
      </c>
      <c r="AO72" s="24">
        <v>0</v>
      </c>
      <c r="AP72" s="5">
        <v>0</v>
      </c>
      <c r="AQ72" s="133"/>
      <c r="AR72" s="58">
        <f t="shared" ref="AR72" si="378">+AT72</f>
        <v>0</v>
      </c>
      <c r="AS72" s="166" t="s">
        <v>1226</v>
      </c>
      <c r="AT72" s="58">
        <f t="shared" ref="AT72" si="379">+AV72</f>
        <v>0</v>
      </c>
      <c r="AU72" s="166" t="s">
        <v>1226</v>
      </c>
      <c r="AV72" s="39">
        <v>0</v>
      </c>
      <c r="AW72" s="5">
        <v>0</v>
      </c>
      <c r="AX72" s="58">
        <f t="shared" ref="AX72" si="380">+AZ72</f>
        <v>0</v>
      </c>
      <c r="AY72" s="166" t="s">
        <v>1226</v>
      </c>
      <c r="AZ72" s="58">
        <f t="shared" ref="AZ72" si="381">+BB72</f>
        <v>0</v>
      </c>
      <c r="BA72" s="166" t="s">
        <v>1226</v>
      </c>
      <c r="BB72" s="58">
        <f t="shared" ref="BB72" si="382">+BD72</f>
        <v>0</v>
      </c>
      <c r="BC72" s="166" t="s">
        <v>1226</v>
      </c>
      <c r="BD72" s="39">
        <v>0</v>
      </c>
      <c r="BE72" s="40">
        <v>0</v>
      </c>
      <c r="BF72" s="39">
        <v>0</v>
      </c>
      <c r="BG72" s="40">
        <v>0</v>
      </c>
      <c r="BH72" s="39">
        <v>0</v>
      </c>
      <c r="BI72" s="40">
        <v>0</v>
      </c>
      <c r="BJ72" s="164">
        <f t="shared" ref="BJ72" si="383">+BH72</f>
        <v>0</v>
      </c>
      <c r="BK72" s="166" t="s">
        <v>1226</v>
      </c>
      <c r="BL72" s="164">
        <f t="shared" ref="BL72" si="384">+BJ72</f>
        <v>0</v>
      </c>
      <c r="BM72" s="166" t="s">
        <v>1226</v>
      </c>
      <c r="BN72" s="164">
        <f t="shared" ref="BN72" si="385">+BL72</f>
        <v>0</v>
      </c>
      <c r="BO72" s="166" t="s">
        <v>1226</v>
      </c>
      <c r="BP72" s="164">
        <f t="shared" ref="BP72" si="386">+BN72</f>
        <v>0</v>
      </c>
      <c r="BQ72" s="166" t="s">
        <v>1226</v>
      </c>
      <c r="BR72" s="39">
        <v>0</v>
      </c>
      <c r="BS72" s="40">
        <v>0</v>
      </c>
      <c r="BT72" s="133"/>
      <c r="BU72" s="96"/>
      <c r="BV72" s="55"/>
      <c r="BW72" s="96"/>
      <c r="BX72" s="55"/>
      <c r="BY72" s="96"/>
      <c r="BZ72" s="55"/>
      <c r="CA72" s="96"/>
      <c r="CB72" s="55"/>
      <c r="CC72" s="96"/>
      <c r="CD72" s="55"/>
      <c r="CE72" s="96"/>
      <c r="CF72" s="55"/>
      <c r="CG72" s="96"/>
      <c r="CH72" s="96"/>
      <c r="CI72" s="38" t="s">
        <v>148</v>
      </c>
    </row>
    <row r="73" spans="1:87" ht="16.5" hidden="1">
      <c r="A73" t="s">
        <v>1524</v>
      </c>
      <c r="B73" s="709" t="s">
        <v>52</v>
      </c>
      <c r="C73" s="709"/>
      <c r="D73" s="16" t="s">
        <v>818</v>
      </c>
      <c r="E73" t="s">
        <v>819</v>
      </c>
      <c r="G73" s="16" t="s">
        <v>818</v>
      </c>
      <c r="H73" s="197" t="s">
        <v>2527</v>
      </c>
      <c r="I73" s="3">
        <v>0</v>
      </c>
      <c r="J73" s="4">
        <v>0</v>
      </c>
      <c r="K73" s="3">
        <v>0</v>
      </c>
      <c r="L73" s="4">
        <v>0</v>
      </c>
      <c r="M73" s="3">
        <v>0</v>
      </c>
      <c r="N73" s="4">
        <v>0</v>
      </c>
      <c r="O73" s="3">
        <v>0</v>
      </c>
      <c r="P73" s="4">
        <v>0</v>
      </c>
      <c r="Q73" s="164">
        <f t="shared" ref="Q73" si="387">+O73</f>
        <v>0</v>
      </c>
      <c r="R73" s="166" t="s">
        <v>1226</v>
      </c>
      <c r="S73" s="39">
        <v>0</v>
      </c>
      <c r="T73" s="161">
        <v>0</v>
      </c>
      <c r="U73" s="164">
        <f t="shared" ref="U73" si="388">+S73</f>
        <v>0</v>
      </c>
      <c r="V73" s="166" t="s">
        <v>1226</v>
      </c>
      <c r="W73" s="164">
        <f t="shared" ref="W73" si="389">+U73</f>
        <v>0</v>
      </c>
      <c r="X73" s="166" t="s">
        <v>1226</v>
      </c>
      <c r="Y73" s="10">
        <v>2</v>
      </c>
      <c r="Z73" s="4">
        <v>0</v>
      </c>
      <c r="AA73" s="10">
        <v>0</v>
      </c>
      <c r="AB73" s="4">
        <v>0</v>
      </c>
      <c r="AC73" s="164">
        <f t="shared" si="364"/>
        <v>0</v>
      </c>
      <c r="AD73" s="166" t="s">
        <v>1226</v>
      </c>
      <c r="AE73" s="10">
        <v>0</v>
      </c>
      <c r="AF73" s="4">
        <v>0</v>
      </c>
      <c r="AG73" s="3">
        <v>0</v>
      </c>
      <c r="AH73" s="5">
        <v>0</v>
      </c>
      <c r="AI73" s="164">
        <f t="shared" ref="AI73" si="390">+AG73</f>
        <v>0</v>
      </c>
      <c r="AJ73" s="166" t="s">
        <v>1226</v>
      </c>
      <c r="AK73" s="164">
        <f t="shared" ref="AK73" si="391">+AI73</f>
        <v>0</v>
      </c>
      <c r="AL73" s="166" t="s">
        <v>1226</v>
      </c>
      <c r="AM73" s="164">
        <f t="shared" ref="AM73" si="392">+AK73</f>
        <v>0</v>
      </c>
      <c r="AN73" s="166" t="s">
        <v>1226</v>
      </c>
      <c r="AO73" s="24">
        <v>0</v>
      </c>
      <c r="AP73" s="5">
        <v>0</v>
      </c>
      <c r="AQ73" s="133"/>
      <c r="AR73" s="58">
        <f t="shared" ref="AR73" si="393">+AT73</f>
        <v>0</v>
      </c>
      <c r="AS73" s="166" t="s">
        <v>1226</v>
      </c>
      <c r="AT73" s="58">
        <f t="shared" ref="AT73" si="394">+AV73</f>
        <v>0</v>
      </c>
      <c r="AU73" s="166" t="s">
        <v>1226</v>
      </c>
      <c r="AV73" s="39">
        <v>0</v>
      </c>
      <c r="AW73" s="5">
        <v>0</v>
      </c>
      <c r="AX73" s="58">
        <f t="shared" ref="AX73" si="395">+AZ73</f>
        <v>0</v>
      </c>
      <c r="AY73" s="166" t="s">
        <v>1226</v>
      </c>
      <c r="AZ73" s="58">
        <f t="shared" ref="AZ73" si="396">+BB73</f>
        <v>0</v>
      </c>
      <c r="BA73" s="166" t="s">
        <v>1226</v>
      </c>
      <c r="BB73" s="58">
        <f t="shared" ref="BB73" si="397">+BD73</f>
        <v>0</v>
      </c>
      <c r="BC73" s="166" t="s">
        <v>1226</v>
      </c>
      <c r="BD73" s="39">
        <v>0</v>
      </c>
      <c r="BE73" s="40">
        <v>0</v>
      </c>
      <c r="BF73" s="39">
        <v>0</v>
      </c>
      <c r="BG73" s="40">
        <v>0</v>
      </c>
      <c r="BH73" s="39">
        <v>0</v>
      </c>
      <c r="BI73" s="40">
        <v>0</v>
      </c>
      <c r="BJ73" s="164">
        <f t="shared" ref="BJ73:BJ75" si="398">+BH73</f>
        <v>0</v>
      </c>
      <c r="BK73" s="166" t="s">
        <v>1226</v>
      </c>
      <c r="BL73" s="164">
        <f t="shared" ref="BL73" si="399">+BJ73</f>
        <v>0</v>
      </c>
      <c r="BM73" s="166" t="s">
        <v>1226</v>
      </c>
      <c r="BN73" s="164">
        <f t="shared" ref="BN73" si="400">+BL73</f>
        <v>0</v>
      </c>
      <c r="BO73" s="166" t="s">
        <v>1226</v>
      </c>
      <c r="BP73" s="164">
        <f t="shared" ref="BP73" si="401">+BN73</f>
        <v>0</v>
      </c>
      <c r="BQ73" s="166" t="s">
        <v>1226</v>
      </c>
      <c r="BR73" s="39">
        <v>0</v>
      </c>
      <c r="BS73" s="40">
        <v>0</v>
      </c>
      <c r="BT73" s="133"/>
      <c r="BU73" s="96"/>
      <c r="BV73" s="55"/>
      <c r="BW73" s="96"/>
      <c r="BX73" s="55"/>
      <c r="BY73" s="96"/>
      <c r="BZ73" s="55"/>
      <c r="CA73" s="96"/>
      <c r="CB73" s="55"/>
      <c r="CC73" s="96"/>
      <c r="CD73" s="55"/>
      <c r="CE73" s="96"/>
      <c r="CF73" s="55"/>
      <c r="CG73" s="96"/>
      <c r="CH73" s="96"/>
      <c r="CI73" s="38" t="s">
        <v>148</v>
      </c>
    </row>
    <row r="74" spans="1:87" ht="16.5" hidden="1">
      <c r="A74" t="s">
        <v>1524</v>
      </c>
      <c r="B74" s="709" t="s">
        <v>52</v>
      </c>
      <c r="C74" s="709"/>
      <c r="D74" s="16" t="s">
        <v>818</v>
      </c>
      <c r="E74" t="s">
        <v>819</v>
      </c>
      <c r="G74" s="16" t="s">
        <v>818</v>
      </c>
      <c r="H74" s="197" t="s">
        <v>1688</v>
      </c>
      <c r="I74" s="3">
        <v>0</v>
      </c>
      <c r="J74" s="4">
        <v>0</v>
      </c>
      <c r="K74" s="3">
        <v>0</v>
      </c>
      <c r="L74" s="4">
        <v>0</v>
      </c>
      <c r="M74" s="3">
        <v>0</v>
      </c>
      <c r="N74" s="4">
        <v>0</v>
      </c>
      <c r="O74" s="3">
        <v>0</v>
      </c>
      <c r="P74" s="4">
        <v>0</v>
      </c>
      <c r="Q74" s="164">
        <f t="shared" ref="Q74:Q75" si="402">+O74</f>
        <v>0</v>
      </c>
      <c r="R74" s="166" t="s">
        <v>1226</v>
      </c>
      <c r="S74" s="39">
        <v>0</v>
      </c>
      <c r="T74" s="161">
        <v>0</v>
      </c>
      <c r="U74" s="164">
        <f t="shared" ref="U74" si="403">+S74</f>
        <v>0</v>
      </c>
      <c r="V74" s="166" t="s">
        <v>1226</v>
      </c>
      <c r="W74" s="164">
        <f t="shared" ref="W74" si="404">+U74</f>
        <v>0</v>
      </c>
      <c r="X74" s="166" t="s">
        <v>1226</v>
      </c>
      <c r="Y74" s="10">
        <v>0</v>
      </c>
      <c r="Z74" s="4">
        <v>0</v>
      </c>
      <c r="AA74" s="10">
        <v>0</v>
      </c>
      <c r="AB74" s="4">
        <v>0</v>
      </c>
      <c r="AC74" s="164">
        <f t="shared" ref="AC74" si="405">+AA74</f>
        <v>0</v>
      </c>
      <c r="AD74" s="166" t="s">
        <v>1226</v>
      </c>
      <c r="AE74" s="10">
        <v>0</v>
      </c>
      <c r="AF74" s="4">
        <v>0</v>
      </c>
      <c r="AG74" s="3">
        <v>0</v>
      </c>
      <c r="AH74" s="5">
        <v>0</v>
      </c>
      <c r="AI74" s="164">
        <f t="shared" ref="AI74:AI75" si="406">+AG74</f>
        <v>0</v>
      </c>
      <c r="AJ74" s="166" t="s">
        <v>1226</v>
      </c>
      <c r="AK74" s="164">
        <f t="shared" ref="AK74:AK75" si="407">+AI74</f>
        <v>0</v>
      </c>
      <c r="AL74" s="166" t="s">
        <v>1226</v>
      </c>
      <c r="AM74" s="164">
        <f t="shared" ref="AM74:AM75" si="408">+AK74</f>
        <v>0</v>
      </c>
      <c r="AN74" s="166" t="s">
        <v>1226</v>
      </c>
      <c r="AO74" s="24">
        <v>0</v>
      </c>
      <c r="AP74" s="5">
        <v>0</v>
      </c>
      <c r="AQ74" s="133"/>
      <c r="AR74" s="164"/>
      <c r="AS74" s="166"/>
      <c r="AT74" s="58">
        <f t="shared" ref="AT74:AT75" si="409">+AV74</f>
        <v>0</v>
      </c>
      <c r="AU74" s="166" t="s">
        <v>1226</v>
      </c>
      <c r="AV74" s="39">
        <v>0</v>
      </c>
      <c r="AW74" s="5">
        <v>0</v>
      </c>
      <c r="AX74" s="58">
        <f t="shared" ref="AX74:AX75" si="410">+AZ74</f>
        <v>0</v>
      </c>
      <c r="AY74" s="166" t="s">
        <v>1226</v>
      </c>
      <c r="AZ74" s="58">
        <f t="shared" ref="AZ74:AZ75" si="411">+BB74</f>
        <v>0</v>
      </c>
      <c r="BA74" s="166" t="s">
        <v>1226</v>
      </c>
      <c r="BB74" s="58">
        <f t="shared" ref="BB74" si="412">+BD74</f>
        <v>0</v>
      </c>
      <c r="BC74" s="166" t="s">
        <v>1226</v>
      </c>
      <c r="BD74" s="39">
        <v>0</v>
      </c>
      <c r="BE74" s="40">
        <v>0</v>
      </c>
      <c r="BF74" s="164">
        <f t="shared" ref="BF74:BF75" si="413">+BD74</f>
        <v>0</v>
      </c>
      <c r="BG74" s="166" t="s">
        <v>1226</v>
      </c>
      <c r="BH74" s="39">
        <v>0</v>
      </c>
      <c r="BI74" s="40">
        <v>0</v>
      </c>
      <c r="BJ74" s="164">
        <f t="shared" si="398"/>
        <v>0</v>
      </c>
      <c r="BK74" s="166" t="s">
        <v>1226</v>
      </c>
      <c r="BL74" s="164">
        <f t="shared" ref="BL74:BL75" si="414">+BJ74</f>
        <v>0</v>
      </c>
      <c r="BM74" s="166" t="s">
        <v>1226</v>
      </c>
      <c r="BN74" s="164">
        <f t="shared" ref="BN74:BN75" si="415">+BL74</f>
        <v>0</v>
      </c>
      <c r="BO74" s="166" t="s">
        <v>1226</v>
      </c>
      <c r="BP74" s="164">
        <f t="shared" ref="BP74:BP75" si="416">+BN74</f>
        <v>0</v>
      </c>
      <c r="BQ74" s="166" t="s">
        <v>1226</v>
      </c>
      <c r="BR74" s="39">
        <v>0</v>
      </c>
      <c r="BS74" s="40">
        <v>0</v>
      </c>
      <c r="BT74" s="133"/>
      <c r="BU74" s="96"/>
      <c r="BV74" s="55"/>
      <c r="BW74" s="96"/>
      <c r="BX74" s="55"/>
      <c r="BY74" s="96"/>
      <c r="BZ74" s="55"/>
      <c r="CA74" s="96"/>
      <c r="CB74" s="55"/>
      <c r="CC74" s="96"/>
      <c r="CD74" s="55"/>
      <c r="CE74" s="96"/>
      <c r="CF74" s="55"/>
      <c r="CG74" s="96"/>
      <c r="CH74" s="96"/>
      <c r="CI74" s="38" t="s">
        <v>148</v>
      </c>
    </row>
    <row r="75" spans="1:87" ht="16.5" hidden="1">
      <c r="A75" t="s">
        <v>1524</v>
      </c>
      <c r="B75" s="709" t="s">
        <v>52</v>
      </c>
      <c r="C75" s="709"/>
      <c r="D75" s="16" t="s">
        <v>818</v>
      </c>
      <c r="E75" t="s">
        <v>819</v>
      </c>
      <c r="G75" s="16" t="s">
        <v>818</v>
      </c>
      <c r="H75" s="197" t="s">
        <v>1689</v>
      </c>
      <c r="I75" s="52">
        <v>0</v>
      </c>
      <c r="J75" s="161">
        <v>0</v>
      </c>
      <c r="K75" s="52">
        <v>0</v>
      </c>
      <c r="L75" s="52">
        <v>0</v>
      </c>
      <c r="M75" s="52">
        <v>0</v>
      </c>
      <c r="N75" s="52">
        <v>0</v>
      </c>
      <c r="O75" s="39">
        <v>0</v>
      </c>
      <c r="P75" s="161">
        <v>0</v>
      </c>
      <c r="Q75" s="164">
        <f t="shared" si="402"/>
        <v>0</v>
      </c>
      <c r="R75" s="166" t="s">
        <v>1226</v>
      </c>
      <c r="S75" s="164">
        <f t="shared" ref="S75" si="417">+U75</f>
        <v>0</v>
      </c>
      <c r="T75" s="166" t="s">
        <v>1226</v>
      </c>
      <c r="U75" s="39">
        <v>0</v>
      </c>
      <c r="V75" s="161">
        <v>0</v>
      </c>
      <c r="W75" s="39">
        <v>0</v>
      </c>
      <c r="X75" s="161">
        <v>0</v>
      </c>
      <c r="Y75" s="10">
        <v>0</v>
      </c>
      <c r="Z75" s="4">
        <v>0</v>
      </c>
      <c r="AA75" s="10">
        <v>0</v>
      </c>
      <c r="AB75" s="4">
        <v>0</v>
      </c>
      <c r="AC75" s="164">
        <f t="shared" ref="AC75" si="418">+AE75</f>
        <v>0</v>
      </c>
      <c r="AD75" s="166" t="s">
        <v>1226</v>
      </c>
      <c r="AE75" s="10">
        <v>0</v>
      </c>
      <c r="AF75" s="4">
        <v>0</v>
      </c>
      <c r="AG75" s="3">
        <v>0</v>
      </c>
      <c r="AH75" s="5">
        <v>0</v>
      </c>
      <c r="AI75" s="164">
        <f t="shared" si="406"/>
        <v>0</v>
      </c>
      <c r="AJ75" s="166" t="s">
        <v>1226</v>
      </c>
      <c r="AK75" s="164">
        <f t="shared" si="407"/>
        <v>0</v>
      </c>
      <c r="AL75" s="166" t="s">
        <v>1226</v>
      </c>
      <c r="AM75" s="164">
        <f t="shared" si="408"/>
        <v>0</v>
      </c>
      <c r="AN75" s="166" t="s">
        <v>1226</v>
      </c>
      <c r="AO75" s="24" t="s">
        <v>52</v>
      </c>
      <c r="AP75" s="5">
        <v>0</v>
      </c>
      <c r="AQ75" s="133"/>
      <c r="AR75" s="58">
        <f t="shared" ref="AR75" si="419">+AT75</f>
        <v>0</v>
      </c>
      <c r="AS75" s="166" t="s">
        <v>1226</v>
      </c>
      <c r="AT75" s="58">
        <f t="shared" si="409"/>
        <v>0</v>
      </c>
      <c r="AU75" s="166" t="s">
        <v>1226</v>
      </c>
      <c r="AV75" s="39">
        <v>0</v>
      </c>
      <c r="AW75" s="5">
        <v>0</v>
      </c>
      <c r="AX75" s="58">
        <f t="shared" si="410"/>
        <v>0</v>
      </c>
      <c r="AY75" s="166" t="s">
        <v>1226</v>
      </c>
      <c r="AZ75" s="58">
        <f t="shared" si="411"/>
        <v>0</v>
      </c>
      <c r="BA75" s="166" t="s">
        <v>1226</v>
      </c>
      <c r="BB75" s="39">
        <v>0</v>
      </c>
      <c r="BC75" s="5">
        <v>0</v>
      </c>
      <c r="BD75" s="39">
        <v>0</v>
      </c>
      <c r="BE75" s="40">
        <v>0</v>
      </c>
      <c r="BF75" s="164">
        <f t="shared" si="413"/>
        <v>0</v>
      </c>
      <c r="BG75" s="166" t="s">
        <v>1226</v>
      </c>
      <c r="BH75" s="39">
        <v>0</v>
      </c>
      <c r="BI75" s="40">
        <v>0</v>
      </c>
      <c r="BJ75" s="164">
        <f t="shared" si="398"/>
        <v>0</v>
      </c>
      <c r="BK75" s="166" t="s">
        <v>1226</v>
      </c>
      <c r="BL75" s="164">
        <f t="shared" si="414"/>
        <v>0</v>
      </c>
      <c r="BM75" s="166" t="s">
        <v>1226</v>
      </c>
      <c r="BN75" s="164">
        <f t="shared" si="415"/>
        <v>0</v>
      </c>
      <c r="BO75" s="166" t="s">
        <v>1226</v>
      </c>
      <c r="BP75" s="164">
        <f t="shared" si="416"/>
        <v>0</v>
      </c>
      <c r="BQ75" s="166" t="s">
        <v>1226</v>
      </c>
      <c r="BR75" s="39">
        <v>0</v>
      </c>
      <c r="BS75" s="40">
        <v>0</v>
      </c>
      <c r="BT75" s="133"/>
      <c r="BU75" s="96"/>
      <c r="BV75" s="55"/>
      <c r="BW75" s="96"/>
      <c r="BX75" s="55"/>
      <c r="BY75" s="96"/>
      <c r="BZ75" s="55"/>
      <c r="CA75" s="96"/>
      <c r="CB75" s="55"/>
      <c r="CC75" s="96"/>
      <c r="CD75" s="55"/>
      <c r="CE75" s="96"/>
      <c r="CF75" s="55"/>
      <c r="CG75" s="96"/>
      <c r="CH75" s="96"/>
      <c r="CI75" s="38" t="s">
        <v>148</v>
      </c>
    </row>
    <row r="76" spans="1:87" ht="16.5" hidden="1">
      <c r="A76" t="s">
        <v>1524</v>
      </c>
      <c r="B76" s="709" t="s">
        <v>52</v>
      </c>
      <c r="C76" s="709"/>
      <c r="D76" s="16" t="s">
        <v>818</v>
      </c>
      <c r="E76" t="s">
        <v>819</v>
      </c>
      <c r="G76" s="16" t="s">
        <v>818</v>
      </c>
      <c r="H76" s="197" t="s">
        <v>1690</v>
      </c>
      <c r="I76" s="52">
        <v>0</v>
      </c>
      <c r="J76" s="161">
        <v>0</v>
      </c>
      <c r="K76" s="52">
        <v>0</v>
      </c>
      <c r="L76" s="52">
        <v>0</v>
      </c>
      <c r="M76" s="52">
        <v>0</v>
      </c>
      <c r="N76" s="52">
        <v>0</v>
      </c>
      <c r="O76" s="39">
        <v>0</v>
      </c>
      <c r="P76" s="161">
        <v>0</v>
      </c>
      <c r="Q76" s="164">
        <f t="shared" ref="Q76" si="420">+O76</f>
        <v>0</v>
      </c>
      <c r="R76" s="166" t="s">
        <v>1226</v>
      </c>
      <c r="S76" s="164">
        <f t="shared" ref="S76" si="421">+U76</f>
        <v>0</v>
      </c>
      <c r="T76" s="166" t="s">
        <v>1226</v>
      </c>
      <c r="U76" s="39">
        <v>0</v>
      </c>
      <c r="V76" s="161">
        <v>0</v>
      </c>
      <c r="W76" s="39">
        <v>0</v>
      </c>
      <c r="X76" s="161">
        <v>0</v>
      </c>
      <c r="Y76" s="10">
        <v>0</v>
      </c>
      <c r="Z76" s="4">
        <v>0</v>
      </c>
      <c r="AA76" s="10">
        <v>0</v>
      </c>
      <c r="AB76" s="4">
        <v>0</v>
      </c>
      <c r="AC76" s="164">
        <f t="shared" ref="AC76" si="422">+AE76</f>
        <v>0</v>
      </c>
      <c r="AD76" s="166" t="s">
        <v>1226</v>
      </c>
      <c r="AE76" s="10">
        <v>0</v>
      </c>
      <c r="AF76" s="4">
        <v>0</v>
      </c>
      <c r="AG76" s="3">
        <v>0</v>
      </c>
      <c r="AH76" s="5">
        <v>0</v>
      </c>
      <c r="AI76" s="164">
        <f t="shared" ref="AI76" si="423">+AG76</f>
        <v>0</v>
      </c>
      <c r="AJ76" s="166" t="s">
        <v>1226</v>
      </c>
      <c r="AK76" s="164">
        <f t="shared" ref="AK76" si="424">+AI76</f>
        <v>0</v>
      </c>
      <c r="AL76" s="166" t="s">
        <v>1226</v>
      </c>
      <c r="AM76" s="164">
        <f t="shared" ref="AM76" si="425">+AK76</f>
        <v>0</v>
      </c>
      <c r="AN76" s="166" t="s">
        <v>1226</v>
      </c>
      <c r="AO76" s="24">
        <v>0</v>
      </c>
      <c r="AP76" s="5">
        <v>0</v>
      </c>
      <c r="AQ76" s="133"/>
      <c r="AR76" s="58">
        <f t="shared" ref="AR76" si="426">+AT76</f>
        <v>0</v>
      </c>
      <c r="AS76" s="166" t="s">
        <v>1226</v>
      </c>
      <c r="AT76" s="58">
        <f t="shared" ref="AT76" si="427">+AV76</f>
        <v>0</v>
      </c>
      <c r="AU76" s="166" t="s">
        <v>1226</v>
      </c>
      <c r="AV76" s="39">
        <v>0</v>
      </c>
      <c r="AW76" s="5">
        <v>0</v>
      </c>
      <c r="AX76" s="58">
        <f t="shared" ref="AX76" si="428">+AZ76</f>
        <v>0</v>
      </c>
      <c r="AY76" s="166" t="s">
        <v>1226</v>
      </c>
      <c r="AZ76" s="58">
        <f t="shared" ref="AZ76" si="429">+BB76</f>
        <v>0</v>
      </c>
      <c r="BA76" s="166" t="s">
        <v>1226</v>
      </c>
      <c r="BB76" s="39">
        <v>0</v>
      </c>
      <c r="BC76" s="5">
        <v>0</v>
      </c>
      <c r="BD76" s="39">
        <v>0</v>
      </c>
      <c r="BE76" s="40">
        <v>0</v>
      </c>
      <c r="BF76" s="164">
        <f t="shared" ref="BF76" si="430">+BD76</f>
        <v>0</v>
      </c>
      <c r="BG76" s="166" t="s">
        <v>1226</v>
      </c>
      <c r="BH76" s="39">
        <v>0</v>
      </c>
      <c r="BI76" s="40">
        <v>0</v>
      </c>
      <c r="BJ76" s="164">
        <f t="shared" ref="BJ76" si="431">+BH76</f>
        <v>0</v>
      </c>
      <c r="BK76" s="166" t="s">
        <v>1226</v>
      </c>
      <c r="BL76" s="164">
        <f t="shared" ref="BL76" si="432">+BJ76</f>
        <v>0</v>
      </c>
      <c r="BM76" s="166" t="s">
        <v>1226</v>
      </c>
      <c r="BN76" s="164">
        <f t="shared" ref="BN76" si="433">+BL76</f>
        <v>0</v>
      </c>
      <c r="BO76" s="166" t="s">
        <v>1226</v>
      </c>
      <c r="BP76" s="164">
        <f t="shared" ref="BP76" si="434">+BN76</f>
        <v>0</v>
      </c>
      <c r="BQ76" s="166" t="s">
        <v>1226</v>
      </c>
      <c r="BR76" s="39">
        <v>0</v>
      </c>
      <c r="BS76" s="40">
        <v>0</v>
      </c>
      <c r="BT76" s="133"/>
      <c r="BU76" s="96"/>
      <c r="BV76" s="55"/>
      <c r="BW76" s="96"/>
      <c r="BX76" s="55"/>
      <c r="BY76" s="96"/>
      <c r="BZ76" s="55"/>
      <c r="CA76" s="96"/>
      <c r="CB76" s="55"/>
      <c r="CC76" s="96"/>
      <c r="CD76" s="55"/>
      <c r="CE76" s="96"/>
      <c r="CF76" s="55"/>
      <c r="CG76" s="96"/>
      <c r="CH76" s="96"/>
      <c r="CI76" s="38" t="s">
        <v>148</v>
      </c>
    </row>
    <row r="77" spans="1:87" ht="16.5" hidden="1">
      <c r="A77" t="s">
        <v>1524</v>
      </c>
      <c r="B77" s="709" t="s">
        <v>52</v>
      </c>
      <c r="C77" s="709"/>
      <c r="D77" s="16" t="s">
        <v>818</v>
      </c>
      <c r="E77" t="s">
        <v>819</v>
      </c>
      <c r="G77" s="16" t="s">
        <v>818</v>
      </c>
      <c r="H77" s="197" t="s">
        <v>1691</v>
      </c>
      <c r="I77" s="52">
        <v>0</v>
      </c>
      <c r="J77" s="161">
        <v>0</v>
      </c>
      <c r="K77" s="52">
        <v>0</v>
      </c>
      <c r="L77" s="52">
        <v>0</v>
      </c>
      <c r="M77" s="52">
        <v>0</v>
      </c>
      <c r="N77" s="52">
        <v>0</v>
      </c>
      <c r="O77" s="39">
        <v>0</v>
      </c>
      <c r="P77" s="161">
        <v>0</v>
      </c>
      <c r="Q77" s="164">
        <f t="shared" ref="Q77:Q78" si="435">+O77</f>
        <v>0</v>
      </c>
      <c r="R77" s="166" t="s">
        <v>1226</v>
      </c>
      <c r="S77" s="164">
        <f t="shared" ref="S77" si="436">+U77</f>
        <v>0</v>
      </c>
      <c r="T77" s="166" t="s">
        <v>1226</v>
      </c>
      <c r="U77" s="39">
        <v>0</v>
      </c>
      <c r="V77" s="161">
        <v>0</v>
      </c>
      <c r="W77" s="39">
        <v>0</v>
      </c>
      <c r="X77" s="161">
        <v>0</v>
      </c>
      <c r="Y77" s="10">
        <v>0</v>
      </c>
      <c r="Z77" s="4">
        <v>0</v>
      </c>
      <c r="AA77" s="10">
        <v>0</v>
      </c>
      <c r="AB77" s="4">
        <v>0</v>
      </c>
      <c r="AC77" s="164">
        <f t="shared" ref="AC77" si="437">+AE77</f>
        <v>0</v>
      </c>
      <c r="AD77" s="166" t="s">
        <v>1226</v>
      </c>
      <c r="AE77" s="10">
        <v>0</v>
      </c>
      <c r="AF77" s="4">
        <v>0</v>
      </c>
      <c r="AG77" s="3">
        <v>0</v>
      </c>
      <c r="AH77" s="5">
        <v>0</v>
      </c>
      <c r="AI77" s="164">
        <f t="shared" ref="AI77" si="438">+AG77</f>
        <v>0</v>
      </c>
      <c r="AJ77" s="166" t="s">
        <v>1226</v>
      </c>
      <c r="AK77" s="164">
        <f t="shared" ref="AK77" si="439">+AI77</f>
        <v>0</v>
      </c>
      <c r="AL77" s="166" t="s">
        <v>1226</v>
      </c>
      <c r="AM77" s="164">
        <f t="shared" ref="AM77" si="440">+AK77</f>
        <v>0</v>
      </c>
      <c r="AN77" s="166" t="s">
        <v>1226</v>
      </c>
      <c r="AO77" s="24">
        <v>0</v>
      </c>
      <c r="AP77" s="5">
        <v>0</v>
      </c>
      <c r="AQ77" s="133"/>
      <c r="AR77" s="58">
        <f t="shared" ref="AR77" si="441">+AT77</f>
        <v>0</v>
      </c>
      <c r="AS77" s="166" t="s">
        <v>1226</v>
      </c>
      <c r="AT77" s="58">
        <f t="shared" ref="AT77" si="442">+AV77</f>
        <v>0</v>
      </c>
      <c r="AU77" s="166" t="s">
        <v>1226</v>
      </c>
      <c r="AV77" s="39">
        <v>0</v>
      </c>
      <c r="AW77" s="5">
        <v>0</v>
      </c>
      <c r="AX77" s="58">
        <f t="shared" ref="AX77" si="443">+AZ77</f>
        <v>0</v>
      </c>
      <c r="AY77" s="166" t="s">
        <v>1226</v>
      </c>
      <c r="AZ77" s="58">
        <f t="shared" ref="AZ77" si="444">+BB77</f>
        <v>0</v>
      </c>
      <c r="BA77" s="166" t="s">
        <v>1226</v>
      </c>
      <c r="BB77" s="39">
        <v>0</v>
      </c>
      <c r="BC77" s="5">
        <v>0</v>
      </c>
      <c r="BD77" s="39">
        <v>0</v>
      </c>
      <c r="BE77" s="40">
        <v>0</v>
      </c>
      <c r="BF77" s="164">
        <f t="shared" ref="BF77" si="445">+BD77</f>
        <v>0</v>
      </c>
      <c r="BG77" s="166" t="s">
        <v>1226</v>
      </c>
      <c r="BH77" s="39">
        <v>0</v>
      </c>
      <c r="BI77" s="40">
        <v>0</v>
      </c>
      <c r="BJ77" s="164">
        <f t="shared" ref="BJ77" si="446">+BH77</f>
        <v>0</v>
      </c>
      <c r="BK77" s="166" t="s">
        <v>1226</v>
      </c>
      <c r="BL77" s="164">
        <f t="shared" ref="BL77" si="447">+BJ77</f>
        <v>0</v>
      </c>
      <c r="BM77" s="166" t="s">
        <v>1226</v>
      </c>
      <c r="BN77" s="164">
        <f t="shared" ref="BN77" si="448">+BL77</f>
        <v>0</v>
      </c>
      <c r="BO77" s="166" t="s">
        <v>1226</v>
      </c>
      <c r="BP77" s="164">
        <f t="shared" ref="BP77" si="449">+BN77</f>
        <v>0</v>
      </c>
      <c r="BQ77" s="166" t="s">
        <v>1226</v>
      </c>
      <c r="BR77" s="39">
        <v>0</v>
      </c>
      <c r="BS77" s="40">
        <v>0</v>
      </c>
      <c r="BT77" s="133"/>
      <c r="BU77" s="96"/>
      <c r="BV77" s="55"/>
      <c r="BW77" s="96"/>
      <c r="BX77" s="55"/>
      <c r="BY77" s="96"/>
      <c r="BZ77" s="55"/>
      <c r="CA77" s="96"/>
      <c r="CB77" s="55"/>
      <c r="CC77" s="96"/>
      <c r="CD77" s="55"/>
      <c r="CE77" s="96"/>
      <c r="CF77" s="55"/>
      <c r="CG77" s="96"/>
      <c r="CH77" s="96"/>
      <c r="CI77" s="38" t="s">
        <v>148</v>
      </c>
    </row>
    <row r="78" spans="1:87" ht="16.5" hidden="1">
      <c r="A78" t="s">
        <v>1524</v>
      </c>
      <c r="B78" s="709" t="s">
        <v>52</v>
      </c>
      <c r="C78" s="709"/>
      <c r="D78" s="16" t="s">
        <v>818</v>
      </c>
      <c r="E78" t="s">
        <v>819</v>
      </c>
      <c r="G78" s="16" t="s">
        <v>818</v>
      </c>
      <c r="H78" s="197" t="s">
        <v>1692</v>
      </c>
      <c r="I78" s="9" t="s">
        <v>52</v>
      </c>
      <c r="J78" s="2"/>
      <c r="K78" s="164" t="str">
        <f>+M78</f>
        <v>?</v>
      </c>
      <c r="L78" s="166" t="s">
        <v>1226</v>
      </c>
      <c r="M78" s="52" t="s">
        <v>52</v>
      </c>
      <c r="N78" s="52"/>
      <c r="O78" s="39" t="s">
        <v>52</v>
      </c>
      <c r="P78" s="161"/>
      <c r="Q78" s="164" t="str">
        <f t="shared" si="435"/>
        <v>?</v>
      </c>
      <c r="R78" s="166" t="s">
        <v>1226</v>
      </c>
      <c r="S78" s="164" t="str">
        <f t="shared" ref="S78" si="450">+Q78</f>
        <v>?</v>
      </c>
      <c r="T78" s="166" t="s">
        <v>1226</v>
      </c>
      <c r="U78" s="164" t="str">
        <f t="shared" ref="U78" si="451">+S78</f>
        <v>?</v>
      </c>
      <c r="V78" s="166" t="s">
        <v>1226</v>
      </c>
      <c r="W78" s="164" t="str">
        <f t="shared" ref="W78" si="452">+U78</f>
        <v>?</v>
      </c>
      <c r="X78" s="166" t="s">
        <v>1226</v>
      </c>
      <c r="Y78" s="10" t="s">
        <v>52</v>
      </c>
      <c r="Z78" s="4">
        <v>0</v>
      </c>
      <c r="AA78" s="10" t="s">
        <v>52</v>
      </c>
      <c r="AB78" s="4">
        <v>0</v>
      </c>
      <c r="AC78" s="164" t="str">
        <f t="shared" ref="AC78:AC79" si="453">+AE78</f>
        <v>?</v>
      </c>
      <c r="AD78" s="166" t="s">
        <v>1226</v>
      </c>
      <c r="AE78" s="10" t="s">
        <v>52</v>
      </c>
      <c r="AF78" s="4">
        <v>0</v>
      </c>
      <c r="AG78" s="3" t="s">
        <v>52</v>
      </c>
      <c r="AH78" s="5">
        <v>0</v>
      </c>
      <c r="AI78" s="164" t="s">
        <v>52</v>
      </c>
      <c r="AJ78" s="166" t="s">
        <v>1226</v>
      </c>
      <c r="AK78" s="164" t="s">
        <v>52</v>
      </c>
      <c r="AL78" s="166" t="s">
        <v>1226</v>
      </c>
      <c r="AM78" s="164" t="str">
        <f t="shared" ref="AM78" si="454">+AK78</f>
        <v>?</v>
      </c>
      <c r="AN78" s="166" t="s">
        <v>1226</v>
      </c>
      <c r="AO78" s="24" t="s">
        <v>52</v>
      </c>
      <c r="AP78" s="5">
        <v>0</v>
      </c>
      <c r="AQ78" s="133"/>
      <c r="AR78" s="58" t="str">
        <f t="shared" ref="AR78:AR79" si="455">+AT78</f>
        <v>?</v>
      </c>
      <c r="AS78" s="166" t="s">
        <v>1226</v>
      </c>
      <c r="AT78" s="58" t="str">
        <f t="shared" ref="AT78:AT79" si="456">+AV78</f>
        <v>?</v>
      </c>
      <c r="AU78" s="166" t="s">
        <v>1226</v>
      </c>
      <c r="AV78" s="39" t="s">
        <v>52</v>
      </c>
      <c r="AW78" s="5">
        <v>0</v>
      </c>
      <c r="AX78" s="58" t="str">
        <f t="shared" ref="AX78" si="457">+AZ78</f>
        <v>?</v>
      </c>
      <c r="AY78" s="166" t="s">
        <v>1226</v>
      </c>
      <c r="AZ78" s="58" t="str">
        <f t="shared" ref="AZ78" si="458">+BB78</f>
        <v>?</v>
      </c>
      <c r="BA78" s="166" t="s">
        <v>1226</v>
      </c>
      <c r="BB78" s="164" t="s">
        <v>52</v>
      </c>
      <c r="BC78" s="166" t="s">
        <v>1226</v>
      </c>
      <c r="BD78" s="39" t="s">
        <v>52</v>
      </c>
      <c r="BE78" s="40">
        <v>0</v>
      </c>
      <c r="BF78" s="164" t="str">
        <f t="shared" ref="BF78" si="459">+BD78</f>
        <v>?</v>
      </c>
      <c r="BG78" s="166" t="s">
        <v>1226</v>
      </c>
      <c r="BH78" s="39" t="s">
        <v>52</v>
      </c>
      <c r="BI78" s="40">
        <v>0</v>
      </c>
      <c r="BJ78" s="164" t="str">
        <f t="shared" ref="BJ78:BJ79" si="460">+BH78</f>
        <v>?</v>
      </c>
      <c r="BK78" s="166" t="s">
        <v>1226</v>
      </c>
      <c r="BL78" s="164" t="str">
        <f t="shared" ref="BL78:BL79" si="461">+BJ78</f>
        <v>?</v>
      </c>
      <c r="BM78" s="166" t="s">
        <v>1226</v>
      </c>
      <c r="BN78" s="164" t="str">
        <f t="shared" ref="BN78:BN79" si="462">+BL78</f>
        <v>?</v>
      </c>
      <c r="BO78" s="166" t="s">
        <v>1226</v>
      </c>
      <c r="BP78" s="164" t="str">
        <f t="shared" ref="BP78:BP79" si="463">+BN78</f>
        <v>?</v>
      </c>
      <c r="BQ78" s="166" t="s">
        <v>1226</v>
      </c>
      <c r="BR78" s="164" t="s">
        <v>52</v>
      </c>
      <c r="BS78" s="166"/>
      <c r="BT78" s="133"/>
      <c r="BU78" s="96"/>
      <c r="BV78" s="55"/>
      <c r="BW78" s="96"/>
      <c r="BX78" s="55"/>
      <c r="BY78" s="96"/>
      <c r="BZ78" s="55"/>
      <c r="CA78" s="96"/>
      <c r="CB78" s="55"/>
      <c r="CC78" s="96"/>
      <c r="CD78" s="55"/>
      <c r="CE78" s="96"/>
      <c r="CF78" s="55"/>
      <c r="CG78" s="96"/>
      <c r="CH78" s="96"/>
      <c r="CI78" s="38" t="s">
        <v>148</v>
      </c>
    </row>
    <row r="79" spans="1:87" ht="16.5" hidden="1">
      <c r="A79" t="s">
        <v>1524</v>
      </c>
      <c r="B79" s="709" t="s">
        <v>52</v>
      </c>
      <c r="C79" s="709"/>
      <c r="D79" s="16" t="s">
        <v>818</v>
      </c>
      <c r="E79" t="s">
        <v>819</v>
      </c>
      <c r="G79" s="16" t="s">
        <v>818</v>
      </c>
      <c r="H79" s="197" t="s">
        <v>1693</v>
      </c>
      <c r="I79" s="52">
        <v>0</v>
      </c>
      <c r="J79" s="161">
        <v>0</v>
      </c>
      <c r="K79" s="164">
        <v>0</v>
      </c>
      <c r="L79" s="166" t="s">
        <v>1226</v>
      </c>
      <c r="M79" s="52">
        <v>0</v>
      </c>
      <c r="N79" s="52">
        <v>0</v>
      </c>
      <c r="O79" s="39">
        <v>0</v>
      </c>
      <c r="P79" s="161">
        <v>0</v>
      </c>
      <c r="Q79" s="164">
        <f t="shared" ref="Q79:Q80" si="464">+O79</f>
        <v>0</v>
      </c>
      <c r="R79" s="166" t="s">
        <v>1226</v>
      </c>
      <c r="S79" s="39">
        <v>0</v>
      </c>
      <c r="T79" s="161">
        <v>0</v>
      </c>
      <c r="U79" s="39">
        <v>0</v>
      </c>
      <c r="V79" s="161">
        <v>0</v>
      </c>
      <c r="W79" s="164">
        <f t="shared" ref="W79" si="465">+U79</f>
        <v>0</v>
      </c>
      <c r="X79" s="166" t="s">
        <v>1226</v>
      </c>
      <c r="Y79" s="10">
        <v>0</v>
      </c>
      <c r="Z79" s="4">
        <v>0</v>
      </c>
      <c r="AA79" s="10">
        <v>0</v>
      </c>
      <c r="AB79" s="4">
        <v>0</v>
      </c>
      <c r="AC79" s="164">
        <f t="shared" si="453"/>
        <v>0</v>
      </c>
      <c r="AD79" s="166" t="s">
        <v>1226</v>
      </c>
      <c r="AE79" s="10">
        <v>0</v>
      </c>
      <c r="AF79" s="4">
        <v>0</v>
      </c>
      <c r="AG79" s="3">
        <v>0</v>
      </c>
      <c r="AH79" s="5">
        <v>0</v>
      </c>
      <c r="AI79" s="164">
        <f t="shared" ref="AI79" si="466">+AG79</f>
        <v>0</v>
      </c>
      <c r="AJ79" s="166" t="s">
        <v>1226</v>
      </c>
      <c r="AK79" s="164">
        <f t="shared" ref="AK79" si="467">+AI79</f>
        <v>0</v>
      </c>
      <c r="AL79" s="166" t="s">
        <v>1226</v>
      </c>
      <c r="AM79" s="164">
        <f t="shared" ref="AM79" si="468">+AK79</f>
        <v>0</v>
      </c>
      <c r="AN79" s="166" t="s">
        <v>1226</v>
      </c>
      <c r="AO79" s="24">
        <v>0</v>
      </c>
      <c r="AP79" s="5">
        <v>0</v>
      </c>
      <c r="AQ79" s="133"/>
      <c r="AR79" s="58">
        <f t="shared" si="455"/>
        <v>0</v>
      </c>
      <c r="AS79" s="166" t="s">
        <v>1226</v>
      </c>
      <c r="AT79" s="58">
        <f t="shared" si="456"/>
        <v>0</v>
      </c>
      <c r="AU79" s="166" t="s">
        <v>1226</v>
      </c>
      <c r="AV79" s="39">
        <v>0</v>
      </c>
      <c r="AW79" s="5">
        <v>0</v>
      </c>
      <c r="AX79" s="58">
        <f t="shared" ref="AX79" si="469">+AZ79</f>
        <v>0</v>
      </c>
      <c r="AY79" s="166" t="s">
        <v>1226</v>
      </c>
      <c r="AZ79" s="58">
        <f t="shared" ref="AZ79" si="470">+BB79</f>
        <v>0</v>
      </c>
      <c r="BA79" s="166" t="s">
        <v>1226</v>
      </c>
      <c r="BB79" s="58">
        <f t="shared" ref="BB79" si="471">+BD79</f>
        <v>0</v>
      </c>
      <c r="BC79" s="166" t="s">
        <v>1226</v>
      </c>
      <c r="BD79" s="39">
        <v>0</v>
      </c>
      <c r="BE79" s="40">
        <v>0</v>
      </c>
      <c r="BF79" s="39">
        <v>0</v>
      </c>
      <c r="BG79" s="40">
        <v>0</v>
      </c>
      <c r="BH79" s="39">
        <v>0</v>
      </c>
      <c r="BI79" s="40">
        <v>0</v>
      </c>
      <c r="BJ79" s="164">
        <f t="shared" si="460"/>
        <v>0</v>
      </c>
      <c r="BK79" s="166" t="s">
        <v>1226</v>
      </c>
      <c r="BL79" s="164">
        <f t="shared" si="461"/>
        <v>0</v>
      </c>
      <c r="BM79" s="166" t="s">
        <v>1226</v>
      </c>
      <c r="BN79" s="164">
        <f t="shared" si="462"/>
        <v>0</v>
      </c>
      <c r="BO79" s="166" t="s">
        <v>1226</v>
      </c>
      <c r="BP79" s="164">
        <f t="shared" si="463"/>
        <v>0</v>
      </c>
      <c r="BQ79" s="166" t="s">
        <v>1226</v>
      </c>
      <c r="BR79" s="39">
        <v>0</v>
      </c>
      <c r="BS79" s="40">
        <v>0</v>
      </c>
      <c r="BT79" s="133"/>
      <c r="BU79" s="96"/>
      <c r="BV79" s="55"/>
      <c r="BW79" s="96"/>
      <c r="BX79" s="55"/>
      <c r="BY79" s="96"/>
      <c r="BZ79" s="55"/>
      <c r="CA79" s="96"/>
      <c r="CB79" s="55"/>
      <c r="CC79" s="96"/>
      <c r="CD79" s="55"/>
      <c r="CE79" s="96"/>
      <c r="CF79" s="55"/>
      <c r="CG79" s="96"/>
      <c r="CH79" s="96"/>
      <c r="CI79" s="38" t="s">
        <v>148</v>
      </c>
    </row>
    <row r="80" spans="1:87" ht="16.5" hidden="1">
      <c r="A80" t="s">
        <v>1524</v>
      </c>
      <c r="B80" s="709" t="s">
        <v>1592</v>
      </c>
      <c r="C80" s="709"/>
      <c r="D80" s="16" t="s">
        <v>818</v>
      </c>
      <c r="E80" t="s">
        <v>871</v>
      </c>
      <c r="G80" s="16" t="s">
        <v>818</v>
      </c>
      <c r="H80" s="197" t="s">
        <v>1694</v>
      </c>
      <c r="I80" s="52">
        <v>6</v>
      </c>
      <c r="J80" s="161">
        <v>0</v>
      </c>
      <c r="K80" s="3">
        <v>0</v>
      </c>
      <c r="L80" s="4">
        <v>0</v>
      </c>
      <c r="M80" s="52">
        <v>0</v>
      </c>
      <c r="N80" s="52">
        <v>0</v>
      </c>
      <c r="O80" s="39">
        <v>0</v>
      </c>
      <c r="P80" s="161">
        <v>0</v>
      </c>
      <c r="Q80" s="185">
        <f t="shared" si="464"/>
        <v>0</v>
      </c>
      <c r="R80" s="166" t="s">
        <v>1226</v>
      </c>
      <c r="S80" s="39">
        <v>0</v>
      </c>
      <c r="T80" s="161">
        <v>0</v>
      </c>
      <c r="U80" s="39">
        <v>0</v>
      </c>
      <c r="V80" s="161">
        <v>0</v>
      </c>
      <c r="W80" s="39">
        <v>0</v>
      </c>
      <c r="X80" s="161">
        <v>0</v>
      </c>
      <c r="Y80" s="10">
        <v>0</v>
      </c>
      <c r="Z80" s="4">
        <v>0</v>
      </c>
      <c r="AA80" s="10">
        <v>0</v>
      </c>
      <c r="AB80" s="4">
        <v>0</v>
      </c>
      <c r="AC80" s="164">
        <f t="shared" ref="AC80" si="472">+AE80</f>
        <v>0</v>
      </c>
      <c r="AD80" s="166" t="s">
        <v>1226</v>
      </c>
      <c r="AE80" s="10">
        <v>0</v>
      </c>
      <c r="AF80" s="4">
        <v>0</v>
      </c>
      <c r="AG80" s="3">
        <v>0</v>
      </c>
      <c r="AH80" s="5">
        <v>0</v>
      </c>
      <c r="AI80" s="164">
        <f t="shared" ref="AI80" si="473">+AG80</f>
        <v>0</v>
      </c>
      <c r="AJ80" s="166" t="s">
        <v>1226</v>
      </c>
      <c r="AK80" s="164">
        <f t="shared" ref="AK80" si="474">+AI80</f>
        <v>0</v>
      </c>
      <c r="AL80" s="166" t="s">
        <v>1226</v>
      </c>
      <c r="AM80" s="164">
        <f t="shared" ref="AM80" si="475">+AK80</f>
        <v>0</v>
      </c>
      <c r="AN80" s="166" t="s">
        <v>1226</v>
      </c>
      <c r="AO80" s="24">
        <v>0</v>
      </c>
      <c r="AP80" s="5">
        <v>0</v>
      </c>
      <c r="AQ80" s="133"/>
      <c r="AR80" s="58">
        <f t="shared" ref="AR80" si="476">+AT80</f>
        <v>0</v>
      </c>
      <c r="AS80" s="166" t="s">
        <v>1226</v>
      </c>
      <c r="AT80" s="58">
        <f t="shared" ref="AT80" si="477">+AV80</f>
        <v>0</v>
      </c>
      <c r="AU80" s="166" t="s">
        <v>1226</v>
      </c>
      <c r="AV80" s="39">
        <v>0</v>
      </c>
      <c r="AW80" s="5">
        <v>0</v>
      </c>
      <c r="AX80" s="58">
        <f t="shared" ref="AX80" si="478">+AZ80</f>
        <v>0</v>
      </c>
      <c r="AY80" s="166" t="s">
        <v>1226</v>
      </c>
      <c r="AZ80" s="58">
        <f t="shared" ref="AZ80" si="479">+BB80</f>
        <v>0</v>
      </c>
      <c r="BA80" s="166" t="s">
        <v>1226</v>
      </c>
      <c r="BB80" s="58">
        <f t="shared" ref="BB80" si="480">+BD80</f>
        <v>0</v>
      </c>
      <c r="BC80" s="166" t="s">
        <v>1226</v>
      </c>
      <c r="BD80" s="39">
        <v>0</v>
      </c>
      <c r="BE80" s="40">
        <v>0</v>
      </c>
      <c r="BF80" s="39">
        <v>0</v>
      </c>
      <c r="BG80" s="40">
        <v>0</v>
      </c>
      <c r="BH80" s="39">
        <v>0</v>
      </c>
      <c r="BI80" s="40">
        <v>0</v>
      </c>
      <c r="BJ80" s="164">
        <f t="shared" ref="BJ80:BJ81" si="481">+BH80</f>
        <v>0</v>
      </c>
      <c r="BK80" s="166" t="s">
        <v>1226</v>
      </c>
      <c r="BL80" s="164">
        <f t="shared" ref="BL80" si="482">+BJ80</f>
        <v>0</v>
      </c>
      <c r="BM80" s="166" t="s">
        <v>1226</v>
      </c>
      <c r="BN80" s="164">
        <f t="shared" ref="BN80" si="483">+BL80</f>
        <v>0</v>
      </c>
      <c r="BO80" s="166" t="s">
        <v>1226</v>
      </c>
      <c r="BP80" s="164">
        <f t="shared" ref="BP80" si="484">+BN80</f>
        <v>0</v>
      </c>
      <c r="BQ80" s="166" t="s">
        <v>1226</v>
      </c>
      <c r="BR80" s="39">
        <v>0</v>
      </c>
      <c r="BS80" s="40">
        <v>0</v>
      </c>
      <c r="BT80" s="133"/>
      <c r="BU80" s="96"/>
      <c r="BV80" s="55"/>
      <c r="BW80" s="96"/>
      <c r="BX80" s="55"/>
      <c r="BY80" s="96"/>
      <c r="BZ80" s="55"/>
      <c r="CA80" s="96"/>
      <c r="CB80" s="55"/>
      <c r="CC80" s="96"/>
      <c r="CD80" s="55"/>
      <c r="CE80" s="96"/>
      <c r="CF80" s="55"/>
      <c r="CG80" s="96"/>
      <c r="CH80" s="96"/>
      <c r="CI80" s="38" t="s">
        <v>1695</v>
      </c>
    </row>
    <row r="81" spans="1:88" ht="16.5" hidden="1">
      <c r="A81" t="s">
        <v>1524</v>
      </c>
      <c r="B81" s="746" t="s">
        <v>1592</v>
      </c>
      <c r="C81" s="746"/>
      <c r="D81" s="16" t="s">
        <v>818</v>
      </c>
      <c r="E81" t="s">
        <v>819</v>
      </c>
      <c r="G81" s="16" t="s">
        <v>818</v>
      </c>
      <c r="H81" s="197" t="s">
        <v>1696</v>
      </c>
      <c r="I81" s="164">
        <v>0</v>
      </c>
      <c r="J81" s="166" t="s">
        <v>1226</v>
      </c>
      <c r="K81" s="3">
        <v>0</v>
      </c>
      <c r="L81" s="4">
        <v>0</v>
      </c>
      <c r="M81" s="52">
        <v>0</v>
      </c>
      <c r="N81" s="52">
        <v>0</v>
      </c>
      <c r="O81" s="39">
        <v>1</v>
      </c>
      <c r="P81" s="161">
        <v>0</v>
      </c>
      <c r="Q81" s="185">
        <v>0</v>
      </c>
      <c r="R81" s="166" t="s">
        <v>1226</v>
      </c>
      <c r="S81" s="185">
        <f t="shared" ref="S81" si="485">+Q81</f>
        <v>0</v>
      </c>
      <c r="T81" s="166" t="s">
        <v>1226</v>
      </c>
      <c r="U81" s="185">
        <f t="shared" ref="U81" si="486">+S81</f>
        <v>0</v>
      </c>
      <c r="V81" s="166" t="s">
        <v>1226</v>
      </c>
      <c r="W81" s="10">
        <v>0</v>
      </c>
      <c r="X81" s="4">
        <v>0</v>
      </c>
      <c r="Y81" s="10">
        <v>1</v>
      </c>
      <c r="Z81" s="4">
        <v>0</v>
      </c>
      <c r="AA81" s="10">
        <v>0</v>
      </c>
      <c r="AB81" s="4">
        <v>0</v>
      </c>
      <c r="AC81" s="164">
        <f t="shared" ref="AC81" si="487">+AE81</f>
        <v>0</v>
      </c>
      <c r="AD81" s="166" t="s">
        <v>1226</v>
      </c>
      <c r="AE81" s="10">
        <v>0</v>
      </c>
      <c r="AF81" s="4">
        <v>0</v>
      </c>
      <c r="AG81" s="3">
        <v>0</v>
      </c>
      <c r="AH81" s="5">
        <v>0</v>
      </c>
      <c r="AI81" s="164">
        <f t="shared" ref="AI81" si="488">+AG81</f>
        <v>0</v>
      </c>
      <c r="AJ81" s="166" t="s">
        <v>1226</v>
      </c>
      <c r="AK81" s="164">
        <f t="shared" ref="AK81" si="489">+AI81</f>
        <v>0</v>
      </c>
      <c r="AL81" s="166" t="s">
        <v>1226</v>
      </c>
      <c r="AM81" s="164">
        <f t="shared" ref="AM81" si="490">+AK81</f>
        <v>0</v>
      </c>
      <c r="AN81" s="166" t="s">
        <v>1226</v>
      </c>
      <c r="AO81" s="24">
        <v>0</v>
      </c>
      <c r="AP81" s="5">
        <v>0</v>
      </c>
      <c r="AQ81" s="133"/>
      <c r="AR81" s="58">
        <f t="shared" ref="AR81" si="491">+AT81</f>
        <v>0</v>
      </c>
      <c r="AS81" s="166" t="s">
        <v>1226</v>
      </c>
      <c r="AT81" s="58">
        <f t="shared" ref="AT81" si="492">+AV81</f>
        <v>0</v>
      </c>
      <c r="AU81" s="166" t="s">
        <v>1226</v>
      </c>
      <c r="AV81" s="39">
        <v>0</v>
      </c>
      <c r="AW81" s="5">
        <v>0</v>
      </c>
      <c r="AX81" s="58">
        <f t="shared" ref="AX81" si="493">+AZ81</f>
        <v>0</v>
      </c>
      <c r="AY81" s="166" t="s">
        <v>1226</v>
      </c>
      <c r="AZ81" s="58">
        <f t="shared" ref="AZ81" si="494">+BB81</f>
        <v>0</v>
      </c>
      <c r="BA81" s="166" t="s">
        <v>1226</v>
      </c>
      <c r="BB81" s="39">
        <v>0</v>
      </c>
      <c r="BC81" s="5">
        <v>0</v>
      </c>
      <c r="BD81" s="39">
        <v>0</v>
      </c>
      <c r="BE81" s="40">
        <v>0</v>
      </c>
      <c r="BF81" s="164">
        <f t="shared" ref="BF81" si="495">+BD81</f>
        <v>0</v>
      </c>
      <c r="BG81" s="166" t="s">
        <v>1226</v>
      </c>
      <c r="BH81" s="39">
        <v>0</v>
      </c>
      <c r="BI81" s="40">
        <v>0</v>
      </c>
      <c r="BJ81" s="164">
        <f t="shared" si="481"/>
        <v>0</v>
      </c>
      <c r="BK81" s="166" t="s">
        <v>1226</v>
      </c>
      <c r="BL81" s="164">
        <f t="shared" ref="BL81" si="496">+BJ81</f>
        <v>0</v>
      </c>
      <c r="BM81" s="166" t="s">
        <v>1226</v>
      </c>
      <c r="BN81" s="164">
        <f t="shared" ref="BN81" si="497">+BL81</f>
        <v>0</v>
      </c>
      <c r="BO81" s="166" t="s">
        <v>1226</v>
      </c>
      <c r="BP81" s="164">
        <f t="shared" ref="BP81" si="498">+BN81</f>
        <v>0</v>
      </c>
      <c r="BQ81" s="166" t="s">
        <v>1226</v>
      </c>
      <c r="BR81" s="39">
        <v>0</v>
      </c>
      <c r="BS81" s="40">
        <v>0</v>
      </c>
      <c r="BT81" s="133"/>
      <c r="BU81" s="96"/>
      <c r="BV81" s="55"/>
      <c r="BW81" s="96"/>
      <c r="BX81" s="55"/>
      <c r="BY81" s="96"/>
      <c r="BZ81" s="55"/>
      <c r="CA81" s="96"/>
      <c r="CB81" s="55"/>
      <c r="CC81" s="96"/>
      <c r="CD81" s="55"/>
      <c r="CE81" s="96"/>
      <c r="CF81" s="55"/>
      <c r="CG81" s="96"/>
      <c r="CH81" s="96"/>
      <c r="CI81" s="38" t="s">
        <v>156</v>
      </c>
    </row>
    <row r="82" spans="1:88" ht="16.5" hidden="1">
      <c r="A82" t="s">
        <v>1524</v>
      </c>
      <c r="B82" s="16">
        <v>0</v>
      </c>
      <c r="C82" s="16"/>
      <c r="D82" s="16" t="s">
        <v>818</v>
      </c>
      <c r="E82" t="s">
        <v>821</v>
      </c>
      <c r="G82" s="16" t="s">
        <v>818</v>
      </c>
      <c r="H82" s="197" t="s">
        <v>1249</v>
      </c>
      <c r="I82" s="10">
        <v>0</v>
      </c>
      <c r="J82" s="4">
        <v>0</v>
      </c>
      <c r="K82" s="3">
        <v>0</v>
      </c>
      <c r="L82" s="4">
        <v>0</v>
      </c>
      <c r="M82" s="10">
        <v>0</v>
      </c>
      <c r="N82" s="10">
        <v>0</v>
      </c>
      <c r="O82" s="3">
        <v>1</v>
      </c>
      <c r="P82" s="4">
        <v>5</v>
      </c>
      <c r="Q82" s="164">
        <f t="shared" si="260"/>
        <v>1</v>
      </c>
      <c r="R82" s="166">
        <f>+P82</f>
        <v>5</v>
      </c>
      <c r="S82" s="3">
        <v>0</v>
      </c>
      <c r="T82" s="4">
        <v>0</v>
      </c>
      <c r="U82" s="3">
        <v>0</v>
      </c>
      <c r="V82" s="4">
        <v>0</v>
      </c>
      <c r="W82" s="164">
        <f>+U82</f>
        <v>0</v>
      </c>
      <c r="X82" s="166" t="s">
        <v>1226</v>
      </c>
      <c r="Y82" s="3">
        <v>0</v>
      </c>
      <c r="Z82" s="4">
        <v>0</v>
      </c>
      <c r="AA82" s="10">
        <v>0</v>
      </c>
      <c r="AB82" s="4">
        <v>0</v>
      </c>
      <c r="AC82" s="164">
        <f t="shared" si="194"/>
        <v>0</v>
      </c>
      <c r="AD82" s="166" t="s">
        <v>1226</v>
      </c>
      <c r="AE82" s="3">
        <v>0</v>
      </c>
      <c r="AF82" s="5">
        <v>0</v>
      </c>
      <c r="AG82" s="3">
        <v>0</v>
      </c>
      <c r="AH82" s="5">
        <v>0</v>
      </c>
      <c r="AI82" s="164">
        <f t="shared" si="158"/>
        <v>0</v>
      </c>
      <c r="AJ82" s="166" t="s">
        <v>1226</v>
      </c>
      <c r="AK82" s="164">
        <f t="shared" si="159"/>
        <v>0</v>
      </c>
      <c r="AL82" s="166" t="s">
        <v>1226</v>
      </c>
      <c r="AM82" s="164">
        <f t="shared" ref="AM82:AM83" si="499">+AK82</f>
        <v>0</v>
      </c>
      <c r="AN82" s="166" t="s">
        <v>1226</v>
      </c>
      <c r="AO82" s="24">
        <v>0</v>
      </c>
      <c r="AP82" s="5">
        <v>0</v>
      </c>
      <c r="AQ82" s="132"/>
      <c r="AR82" s="164">
        <f t="shared" si="161"/>
        <v>0</v>
      </c>
      <c r="AS82" s="166" t="s">
        <v>1226</v>
      </c>
      <c r="AT82" s="164">
        <f t="shared" si="162"/>
        <v>0</v>
      </c>
      <c r="AU82" s="166" t="s">
        <v>1226</v>
      </c>
      <c r="AV82" s="39">
        <v>0</v>
      </c>
      <c r="AW82" s="40">
        <v>0</v>
      </c>
      <c r="AX82" s="164">
        <f t="shared" si="287"/>
        <v>0</v>
      </c>
      <c r="AY82" s="166" t="s">
        <v>1226</v>
      </c>
      <c r="AZ82" s="164">
        <f t="shared" si="288"/>
        <v>0</v>
      </c>
      <c r="BA82" s="166" t="s">
        <v>1226</v>
      </c>
      <c r="BB82" s="164">
        <f t="shared" si="336"/>
        <v>0</v>
      </c>
      <c r="BC82" s="166" t="s">
        <v>1226</v>
      </c>
      <c r="BD82" s="39">
        <v>0</v>
      </c>
      <c r="BE82" s="40">
        <v>0</v>
      </c>
      <c r="BF82" s="39">
        <v>0</v>
      </c>
      <c r="BG82" s="40">
        <v>0</v>
      </c>
      <c r="BH82" s="39">
        <v>0</v>
      </c>
      <c r="BI82" s="40">
        <v>0</v>
      </c>
      <c r="BJ82" s="164">
        <f t="shared" si="307"/>
        <v>0</v>
      </c>
      <c r="BK82" s="166" t="s">
        <v>1226</v>
      </c>
      <c r="BL82" s="164">
        <f t="shared" si="308"/>
        <v>0</v>
      </c>
      <c r="BM82" s="166" t="s">
        <v>1226</v>
      </c>
      <c r="BN82" s="164">
        <f t="shared" si="309"/>
        <v>0</v>
      </c>
      <c r="BO82" s="166" t="s">
        <v>1226</v>
      </c>
      <c r="BP82" s="164">
        <f t="shared" si="310"/>
        <v>0</v>
      </c>
      <c r="BQ82" s="166" t="s">
        <v>1226</v>
      </c>
      <c r="BR82" s="164"/>
      <c r="BS82" s="166"/>
      <c r="BT82" s="132"/>
      <c r="BU82" s="146"/>
      <c r="BV82" s="147"/>
      <c r="BW82" s="146"/>
      <c r="BX82" s="147"/>
      <c r="BY82" s="146"/>
      <c r="BZ82" s="147"/>
      <c r="CA82" s="146"/>
      <c r="CB82" s="147"/>
      <c r="CC82" s="146"/>
      <c r="CD82" s="147"/>
      <c r="CE82" s="146"/>
      <c r="CF82" s="147"/>
      <c r="CG82" s="146"/>
      <c r="CH82" s="146"/>
      <c r="CI82" t="s">
        <v>718</v>
      </c>
    </row>
    <row r="83" spans="1:88" ht="16.5" hidden="1">
      <c r="A83" t="s">
        <v>1524</v>
      </c>
      <c r="B83" s="16">
        <v>0</v>
      </c>
      <c r="C83" s="16"/>
      <c r="D83" s="16" t="s">
        <v>818</v>
      </c>
      <c r="E83" t="s">
        <v>821</v>
      </c>
      <c r="G83" s="16" t="s">
        <v>818</v>
      </c>
      <c r="H83" s="197" t="s">
        <v>1248</v>
      </c>
      <c r="I83" s="3">
        <v>0</v>
      </c>
      <c r="J83" s="4">
        <v>0</v>
      </c>
      <c r="K83" s="3">
        <v>0</v>
      </c>
      <c r="L83" s="4">
        <v>0</v>
      </c>
      <c r="M83" s="10">
        <v>0</v>
      </c>
      <c r="N83" s="4">
        <v>0</v>
      </c>
      <c r="O83" s="3">
        <v>0</v>
      </c>
      <c r="P83" s="4">
        <v>0</v>
      </c>
      <c r="Q83" s="164">
        <f t="shared" si="260"/>
        <v>0</v>
      </c>
      <c r="R83" s="166" t="s">
        <v>1226</v>
      </c>
      <c r="S83" s="163">
        <v>1</v>
      </c>
      <c r="T83" s="402">
        <v>2</v>
      </c>
      <c r="U83" s="3">
        <v>0</v>
      </c>
      <c r="V83" s="4">
        <v>0</v>
      </c>
      <c r="W83" s="164">
        <f>+U83</f>
        <v>0</v>
      </c>
      <c r="X83" s="166" t="s">
        <v>1226</v>
      </c>
      <c r="Y83" s="3">
        <v>0</v>
      </c>
      <c r="Z83" s="4">
        <v>0</v>
      </c>
      <c r="AA83" s="10">
        <v>0</v>
      </c>
      <c r="AB83" s="4">
        <v>0</v>
      </c>
      <c r="AC83" s="164">
        <f t="shared" ref="AC83" si="500">+AA83</f>
        <v>0</v>
      </c>
      <c r="AD83" s="166" t="s">
        <v>1226</v>
      </c>
      <c r="AE83" s="3">
        <v>0</v>
      </c>
      <c r="AF83" s="5">
        <v>0</v>
      </c>
      <c r="AG83" s="3">
        <v>0</v>
      </c>
      <c r="AH83" s="5">
        <v>0</v>
      </c>
      <c r="AI83" s="164">
        <f t="shared" si="158"/>
        <v>0</v>
      </c>
      <c r="AJ83" s="166" t="s">
        <v>1226</v>
      </c>
      <c r="AK83" s="164">
        <f t="shared" si="159"/>
        <v>0</v>
      </c>
      <c r="AL83" s="166" t="s">
        <v>1226</v>
      </c>
      <c r="AM83" s="164">
        <f t="shared" si="499"/>
        <v>0</v>
      </c>
      <c r="AN83" s="166" t="s">
        <v>1226</v>
      </c>
      <c r="AO83" s="24">
        <v>0</v>
      </c>
      <c r="AP83" s="5">
        <v>0</v>
      </c>
      <c r="AQ83" s="132"/>
      <c r="AR83" s="164">
        <f t="shared" si="161"/>
        <v>0</v>
      </c>
      <c r="AS83" s="166" t="s">
        <v>1226</v>
      </c>
      <c r="AT83" s="164">
        <f t="shared" si="162"/>
        <v>0</v>
      </c>
      <c r="AU83" s="166" t="s">
        <v>1226</v>
      </c>
      <c r="AV83" s="39">
        <v>0</v>
      </c>
      <c r="AW83" s="40">
        <v>0</v>
      </c>
      <c r="AX83" s="164">
        <f t="shared" si="287"/>
        <v>0</v>
      </c>
      <c r="AY83" s="166" t="s">
        <v>1226</v>
      </c>
      <c r="AZ83" s="164">
        <f t="shared" si="288"/>
        <v>0</v>
      </c>
      <c r="BA83" s="166" t="s">
        <v>1226</v>
      </c>
      <c r="BB83" s="164">
        <f t="shared" si="336"/>
        <v>0</v>
      </c>
      <c r="BC83" s="166" t="s">
        <v>1226</v>
      </c>
      <c r="BD83" s="39">
        <v>0</v>
      </c>
      <c r="BE83" s="40">
        <v>0</v>
      </c>
      <c r="BF83" s="39">
        <v>0</v>
      </c>
      <c r="BG83" s="40">
        <v>0</v>
      </c>
      <c r="BH83" s="39">
        <v>0</v>
      </c>
      <c r="BI83" s="40">
        <v>0</v>
      </c>
      <c r="BJ83" s="164">
        <f t="shared" si="307"/>
        <v>0</v>
      </c>
      <c r="BK83" s="166" t="s">
        <v>1226</v>
      </c>
      <c r="BL83" s="164">
        <f t="shared" si="308"/>
        <v>0</v>
      </c>
      <c r="BM83" s="166" t="s">
        <v>1226</v>
      </c>
      <c r="BN83" s="164">
        <f t="shared" si="309"/>
        <v>0</v>
      </c>
      <c r="BO83" s="166" t="s">
        <v>1226</v>
      </c>
      <c r="BP83" s="164">
        <f t="shared" si="310"/>
        <v>0</v>
      </c>
      <c r="BQ83" s="166" t="s">
        <v>1226</v>
      </c>
      <c r="BR83" s="164"/>
      <c r="BS83" s="166"/>
      <c r="BT83" s="132"/>
      <c r="BU83" s="146"/>
      <c r="BV83" s="147"/>
      <c r="BW83" s="146"/>
      <c r="BX83" s="147"/>
      <c r="BY83" s="146"/>
      <c r="BZ83" s="147"/>
      <c r="CA83" s="146"/>
      <c r="CB83" s="147"/>
      <c r="CC83" s="146"/>
      <c r="CD83" s="147"/>
      <c r="CE83" s="146"/>
      <c r="CF83" s="147"/>
      <c r="CG83" s="146"/>
      <c r="CH83" s="146"/>
      <c r="CI83" t="s">
        <v>962</v>
      </c>
    </row>
    <row r="84" spans="1:88" ht="16.5" hidden="1">
      <c r="A84" t="s">
        <v>1524</v>
      </c>
      <c r="B84" s="16">
        <v>0</v>
      </c>
      <c r="C84" s="16"/>
      <c r="D84" s="16" t="s">
        <v>818</v>
      </c>
      <c r="E84" t="s">
        <v>871</v>
      </c>
      <c r="G84" s="16" t="s">
        <v>818</v>
      </c>
      <c r="H84" s="197" t="s">
        <v>1203</v>
      </c>
      <c r="I84" s="3">
        <v>0</v>
      </c>
      <c r="J84" s="4">
        <v>0</v>
      </c>
      <c r="K84" s="3">
        <v>0</v>
      </c>
      <c r="L84" s="4">
        <v>0</v>
      </c>
      <c r="M84" s="10">
        <v>0</v>
      </c>
      <c r="N84" s="4">
        <v>0</v>
      </c>
      <c r="O84" s="3">
        <v>0</v>
      </c>
      <c r="P84" s="4">
        <v>0</v>
      </c>
      <c r="Q84" s="164">
        <f t="shared" si="260"/>
        <v>0</v>
      </c>
      <c r="R84" s="166" t="s">
        <v>1226</v>
      </c>
      <c r="S84" s="3">
        <v>0</v>
      </c>
      <c r="T84" s="4">
        <v>0</v>
      </c>
      <c r="U84" s="3">
        <v>0</v>
      </c>
      <c r="V84" s="4">
        <v>0</v>
      </c>
      <c r="W84" s="164">
        <f>+U84</f>
        <v>0</v>
      </c>
      <c r="X84" s="166" t="s">
        <v>1226</v>
      </c>
      <c r="Y84" s="3">
        <v>0</v>
      </c>
      <c r="Z84" s="4">
        <v>0</v>
      </c>
      <c r="AA84" s="10">
        <v>0</v>
      </c>
      <c r="AB84" s="4">
        <v>0</v>
      </c>
      <c r="AC84" s="164">
        <f t="shared" si="194"/>
        <v>0</v>
      </c>
      <c r="AD84" s="166" t="s">
        <v>1226</v>
      </c>
      <c r="AE84" s="3">
        <v>0</v>
      </c>
      <c r="AF84" s="5">
        <v>0</v>
      </c>
      <c r="AG84" s="3">
        <v>0</v>
      </c>
      <c r="AH84" s="5">
        <v>0</v>
      </c>
      <c r="AI84" s="164">
        <f t="shared" si="158"/>
        <v>0</v>
      </c>
      <c r="AJ84" s="166" t="s">
        <v>1226</v>
      </c>
      <c r="AK84" s="164">
        <f t="shared" si="159"/>
        <v>0</v>
      </c>
      <c r="AL84" s="166" t="s">
        <v>1226</v>
      </c>
      <c r="AM84" s="164">
        <f t="shared" ref="AM84" si="501">+AK84</f>
        <v>0</v>
      </c>
      <c r="AN84" s="166" t="s">
        <v>1226</v>
      </c>
      <c r="AO84" s="24">
        <v>0</v>
      </c>
      <c r="AP84" s="5">
        <v>0</v>
      </c>
      <c r="AQ84" s="132"/>
      <c r="AR84" s="164">
        <f t="shared" si="161"/>
        <v>0</v>
      </c>
      <c r="AS84" s="166" t="s">
        <v>1226</v>
      </c>
      <c r="AT84" s="164">
        <f t="shared" si="162"/>
        <v>0</v>
      </c>
      <c r="AU84" s="166" t="s">
        <v>1226</v>
      </c>
      <c r="AV84" s="39">
        <v>0</v>
      </c>
      <c r="AW84" s="40">
        <v>0</v>
      </c>
      <c r="AX84" s="164">
        <f t="shared" si="287"/>
        <v>0</v>
      </c>
      <c r="AY84" s="166" t="s">
        <v>1226</v>
      </c>
      <c r="AZ84" s="164">
        <f t="shared" si="288"/>
        <v>0</v>
      </c>
      <c r="BA84" s="166" t="s">
        <v>1226</v>
      </c>
      <c r="BB84" s="164">
        <f t="shared" si="336"/>
        <v>0</v>
      </c>
      <c r="BC84" s="166" t="s">
        <v>1226</v>
      </c>
      <c r="BD84" s="52">
        <v>0</v>
      </c>
      <c r="BE84" s="40">
        <v>0</v>
      </c>
      <c r="BF84" s="39">
        <v>0</v>
      </c>
      <c r="BG84" s="40">
        <v>0</v>
      </c>
      <c r="BH84" s="39">
        <v>0</v>
      </c>
      <c r="BI84" s="40">
        <v>0</v>
      </c>
      <c r="BJ84" s="164">
        <f t="shared" si="307"/>
        <v>0</v>
      </c>
      <c r="BK84" s="166" t="s">
        <v>1226</v>
      </c>
      <c r="BL84" s="164">
        <f t="shared" si="308"/>
        <v>0</v>
      </c>
      <c r="BM84" s="166" t="s">
        <v>1226</v>
      </c>
      <c r="BN84" s="164">
        <f t="shared" si="309"/>
        <v>0</v>
      </c>
      <c r="BO84" s="166" t="s">
        <v>1226</v>
      </c>
      <c r="BP84" s="164">
        <f t="shared" si="310"/>
        <v>0</v>
      </c>
      <c r="BQ84" s="166" t="s">
        <v>1226</v>
      </c>
      <c r="BR84" s="164"/>
      <c r="BS84" s="166"/>
      <c r="BT84" s="132"/>
      <c r="BU84" s="146"/>
      <c r="BV84" s="147"/>
      <c r="BW84" s="146"/>
      <c r="BX84" s="147"/>
      <c r="BY84" s="146"/>
      <c r="BZ84" s="147"/>
      <c r="CA84" s="146"/>
      <c r="CB84" s="147"/>
      <c r="CC84" s="146"/>
      <c r="CD84" s="147"/>
      <c r="CE84" s="146"/>
      <c r="CF84" s="147"/>
      <c r="CG84" s="146"/>
      <c r="CH84" s="146"/>
      <c r="CI84" t="s">
        <v>961</v>
      </c>
    </row>
    <row r="85" spans="1:88" hidden="1">
      <c r="A85" t="s">
        <v>1524</v>
      </c>
      <c r="B85" s="16">
        <v>0</v>
      </c>
      <c r="C85" s="16"/>
      <c r="D85" s="16" t="s">
        <v>818</v>
      </c>
      <c r="E85" t="s">
        <v>871</v>
      </c>
      <c r="G85" s="16" t="s">
        <v>818</v>
      </c>
      <c r="H85" s="37" t="s">
        <v>110</v>
      </c>
      <c r="I85" s="3">
        <v>0</v>
      </c>
      <c r="J85" s="2"/>
      <c r="K85" s="3">
        <v>0</v>
      </c>
      <c r="L85" s="4"/>
      <c r="M85" s="10">
        <v>0</v>
      </c>
      <c r="N85" s="10"/>
      <c r="O85" s="3">
        <v>5</v>
      </c>
      <c r="P85" s="4"/>
      <c r="Q85" s="164">
        <v>0</v>
      </c>
      <c r="R85" s="166" t="s">
        <v>1226</v>
      </c>
      <c r="S85" s="20"/>
      <c r="T85" s="166" t="s">
        <v>1226</v>
      </c>
      <c r="U85" s="164">
        <v>0</v>
      </c>
      <c r="V85" s="164"/>
      <c r="W85" s="164">
        <v>0</v>
      </c>
      <c r="X85" s="166"/>
      <c r="Y85" s="164">
        <v>0</v>
      </c>
      <c r="Z85" s="166"/>
      <c r="AA85" s="10" t="s">
        <v>937</v>
      </c>
      <c r="AB85" s="4"/>
      <c r="AC85" s="164" t="str">
        <f t="shared" si="194"/>
        <v>r</v>
      </c>
      <c r="AD85" s="166" t="s">
        <v>1226</v>
      </c>
      <c r="AE85" s="180"/>
      <c r="AF85" s="180"/>
      <c r="AG85" s="3" t="s">
        <v>937</v>
      </c>
      <c r="AH85" s="5">
        <v>0</v>
      </c>
      <c r="AI85" s="164" t="str">
        <f t="shared" si="158"/>
        <v>r</v>
      </c>
      <c r="AJ85" s="166" t="s">
        <v>1226</v>
      </c>
      <c r="AK85" s="164" t="str">
        <f t="shared" si="159"/>
        <v>r</v>
      </c>
      <c r="AL85" s="166" t="s">
        <v>1226</v>
      </c>
      <c r="AM85" s="164" t="str">
        <f t="shared" ref="AM85" si="502">+AK85</f>
        <v>r</v>
      </c>
      <c r="AN85" s="166" t="s">
        <v>1226</v>
      </c>
      <c r="AO85" s="3"/>
      <c r="AP85" s="5"/>
      <c r="AQ85" s="132"/>
      <c r="AR85" s="164">
        <f t="shared" si="161"/>
        <v>0</v>
      </c>
      <c r="AS85" s="166" t="s">
        <v>1226</v>
      </c>
      <c r="AT85" s="164">
        <f t="shared" si="162"/>
        <v>0</v>
      </c>
      <c r="AU85" s="166" t="s">
        <v>1226</v>
      </c>
      <c r="AV85" s="39"/>
      <c r="AW85" s="40"/>
      <c r="AX85" s="164" t="str">
        <f t="shared" si="287"/>
        <v>r</v>
      </c>
      <c r="AY85" s="166" t="s">
        <v>1226</v>
      </c>
      <c r="AZ85" s="164" t="str">
        <f t="shared" si="288"/>
        <v>r</v>
      </c>
      <c r="BA85" s="166" t="s">
        <v>1226</v>
      </c>
      <c r="BB85" s="164" t="str">
        <f t="shared" si="336"/>
        <v>r</v>
      </c>
      <c r="BC85" s="166" t="s">
        <v>1226</v>
      </c>
      <c r="BD85" s="98" t="s">
        <v>937</v>
      </c>
      <c r="BE85" s="40"/>
      <c r="BF85" s="98" t="s">
        <v>937</v>
      </c>
      <c r="BG85" s="98"/>
      <c r="BH85" s="98" t="s">
        <v>937</v>
      </c>
      <c r="BI85" s="98"/>
      <c r="BJ85" s="164" t="str">
        <f t="shared" si="307"/>
        <v>r</v>
      </c>
      <c r="BK85" s="166" t="s">
        <v>1226</v>
      </c>
      <c r="BL85" s="164" t="str">
        <f t="shared" si="308"/>
        <v>r</v>
      </c>
      <c r="BM85" s="166" t="s">
        <v>1226</v>
      </c>
      <c r="BN85" s="164" t="str">
        <f t="shared" si="309"/>
        <v>r</v>
      </c>
      <c r="BO85" s="166" t="s">
        <v>1226</v>
      </c>
      <c r="BP85" s="164" t="str">
        <f t="shared" si="310"/>
        <v>r</v>
      </c>
      <c r="BQ85" s="166" t="s">
        <v>1226</v>
      </c>
      <c r="BR85" s="164"/>
      <c r="BS85" s="166"/>
      <c r="BT85" s="132"/>
      <c r="BU85" s="146"/>
      <c r="BV85" s="147"/>
      <c r="BW85" s="146"/>
      <c r="BX85" s="147"/>
      <c r="BY85" s="146"/>
      <c r="BZ85" s="147"/>
      <c r="CA85" s="146"/>
      <c r="CB85" s="147"/>
      <c r="CC85" s="146"/>
      <c r="CD85" s="147"/>
      <c r="CE85" s="146"/>
      <c r="CF85" s="55"/>
      <c r="CG85" s="96"/>
      <c r="CH85" s="96"/>
    </row>
    <row r="86" spans="1:88" ht="16.5" hidden="1">
      <c r="A86" t="s">
        <v>1524</v>
      </c>
      <c r="B86">
        <v>0</v>
      </c>
      <c r="D86" s="16" t="s">
        <v>959</v>
      </c>
      <c r="E86" t="s">
        <v>871</v>
      </c>
      <c r="G86" s="16" t="s">
        <v>818</v>
      </c>
      <c r="H86" s="197" t="s">
        <v>2822</v>
      </c>
      <c r="I86" s="9"/>
      <c r="J86" s="2"/>
      <c r="K86" s="164"/>
      <c r="L86" s="166"/>
      <c r="M86" s="10"/>
      <c r="N86" s="10"/>
      <c r="O86" s="3"/>
      <c r="P86" s="4"/>
      <c r="Q86" s="164"/>
      <c r="R86" s="166"/>
      <c r="S86" s="10"/>
      <c r="T86" s="4"/>
      <c r="U86" s="10"/>
      <c r="V86" s="4"/>
      <c r="W86" s="164"/>
      <c r="X86" s="166"/>
      <c r="Y86" s="10"/>
      <c r="Z86" s="4"/>
      <c r="AA86" s="10"/>
      <c r="AB86" s="4"/>
      <c r="AC86" s="164"/>
      <c r="AD86" s="166"/>
      <c r="AE86" s="164"/>
      <c r="AF86" s="164"/>
      <c r="AG86" s="3"/>
      <c r="AH86" s="5"/>
      <c r="AI86" s="164"/>
      <c r="AJ86" s="166"/>
      <c r="AK86" s="164"/>
      <c r="AL86" s="166"/>
      <c r="AM86" s="164"/>
      <c r="AN86" s="166"/>
      <c r="AO86" s="164"/>
      <c r="AP86" s="166"/>
      <c r="AQ86" s="132"/>
      <c r="AR86" s="164"/>
      <c r="AS86" s="166"/>
      <c r="AT86" s="164"/>
      <c r="AU86" s="166"/>
      <c r="AV86" s="52"/>
      <c r="AW86" s="40"/>
      <c r="AX86" s="164"/>
      <c r="AY86" s="166"/>
      <c r="AZ86" s="164"/>
      <c r="BA86" s="166"/>
      <c r="BB86" s="164"/>
      <c r="BC86" s="166"/>
      <c r="BD86" s="98"/>
      <c r="BE86" s="40"/>
      <c r="BF86" s="52"/>
      <c r="BG86" s="40"/>
      <c r="BH86" s="39">
        <v>0</v>
      </c>
      <c r="BI86" s="40">
        <v>0</v>
      </c>
      <c r="BJ86" s="164">
        <f>+BH86</f>
        <v>0</v>
      </c>
      <c r="BK86" s="166" t="s">
        <v>1226</v>
      </c>
      <c r="BL86" s="164">
        <f>+BJ86</f>
        <v>0</v>
      </c>
      <c r="BM86" s="166" t="s">
        <v>1226</v>
      </c>
      <c r="BN86" s="164">
        <f t="shared" ref="BN86" si="503">+BL86</f>
        <v>0</v>
      </c>
      <c r="BO86" s="166" t="s">
        <v>1226</v>
      </c>
      <c r="BP86" s="164">
        <f t="shared" ref="BP86" si="504">+BN86</f>
        <v>0</v>
      </c>
      <c r="BQ86" s="166" t="s">
        <v>1226</v>
      </c>
      <c r="BR86" s="146">
        <v>0</v>
      </c>
      <c r="BS86" s="147">
        <v>0</v>
      </c>
      <c r="BT86" s="132"/>
      <c r="BU86" s="175">
        <v>1</v>
      </c>
      <c r="BV86" s="1108">
        <v>0</v>
      </c>
      <c r="BW86" s="164">
        <f>+BU86</f>
        <v>1</v>
      </c>
      <c r="BX86" s="166" t="s">
        <v>1226</v>
      </c>
      <c r="BY86" s="164">
        <f>+BW86</f>
        <v>1</v>
      </c>
      <c r="BZ86" s="166" t="s">
        <v>1226</v>
      </c>
      <c r="CA86" s="146"/>
      <c r="CB86" s="147"/>
      <c r="CC86" s="146"/>
      <c r="CD86" s="147"/>
      <c r="CE86" s="146"/>
      <c r="CF86" s="55"/>
      <c r="CG86" s="96"/>
      <c r="CH86" s="96"/>
    </row>
    <row r="87" spans="1:88" ht="16.5" hidden="1">
      <c r="A87" t="s">
        <v>1524</v>
      </c>
      <c r="B87">
        <v>0</v>
      </c>
      <c r="D87" s="16" t="s">
        <v>959</v>
      </c>
      <c r="E87" t="s">
        <v>821</v>
      </c>
      <c r="G87" s="16" t="s">
        <v>818</v>
      </c>
      <c r="H87" s="197" t="s">
        <v>2820</v>
      </c>
      <c r="I87" s="9"/>
      <c r="J87" s="2"/>
      <c r="K87" s="164"/>
      <c r="L87" s="166"/>
      <c r="M87" s="10"/>
      <c r="N87" s="10"/>
      <c r="O87" s="3"/>
      <c r="P87" s="4"/>
      <c r="Q87" s="164"/>
      <c r="R87" s="166"/>
      <c r="S87" s="10"/>
      <c r="T87" s="4"/>
      <c r="U87" s="10"/>
      <c r="V87" s="4"/>
      <c r="W87" s="164"/>
      <c r="X87" s="166"/>
      <c r="Y87" s="10"/>
      <c r="Z87" s="4"/>
      <c r="AA87" s="10"/>
      <c r="AB87" s="4"/>
      <c r="AC87" s="164"/>
      <c r="AD87" s="166"/>
      <c r="AE87" s="164"/>
      <c r="AF87" s="164"/>
      <c r="AG87" s="3"/>
      <c r="AH87" s="5"/>
      <c r="AI87" s="164"/>
      <c r="AJ87" s="166"/>
      <c r="AK87" s="164"/>
      <c r="AL87" s="166"/>
      <c r="AM87" s="164"/>
      <c r="AN87" s="166"/>
      <c r="AO87" s="164"/>
      <c r="AP87" s="166"/>
      <c r="AQ87" s="132"/>
      <c r="AR87" s="164"/>
      <c r="AS87" s="166"/>
      <c r="AT87" s="164"/>
      <c r="AU87" s="166"/>
      <c r="AV87" s="52"/>
      <c r="AW87" s="40"/>
      <c r="AX87" s="164"/>
      <c r="AY87" s="166"/>
      <c r="AZ87" s="164"/>
      <c r="BA87" s="166"/>
      <c r="BB87" s="164"/>
      <c r="BC87" s="166"/>
      <c r="BD87" s="98"/>
      <c r="BE87" s="40"/>
      <c r="BF87" s="52"/>
      <c r="BG87" s="40"/>
      <c r="BH87" s="39">
        <v>0</v>
      </c>
      <c r="BI87" s="40">
        <v>0</v>
      </c>
      <c r="BJ87" s="164">
        <f>+BH87</f>
        <v>0</v>
      </c>
      <c r="BK87" s="166" t="s">
        <v>1226</v>
      </c>
      <c r="BL87" s="164">
        <f>+BJ87</f>
        <v>0</v>
      </c>
      <c r="BM87" s="166" t="s">
        <v>1226</v>
      </c>
      <c r="BN87" s="164">
        <f t="shared" ref="BN87" si="505">+BL87</f>
        <v>0</v>
      </c>
      <c r="BO87" s="166" t="s">
        <v>1226</v>
      </c>
      <c r="BP87" s="164">
        <f t="shared" ref="BP87" si="506">+BN87</f>
        <v>0</v>
      </c>
      <c r="BQ87" s="166" t="s">
        <v>1226</v>
      </c>
      <c r="BR87" s="146">
        <v>0</v>
      </c>
      <c r="BS87" s="147">
        <v>0</v>
      </c>
      <c r="BT87" s="132"/>
      <c r="BU87" s="175">
        <v>1</v>
      </c>
      <c r="BV87" s="179">
        <v>2</v>
      </c>
      <c r="BW87" s="164">
        <f>+BU87</f>
        <v>1</v>
      </c>
      <c r="BX87" s="166">
        <f>+BV87</f>
        <v>2</v>
      </c>
      <c r="BY87" s="164">
        <f>+BW87</f>
        <v>1</v>
      </c>
      <c r="BZ87" s="166">
        <f>+BX87</f>
        <v>2</v>
      </c>
      <c r="CA87" s="146"/>
      <c r="CB87" s="147"/>
      <c r="CC87" s="146"/>
      <c r="CD87" s="147"/>
      <c r="CE87" s="146"/>
      <c r="CF87" s="55"/>
      <c r="CG87" s="96"/>
      <c r="CH87" s="96"/>
    </row>
    <row r="88" spans="1:88" ht="16.5" hidden="1">
      <c r="A88" t="s">
        <v>1524</v>
      </c>
      <c r="B88">
        <v>0</v>
      </c>
      <c r="D88" s="16" t="s">
        <v>959</v>
      </c>
      <c r="E88" t="s">
        <v>871</v>
      </c>
      <c r="G88" s="16" t="s">
        <v>818</v>
      </c>
      <c r="H88" s="197" t="s">
        <v>2821</v>
      </c>
      <c r="I88" s="9"/>
      <c r="J88" s="2"/>
      <c r="K88" s="164"/>
      <c r="L88" s="166"/>
      <c r="M88" s="10"/>
      <c r="N88" s="10"/>
      <c r="O88" s="3"/>
      <c r="P88" s="4"/>
      <c r="Q88" s="164"/>
      <c r="R88" s="166"/>
      <c r="S88" s="10"/>
      <c r="T88" s="4"/>
      <c r="U88" s="10"/>
      <c r="V88" s="4"/>
      <c r="W88" s="164"/>
      <c r="X88" s="166"/>
      <c r="Y88" s="10"/>
      <c r="Z88" s="4"/>
      <c r="AA88" s="10"/>
      <c r="AB88" s="4"/>
      <c r="AC88" s="164"/>
      <c r="AD88" s="166"/>
      <c r="AE88" s="164"/>
      <c r="AF88" s="164"/>
      <c r="AG88" s="3"/>
      <c r="AH88" s="5"/>
      <c r="AI88" s="164"/>
      <c r="AJ88" s="166"/>
      <c r="AK88" s="164"/>
      <c r="AL88" s="166"/>
      <c r="AM88" s="164"/>
      <c r="AN88" s="166"/>
      <c r="AO88" s="164"/>
      <c r="AP88" s="166"/>
      <c r="AQ88" s="132"/>
      <c r="AR88" s="164"/>
      <c r="AS88" s="166"/>
      <c r="AT88" s="164"/>
      <c r="AU88" s="166"/>
      <c r="AV88" s="52"/>
      <c r="AW88" s="40"/>
      <c r="AX88" s="164"/>
      <c r="AY88" s="166"/>
      <c r="AZ88" s="164"/>
      <c r="BA88" s="166"/>
      <c r="BB88" s="164"/>
      <c r="BC88" s="166"/>
      <c r="BD88" s="98"/>
      <c r="BE88" s="40"/>
      <c r="BF88" s="52"/>
      <c r="BG88" s="40"/>
      <c r="BH88" s="39"/>
      <c r="BI88" s="40"/>
      <c r="BJ88" s="164"/>
      <c r="BK88" s="166"/>
      <c r="BL88" s="164"/>
      <c r="BM88" s="166"/>
      <c r="BN88" s="164"/>
      <c r="BO88" s="166"/>
      <c r="BP88" s="164"/>
      <c r="BQ88" s="166"/>
      <c r="BR88" s="146"/>
      <c r="BS88" s="147"/>
      <c r="BT88" s="132"/>
      <c r="BU88" s="96">
        <v>1</v>
      </c>
      <c r="BV88" s="55">
        <v>0</v>
      </c>
      <c r="BW88" s="164">
        <f>+BU88</f>
        <v>1</v>
      </c>
      <c r="BX88" s="166" t="s">
        <v>1226</v>
      </c>
      <c r="BY88" s="164">
        <f>+BW88</f>
        <v>1</v>
      </c>
      <c r="BZ88" s="166" t="s">
        <v>1226</v>
      </c>
      <c r="CA88" s="146"/>
      <c r="CB88" s="147"/>
      <c r="CC88" s="146"/>
      <c r="CD88" s="147"/>
      <c r="CE88" s="146"/>
      <c r="CF88" s="55"/>
      <c r="CG88" s="96"/>
      <c r="CH88" s="96"/>
    </row>
    <row r="89" spans="1:88" ht="16.5" hidden="1">
      <c r="A89" t="s">
        <v>1524</v>
      </c>
      <c r="B89">
        <v>0</v>
      </c>
      <c r="D89" s="16" t="s">
        <v>959</v>
      </c>
      <c r="E89" t="s">
        <v>871</v>
      </c>
      <c r="G89" s="16" t="s">
        <v>818</v>
      </c>
      <c r="H89" s="197" t="s">
        <v>1346</v>
      </c>
      <c r="I89" s="9"/>
      <c r="J89" s="2"/>
      <c r="K89" s="164">
        <v>0</v>
      </c>
      <c r="L89" s="166" t="s">
        <v>1226</v>
      </c>
      <c r="M89" s="10">
        <v>0</v>
      </c>
      <c r="N89" s="10">
        <v>0</v>
      </c>
      <c r="O89" s="3">
        <v>0</v>
      </c>
      <c r="P89" s="4">
        <v>0</v>
      </c>
      <c r="Q89" s="164">
        <v>0</v>
      </c>
      <c r="R89" s="166" t="s">
        <v>1226</v>
      </c>
      <c r="S89" s="10">
        <v>0</v>
      </c>
      <c r="T89" s="4">
        <v>0</v>
      </c>
      <c r="U89" s="10">
        <v>0</v>
      </c>
      <c r="V89" s="4">
        <v>0</v>
      </c>
      <c r="W89" s="164">
        <f>+U89</f>
        <v>0</v>
      </c>
      <c r="X89" s="166" t="s">
        <v>1226</v>
      </c>
      <c r="Y89" s="3">
        <v>0</v>
      </c>
      <c r="Z89" s="4">
        <v>0</v>
      </c>
      <c r="AA89" s="10">
        <v>1</v>
      </c>
      <c r="AB89" s="4">
        <v>0</v>
      </c>
      <c r="AC89" s="164">
        <v>0</v>
      </c>
      <c r="AD89" s="166" t="s">
        <v>1226</v>
      </c>
      <c r="AE89" s="10">
        <v>0</v>
      </c>
      <c r="AF89" s="4">
        <v>0</v>
      </c>
      <c r="AG89" s="3">
        <v>0</v>
      </c>
      <c r="AH89" s="5">
        <v>0</v>
      </c>
      <c r="AI89" s="164">
        <f t="shared" si="158"/>
        <v>0</v>
      </c>
      <c r="AJ89" s="166" t="s">
        <v>1226</v>
      </c>
      <c r="AK89" s="164">
        <f t="shared" si="159"/>
        <v>0</v>
      </c>
      <c r="AL89" s="166" t="s">
        <v>1226</v>
      </c>
      <c r="AM89" s="164">
        <f t="shared" ref="AM89" si="507">+AK89</f>
        <v>0</v>
      </c>
      <c r="AN89" s="166" t="s">
        <v>1226</v>
      </c>
      <c r="AO89" s="3">
        <v>0</v>
      </c>
      <c r="AP89" s="5">
        <v>0</v>
      </c>
      <c r="AQ89" s="132"/>
      <c r="AR89" s="164">
        <f t="shared" si="161"/>
        <v>0</v>
      </c>
      <c r="AS89" s="166" t="s">
        <v>1226</v>
      </c>
      <c r="AT89" s="164">
        <f t="shared" si="162"/>
        <v>0</v>
      </c>
      <c r="AU89" s="166" t="s">
        <v>1226</v>
      </c>
      <c r="AV89" s="39">
        <v>0</v>
      </c>
      <c r="AW89" s="40">
        <v>0</v>
      </c>
      <c r="AX89" s="164">
        <f t="shared" si="287"/>
        <v>0</v>
      </c>
      <c r="AY89" s="166" t="s">
        <v>1226</v>
      </c>
      <c r="AZ89" s="164">
        <f t="shared" si="288"/>
        <v>0</v>
      </c>
      <c r="BA89" s="166" t="s">
        <v>1226</v>
      </c>
      <c r="BB89" s="164">
        <f t="shared" si="336"/>
        <v>0</v>
      </c>
      <c r="BC89" s="166" t="s">
        <v>1226</v>
      </c>
      <c r="BD89" s="98">
        <v>0</v>
      </c>
      <c r="BE89" s="40">
        <v>0</v>
      </c>
      <c r="BF89" s="39">
        <v>0</v>
      </c>
      <c r="BG89" s="40">
        <v>0</v>
      </c>
      <c r="BH89" s="39">
        <v>0</v>
      </c>
      <c r="BI89" s="40">
        <v>0</v>
      </c>
      <c r="BJ89" s="164">
        <f t="shared" si="307"/>
        <v>0</v>
      </c>
      <c r="BK89" s="166" t="s">
        <v>1226</v>
      </c>
      <c r="BL89" s="164">
        <f t="shared" si="308"/>
        <v>0</v>
      </c>
      <c r="BM89" s="166" t="s">
        <v>1226</v>
      </c>
      <c r="BN89" s="164">
        <f t="shared" si="309"/>
        <v>0</v>
      </c>
      <c r="BO89" s="166" t="s">
        <v>1226</v>
      </c>
      <c r="BP89" s="164">
        <f t="shared" si="310"/>
        <v>0</v>
      </c>
      <c r="BQ89" s="166" t="s">
        <v>1226</v>
      </c>
      <c r="BR89" s="146">
        <v>0</v>
      </c>
      <c r="BS89" s="147">
        <v>0</v>
      </c>
      <c r="BT89" s="132"/>
      <c r="BU89" s="96">
        <v>0</v>
      </c>
      <c r="BV89" s="55">
        <v>0</v>
      </c>
      <c r="BW89" s="164">
        <f>+BU89</f>
        <v>0</v>
      </c>
      <c r="BX89" s="166" t="s">
        <v>1226</v>
      </c>
      <c r="BY89" s="164">
        <f>+BW89</f>
        <v>0</v>
      </c>
      <c r="BZ89" s="166" t="s">
        <v>1226</v>
      </c>
      <c r="CA89" s="146"/>
      <c r="CB89" s="147"/>
      <c r="CC89" s="146"/>
      <c r="CD89" s="147"/>
      <c r="CE89" s="146"/>
      <c r="CF89" s="55"/>
      <c r="CG89" s="96"/>
      <c r="CH89" s="96"/>
    </row>
    <row r="90" spans="1:88" ht="16.5" hidden="1">
      <c r="A90" t="s">
        <v>1524</v>
      </c>
      <c r="B90">
        <v>0</v>
      </c>
      <c r="D90" s="16" t="s">
        <v>959</v>
      </c>
      <c r="E90" t="s">
        <v>871</v>
      </c>
      <c r="G90" s="16" t="s">
        <v>818</v>
      </c>
      <c r="H90" s="197" t="s">
        <v>1347</v>
      </c>
      <c r="I90" s="9"/>
      <c r="J90" s="2"/>
      <c r="K90" s="164">
        <v>0</v>
      </c>
      <c r="L90" s="166" t="s">
        <v>1226</v>
      </c>
      <c r="M90" s="10">
        <v>0</v>
      </c>
      <c r="N90" s="4">
        <v>0</v>
      </c>
      <c r="O90" s="10">
        <v>0</v>
      </c>
      <c r="P90" s="4">
        <v>0</v>
      </c>
      <c r="Q90" s="164">
        <v>0</v>
      </c>
      <c r="R90" s="166" t="s">
        <v>1226</v>
      </c>
      <c r="S90" s="10">
        <v>0</v>
      </c>
      <c r="T90" s="4">
        <v>0</v>
      </c>
      <c r="U90" s="10">
        <v>0</v>
      </c>
      <c r="V90" s="4">
        <v>0</v>
      </c>
      <c r="W90" s="164">
        <f>+U90</f>
        <v>0</v>
      </c>
      <c r="X90" s="166" t="s">
        <v>1226</v>
      </c>
      <c r="Y90" s="10">
        <v>1</v>
      </c>
      <c r="Z90" s="4">
        <v>0</v>
      </c>
      <c r="AA90" s="10">
        <v>0</v>
      </c>
      <c r="AB90" s="4">
        <v>0</v>
      </c>
      <c r="AC90" s="164">
        <f t="shared" ref="AC90" si="508">+AA90</f>
        <v>0</v>
      </c>
      <c r="AD90" s="166" t="s">
        <v>1226</v>
      </c>
      <c r="AE90" s="10">
        <v>0</v>
      </c>
      <c r="AF90" s="4">
        <v>0</v>
      </c>
      <c r="AG90" s="10">
        <v>0</v>
      </c>
      <c r="AH90" s="4">
        <v>0</v>
      </c>
      <c r="AI90" s="164">
        <f t="shared" si="158"/>
        <v>0</v>
      </c>
      <c r="AJ90" s="166" t="s">
        <v>1226</v>
      </c>
      <c r="AK90" s="164">
        <f t="shared" si="159"/>
        <v>0</v>
      </c>
      <c r="AL90" s="166" t="s">
        <v>1226</v>
      </c>
      <c r="AM90" s="164">
        <f t="shared" ref="AM90" si="509">+AK90</f>
        <v>0</v>
      </c>
      <c r="AN90" s="166" t="s">
        <v>1226</v>
      </c>
      <c r="AO90" s="3">
        <v>0</v>
      </c>
      <c r="AP90" s="5">
        <v>0</v>
      </c>
      <c r="AQ90" s="132"/>
      <c r="AR90" s="164">
        <f t="shared" ref="AR90" si="510">+AT90</f>
        <v>0</v>
      </c>
      <c r="AS90" s="166" t="s">
        <v>1226</v>
      </c>
      <c r="AT90" s="164">
        <f t="shared" ref="AT90" si="511">+AV90</f>
        <v>0</v>
      </c>
      <c r="AU90" s="166" t="s">
        <v>1226</v>
      </c>
      <c r="AV90" s="39">
        <v>0</v>
      </c>
      <c r="AW90" s="40">
        <v>0</v>
      </c>
      <c r="AX90" s="164">
        <f t="shared" ref="AX90" si="512">+AZ90</f>
        <v>0</v>
      </c>
      <c r="AY90" s="166" t="s">
        <v>1226</v>
      </c>
      <c r="AZ90" s="164">
        <f t="shared" ref="AZ90" si="513">+BB90</f>
        <v>0</v>
      </c>
      <c r="BA90" s="166" t="s">
        <v>1226</v>
      </c>
      <c r="BB90" s="164">
        <f t="shared" ref="BB90" si="514">+BD90</f>
        <v>0</v>
      </c>
      <c r="BC90" s="166" t="s">
        <v>1226</v>
      </c>
      <c r="BD90" s="98">
        <v>0</v>
      </c>
      <c r="BE90" s="40">
        <v>0</v>
      </c>
      <c r="BF90" s="39">
        <v>0</v>
      </c>
      <c r="BG90" s="40">
        <v>0</v>
      </c>
      <c r="BH90" s="39">
        <v>0</v>
      </c>
      <c r="BI90" s="40">
        <v>0</v>
      </c>
      <c r="BJ90" s="164">
        <f t="shared" ref="BJ90" si="515">+BH90</f>
        <v>0</v>
      </c>
      <c r="BK90" s="166" t="s">
        <v>1226</v>
      </c>
      <c r="BL90" s="164">
        <f t="shared" ref="BL90" si="516">+BJ90</f>
        <v>0</v>
      </c>
      <c r="BM90" s="166" t="s">
        <v>1226</v>
      </c>
      <c r="BN90" s="164">
        <f t="shared" ref="BN90" si="517">+BL90</f>
        <v>0</v>
      </c>
      <c r="BO90" s="166" t="s">
        <v>1226</v>
      </c>
      <c r="BP90" s="164">
        <f t="shared" ref="BP90" si="518">+BN90</f>
        <v>0</v>
      </c>
      <c r="BQ90" s="166" t="s">
        <v>1226</v>
      </c>
      <c r="BR90" s="146">
        <v>0</v>
      </c>
      <c r="BS90" s="147">
        <v>0</v>
      </c>
      <c r="BT90" s="132"/>
      <c r="BU90" s="96">
        <v>0</v>
      </c>
      <c r="BV90" s="55">
        <v>0</v>
      </c>
      <c r="BW90" s="164">
        <f>+BU90</f>
        <v>0</v>
      </c>
      <c r="BX90" s="166" t="s">
        <v>1226</v>
      </c>
      <c r="BY90" s="164">
        <f>+BW90</f>
        <v>0</v>
      </c>
      <c r="BZ90" s="166" t="s">
        <v>1226</v>
      </c>
      <c r="CA90" s="146"/>
      <c r="CB90" s="147"/>
      <c r="CC90" s="146"/>
      <c r="CD90" s="147"/>
      <c r="CE90" s="146"/>
      <c r="CF90" s="55"/>
      <c r="CG90" s="96"/>
      <c r="CH90" s="96"/>
    </row>
    <row r="91" spans="1:88" ht="16.5" hidden="1">
      <c r="H91" s="197"/>
      <c r="I91" s="9"/>
      <c r="J91" s="2"/>
      <c r="K91" s="164" t="s">
        <v>2525</v>
      </c>
      <c r="L91" s="166"/>
      <c r="M91" s="10"/>
      <c r="N91" s="10"/>
      <c r="O91" s="10"/>
      <c r="P91" s="4"/>
      <c r="Q91" s="164"/>
      <c r="R91" s="166"/>
      <c r="S91" s="10"/>
      <c r="T91" s="4"/>
      <c r="U91" s="10"/>
      <c r="V91" s="4"/>
      <c r="W91" s="164"/>
      <c r="X91" s="166"/>
      <c r="Y91" s="10"/>
      <c r="Z91" s="4"/>
      <c r="AA91" s="10"/>
      <c r="AB91" s="4"/>
      <c r="AC91" s="164"/>
      <c r="AD91" s="166"/>
      <c r="AE91" s="10"/>
      <c r="AF91" s="4"/>
      <c r="AG91" s="10"/>
      <c r="AH91" s="4">
        <v>0</v>
      </c>
      <c r="AI91" s="164"/>
      <c r="AJ91" s="164"/>
      <c r="AK91" s="164"/>
      <c r="AL91" s="166"/>
      <c r="AM91" s="164"/>
      <c r="AN91" s="166"/>
      <c r="AO91" s="3"/>
      <c r="AP91" s="5"/>
      <c r="AQ91" s="132"/>
      <c r="AR91" s="164"/>
      <c r="AS91" s="166"/>
      <c r="AT91" s="164"/>
      <c r="AU91" s="166"/>
      <c r="AV91" s="39"/>
      <c r="AW91" s="40"/>
      <c r="AX91" s="164"/>
      <c r="AY91" s="166"/>
      <c r="AZ91" s="164"/>
      <c r="BA91" s="166"/>
      <c r="BB91" s="164"/>
      <c r="BC91" s="166"/>
      <c r="BD91" s="98"/>
      <c r="BE91" s="40"/>
      <c r="BF91" s="39"/>
      <c r="BG91" s="40"/>
      <c r="BH91" s="39"/>
      <c r="BI91" s="40"/>
      <c r="BJ91" s="164"/>
      <c r="BK91" s="166"/>
      <c r="BL91" s="164"/>
      <c r="BM91" s="166"/>
      <c r="BN91" s="164"/>
      <c r="BO91" s="166"/>
      <c r="BP91" s="164"/>
      <c r="BQ91" s="166"/>
      <c r="BR91" s="164"/>
      <c r="BS91" s="166"/>
      <c r="BT91" s="132"/>
      <c r="BU91" s="146"/>
      <c r="BV91" s="147"/>
      <c r="BW91" s="146"/>
      <c r="BX91" s="147"/>
      <c r="BY91" s="146"/>
      <c r="BZ91" s="147"/>
      <c r="CA91" s="146"/>
      <c r="CB91" s="147"/>
      <c r="CC91" s="146"/>
      <c r="CD91" s="147"/>
      <c r="CE91" s="146"/>
      <c r="CF91" s="55"/>
      <c r="CG91" s="96"/>
      <c r="CH91" s="96"/>
    </row>
    <row r="92" spans="1:88" ht="16.5" hidden="1">
      <c r="A92" t="s">
        <v>1525</v>
      </c>
      <c r="B92">
        <v>0</v>
      </c>
      <c r="D92" s="16" t="s">
        <v>966</v>
      </c>
      <c r="E92" t="s">
        <v>821</v>
      </c>
      <c r="G92" s="16" t="s">
        <v>818</v>
      </c>
      <c r="H92" s="197" t="s">
        <v>1348</v>
      </c>
      <c r="I92" s="9"/>
      <c r="J92" s="2"/>
      <c r="K92" s="164">
        <f>+M92</f>
        <v>0</v>
      </c>
      <c r="L92" s="166" t="s">
        <v>1226</v>
      </c>
      <c r="M92" s="10">
        <v>0</v>
      </c>
      <c r="N92" s="10">
        <v>0</v>
      </c>
      <c r="O92" s="3">
        <v>0</v>
      </c>
      <c r="P92" s="4">
        <v>0</v>
      </c>
      <c r="Q92" s="164">
        <v>0</v>
      </c>
      <c r="R92" s="166" t="s">
        <v>1226</v>
      </c>
      <c r="S92" s="10">
        <v>0</v>
      </c>
      <c r="T92" s="4">
        <v>0</v>
      </c>
      <c r="U92" s="10">
        <v>0</v>
      </c>
      <c r="V92" s="4">
        <v>0</v>
      </c>
      <c r="W92" s="164">
        <f>+U92</f>
        <v>0</v>
      </c>
      <c r="X92" s="166" t="s">
        <v>1226</v>
      </c>
      <c r="Y92" s="10">
        <v>0</v>
      </c>
      <c r="Z92" s="4">
        <v>0</v>
      </c>
      <c r="AA92" s="10">
        <v>0</v>
      </c>
      <c r="AB92" s="4">
        <v>0</v>
      </c>
      <c r="AC92" s="164">
        <f t="shared" ref="AC92:AC100" si="519">+AA92</f>
        <v>0</v>
      </c>
      <c r="AD92" s="166" t="s">
        <v>1226</v>
      </c>
      <c r="AE92" s="164">
        <f t="shared" ref="AE92:AE100" si="520">+AC92</f>
        <v>0</v>
      </c>
      <c r="AF92" s="166" t="s">
        <v>1226</v>
      </c>
      <c r="AG92" s="3">
        <v>0</v>
      </c>
      <c r="AH92" s="5">
        <v>0</v>
      </c>
      <c r="AI92" s="164">
        <f t="shared" ref="AI92:AI98" si="521">+AG92</f>
        <v>0</v>
      </c>
      <c r="AJ92" s="166" t="s">
        <v>1226</v>
      </c>
      <c r="AK92" s="164">
        <f t="shared" ref="AK92:AK98" si="522">+AI92</f>
        <v>0</v>
      </c>
      <c r="AL92" s="166" t="s">
        <v>1226</v>
      </c>
      <c r="AM92" s="164">
        <f t="shared" ref="AM92" si="523">+AK92</f>
        <v>0</v>
      </c>
      <c r="AN92" s="166" t="s">
        <v>1226</v>
      </c>
      <c r="AO92" s="164">
        <f t="shared" ref="AO92" si="524">+AM92</f>
        <v>0</v>
      </c>
      <c r="AP92" s="166" t="s">
        <v>1226</v>
      </c>
      <c r="AQ92" s="132"/>
      <c r="AR92" s="164">
        <f t="shared" si="161"/>
        <v>0</v>
      </c>
      <c r="AS92" s="166" t="s">
        <v>1226</v>
      </c>
      <c r="AT92" s="164">
        <f t="shared" si="162"/>
        <v>0</v>
      </c>
      <c r="AU92" s="166" t="s">
        <v>1226</v>
      </c>
      <c r="AV92" s="39">
        <v>0</v>
      </c>
      <c r="AW92" s="40">
        <v>0</v>
      </c>
      <c r="AX92" s="164">
        <f t="shared" si="287"/>
        <v>0</v>
      </c>
      <c r="AY92" s="166" t="s">
        <v>1226</v>
      </c>
      <c r="AZ92" s="164">
        <f t="shared" si="288"/>
        <v>0</v>
      </c>
      <c r="BA92" s="166" t="s">
        <v>1226</v>
      </c>
      <c r="BB92" s="164">
        <f t="shared" si="336"/>
        <v>0</v>
      </c>
      <c r="BC92" s="166" t="s">
        <v>1226</v>
      </c>
      <c r="BD92" s="98">
        <v>0</v>
      </c>
      <c r="BE92" s="40">
        <v>0</v>
      </c>
      <c r="BF92" s="39">
        <v>0</v>
      </c>
      <c r="BG92" s="40">
        <v>0</v>
      </c>
      <c r="BH92" s="39">
        <v>0</v>
      </c>
      <c r="BI92" s="40">
        <v>0</v>
      </c>
      <c r="BJ92" s="164">
        <f t="shared" si="307"/>
        <v>0</v>
      </c>
      <c r="BK92" s="166" t="s">
        <v>1226</v>
      </c>
      <c r="BL92" s="164">
        <f t="shared" si="308"/>
        <v>0</v>
      </c>
      <c r="BM92" s="166" t="s">
        <v>1226</v>
      </c>
      <c r="BN92" s="164">
        <f t="shared" si="309"/>
        <v>0</v>
      </c>
      <c r="BO92" s="166" t="s">
        <v>1226</v>
      </c>
      <c r="BP92" s="164">
        <f t="shared" si="310"/>
        <v>0</v>
      </c>
      <c r="BQ92" s="166" t="s">
        <v>1226</v>
      </c>
      <c r="BR92" s="164">
        <f t="shared" ref="BR92" si="525">+BP92</f>
        <v>0</v>
      </c>
      <c r="BS92" s="166" t="s">
        <v>1226</v>
      </c>
      <c r="BT92" s="132"/>
      <c r="BU92" s="146">
        <v>0</v>
      </c>
      <c r="BV92" s="147" t="s">
        <v>52</v>
      </c>
      <c r="BW92" s="164">
        <f t="shared" ref="BW92" si="526">+BU92</f>
        <v>0</v>
      </c>
      <c r="BX92" s="166" t="s">
        <v>1226</v>
      </c>
      <c r="BY92" s="164">
        <f t="shared" ref="BY92" si="527">+BW92</f>
        <v>0</v>
      </c>
      <c r="BZ92" s="166" t="s">
        <v>1226</v>
      </c>
      <c r="CA92" s="146"/>
      <c r="CB92" s="147"/>
      <c r="CC92" s="146"/>
      <c r="CD92" s="147"/>
      <c r="CE92" s="146"/>
      <c r="CF92" s="55"/>
      <c r="CG92" s="96"/>
      <c r="CH92" s="96"/>
      <c r="CI92" t="s">
        <v>52</v>
      </c>
    </row>
    <row r="93" spans="1:88" ht="16.5" hidden="1">
      <c r="A93" t="s">
        <v>1525</v>
      </c>
      <c r="B93">
        <v>0</v>
      </c>
      <c r="D93" s="16" t="s">
        <v>966</v>
      </c>
      <c r="E93" t="s">
        <v>821</v>
      </c>
      <c r="G93" s="16" t="s">
        <v>818</v>
      </c>
      <c r="H93" s="197" t="s">
        <v>2823</v>
      </c>
      <c r="I93" s="9"/>
      <c r="J93" s="2"/>
      <c r="K93" s="164"/>
      <c r="L93" s="166"/>
      <c r="M93" s="10"/>
      <c r="N93" s="10"/>
      <c r="O93" s="3"/>
      <c r="P93" s="4"/>
      <c r="Q93" s="164"/>
      <c r="R93" s="166"/>
      <c r="S93" s="10"/>
      <c r="T93" s="4"/>
      <c r="U93" s="10"/>
      <c r="V93" s="4"/>
      <c r="W93" s="164"/>
      <c r="X93" s="166"/>
      <c r="Y93" s="10"/>
      <c r="Z93" s="4"/>
      <c r="AA93" s="10"/>
      <c r="AB93" s="4"/>
      <c r="AC93" s="164"/>
      <c r="AD93" s="166"/>
      <c r="AE93" s="164"/>
      <c r="AF93" s="164"/>
      <c r="AG93" s="3"/>
      <c r="AH93" s="5"/>
      <c r="AI93" s="164"/>
      <c r="AJ93" s="166"/>
      <c r="AK93" s="164"/>
      <c r="AL93" s="166"/>
      <c r="AM93" s="164"/>
      <c r="AN93" s="166"/>
      <c r="AO93" s="164"/>
      <c r="AP93" s="166"/>
      <c r="AQ93" s="132"/>
      <c r="AR93" s="164"/>
      <c r="AS93" s="166"/>
      <c r="AT93" s="164"/>
      <c r="AU93" s="166"/>
      <c r="AV93" s="52"/>
      <c r="AW93" s="40"/>
      <c r="AX93" s="164"/>
      <c r="AY93" s="166"/>
      <c r="AZ93" s="164"/>
      <c r="BA93" s="166"/>
      <c r="BB93" s="164"/>
      <c r="BC93" s="166"/>
      <c r="BD93" s="98"/>
      <c r="BE93" s="40"/>
      <c r="BF93" s="52"/>
      <c r="BG93" s="40"/>
      <c r="BH93" s="39">
        <v>0</v>
      </c>
      <c r="BI93" s="40">
        <v>0</v>
      </c>
      <c r="BJ93" s="164">
        <f t="shared" ref="BJ93" si="528">+BH93</f>
        <v>0</v>
      </c>
      <c r="BK93" s="166" t="s">
        <v>1226</v>
      </c>
      <c r="BL93" s="164">
        <f t="shared" ref="BL93" si="529">+BJ93</f>
        <v>0</v>
      </c>
      <c r="BM93" s="166" t="s">
        <v>1226</v>
      </c>
      <c r="BN93" s="164">
        <f t="shared" ref="BN93" si="530">+BL93</f>
        <v>0</v>
      </c>
      <c r="BO93" s="166" t="s">
        <v>1226</v>
      </c>
      <c r="BP93" s="164">
        <f t="shared" ref="BP93" si="531">+BN93</f>
        <v>0</v>
      </c>
      <c r="BQ93" s="166" t="s">
        <v>1226</v>
      </c>
      <c r="BR93" s="164">
        <f t="shared" ref="BR93" si="532">+BP93</f>
        <v>0</v>
      </c>
      <c r="BS93" s="166" t="s">
        <v>1226</v>
      </c>
      <c r="BT93" s="132"/>
      <c r="BU93" s="1109">
        <v>0</v>
      </c>
      <c r="BV93" s="179">
        <v>1</v>
      </c>
      <c r="BW93" s="164" t="s">
        <v>1226</v>
      </c>
      <c r="BX93" s="166">
        <f>+BV93</f>
        <v>1</v>
      </c>
      <c r="BY93" s="164" t="str">
        <f t="shared" ref="BY93:BY94" si="533">+BW93</f>
        <v>nd</v>
      </c>
      <c r="BZ93" s="166">
        <f>+BX93</f>
        <v>1</v>
      </c>
      <c r="CA93" s="146"/>
      <c r="CB93" s="147"/>
      <c r="CC93" s="146"/>
      <c r="CD93" s="147"/>
      <c r="CE93" s="146"/>
      <c r="CF93" s="55"/>
      <c r="CG93" s="96"/>
      <c r="CH93" s="96"/>
    </row>
    <row r="94" spans="1:88" ht="16.5" hidden="1">
      <c r="A94" t="s">
        <v>1525</v>
      </c>
      <c r="B94">
        <v>20135</v>
      </c>
      <c r="D94" s="16" t="s">
        <v>711</v>
      </c>
      <c r="E94" t="s">
        <v>819</v>
      </c>
      <c r="G94" s="16" t="s">
        <v>818</v>
      </c>
      <c r="H94" s="197" t="s">
        <v>1520</v>
      </c>
      <c r="I94" s="9"/>
      <c r="J94" s="2"/>
      <c r="K94" s="164">
        <f>+M94</f>
        <v>0</v>
      </c>
      <c r="L94" s="4"/>
      <c r="M94" s="10">
        <v>0</v>
      </c>
      <c r="N94" s="10">
        <v>0</v>
      </c>
      <c r="O94" s="3">
        <v>0</v>
      </c>
      <c r="P94" s="4">
        <v>0</v>
      </c>
      <c r="Q94" s="164">
        <f t="shared" ref="Q94:Q96" si="534">+S94</f>
        <v>0</v>
      </c>
      <c r="R94" s="166" t="s">
        <v>1226</v>
      </c>
      <c r="S94" s="164">
        <f t="shared" ref="S94:S95" si="535">+U94</f>
        <v>0</v>
      </c>
      <c r="T94" s="166" t="s">
        <v>1226</v>
      </c>
      <c r="U94" s="3">
        <v>0</v>
      </c>
      <c r="V94" s="4">
        <v>0</v>
      </c>
      <c r="W94" s="3">
        <v>0</v>
      </c>
      <c r="X94" s="4">
        <v>0</v>
      </c>
      <c r="Y94" s="3">
        <v>0</v>
      </c>
      <c r="Z94" s="4">
        <v>0</v>
      </c>
      <c r="AA94" s="3">
        <v>0</v>
      </c>
      <c r="AB94" s="4">
        <v>0</v>
      </c>
      <c r="AC94" s="164">
        <f t="shared" ref="AC94" si="536">+AA94</f>
        <v>0</v>
      </c>
      <c r="AD94" s="166" t="s">
        <v>1226</v>
      </c>
      <c r="AE94" s="22">
        <f>+AG94</f>
        <v>0</v>
      </c>
      <c r="AF94" s="10">
        <v>0</v>
      </c>
      <c r="AG94" s="3">
        <v>0</v>
      </c>
      <c r="AH94" s="5">
        <v>0</v>
      </c>
      <c r="AI94" s="164">
        <f t="shared" si="521"/>
        <v>0</v>
      </c>
      <c r="AJ94" s="166" t="s">
        <v>1226</v>
      </c>
      <c r="AK94" s="164">
        <f t="shared" si="522"/>
        <v>0</v>
      </c>
      <c r="AL94" s="166" t="s">
        <v>1226</v>
      </c>
      <c r="AM94" s="164">
        <f t="shared" ref="AM94" si="537">+AK94</f>
        <v>0</v>
      </c>
      <c r="AN94" s="166" t="s">
        <v>1226</v>
      </c>
      <c r="AO94" s="24">
        <v>0</v>
      </c>
      <c r="AP94" s="5">
        <v>0</v>
      </c>
      <c r="AQ94" s="132"/>
      <c r="AR94" s="164">
        <f t="shared" si="161"/>
        <v>0</v>
      </c>
      <c r="AS94" s="166" t="s">
        <v>1226</v>
      </c>
      <c r="AT94" s="164">
        <f t="shared" si="162"/>
        <v>0</v>
      </c>
      <c r="AU94" s="166" t="s">
        <v>1226</v>
      </c>
      <c r="AV94" s="52">
        <v>0</v>
      </c>
      <c r="AW94" s="40">
        <v>0</v>
      </c>
      <c r="AX94" s="58">
        <f t="shared" ref="AX94:AX95" si="538">+AZ94</f>
        <v>0</v>
      </c>
      <c r="AY94" s="166" t="s">
        <v>1226</v>
      </c>
      <c r="AZ94" s="39">
        <v>0</v>
      </c>
      <c r="BA94" s="5">
        <v>0</v>
      </c>
      <c r="BB94" s="39">
        <v>0</v>
      </c>
      <c r="BC94" s="40">
        <v>0</v>
      </c>
      <c r="BD94" s="39">
        <v>0</v>
      </c>
      <c r="BE94" s="5">
        <v>0</v>
      </c>
      <c r="BF94" s="164">
        <f>+BD94</f>
        <v>0</v>
      </c>
      <c r="BG94" s="166" t="s">
        <v>1226</v>
      </c>
      <c r="BH94" s="39">
        <v>0</v>
      </c>
      <c r="BI94" s="40">
        <v>0</v>
      </c>
      <c r="BJ94" s="164">
        <f>+BH94</f>
        <v>0</v>
      </c>
      <c r="BK94" s="166" t="s">
        <v>1226</v>
      </c>
      <c r="BL94" s="164">
        <f>+BJ94</f>
        <v>0</v>
      </c>
      <c r="BM94" s="166" t="s">
        <v>1226</v>
      </c>
      <c r="BN94" s="164">
        <f t="shared" ref="BN94:BN96" si="539">+BL94</f>
        <v>0</v>
      </c>
      <c r="BO94" s="166" t="s">
        <v>1226</v>
      </c>
      <c r="BP94" s="164">
        <f t="shared" ref="BP94:BP96" si="540">+BN94</f>
        <v>0</v>
      </c>
      <c r="BQ94" s="166" t="s">
        <v>1226</v>
      </c>
      <c r="BR94" s="146">
        <v>0</v>
      </c>
      <c r="BS94" s="147">
        <v>0</v>
      </c>
      <c r="BT94" s="132"/>
      <c r="BU94" s="164">
        <v>0</v>
      </c>
      <c r="BV94" s="166" t="s">
        <v>1226</v>
      </c>
      <c r="BW94" s="164">
        <f t="shared" ref="BW94" si="541">+BU94</f>
        <v>0</v>
      </c>
      <c r="BX94" s="166" t="s">
        <v>1226</v>
      </c>
      <c r="BY94" s="164">
        <f t="shared" si="533"/>
        <v>0</v>
      </c>
      <c r="BZ94" s="166" t="s">
        <v>1226</v>
      </c>
      <c r="CA94" s="146"/>
      <c r="CB94" s="147"/>
      <c r="CC94" s="146"/>
      <c r="CD94" s="147"/>
      <c r="CE94" s="146"/>
      <c r="CF94" s="147"/>
      <c r="CG94" s="146"/>
      <c r="CH94" s="146"/>
      <c r="CI94" s="38" t="s">
        <v>156</v>
      </c>
      <c r="CJ94" t="s">
        <v>736</v>
      </c>
    </row>
    <row r="95" spans="1:88" ht="16.5" hidden="1">
      <c r="A95" t="s">
        <v>1525</v>
      </c>
      <c r="B95">
        <v>0</v>
      </c>
      <c r="D95" s="16" t="s">
        <v>1215</v>
      </c>
      <c r="E95" t="s">
        <v>821</v>
      </c>
      <c r="G95" s="16" t="s">
        <v>818</v>
      </c>
      <c r="H95" s="197" t="s">
        <v>1352</v>
      </c>
      <c r="I95" s="9"/>
      <c r="J95" s="2"/>
      <c r="K95" s="164">
        <f>+M95</f>
        <v>0</v>
      </c>
      <c r="L95" s="166" t="s">
        <v>1226</v>
      </c>
      <c r="M95" s="10">
        <v>0</v>
      </c>
      <c r="N95" s="10">
        <v>0</v>
      </c>
      <c r="O95" s="3">
        <v>0</v>
      </c>
      <c r="P95" s="4">
        <v>0</v>
      </c>
      <c r="Q95" s="164">
        <f t="shared" si="534"/>
        <v>0</v>
      </c>
      <c r="R95" s="166" t="s">
        <v>1226</v>
      </c>
      <c r="S95" s="164">
        <f t="shared" si="535"/>
        <v>0</v>
      </c>
      <c r="T95" s="166" t="s">
        <v>1226</v>
      </c>
      <c r="U95" s="164">
        <f t="shared" ref="U95" si="542">+W95</f>
        <v>0</v>
      </c>
      <c r="V95" s="166" t="s">
        <v>1226</v>
      </c>
      <c r="W95" s="3">
        <v>0</v>
      </c>
      <c r="X95" s="4">
        <v>0</v>
      </c>
      <c r="Y95" s="3">
        <v>0</v>
      </c>
      <c r="Z95" s="4">
        <v>0</v>
      </c>
      <c r="AA95" s="10">
        <v>0</v>
      </c>
      <c r="AB95" s="5">
        <v>0</v>
      </c>
      <c r="AC95" s="164">
        <v>0</v>
      </c>
      <c r="AD95" s="166" t="s">
        <v>1226</v>
      </c>
      <c r="AE95" s="10">
        <v>0</v>
      </c>
      <c r="AF95" s="5">
        <v>0</v>
      </c>
      <c r="AG95" s="3">
        <v>0</v>
      </c>
      <c r="AH95" s="5">
        <v>0</v>
      </c>
      <c r="AI95" s="164">
        <f t="shared" si="521"/>
        <v>0</v>
      </c>
      <c r="AJ95" s="166" t="s">
        <v>1226</v>
      </c>
      <c r="AK95" s="164">
        <f t="shared" si="522"/>
        <v>0</v>
      </c>
      <c r="AL95" s="166" t="s">
        <v>1226</v>
      </c>
      <c r="AM95" s="164">
        <f t="shared" ref="AM95" si="543">+AK95</f>
        <v>0</v>
      </c>
      <c r="AN95" s="166" t="s">
        <v>1226</v>
      </c>
      <c r="AO95" s="164">
        <f t="shared" ref="AO95" si="544">+AM95</f>
        <v>0</v>
      </c>
      <c r="AP95" s="166" t="s">
        <v>1226</v>
      </c>
      <c r="AQ95" s="193">
        <v>41925</v>
      </c>
      <c r="AR95" s="164">
        <f t="shared" si="161"/>
        <v>0</v>
      </c>
      <c r="AS95" s="166" t="s">
        <v>1226</v>
      </c>
      <c r="AT95" s="164">
        <f t="shared" si="162"/>
        <v>0</v>
      </c>
      <c r="AU95" s="166" t="s">
        <v>1226</v>
      </c>
      <c r="AV95" s="59">
        <v>0</v>
      </c>
      <c r="AW95" s="166" t="s">
        <v>1226</v>
      </c>
      <c r="AX95" s="58">
        <f t="shared" si="538"/>
        <v>0</v>
      </c>
      <c r="AY95" s="166" t="s">
        <v>1226</v>
      </c>
      <c r="AZ95" s="39">
        <v>0</v>
      </c>
      <c r="BA95" s="5">
        <v>0</v>
      </c>
      <c r="BB95" s="39">
        <v>0</v>
      </c>
      <c r="BC95" s="40">
        <v>0</v>
      </c>
      <c r="BD95" s="39">
        <v>0</v>
      </c>
      <c r="BE95" s="5">
        <v>0</v>
      </c>
      <c r="BF95" s="164">
        <f>+BD95</f>
        <v>0</v>
      </c>
      <c r="BG95" s="166" t="s">
        <v>1226</v>
      </c>
      <c r="BH95" s="39">
        <v>0</v>
      </c>
      <c r="BI95" s="40">
        <v>0</v>
      </c>
      <c r="BJ95" s="164">
        <f>+BH95</f>
        <v>0</v>
      </c>
      <c r="BK95" s="166" t="s">
        <v>1226</v>
      </c>
      <c r="BL95" s="164">
        <f>+BJ95</f>
        <v>0</v>
      </c>
      <c r="BM95" s="166" t="s">
        <v>1226</v>
      </c>
      <c r="BN95" s="164">
        <f t="shared" si="539"/>
        <v>0</v>
      </c>
      <c r="BO95" s="166" t="s">
        <v>1226</v>
      </c>
      <c r="BP95" s="164">
        <f t="shared" si="540"/>
        <v>0</v>
      </c>
      <c r="BQ95" s="166" t="s">
        <v>1226</v>
      </c>
      <c r="BR95" s="164">
        <f t="shared" ref="BR95" si="545">+BP95</f>
        <v>0</v>
      </c>
      <c r="BS95" s="166" t="s">
        <v>1226</v>
      </c>
      <c r="BT95" s="132"/>
      <c r="BU95" s="96">
        <v>0</v>
      </c>
      <c r="BV95" s="55">
        <v>0</v>
      </c>
      <c r="BW95" s="164">
        <f t="shared" ref="BW95" si="546">+BU95</f>
        <v>0</v>
      </c>
      <c r="BX95" s="166" t="s">
        <v>1226</v>
      </c>
      <c r="BY95" s="164">
        <f t="shared" ref="BY95" si="547">+BW95</f>
        <v>0</v>
      </c>
      <c r="BZ95" s="166" t="s">
        <v>1226</v>
      </c>
      <c r="CA95" s="146"/>
      <c r="CB95" s="147"/>
      <c r="CC95" s="146"/>
      <c r="CD95" s="147"/>
      <c r="CE95" s="146"/>
      <c r="CF95" s="147"/>
      <c r="CG95" s="146"/>
      <c r="CH95" s="146"/>
      <c r="CI95" s="38" t="s">
        <v>1216</v>
      </c>
      <c r="CJ95" t="s">
        <v>1217</v>
      </c>
    </row>
    <row r="96" spans="1:88" ht="16.5" hidden="1">
      <c r="A96" t="s">
        <v>1525</v>
      </c>
      <c r="B96">
        <v>20139</v>
      </c>
      <c r="D96" s="16" t="s">
        <v>739</v>
      </c>
      <c r="E96" t="s">
        <v>819</v>
      </c>
      <c r="G96" s="16" t="s">
        <v>818</v>
      </c>
      <c r="H96" s="197" t="s">
        <v>1351</v>
      </c>
      <c r="I96" s="9"/>
      <c r="J96" s="2"/>
      <c r="K96" s="164">
        <f>+M96</f>
        <v>0</v>
      </c>
      <c r="L96" s="166" t="s">
        <v>1226</v>
      </c>
      <c r="M96" s="10">
        <v>0</v>
      </c>
      <c r="N96" s="4">
        <v>0</v>
      </c>
      <c r="O96" s="3">
        <v>0</v>
      </c>
      <c r="P96" s="4">
        <v>0</v>
      </c>
      <c r="Q96" s="164">
        <f t="shared" si="534"/>
        <v>0</v>
      </c>
      <c r="R96" s="166" t="s">
        <v>1226</v>
      </c>
      <c r="S96" s="3">
        <v>0</v>
      </c>
      <c r="T96" s="4">
        <v>0</v>
      </c>
      <c r="U96" s="3">
        <v>0</v>
      </c>
      <c r="V96" s="4">
        <v>0</v>
      </c>
      <c r="W96" s="164">
        <f t="shared" ref="W96" si="548">+Y96</f>
        <v>0</v>
      </c>
      <c r="X96" s="166" t="s">
        <v>1226</v>
      </c>
      <c r="Y96" s="164">
        <v>0</v>
      </c>
      <c r="Z96" s="166" t="s">
        <v>1226</v>
      </c>
      <c r="AA96" s="10">
        <v>9</v>
      </c>
      <c r="AB96" s="5">
        <v>0</v>
      </c>
      <c r="AC96" s="164">
        <v>0</v>
      </c>
      <c r="AD96" s="166" t="s">
        <v>1226</v>
      </c>
      <c r="AE96" s="164">
        <f t="shared" ref="AE96" si="549">+AC96</f>
        <v>0</v>
      </c>
      <c r="AF96" s="166" t="s">
        <v>1226</v>
      </c>
      <c r="AG96" s="164">
        <f t="shared" ref="AG96" si="550">+AE96</f>
        <v>0</v>
      </c>
      <c r="AH96" s="166" t="s">
        <v>1226</v>
      </c>
      <c r="AI96" s="3">
        <v>0</v>
      </c>
      <c r="AJ96" s="5">
        <v>0</v>
      </c>
      <c r="AK96" s="164">
        <f t="shared" si="522"/>
        <v>0</v>
      </c>
      <c r="AL96" s="166" t="s">
        <v>1226</v>
      </c>
      <c r="AM96" s="164">
        <f t="shared" ref="AM96" si="551">+AK96</f>
        <v>0</v>
      </c>
      <c r="AN96" s="166" t="s">
        <v>1226</v>
      </c>
      <c r="AO96" s="164">
        <f t="shared" ref="AO96" si="552">+AM96</f>
        <v>0</v>
      </c>
      <c r="AP96" s="166" t="s">
        <v>1226</v>
      </c>
      <c r="AQ96" s="132"/>
      <c r="AR96" s="164">
        <f t="shared" si="161"/>
        <v>0</v>
      </c>
      <c r="AS96" s="166" t="s">
        <v>1226</v>
      </c>
      <c r="AT96" s="164">
        <f t="shared" si="162"/>
        <v>0</v>
      </c>
      <c r="AU96" s="166" t="s">
        <v>1226</v>
      </c>
      <c r="AV96" s="52">
        <v>0</v>
      </c>
      <c r="AW96" s="40">
        <v>0</v>
      </c>
      <c r="AX96" s="39">
        <v>0</v>
      </c>
      <c r="AY96" s="5">
        <v>0</v>
      </c>
      <c r="AZ96" s="58">
        <f t="shared" ref="AZ96" si="553">+BB96</f>
        <v>0</v>
      </c>
      <c r="BA96" s="166" t="s">
        <v>1226</v>
      </c>
      <c r="BB96" s="39">
        <v>0</v>
      </c>
      <c r="BC96" s="40">
        <v>0</v>
      </c>
      <c r="BD96" s="39">
        <v>0</v>
      </c>
      <c r="BE96" s="5">
        <v>0</v>
      </c>
      <c r="BF96" s="164">
        <f>+BD96</f>
        <v>0</v>
      </c>
      <c r="BG96" s="166" t="s">
        <v>1226</v>
      </c>
      <c r="BH96" s="39">
        <v>0</v>
      </c>
      <c r="BI96" s="40">
        <v>0</v>
      </c>
      <c r="BJ96" s="164">
        <f>+BH96</f>
        <v>0</v>
      </c>
      <c r="BK96" s="166" t="s">
        <v>1226</v>
      </c>
      <c r="BL96" s="164">
        <f>+BJ96</f>
        <v>0</v>
      </c>
      <c r="BM96" s="166" t="s">
        <v>1226</v>
      </c>
      <c r="BN96" s="164">
        <f t="shared" si="539"/>
        <v>0</v>
      </c>
      <c r="BO96" s="166" t="s">
        <v>1226</v>
      </c>
      <c r="BP96" s="164">
        <f t="shared" si="540"/>
        <v>0</v>
      </c>
      <c r="BQ96" s="166" t="s">
        <v>1226</v>
      </c>
      <c r="BR96" s="146">
        <v>0</v>
      </c>
      <c r="BS96" s="147">
        <v>0</v>
      </c>
      <c r="BT96" s="132"/>
      <c r="BU96" s="96">
        <v>0</v>
      </c>
      <c r="BV96" s="55">
        <v>0</v>
      </c>
      <c r="BW96" s="164">
        <f t="shared" ref="BW96" si="554">+BU96</f>
        <v>0</v>
      </c>
      <c r="BX96" s="166" t="s">
        <v>1226</v>
      </c>
      <c r="BY96" s="164">
        <f t="shared" ref="BY96" si="555">+BW96</f>
        <v>0</v>
      </c>
      <c r="BZ96" s="166" t="s">
        <v>1226</v>
      </c>
      <c r="CA96" s="146"/>
      <c r="CB96" s="147"/>
      <c r="CC96" s="146"/>
      <c r="CD96" s="147"/>
      <c r="CE96" s="146"/>
      <c r="CF96" s="147"/>
      <c r="CG96" s="146"/>
      <c r="CH96" s="146"/>
      <c r="CI96" s="38" t="s">
        <v>148</v>
      </c>
      <c r="CJ96" t="s">
        <v>740</v>
      </c>
    </row>
    <row r="97" spans="1:88" ht="16.5" hidden="1">
      <c r="A97" t="s">
        <v>1525</v>
      </c>
      <c r="B97" s="61" t="s">
        <v>52</v>
      </c>
      <c r="C97" s="61"/>
      <c r="D97" s="16" t="s">
        <v>686</v>
      </c>
      <c r="E97" t="s">
        <v>819</v>
      </c>
      <c r="G97" s="16" t="s">
        <v>818</v>
      </c>
      <c r="H97" s="197" t="s">
        <v>1207</v>
      </c>
      <c r="I97" s="9"/>
      <c r="J97" s="22"/>
      <c r="K97" s="164">
        <f>+M97</f>
        <v>0</v>
      </c>
      <c r="L97" s="166" t="s">
        <v>1226</v>
      </c>
      <c r="M97" s="10">
        <v>0</v>
      </c>
      <c r="N97" s="10">
        <v>0</v>
      </c>
      <c r="O97" s="3">
        <v>0</v>
      </c>
      <c r="P97" s="4">
        <v>0</v>
      </c>
      <c r="Q97" s="3">
        <v>0</v>
      </c>
      <c r="R97" s="4">
        <v>0</v>
      </c>
      <c r="S97" s="3">
        <v>4</v>
      </c>
      <c r="T97" s="4">
        <v>0</v>
      </c>
      <c r="U97" s="164">
        <v>0</v>
      </c>
      <c r="V97" s="166" t="s">
        <v>1226</v>
      </c>
      <c r="W97" s="33">
        <v>5</v>
      </c>
      <c r="X97" s="402">
        <v>0</v>
      </c>
      <c r="Y97" s="10">
        <v>3</v>
      </c>
      <c r="Z97" s="4">
        <v>0</v>
      </c>
      <c r="AA97" s="164">
        <f t="shared" ref="AA97:AA98" si="556">+AC97</f>
        <v>3</v>
      </c>
      <c r="AB97" s="166" t="s">
        <v>1226</v>
      </c>
      <c r="AC97" s="164">
        <f t="shared" ref="AC97:AC98" si="557">+AE97</f>
        <v>3</v>
      </c>
      <c r="AD97" s="166" t="s">
        <v>1226</v>
      </c>
      <c r="AE97" s="3">
        <v>3</v>
      </c>
      <c r="AF97" s="4">
        <v>0</v>
      </c>
      <c r="AG97" s="3">
        <v>5</v>
      </c>
      <c r="AH97" s="4">
        <v>0</v>
      </c>
      <c r="AI97" s="164">
        <f t="shared" si="521"/>
        <v>5</v>
      </c>
      <c r="AJ97" s="166" t="s">
        <v>1226</v>
      </c>
      <c r="AK97" s="164">
        <f t="shared" si="522"/>
        <v>5</v>
      </c>
      <c r="AL97" s="166" t="s">
        <v>1226</v>
      </c>
      <c r="AM97" s="3">
        <v>0</v>
      </c>
      <c r="AN97" s="4">
        <v>0</v>
      </c>
      <c r="AO97" s="164">
        <f t="shared" ref="AO97:AO98" si="558">+AM97</f>
        <v>0</v>
      </c>
      <c r="AP97" s="166" t="s">
        <v>1226</v>
      </c>
      <c r="AQ97" s="135"/>
      <c r="AR97" s="164">
        <f t="shared" si="161"/>
        <v>0</v>
      </c>
      <c r="AS97" s="166" t="s">
        <v>1226</v>
      </c>
      <c r="AT97" s="164">
        <f t="shared" si="162"/>
        <v>0</v>
      </c>
      <c r="AU97" s="166" t="s">
        <v>1226</v>
      </c>
      <c r="AV97" s="58">
        <f t="shared" ref="AV97:AV98" si="559">+AX97</f>
        <v>0</v>
      </c>
      <c r="AW97" s="166" t="s">
        <v>1226</v>
      </c>
      <c r="AX97" s="58">
        <f t="shared" ref="AX97:AX98" si="560">+AZ97</f>
        <v>0</v>
      </c>
      <c r="AY97" s="166" t="s">
        <v>1226</v>
      </c>
      <c r="AZ97" s="58">
        <f>+BB97</f>
        <v>0</v>
      </c>
      <c r="BA97" s="166" t="s">
        <v>1226</v>
      </c>
      <c r="BB97" s="58">
        <f t="shared" ref="BB97:BB98" si="561">+BD97</f>
        <v>0</v>
      </c>
      <c r="BC97" s="166" t="s">
        <v>1226</v>
      </c>
      <c r="BD97" s="98">
        <v>0</v>
      </c>
      <c r="BE97" s="40">
        <v>0</v>
      </c>
      <c r="BF97" s="164">
        <f t="shared" ref="BF97:BF98" si="562">+BD97</f>
        <v>0</v>
      </c>
      <c r="BG97" s="166" t="s">
        <v>1226</v>
      </c>
      <c r="BH97" s="164">
        <f t="shared" ref="BH97:BH98" si="563">+BF97</f>
        <v>0</v>
      </c>
      <c r="BI97" s="166" t="s">
        <v>1226</v>
      </c>
      <c r="BJ97" s="98">
        <v>0</v>
      </c>
      <c r="BK97" s="40">
        <v>0</v>
      </c>
      <c r="BL97" s="164">
        <f t="shared" ref="BL97:BL98" si="564">+BJ97</f>
        <v>0</v>
      </c>
      <c r="BM97" s="166" t="s">
        <v>1226</v>
      </c>
      <c r="BN97" s="164">
        <f t="shared" ref="BN97" si="565">+BL97</f>
        <v>0</v>
      </c>
      <c r="BO97" s="166" t="s">
        <v>1226</v>
      </c>
      <c r="BP97" s="164">
        <f t="shared" ref="BP97:BP98" si="566">+BN97</f>
        <v>0</v>
      </c>
      <c r="BQ97" s="166" t="s">
        <v>1226</v>
      </c>
      <c r="BR97" s="164">
        <f t="shared" ref="BR97" si="567">+BP97</f>
        <v>0</v>
      </c>
      <c r="BS97" s="166" t="s">
        <v>1226</v>
      </c>
      <c r="BT97" s="135"/>
      <c r="BU97" s="164">
        <v>0</v>
      </c>
      <c r="BV97" s="166" t="s">
        <v>1226</v>
      </c>
      <c r="BW97" s="96">
        <v>0</v>
      </c>
      <c r="BX97" s="55">
        <v>0</v>
      </c>
      <c r="BY97" s="164">
        <f t="shared" ref="BY97" si="568">+BW97</f>
        <v>0</v>
      </c>
      <c r="BZ97" s="166" t="s">
        <v>1226</v>
      </c>
      <c r="CA97" s="146"/>
      <c r="CB97" s="147"/>
      <c r="CC97" s="96"/>
      <c r="CD97" s="55"/>
      <c r="CE97" s="96"/>
      <c r="CF97" s="147"/>
      <c r="CG97" s="146"/>
      <c r="CH97" s="146"/>
      <c r="CI97" s="38" t="s">
        <v>153</v>
      </c>
      <c r="CJ97" t="s">
        <v>685</v>
      </c>
    </row>
    <row r="98" spans="1:88" ht="16.5" hidden="1">
      <c r="A98" t="s">
        <v>1525</v>
      </c>
      <c r="B98" s="61" t="s">
        <v>52</v>
      </c>
      <c r="C98" s="61"/>
      <c r="D98" s="16" t="s">
        <v>686</v>
      </c>
      <c r="E98" t="s">
        <v>819</v>
      </c>
      <c r="G98" s="16" t="s">
        <v>818</v>
      </c>
      <c r="H98" s="197" t="s">
        <v>1654</v>
      </c>
      <c r="I98" s="9"/>
      <c r="J98" s="22"/>
      <c r="K98" s="10">
        <v>0</v>
      </c>
      <c r="L98" s="10">
        <v>0</v>
      </c>
      <c r="M98" s="10">
        <v>0</v>
      </c>
      <c r="N98" s="4">
        <v>0</v>
      </c>
      <c r="O98" s="10">
        <v>0</v>
      </c>
      <c r="P98" s="4">
        <v>0</v>
      </c>
      <c r="Q98" s="10">
        <v>0</v>
      </c>
      <c r="R98" s="4">
        <v>0</v>
      </c>
      <c r="S98" s="10">
        <v>0</v>
      </c>
      <c r="T98" s="4">
        <v>0</v>
      </c>
      <c r="U98" s="164">
        <f t="shared" ref="U98" si="569">+W98</f>
        <v>0</v>
      </c>
      <c r="V98" s="166" t="s">
        <v>1226</v>
      </c>
      <c r="W98" s="10">
        <v>0</v>
      </c>
      <c r="X98" s="4">
        <v>0</v>
      </c>
      <c r="Y98" s="10">
        <v>0</v>
      </c>
      <c r="Z98" s="4">
        <v>0</v>
      </c>
      <c r="AA98" s="164">
        <f t="shared" si="556"/>
        <v>0</v>
      </c>
      <c r="AB98" s="166" t="s">
        <v>1226</v>
      </c>
      <c r="AC98" s="164">
        <f t="shared" si="557"/>
        <v>0</v>
      </c>
      <c r="AD98" s="166" t="s">
        <v>1226</v>
      </c>
      <c r="AE98" s="10">
        <v>0</v>
      </c>
      <c r="AF98" s="4">
        <v>0</v>
      </c>
      <c r="AG98" s="3">
        <v>0</v>
      </c>
      <c r="AH98" s="4">
        <v>0</v>
      </c>
      <c r="AI98" s="164">
        <f t="shared" si="521"/>
        <v>0</v>
      </c>
      <c r="AJ98" s="166" t="s">
        <v>1226</v>
      </c>
      <c r="AK98" s="164">
        <f t="shared" si="522"/>
        <v>0</v>
      </c>
      <c r="AL98" s="166" t="s">
        <v>1226</v>
      </c>
      <c r="AM98" s="10">
        <v>0</v>
      </c>
      <c r="AN98" s="4">
        <v>0</v>
      </c>
      <c r="AO98" s="164">
        <f t="shared" si="558"/>
        <v>0</v>
      </c>
      <c r="AP98" s="166" t="s">
        <v>1226</v>
      </c>
      <c r="AQ98" s="135"/>
      <c r="AR98" s="164">
        <f t="shared" ref="AR98" si="570">+AT98</f>
        <v>0</v>
      </c>
      <c r="AS98" s="166" t="s">
        <v>1226</v>
      </c>
      <c r="AT98" s="164">
        <f t="shared" ref="AT98" si="571">+AV98</f>
        <v>0</v>
      </c>
      <c r="AU98" s="166" t="s">
        <v>1226</v>
      </c>
      <c r="AV98" s="164">
        <f t="shared" si="559"/>
        <v>0</v>
      </c>
      <c r="AW98" s="166" t="s">
        <v>1226</v>
      </c>
      <c r="AX98" s="164">
        <f t="shared" si="560"/>
        <v>0</v>
      </c>
      <c r="AY98" s="166" t="s">
        <v>1226</v>
      </c>
      <c r="AZ98" s="164">
        <f t="shared" ref="AZ98" si="572">+BB98</f>
        <v>0</v>
      </c>
      <c r="BA98" s="166" t="s">
        <v>1226</v>
      </c>
      <c r="BB98" s="164">
        <f t="shared" si="561"/>
        <v>0</v>
      </c>
      <c r="BC98" s="166" t="s">
        <v>1226</v>
      </c>
      <c r="BD98" s="98">
        <v>0</v>
      </c>
      <c r="BE98" s="40">
        <v>0</v>
      </c>
      <c r="BF98" s="164">
        <f t="shared" si="562"/>
        <v>0</v>
      </c>
      <c r="BG98" s="166" t="s">
        <v>1226</v>
      </c>
      <c r="BH98" s="164">
        <f t="shared" si="563"/>
        <v>0</v>
      </c>
      <c r="BI98" s="166" t="s">
        <v>1226</v>
      </c>
      <c r="BJ98" s="98">
        <v>0</v>
      </c>
      <c r="BK98" s="40">
        <v>0</v>
      </c>
      <c r="BL98" s="164">
        <f t="shared" si="564"/>
        <v>0</v>
      </c>
      <c r="BM98" s="166" t="s">
        <v>1226</v>
      </c>
      <c r="BN98" s="98">
        <v>0</v>
      </c>
      <c r="BO98" s="40">
        <v>0</v>
      </c>
      <c r="BP98" s="164">
        <f t="shared" si="566"/>
        <v>0</v>
      </c>
      <c r="BQ98" s="166" t="s">
        <v>1226</v>
      </c>
      <c r="BR98" s="164">
        <f t="shared" ref="BR98" si="573">+BP98</f>
        <v>0</v>
      </c>
      <c r="BS98" s="166" t="s">
        <v>1226</v>
      </c>
      <c r="BT98" s="135"/>
      <c r="BU98" s="164">
        <v>0</v>
      </c>
      <c r="BV98" s="166" t="s">
        <v>1226</v>
      </c>
      <c r="BW98" s="96">
        <v>0</v>
      </c>
      <c r="BX98" s="55">
        <v>0</v>
      </c>
      <c r="BY98" s="164">
        <f t="shared" ref="BY98" si="574">+BW98</f>
        <v>0</v>
      </c>
      <c r="BZ98" s="166" t="s">
        <v>1226</v>
      </c>
      <c r="CA98" s="146"/>
      <c r="CB98" s="147"/>
      <c r="CC98" s="96"/>
      <c r="CD98" s="55"/>
      <c r="CE98" s="96"/>
      <c r="CF98" s="147"/>
      <c r="CG98" s="146"/>
      <c r="CH98" s="146"/>
      <c r="CI98" s="38" t="s">
        <v>153</v>
      </c>
    </row>
    <row r="99" spans="1:88" ht="16.5" hidden="1">
      <c r="H99" s="197"/>
      <c r="I99" s="9"/>
      <c r="J99" s="2"/>
      <c r="K99" s="10" t="s">
        <v>2525</v>
      </c>
      <c r="L99" s="4"/>
      <c r="M99" s="10"/>
      <c r="N99" s="10"/>
      <c r="O99" s="3"/>
      <c r="P99" s="4"/>
      <c r="Q99" s="164"/>
      <c r="R99" s="164"/>
      <c r="S99" s="10"/>
      <c r="T99" s="4"/>
      <c r="U99" s="10"/>
      <c r="V99" s="4"/>
      <c r="W99" s="164"/>
      <c r="X99" s="166"/>
      <c r="Y99" s="10"/>
      <c r="Z99" s="4"/>
      <c r="AA99" s="10"/>
      <c r="AB99" s="4"/>
      <c r="AC99" s="164"/>
      <c r="AD99" s="166"/>
      <c r="AE99" s="164"/>
      <c r="AF99" s="166"/>
      <c r="AG99" s="3"/>
      <c r="AH99" s="5"/>
      <c r="AI99" s="18"/>
      <c r="AJ99" s="18"/>
      <c r="AK99" s="10"/>
      <c r="AL99" s="100"/>
      <c r="AM99" s="10"/>
      <c r="AN99" s="100"/>
      <c r="AO99" s="10"/>
      <c r="AP99" s="5"/>
      <c r="AQ99" s="132"/>
      <c r="AR99" s="164"/>
      <c r="AS99" s="166"/>
      <c r="AT99" s="164"/>
      <c r="AU99" s="166"/>
      <c r="AV99" s="39"/>
      <c r="AW99" s="40"/>
      <c r="AX99" s="164"/>
      <c r="AY99" s="166"/>
      <c r="AZ99" s="164"/>
      <c r="BA99" s="166"/>
      <c r="BB99" s="164"/>
      <c r="BC99" s="166"/>
      <c r="BD99" s="98"/>
      <c r="BE99" s="40"/>
      <c r="BF99" s="39"/>
      <c r="BG99" s="40"/>
      <c r="BH99" s="39"/>
      <c r="BI99" s="40"/>
      <c r="BJ99" s="164"/>
      <c r="BK99" s="166"/>
      <c r="BL99" s="164"/>
      <c r="BM99" s="166"/>
      <c r="BN99" s="164"/>
      <c r="BO99" s="166"/>
      <c r="BP99" s="164"/>
      <c r="BQ99" s="166"/>
      <c r="BR99" s="164"/>
      <c r="BS99" s="166"/>
      <c r="BT99" s="132"/>
      <c r="BU99" s="146"/>
      <c r="BV99" s="147"/>
      <c r="BW99" s="146"/>
      <c r="BX99" s="147"/>
      <c r="BY99" s="146"/>
      <c r="BZ99" s="147"/>
      <c r="CA99" s="146"/>
      <c r="CB99" s="147"/>
      <c r="CC99" s="146"/>
      <c r="CD99" s="147"/>
      <c r="CE99" s="146"/>
      <c r="CF99" s="55"/>
      <c r="CG99" s="96"/>
      <c r="CH99" s="96"/>
    </row>
    <row r="100" spans="1:88" ht="16.5" hidden="1">
      <c r="A100" t="s">
        <v>1532</v>
      </c>
      <c r="B100">
        <v>0</v>
      </c>
      <c r="D100" s="16" t="s">
        <v>899</v>
      </c>
      <c r="E100" t="s">
        <v>821</v>
      </c>
      <c r="G100" s="16" t="s">
        <v>900</v>
      </c>
      <c r="H100" s="197" t="s">
        <v>1204</v>
      </c>
      <c r="I100" s="9"/>
      <c r="J100" s="2"/>
      <c r="K100" s="164">
        <f>+M100</f>
        <v>0</v>
      </c>
      <c r="L100" s="166" t="s">
        <v>1226</v>
      </c>
      <c r="M100" s="10">
        <v>0</v>
      </c>
      <c r="N100" s="10">
        <v>0</v>
      </c>
      <c r="O100" s="3">
        <v>0</v>
      </c>
      <c r="P100" s="4">
        <v>0</v>
      </c>
      <c r="Q100" s="164">
        <f t="shared" ref="Q100:Q101" si="575">+O100</f>
        <v>0</v>
      </c>
      <c r="R100" s="166" t="s">
        <v>1226</v>
      </c>
      <c r="S100" s="3">
        <v>0</v>
      </c>
      <c r="T100" s="4">
        <v>1</v>
      </c>
      <c r="U100" s="164" t="s">
        <v>1226</v>
      </c>
      <c r="V100" s="166">
        <f>+T100</f>
        <v>1</v>
      </c>
      <c r="W100" s="164" t="s">
        <v>1226</v>
      </c>
      <c r="X100" s="166">
        <f>+V100</f>
        <v>1</v>
      </c>
      <c r="Y100" s="10">
        <v>0</v>
      </c>
      <c r="Z100" s="4">
        <v>1</v>
      </c>
      <c r="AA100" s="10">
        <v>0</v>
      </c>
      <c r="AB100" s="4">
        <v>0</v>
      </c>
      <c r="AC100" s="164">
        <f t="shared" si="519"/>
        <v>0</v>
      </c>
      <c r="AD100" s="166" t="s">
        <v>1226</v>
      </c>
      <c r="AE100" s="164">
        <f t="shared" si="520"/>
        <v>0</v>
      </c>
      <c r="AF100" s="166" t="s">
        <v>1226</v>
      </c>
      <c r="AG100" s="3">
        <v>0</v>
      </c>
      <c r="AH100" s="4">
        <v>0</v>
      </c>
      <c r="AI100" s="164">
        <f t="shared" ref="AI100:AI106" si="576">+AG100</f>
        <v>0</v>
      </c>
      <c r="AJ100" s="166" t="s">
        <v>1226</v>
      </c>
      <c r="AK100" s="164">
        <f t="shared" ref="AK100:AK106" si="577">+AI100</f>
        <v>0</v>
      </c>
      <c r="AL100" s="166" t="s">
        <v>1226</v>
      </c>
      <c r="AM100" s="164">
        <f t="shared" ref="AM100:AM110" si="578">+AK100</f>
        <v>0</v>
      </c>
      <c r="AN100" s="166" t="s">
        <v>1226</v>
      </c>
      <c r="AO100" s="164">
        <f>+AM100</f>
        <v>0</v>
      </c>
      <c r="AP100" s="166" t="s">
        <v>1226</v>
      </c>
      <c r="AQ100" s="139"/>
      <c r="AR100" s="164">
        <f t="shared" si="161"/>
        <v>0</v>
      </c>
      <c r="AS100" s="166" t="s">
        <v>1226</v>
      </c>
      <c r="AT100" s="164">
        <f t="shared" si="162"/>
        <v>0</v>
      </c>
      <c r="AU100" s="166" t="s">
        <v>1226</v>
      </c>
      <c r="AV100" s="3">
        <v>0</v>
      </c>
      <c r="AW100" s="4">
        <v>1</v>
      </c>
      <c r="AX100" s="164">
        <f t="shared" si="287"/>
        <v>0</v>
      </c>
      <c r="AY100" s="166" t="s">
        <v>1226</v>
      </c>
      <c r="AZ100" s="164">
        <f t="shared" si="288"/>
        <v>0</v>
      </c>
      <c r="BA100" s="166" t="s">
        <v>1226</v>
      </c>
      <c r="BB100" s="164">
        <f t="shared" si="336"/>
        <v>0</v>
      </c>
      <c r="BC100" s="166" t="s">
        <v>1226</v>
      </c>
      <c r="BD100" s="164">
        <f t="shared" ref="BD100" si="579">+BF100</f>
        <v>0</v>
      </c>
      <c r="BE100" s="166" t="s">
        <v>1226</v>
      </c>
      <c r="BF100" s="39">
        <v>0</v>
      </c>
      <c r="BG100" s="40">
        <v>0</v>
      </c>
      <c r="BH100" s="39">
        <v>0</v>
      </c>
      <c r="BI100" s="40">
        <v>0</v>
      </c>
      <c r="BJ100" s="164">
        <f t="shared" si="307"/>
        <v>0</v>
      </c>
      <c r="BK100" s="166" t="s">
        <v>1226</v>
      </c>
      <c r="BL100" s="164">
        <f t="shared" si="308"/>
        <v>0</v>
      </c>
      <c r="BM100" s="166" t="s">
        <v>1226</v>
      </c>
      <c r="BN100" s="164">
        <f t="shared" si="309"/>
        <v>0</v>
      </c>
      <c r="BO100" s="166" t="s">
        <v>1226</v>
      </c>
      <c r="BP100" s="164">
        <f t="shared" si="310"/>
        <v>0</v>
      </c>
      <c r="BQ100" s="166" t="s">
        <v>1226</v>
      </c>
      <c r="BR100" s="164"/>
      <c r="BS100" s="166"/>
      <c r="BT100" s="134"/>
      <c r="BU100" s="576">
        <v>0</v>
      </c>
      <c r="BV100" s="793">
        <v>1</v>
      </c>
      <c r="BW100" s="164" t="s">
        <v>1226</v>
      </c>
      <c r="BX100" s="166">
        <f>+BV100</f>
        <v>1</v>
      </c>
      <c r="BY100" s="164" t="s">
        <v>1226</v>
      </c>
      <c r="BZ100" s="166">
        <f>+BX100</f>
        <v>1</v>
      </c>
      <c r="CA100" s="148"/>
      <c r="CB100" s="53"/>
      <c r="CC100" s="148"/>
      <c r="CD100" s="53"/>
      <c r="CE100" s="148"/>
      <c r="CF100" s="55"/>
      <c r="CG100" s="96"/>
      <c r="CH100" s="96"/>
      <c r="CI100" t="s">
        <v>718</v>
      </c>
    </row>
    <row r="101" spans="1:88" ht="16.5" hidden="1">
      <c r="A101" t="s">
        <v>1532</v>
      </c>
      <c r="B101">
        <v>0</v>
      </c>
      <c r="D101" s="16" t="s">
        <v>899</v>
      </c>
      <c r="E101" t="s">
        <v>821</v>
      </c>
      <c r="G101" s="16" t="s">
        <v>900</v>
      </c>
      <c r="H101" s="745" t="s">
        <v>1612</v>
      </c>
      <c r="I101" s="164">
        <v>0</v>
      </c>
      <c r="J101" s="166" t="s">
        <v>1226</v>
      </c>
      <c r="K101" s="3">
        <v>1</v>
      </c>
      <c r="L101" s="4">
        <v>0</v>
      </c>
      <c r="M101" s="10">
        <v>0</v>
      </c>
      <c r="N101" s="10">
        <v>0</v>
      </c>
      <c r="O101" s="3">
        <v>0</v>
      </c>
      <c r="P101" s="4">
        <v>0</v>
      </c>
      <c r="Q101" s="164">
        <f t="shared" si="575"/>
        <v>0</v>
      </c>
      <c r="R101" s="166" t="s">
        <v>1226</v>
      </c>
      <c r="S101" s="3">
        <v>0</v>
      </c>
      <c r="T101" s="4">
        <v>0</v>
      </c>
      <c r="U101" s="164">
        <f t="shared" ref="U101" si="580">+W101</f>
        <v>0</v>
      </c>
      <c r="V101" s="166" t="s">
        <v>1226</v>
      </c>
      <c r="W101" s="164">
        <f t="shared" ref="W101" si="581">+Y101</f>
        <v>0</v>
      </c>
      <c r="X101" s="166" t="s">
        <v>1226</v>
      </c>
      <c r="Y101" s="10">
        <v>0</v>
      </c>
      <c r="Z101" s="4">
        <v>0</v>
      </c>
      <c r="AA101" s="10">
        <v>0</v>
      </c>
      <c r="AB101" s="4">
        <v>0</v>
      </c>
      <c r="AC101" s="164">
        <f t="shared" ref="AC101" si="582">+AE101</f>
        <v>0</v>
      </c>
      <c r="AD101" s="166" t="s">
        <v>1226</v>
      </c>
      <c r="AE101" s="164">
        <f t="shared" ref="AE101" si="583">+AG101</f>
        <v>0</v>
      </c>
      <c r="AF101" s="166" t="s">
        <v>1226</v>
      </c>
      <c r="AG101" s="3">
        <v>0</v>
      </c>
      <c r="AH101" s="4">
        <v>0</v>
      </c>
      <c r="AI101" s="164">
        <f t="shared" si="576"/>
        <v>0</v>
      </c>
      <c r="AJ101" s="166" t="s">
        <v>1226</v>
      </c>
      <c r="AK101" s="164">
        <f t="shared" si="577"/>
        <v>0</v>
      </c>
      <c r="AL101" s="166" t="s">
        <v>1226</v>
      </c>
      <c r="AM101" s="164">
        <f t="shared" si="578"/>
        <v>0</v>
      </c>
      <c r="AN101" s="166" t="s">
        <v>1226</v>
      </c>
      <c r="AO101" s="164">
        <f t="shared" ref="AO101" si="584">+AM101</f>
        <v>0</v>
      </c>
      <c r="AP101" s="166" t="s">
        <v>1226</v>
      </c>
      <c r="AQ101" s="132"/>
      <c r="AR101" s="58">
        <f t="shared" si="161"/>
        <v>0</v>
      </c>
      <c r="AS101" s="166" t="s">
        <v>1226</v>
      </c>
      <c r="AT101" s="58">
        <f t="shared" si="162"/>
        <v>0</v>
      </c>
      <c r="AU101" s="166" t="s">
        <v>1226</v>
      </c>
      <c r="AV101" s="3">
        <v>0</v>
      </c>
      <c r="AW101" s="4">
        <v>0</v>
      </c>
      <c r="AX101" s="164">
        <f t="shared" si="287"/>
        <v>0</v>
      </c>
      <c r="AY101" s="166" t="s">
        <v>1226</v>
      </c>
      <c r="AZ101" s="164">
        <f t="shared" si="288"/>
        <v>0</v>
      </c>
      <c r="BA101" s="166" t="s">
        <v>1226</v>
      </c>
      <c r="BB101" s="164">
        <f t="shared" si="336"/>
        <v>0</v>
      </c>
      <c r="BC101" s="166" t="s">
        <v>1226</v>
      </c>
      <c r="BD101" s="39">
        <v>0</v>
      </c>
      <c r="BE101" s="5">
        <v>0</v>
      </c>
      <c r="BF101" s="164">
        <f t="shared" ref="BF101" si="585">+BD101</f>
        <v>0</v>
      </c>
      <c r="BG101" s="166" t="s">
        <v>1226</v>
      </c>
      <c r="BH101" s="39">
        <v>0</v>
      </c>
      <c r="BI101" s="40">
        <v>0</v>
      </c>
      <c r="BJ101" s="164">
        <f t="shared" si="307"/>
        <v>0</v>
      </c>
      <c r="BK101" s="166" t="s">
        <v>1226</v>
      </c>
      <c r="BL101" s="164">
        <f t="shared" si="308"/>
        <v>0</v>
      </c>
      <c r="BM101" s="166" t="s">
        <v>1226</v>
      </c>
      <c r="BN101" s="164">
        <f t="shared" si="309"/>
        <v>0</v>
      </c>
      <c r="BO101" s="166" t="s">
        <v>1226</v>
      </c>
      <c r="BP101" s="164">
        <f t="shared" si="310"/>
        <v>0</v>
      </c>
      <c r="BQ101" s="166" t="s">
        <v>1226</v>
      </c>
      <c r="BR101" s="164">
        <f t="shared" ref="BR101" si="586">+BP101</f>
        <v>0</v>
      </c>
      <c r="BS101" s="166" t="s">
        <v>1226</v>
      </c>
      <c r="BT101" s="134"/>
      <c r="BU101" s="576">
        <v>0</v>
      </c>
      <c r="BV101" s="793">
        <v>1</v>
      </c>
      <c r="BW101" s="164" t="s">
        <v>1226</v>
      </c>
      <c r="BX101" s="166">
        <f t="shared" ref="BX101:BX102" si="587">+BV101</f>
        <v>1</v>
      </c>
      <c r="BY101" s="164" t="s">
        <v>1226</v>
      </c>
      <c r="BZ101" s="166">
        <f t="shared" ref="BZ101:BZ102" si="588">+BX101</f>
        <v>1</v>
      </c>
      <c r="CA101" s="148"/>
      <c r="CB101" s="53"/>
      <c r="CC101" s="148"/>
      <c r="CD101" s="53"/>
      <c r="CE101" s="148"/>
      <c r="CF101" s="55"/>
      <c r="CG101" s="96"/>
      <c r="CH101" s="96"/>
      <c r="CI101" t="s">
        <v>718</v>
      </c>
    </row>
    <row r="102" spans="1:88" ht="16.5" hidden="1">
      <c r="A102" t="s">
        <v>1532</v>
      </c>
      <c r="B102">
        <v>0</v>
      </c>
      <c r="D102" s="16" t="s">
        <v>899</v>
      </c>
      <c r="E102" t="s">
        <v>821</v>
      </c>
      <c r="G102" s="16" t="s">
        <v>900</v>
      </c>
      <c r="H102" s="745" t="s">
        <v>2817</v>
      </c>
      <c r="I102" s="164"/>
      <c r="J102" s="166"/>
      <c r="K102" s="10"/>
      <c r="L102" s="4"/>
      <c r="M102" s="10"/>
      <c r="N102" s="10"/>
      <c r="O102" s="3"/>
      <c r="P102" s="4"/>
      <c r="Q102" s="164"/>
      <c r="R102" s="166"/>
      <c r="S102" s="3"/>
      <c r="T102" s="4"/>
      <c r="U102" s="164"/>
      <c r="V102" s="166"/>
      <c r="W102" s="164"/>
      <c r="X102" s="166"/>
      <c r="Y102" s="10"/>
      <c r="Z102" s="4"/>
      <c r="AA102" s="10"/>
      <c r="AB102" s="4"/>
      <c r="AC102" s="164"/>
      <c r="AD102" s="166"/>
      <c r="AE102" s="164"/>
      <c r="AF102" s="166"/>
      <c r="AG102" s="3"/>
      <c r="AH102" s="4"/>
      <c r="AI102" s="164"/>
      <c r="AJ102" s="166"/>
      <c r="AK102" s="164"/>
      <c r="AL102" s="166"/>
      <c r="AM102" s="164"/>
      <c r="AN102" s="166"/>
      <c r="AO102" s="164"/>
      <c r="AP102" s="166"/>
      <c r="AQ102" s="132"/>
      <c r="AR102" s="101"/>
      <c r="AS102" s="166"/>
      <c r="AT102" s="101"/>
      <c r="AU102" s="166"/>
      <c r="AV102" s="3"/>
      <c r="AW102" s="4"/>
      <c r="AX102" s="164"/>
      <c r="AY102" s="166"/>
      <c r="AZ102" s="164"/>
      <c r="BA102" s="166"/>
      <c r="BB102" s="164"/>
      <c r="BC102" s="166"/>
      <c r="BD102" s="52"/>
      <c r="BE102" s="5"/>
      <c r="BF102" s="164"/>
      <c r="BG102" s="166"/>
      <c r="BH102" s="39"/>
      <c r="BI102" s="40"/>
      <c r="BJ102" s="164"/>
      <c r="BK102" s="166"/>
      <c r="BL102" s="164"/>
      <c r="BM102" s="166"/>
      <c r="BN102" s="164"/>
      <c r="BO102" s="166"/>
      <c r="BP102" s="164"/>
      <c r="BQ102" s="166"/>
      <c r="BR102" s="164"/>
      <c r="BS102" s="166"/>
      <c r="BT102" s="134"/>
      <c r="BU102" s="175">
        <v>0</v>
      </c>
      <c r="BV102" s="179">
        <v>5</v>
      </c>
      <c r="BW102" s="164" t="s">
        <v>1226</v>
      </c>
      <c r="BX102" s="166">
        <f t="shared" si="587"/>
        <v>5</v>
      </c>
      <c r="BY102" s="164" t="s">
        <v>1226</v>
      </c>
      <c r="BZ102" s="166">
        <f t="shared" si="588"/>
        <v>5</v>
      </c>
      <c r="CA102" s="148"/>
      <c r="CB102" s="53"/>
      <c r="CC102" s="148"/>
      <c r="CD102" s="53"/>
      <c r="CE102" s="148"/>
      <c r="CF102" s="55"/>
      <c r="CG102" s="96"/>
      <c r="CH102" s="96"/>
    </row>
    <row r="103" spans="1:88" ht="16.5" hidden="1">
      <c r="A103" t="s">
        <v>1532</v>
      </c>
      <c r="B103">
        <v>0</v>
      </c>
      <c r="D103" s="16" t="s">
        <v>902</v>
      </c>
      <c r="E103" t="s">
        <v>821</v>
      </c>
      <c r="G103" s="16" t="s">
        <v>900</v>
      </c>
      <c r="H103" s="197" t="s">
        <v>1453</v>
      </c>
      <c r="I103" s="14">
        <v>0</v>
      </c>
      <c r="J103" s="4">
        <v>0</v>
      </c>
      <c r="K103" s="164">
        <f>+M103</f>
        <v>0</v>
      </c>
      <c r="L103" s="166" t="s">
        <v>1226</v>
      </c>
      <c r="M103" s="10">
        <v>0</v>
      </c>
      <c r="N103" s="10">
        <v>0</v>
      </c>
      <c r="O103" s="3">
        <v>0</v>
      </c>
      <c r="P103" s="4">
        <v>1</v>
      </c>
      <c r="Q103" s="164">
        <f t="shared" ref="Q103" si="589">+O103</f>
        <v>0</v>
      </c>
      <c r="R103" s="166" t="s">
        <v>1226</v>
      </c>
      <c r="S103" s="3">
        <v>0</v>
      </c>
      <c r="T103" s="4">
        <v>0</v>
      </c>
      <c r="U103" s="3">
        <v>0</v>
      </c>
      <c r="V103" s="4">
        <v>0</v>
      </c>
      <c r="W103" s="3">
        <v>0</v>
      </c>
      <c r="X103" s="4">
        <v>0</v>
      </c>
      <c r="Y103" s="10">
        <v>0</v>
      </c>
      <c r="Z103" s="4">
        <v>0</v>
      </c>
      <c r="AA103" s="10">
        <v>0</v>
      </c>
      <c r="AB103" s="4">
        <v>0</v>
      </c>
      <c r="AC103" s="164">
        <f t="shared" ref="AC103" si="590">+AA103</f>
        <v>0</v>
      </c>
      <c r="AD103" s="166" t="s">
        <v>1226</v>
      </c>
      <c r="AE103" s="3">
        <v>0</v>
      </c>
      <c r="AF103" s="4">
        <v>0</v>
      </c>
      <c r="AG103" s="3">
        <v>0</v>
      </c>
      <c r="AH103" s="4">
        <v>0</v>
      </c>
      <c r="AI103" s="164">
        <f t="shared" si="576"/>
        <v>0</v>
      </c>
      <c r="AJ103" s="166" t="s">
        <v>1226</v>
      </c>
      <c r="AK103" s="164">
        <f t="shared" si="577"/>
        <v>0</v>
      </c>
      <c r="AL103" s="166" t="s">
        <v>1226</v>
      </c>
      <c r="AM103" s="164">
        <f t="shared" si="578"/>
        <v>0</v>
      </c>
      <c r="AN103" s="166" t="s">
        <v>1226</v>
      </c>
      <c r="AO103" s="129">
        <v>0</v>
      </c>
      <c r="AP103" s="4">
        <v>0</v>
      </c>
      <c r="AQ103" s="139"/>
      <c r="AR103" s="164">
        <f t="shared" si="161"/>
        <v>0</v>
      </c>
      <c r="AS103" s="166" t="s">
        <v>1226</v>
      </c>
      <c r="AT103" s="164">
        <f t="shared" si="162"/>
        <v>0</v>
      </c>
      <c r="AU103" s="166" t="s">
        <v>1226</v>
      </c>
      <c r="AV103" s="3">
        <v>0</v>
      </c>
      <c r="AW103" s="4">
        <v>0</v>
      </c>
      <c r="AX103" s="164">
        <f t="shared" si="287"/>
        <v>0</v>
      </c>
      <c r="AY103" s="166" t="s">
        <v>1226</v>
      </c>
      <c r="AZ103" s="164">
        <f t="shared" si="288"/>
        <v>0</v>
      </c>
      <c r="BA103" s="166" t="s">
        <v>1226</v>
      </c>
      <c r="BB103" s="164">
        <f t="shared" si="336"/>
        <v>0</v>
      </c>
      <c r="BC103" s="166" t="s">
        <v>1226</v>
      </c>
      <c r="BD103" s="98">
        <v>0</v>
      </c>
      <c r="BE103" s="40">
        <v>0</v>
      </c>
      <c r="BF103" s="164">
        <f t="shared" ref="BF103:BF113" si="591">+BD103</f>
        <v>0</v>
      </c>
      <c r="BG103" s="166" t="s">
        <v>1226</v>
      </c>
      <c r="BH103" s="39">
        <v>0</v>
      </c>
      <c r="BI103" s="40">
        <v>0</v>
      </c>
      <c r="BJ103" s="164">
        <f t="shared" si="307"/>
        <v>0</v>
      </c>
      <c r="BK103" s="166" t="s">
        <v>1226</v>
      </c>
      <c r="BL103" s="164">
        <f t="shared" si="308"/>
        <v>0</v>
      </c>
      <c r="BM103" s="166" t="s">
        <v>1226</v>
      </c>
      <c r="BN103" s="164">
        <f t="shared" si="309"/>
        <v>0</v>
      </c>
      <c r="BO103" s="166" t="s">
        <v>1226</v>
      </c>
      <c r="BP103" s="164">
        <f t="shared" si="310"/>
        <v>0</v>
      </c>
      <c r="BQ103" s="166" t="s">
        <v>1226</v>
      </c>
      <c r="BR103" s="163">
        <v>1</v>
      </c>
      <c r="BS103" s="1106">
        <v>0</v>
      </c>
      <c r="BT103" s="134"/>
      <c r="BU103" s="164">
        <f t="shared" ref="BU103" si="592">+BS103</f>
        <v>0</v>
      </c>
      <c r="BV103" s="166" t="s">
        <v>1226</v>
      </c>
      <c r="BW103" s="164">
        <f t="shared" ref="BW103:BW113" si="593">+BU103</f>
        <v>0</v>
      </c>
      <c r="BX103" s="166" t="s">
        <v>1226</v>
      </c>
      <c r="BY103" s="164">
        <f t="shared" ref="BY103:BY113" si="594">+BW103</f>
        <v>0</v>
      </c>
      <c r="BZ103" s="166" t="s">
        <v>1226</v>
      </c>
      <c r="CA103" s="148"/>
      <c r="CB103" s="53"/>
      <c r="CC103" s="148"/>
      <c r="CD103" s="53"/>
      <c r="CE103" s="148"/>
      <c r="CF103" s="55"/>
      <c r="CG103" s="96"/>
      <c r="CH103" s="96"/>
      <c r="CI103" t="s">
        <v>718</v>
      </c>
    </row>
    <row r="104" spans="1:88" ht="16.5" hidden="1">
      <c r="A104" t="s">
        <v>1532</v>
      </c>
      <c r="B104">
        <v>0</v>
      </c>
      <c r="D104" s="16" t="s">
        <v>902</v>
      </c>
      <c r="E104" t="s">
        <v>821</v>
      </c>
      <c r="G104" s="16" t="s">
        <v>900</v>
      </c>
      <c r="H104" s="197" t="s">
        <v>1578</v>
      </c>
      <c r="I104" s="14"/>
      <c r="J104" s="4"/>
      <c r="K104" s="164">
        <f>+M104</f>
        <v>0</v>
      </c>
      <c r="L104" s="166" t="s">
        <v>1226</v>
      </c>
      <c r="M104" s="10">
        <v>0</v>
      </c>
      <c r="N104" s="10">
        <v>0</v>
      </c>
      <c r="O104" s="3">
        <v>1</v>
      </c>
      <c r="P104" s="4">
        <v>0</v>
      </c>
      <c r="Q104" s="164">
        <v>0</v>
      </c>
      <c r="R104" s="166" t="s">
        <v>1226</v>
      </c>
      <c r="S104" s="3">
        <v>0</v>
      </c>
      <c r="T104" s="4">
        <v>0</v>
      </c>
      <c r="U104" s="3">
        <v>0</v>
      </c>
      <c r="V104" s="4">
        <v>0</v>
      </c>
      <c r="W104" s="3">
        <v>0</v>
      </c>
      <c r="X104" s="4">
        <v>0</v>
      </c>
      <c r="Y104" s="10">
        <v>0</v>
      </c>
      <c r="Z104" s="4">
        <v>0</v>
      </c>
      <c r="AA104" s="10">
        <v>0</v>
      </c>
      <c r="AB104" s="4">
        <v>0</v>
      </c>
      <c r="AC104" s="164">
        <f t="shared" ref="AC104" si="595">+AA104</f>
        <v>0</v>
      </c>
      <c r="AD104" s="166" t="s">
        <v>1226</v>
      </c>
      <c r="AE104" s="3">
        <v>0</v>
      </c>
      <c r="AF104" s="4">
        <v>0</v>
      </c>
      <c r="AG104" s="3">
        <v>0</v>
      </c>
      <c r="AH104" s="4">
        <v>0</v>
      </c>
      <c r="AI104" s="164">
        <f t="shared" ref="AI104" si="596">+AG104</f>
        <v>0</v>
      </c>
      <c r="AJ104" s="166" t="s">
        <v>1226</v>
      </c>
      <c r="AK104" s="164">
        <f t="shared" ref="AK104" si="597">+AI104</f>
        <v>0</v>
      </c>
      <c r="AL104" s="166" t="s">
        <v>1226</v>
      </c>
      <c r="AM104" s="164">
        <f t="shared" ref="AM104" si="598">+AK104</f>
        <v>0</v>
      </c>
      <c r="AN104" s="166" t="s">
        <v>1226</v>
      </c>
      <c r="AO104" s="129">
        <v>0</v>
      </c>
      <c r="AP104" s="4">
        <v>0</v>
      </c>
      <c r="AQ104" s="139"/>
      <c r="AR104" s="164">
        <f t="shared" ref="AR104" si="599">+AT104</f>
        <v>0</v>
      </c>
      <c r="AS104" s="166" t="s">
        <v>1226</v>
      </c>
      <c r="AT104" s="164">
        <f t="shared" ref="AT104" si="600">+AV104</f>
        <v>0</v>
      </c>
      <c r="AU104" s="166" t="s">
        <v>1226</v>
      </c>
      <c r="AV104" s="3">
        <v>0</v>
      </c>
      <c r="AW104" s="4">
        <v>0</v>
      </c>
      <c r="AX104" s="164">
        <f t="shared" ref="AX104" si="601">+AZ104</f>
        <v>0</v>
      </c>
      <c r="AY104" s="166" t="s">
        <v>1226</v>
      </c>
      <c r="AZ104" s="164">
        <f t="shared" ref="AZ104" si="602">+BB104</f>
        <v>0</v>
      </c>
      <c r="BA104" s="166" t="s">
        <v>1226</v>
      </c>
      <c r="BB104" s="164">
        <f t="shared" ref="BB104" si="603">+BD104</f>
        <v>0</v>
      </c>
      <c r="BC104" s="166" t="s">
        <v>1226</v>
      </c>
      <c r="BD104" s="98">
        <v>0</v>
      </c>
      <c r="BE104" s="40">
        <v>0</v>
      </c>
      <c r="BF104" s="164">
        <f t="shared" ref="BF104" si="604">+BD104</f>
        <v>0</v>
      </c>
      <c r="BG104" s="166" t="s">
        <v>1226</v>
      </c>
      <c r="BH104" s="39">
        <v>0</v>
      </c>
      <c r="BI104" s="40">
        <v>0</v>
      </c>
      <c r="BJ104" s="164">
        <f t="shared" ref="BJ104" si="605">+BH104</f>
        <v>0</v>
      </c>
      <c r="BK104" s="166" t="s">
        <v>1226</v>
      </c>
      <c r="BL104" s="164">
        <f t="shared" ref="BL104" si="606">+BJ104</f>
        <v>0</v>
      </c>
      <c r="BM104" s="166" t="s">
        <v>1226</v>
      </c>
      <c r="BN104" s="164">
        <f t="shared" ref="BN104" si="607">+BL104</f>
        <v>0</v>
      </c>
      <c r="BO104" s="166" t="s">
        <v>1226</v>
      </c>
      <c r="BP104" s="164">
        <f t="shared" ref="BP104" si="608">+BN104</f>
        <v>0</v>
      </c>
      <c r="BQ104" s="166" t="s">
        <v>1226</v>
      </c>
      <c r="BR104" s="39">
        <v>0</v>
      </c>
      <c r="BS104" s="40">
        <v>0</v>
      </c>
      <c r="BT104" s="134"/>
      <c r="BU104" s="164">
        <f t="shared" ref="BU104" si="609">+BS104</f>
        <v>0</v>
      </c>
      <c r="BV104" s="166" t="s">
        <v>1226</v>
      </c>
      <c r="BW104" s="164">
        <f t="shared" si="593"/>
        <v>0</v>
      </c>
      <c r="BX104" s="166" t="s">
        <v>1226</v>
      </c>
      <c r="BY104" s="164">
        <f t="shared" si="594"/>
        <v>0</v>
      </c>
      <c r="BZ104" s="166" t="s">
        <v>1226</v>
      </c>
      <c r="CA104" s="148"/>
      <c r="CB104" s="53"/>
      <c r="CC104" s="148"/>
      <c r="CD104" s="53"/>
      <c r="CE104" s="148"/>
      <c r="CF104" s="55"/>
      <c r="CG104" s="96"/>
      <c r="CH104" s="96"/>
    </row>
    <row r="105" spans="1:88" ht="16.5" hidden="1">
      <c r="A105" t="s">
        <v>1532</v>
      </c>
      <c r="B105">
        <v>0</v>
      </c>
      <c r="D105" s="16" t="s">
        <v>1580</v>
      </c>
      <c r="E105" t="s">
        <v>821</v>
      </c>
      <c r="G105" s="16" t="s">
        <v>900</v>
      </c>
      <c r="H105" s="197" t="s">
        <v>1579</v>
      </c>
      <c r="I105" s="14"/>
      <c r="J105" s="4"/>
      <c r="K105" s="164">
        <f>+M105</f>
        <v>0</v>
      </c>
      <c r="L105" s="166" t="s">
        <v>1226</v>
      </c>
      <c r="M105" s="10">
        <v>0</v>
      </c>
      <c r="N105" s="10">
        <v>0</v>
      </c>
      <c r="O105" s="172">
        <v>1</v>
      </c>
      <c r="P105" s="394">
        <v>2</v>
      </c>
      <c r="Q105" s="164">
        <v>0</v>
      </c>
      <c r="R105" s="166" t="s">
        <v>1226</v>
      </c>
      <c r="S105" s="3">
        <v>0</v>
      </c>
      <c r="T105" s="4">
        <v>0</v>
      </c>
      <c r="U105" s="3">
        <v>0</v>
      </c>
      <c r="V105" s="4">
        <v>0</v>
      </c>
      <c r="W105" s="3">
        <v>0</v>
      </c>
      <c r="X105" s="4">
        <v>0</v>
      </c>
      <c r="Y105" s="10">
        <v>0</v>
      </c>
      <c r="Z105" s="4">
        <v>0</v>
      </c>
      <c r="AA105" s="10">
        <v>0</v>
      </c>
      <c r="AB105" s="4">
        <v>0</v>
      </c>
      <c r="AC105" s="164">
        <f t="shared" ref="AC105" si="610">+AA105</f>
        <v>0</v>
      </c>
      <c r="AD105" s="166" t="s">
        <v>1226</v>
      </c>
      <c r="AE105" s="3">
        <v>0</v>
      </c>
      <c r="AF105" s="4">
        <v>0</v>
      </c>
      <c r="AG105" s="3">
        <v>0</v>
      </c>
      <c r="AH105" s="4">
        <v>0</v>
      </c>
      <c r="AI105" s="164">
        <f t="shared" ref="AI105" si="611">+AG105</f>
        <v>0</v>
      </c>
      <c r="AJ105" s="166" t="s">
        <v>1226</v>
      </c>
      <c r="AK105" s="164">
        <f t="shared" ref="AK105" si="612">+AI105</f>
        <v>0</v>
      </c>
      <c r="AL105" s="166" t="s">
        <v>1226</v>
      </c>
      <c r="AM105" s="164">
        <f t="shared" ref="AM105" si="613">+AK105</f>
        <v>0</v>
      </c>
      <c r="AN105" s="166" t="s">
        <v>1226</v>
      </c>
      <c r="AO105" s="129">
        <v>0</v>
      </c>
      <c r="AP105" s="4">
        <v>0</v>
      </c>
      <c r="AQ105" s="139"/>
      <c r="AR105" s="164">
        <f t="shared" ref="AR105" si="614">+AT105</f>
        <v>0</v>
      </c>
      <c r="AS105" s="166" t="s">
        <v>1226</v>
      </c>
      <c r="AT105" s="164">
        <f t="shared" ref="AT105" si="615">+AV105</f>
        <v>0</v>
      </c>
      <c r="AU105" s="166" t="s">
        <v>1226</v>
      </c>
      <c r="AV105" s="3">
        <v>0</v>
      </c>
      <c r="AW105" s="4">
        <v>0</v>
      </c>
      <c r="AX105" s="164">
        <f t="shared" ref="AX105" si="616">+AZ105</f>
        <v>0</v>
      </c>
      <c r="AY105" s="166" t="s">
        <v>1226</v>
      </c>
      <c r="AZ105" s="164">
        <f t="shared" ref="AZ105" si="617">+BB105</f>
        <v>0</v>
      </c>
      <c r="BA105" s="166" t="s">
        <v>1226</v>
      </c>
      <c r="BB105" s="164">
        <f t="shared" ref="BB105" si="618">+BD105</f>
        <v>0</v>
      </c>
      <c r="BC105" s="166" t="s">
        <v>1226</v>
      </c>
      <c r="BD105" s="98">
        <v>0</v>
      </c>
      <c r="BE105" s="40">
        <v>0</v>
      </c>
      <c r="BF105" s="164">
        <f t="shared" ref="BF105" si="619">+BD105</f>
        <v>0</v>
      </c>
      <c r="BG105" s="166" t="s">
        <v>1226</v>
      </c>
      <c r="BH105" s="39">
        <v>0</v>
      </c>
      <c r="BI105" s="40">
        <v>0</v>
      </c>
      <c r="BJ105" s="164">
        <f t="shared" ref="BJ105" si="620">+BH105</f>
        <v>0</v>
      </c>
      <c r="BK105" s="166" t="s">
        <v>1226</v>
      </c>
      <c r="BL105" s="164">
        <f t="shared" ref="BL105" si="621">+BJ105</f>
        <v>0</v>
      </c>
      <c r="BM105" s="166" t="s">
        <v>1226</v>
      </c>
      <c r="BN105" s="164">
        <f t="shared" ref="BN105" si="622">+BL105</f>
        <v>0</v>
      </c>
      <c r="BO105" s="166" t="s">
        <v>1226</v>
      </c>
      <c r="BP105" s="164">
        <f t="shared" ref="BP105" si="623">+BN105</f>
        <v>0</v>
      </c>
      <c r="BQ105" s="166" t="s">
        <v>1226</v>
      </c>
      <c r="BR105" s="39">
        <v>0</v>
      </c>
      <c r="BS105" s="40">
        <v>0</v>
      </c>
      <c r="BT105" s="134"/>
      <c r="BU105" s="164">
        <f t="shared" ref="BU105" si="624">+BS105</f>
        <v>0</v>
      </c>
      <c r="BV105" s="166" t="s">
        <v>1226</v>
      </c>
      <c r="BW105" s="164">
        <f t="shared" si="593"/>
        <v>0</v>
      </c>
      <c r="BX105" s="166" t="s">
        <v>1226</v>
      </c>
      <c r="BY105" s="164">
        <f t="shared" si="594"/>
        <v>0</v>
      </c>
      <c r="BZ105" s="166" t="s">
        <v>1226</v>
      </c>
      <c r="CA105" s="148"/>
      <c r="CB105" s="53"/>
      <c r="CC105" s="148"/>
      <c r="CD105" s="53"/>
      <c r="CE105" s="148"/>
      <c r="CF105" s="55"/>
      <c r="CG105" s="96"/>
      <c r="CH105" s="96"/>
    </row>
    <row r="106" spans="1:88" ht="16.5" hidden="1">
      <c r="A106" t="s">
        <v>1532</v>
      </c>
      <c r="B106" s="61" t="s">
        <v>1592</v>
      </c>
      <c r="C106" s="61"/>
      <c r="D106" s="16" t="s">
        <v>29</v>
      </c>
      <c r="E106" t="s">
        <v>821</v>
      </c>
      <c r="G106" s="16" t="s">
        <v>833</v>
      </c>
      <c r="H106" s="197" t="s">
        <v>1619</v>
      </c>
      <c r="I106" s="9"/>
      <c r="J106" s="2"/>
      <c r="K106" s="164">
        <f>+M106</f>
        <v>0</v>
      </c>
      <c r="L106" s="166" t="s">
        <v>1226</v>
      </c>
      <c r="M106" s="10">
        <v>0</v>
      </c>
      <c r="N106" s="10">
        <v>0</v>
      </c>
      <c r="O106" s="3">
        <v>2</v>
      </c>
      <c r="P106" s="4">
        <v>5</v>
      </c>
      <c r="Q106" s="164">
        <f>+S106</f>
        <v>0</v>
      </c>
      <c r="R106" s="166" t="s">
        <v>1226</v>
      </c>
      <c r="S106" s="164">
        <f>+U106</f>
        <v>0</v>
      </c>
      <c r="T106" s="166" t="s">
        <v>1226</v>
      </c>
      <c r="U106" s="3">
        <v>0</v>
      </c>
      <c r="V106" s="4">
        <v>0</v>
      </c>
      <c r="W106" s="3">
        <v>0</v>
      </c>
      <c r="X106" s="4">
        <v>0</v>
      </c>
      <c r="Y106" s="10">
        <v>0</v>
      </c>
      <c r="Z106" s="4">
        <v>0</v>
      </c>
      <c r="AA106" s="10">
        <v>0</v>
      </c>
      <c r="AB106" s="4">
        <v>0</v>
      </c>
      <c r="AC106" s="164">
        <f t="shared" ref="AC106" si="625">+AA106</f>
        <v>0</v>
      </c>
      <c r="AD106" s="166" t="s">
        <v>1226</v>
      </c>
      <c r="AE106" s="3">
        <v>1</v>
      </c>
      <c r="AF106" s="5">
        <v>0</v>
      </c>
      <c r="AG106" s="3">
        <v>1</v>
      </c>
      <c r="AH106" s="5">
        <v>0</v>
      </c>
      <c r="AI106" s="164">
        <f t="shared" si="576"/>
        <v>1</v>
      </c>
      <c r="AJ106" s="166" t="s">
        <v>1226</v>
      </c>
      <c r="AK106" s="164">
        <f t="shared" si="577"/>
        <v>1</v>
      </c>
      <c r="AL106" s="166" t="s">
        <v>1226</v>
      </c>
      <c r="AM106" s="164">
        <f t="shared" si="578"/>
        <v>1</v>
      </c>
      <c r="AN106" s="166" t="s">
        <v>1226</v>
      </c>
      <c r="AO106" s="129">
        <v>1</v>
      </c>
      <c r="AP106" s="128">
        <v>1</v>
      </c>
      <c r="AQ106" s="540"/>
      <c r="AR106" s="164">
        <f t="shared" si="161"/>
        <v>0</v>
      </c>
      <c r="AS106" s="166" t="s">
        <v>1226</v>
      </c>
      <c r="AT106" s="164">
        <f t="shared" si="162"/>
        <v>0</v>
      </c>
      <c r="AU106" s="166" t="s">
        <v>1226</v>
      </c>
      <c r="AV106" s="39">
        <v>0</v>
      </c>
      <c r="AW106" s="127">
        <v>0</v>
      </c>
      <c r="AX106" s="164">
        <f t="shared" si="287"/>
        <v>0</v>
      </c>
      <c r="AY106" s="166" t="s">
        <v>1226</v>
      </c>
      <c r="AZ106" s="164">
        <f t="shared" si="288"/>
        <v>0</v>
      </c>
      <c r="BA106" s="166" t="s">
        <v>1226</v>
      </c>
      <c r="BB106" s="39">
        <v>0</v>
      </c>
      <c r="BC106" s="40">
        <v>0</v>
      </c>
      <c r="BD106" s="98">
        <v>0</v>
      </c>
      <c r="BE106" s="40">
        <v>0</v>
      </c>
      <c r="BF106" s="164">
        <f t="shared" si="591"/>
        <v>0</v>
      </c>
      <c r="BG106" s="166" t="s">
        <v>1226</v>
      </c>
      <c r="BH106" s="39">
        <v>0</v>
      </c>
      <c r="BI106" s="40">
        <v>0</v>
      </c>
      <c r="BJ106" s="164">
        <f t="shared" si="307"/>
        <v>0</v>
      </c>
      <c r="BK106" s="166" t="s">
        <v>1226</v>
      </c>
      <c r="BL106" s="164">
        <f t="shared" si="308"/>
        <v>0</v>
      </c>
      <c r="BM106" s="166" t="s">
        <v>1226</v>
      </c>
      <c r="BN106" s="164">
        <f t="shared" si="309"/>
        <v>0</v>
      </c>
      <c r="BO106" s="166" t="s">
        <v>1226</v>
      </c>
      <c r="BP106" s="164">
        <f t="shared" si="310"/>
        <v>0</v>
      </c>
      <c r="BQ106" s="166" t="s">
        <v>1226</v>
      </c>
      <c r="BR106" s="39">
        <v>0</v>
      </c>
      <c r="BS106" s="40">
        <v>0</v>
      </c>
      <c r="BT106" s="134"/>
      <c r="BU106" s="164">
        <f t="shared" ref="BU106" si="626">+BS106</f>
        <v>0</v>
      </c>
      <c r="BV106" s="166" t="s">
        <v>1226</v>
      </c>
      <c r="BW106" s="164">
        <f t="shared" si="593"/>
        <v>0</v>
      </c>
      <c r="BX106" s="166" t="s">
        <v>1226</v>
      </c>
      <c r="BY106" s="164">
        <f t="shared" si="594"/>
        <v>0</v>
      </c>
      <c r="BZ106" s="166" t="s">
        <v>1226</v>
      </c>
      <c r="CA106" s="146"/>
      <c r="CB106" s="147"/>
      <c r="CC106" s="146"/>
      <c r="CD106" s="147"/>
      <c r="CE106" s="146"/>
      <c r="CF106" s="147"/>
      <c r="CG106" s="146"/>
      <c r="CH106" s="146"/>
      <c r="CI106" s="38" t="s">
        <v>156</v>
      </c>
    </row>
    <row r="107" spans="1:88" ht="16.5" hidden="1">
      <c r="A107" t="s">
        <v>1532</v>
      </c>
      <c r="B107">
        <v>0</v>
      </c>
      <c r="D107" s="16" t="s">
        <v>2519</v>
      </c>
      <c r="E107" t="s">
        <v>821</v>
      </c>
      <c r="G107" s="16" t="s">
        <v>833</v>
      </c>
      <c r="H107" s="197" t="s">
        <v>1454</v>
      </c>
      <c r="I107" s="9"/>
      <c r="J107" s="2"/>
      <c r="K107" s="164">
        <f>+M107</f>
        <v>0</v>
      </c>
      <c r="L107" s="4"/>
      <c r="M107" s="10">
        <v>0</v>
      </c>
      <c r="N107" s="10">
        <v>0</v>
      </c>
      <c r="O107" s="3">
        <v>0</v>
      </c>
      <c r="P107" s="4">
        <v>0</v>
      </c>
      <c r="Q107" s="164">
        <f>+S107</f>
        <v>0</v>
      </c>
      <c r="R107" s="166" t="s">
        <v>1226</v>
      </c>
      <c r="S107" s="164">
        <f>+U107</f>
        <v>0</v>
      </c>
      <c r="T107" s="166" t="s">
        <v>1226</v>
      </c>
      <c r="U107" s="3">
        <v>0</v>
      </c>
      <c r="V107" s="4">
        <v>0</v>
      </c>
      <c r="W107" s="3">
        <v>0</v>
      </c>
      <c r="X107" s="4">
        <v>0</v>
      </c>
      <c r="Y107" s="10">
        <v>0</v>
      </c>
      <c r="Z107" s="4">
        <v>0</v>
      </c>
      <c r="AA107" s="10">
        <v>0</v>
      </c>
      <c r="AB107" s="4">
        <v>0</v>
      </c>
      <c r="AC107" s="164">
        <f t="shared" ref="AC107" si="627">+AA107</f>
        <v>0</v>
      </c>
      <c r="AD107" s="166" t="s">
        <v>1226</v>
      </c>
      <c r="AE107" s="3">
        <v>0</v>
      </c>
      <c r="AF107" s="4">
        <v>0</v>
      </c>
      <c r="AG107" s="3">
        <v>0</v>
      </c>
      <c r="AH107" s="5">
        <v>1</v>
      </c>
      <c r="AI107" s="164">
        <f>+AG107</f>
        <v>0</v>
      </c>
      <c r="AJ107" s="166" t="s">
        <v>1226</v>
      </c>
      <c r="AK107" s="164">
        <f t="shared" ref="AK107:AK110" si="628">+AI107</f>
        <v>0</v>
      </c>
      <c r="AL107" s="166" t="s">
        <v>1226</v>
      </c>
      <c r="AM107" s="164">
        <f t="shared" si="578"/>
        <v>0</v>
      </c>
      <c r="AN107" s="166" t="s">
        <v>1226</v>
      </c>
      <c r="AO107" s="24">
        <v>0</v>
      </c>
      <c r="AP107" s="5">
        <v>0</v>
      </c>
      <c r="AQ107" s="193">
        <v>42209</v>
      </c>
      <c r="AR107" s="164">
        <f t="shared" ref="AR107:AR109" si="629">+AT107</f>
        <v>0</v>
      </c>
      <c r="AS107" s="166" t="s">
        <v>1226</v>
      </c>
      <c r="AT107" s="164">
        <f t="shared" ref="AT107:AT109" si="630">+AV107</f>
        <v>0</v>
      </c>
      <c r="AU107" s="166" t="s">
        <v>1226</v>
      </c>
      <c r="AV107" s="39">
        <v>0</v>
      </c>
      <c r="AW107" s="40">
        <v>0</v>
      </c>
      <c r="AX107" s="164">
        <f t="shared" si="287"/>
        <v>0</v>
      </c>
      <c r="AY107" s="166" t="s">
        <v>1226</v>
      </c>
      <c r="AZ107" s="164">
        <f t="shared" si="288"/>
        <v>0</v>
      </c>
      <c r="BA107" s="166" t="s">
        <v>1226</v>
      </c>
      <c r="BB107" s="39">
        <v>0</v>
      </c>
      <c r="BC107" s="40">
        <v>0</v>
      </c>
      <c r="BD107" s="98">
        <v>0</v>
      </c>
      <c r="BE107" s="40">
        <v>0</v>
      </c>
      <c r="BF107" s="164">
        <f t="shared" si="591"/>
        <v>0</v>
      </c>
      <c r="BG107" s="166" t="s">
        <v>1226</v>
      </c>
      <c r="BH107" s="39">
        <v>0</v>
      </c>
      <c r="BI107" s="40">
        <v>0</v>
      </c>
      <c r="BJ107" s="164">
        <f t="shared" si="307"/>
        <v>0</v>
      </c>
      <c r="BK107" s="166" t="s">
        <v>1226</v>
      </c>
      <c r="BL107" s="164">
        <f t="shared" si="308"/>
        <v>0</v>
      </c>
      <c r="BM107" s="166" t="s">
        <v>1226</v>
      </c>
      <c r="BN107" s="164">
        <f t="shared" si="309"/>
        <v>0</v>
      </c>
      <c r="BO107" s="166" t="s">
        <v>1226</v>
      </c>
      <c r="BP107" s="164">
        <f t="shared" si="310"/>
        <v>0</v>
      </c>
      <c r="BQ107" s="166" t="s">
        <v>1226</v>
      </c>
      <c r="BR107" s="163">
        <v>0</v>
      </c>
      <c r="BS107" s="1106">
        <v>0</v>
      </c>
      <c r="BT107" s="132"/>
      <c r="BU107" s="164">
        <f t="shared" ref="BU107" si="631">+BS107</f>
        <v>0</v>
      </c>
      <c r="BV107" s="166" t="s">
        <v>1226</v>
      </c>
      <c r="BW107" s="164">
        <f t="shared" si="593"/>
        <v>0</v>
      </c>
      <c r="BX107" s="166" t="s">
        <v>1226</v>
      </c>
      <c r="BY107" s="164">
        <f t="shared" si="594"/>
        <v>0</v>
      </c>
      <c r="BZ107" s="166" t="s">
        <v>1226</v>
      </c>
      <c r="CA107" s="146"/>
      <c r="CB107" s="147"/>
      <c r="CC107" s="146"/>
      <c r="CD107" s="147"/>
      <c r="CE107" s="146"/>
      <c r="CF107" s="147"/>
      <c r="CG107" s="146"/>
      <c r="CH107" s="146"/>
      <c r="CI107" t="s">
        <v>718</v>
      </c>
    </row>
    <row r="108" spans="1:88" ht="16.5" hidden="1">
      <c r="A108" t="s">
        <v>1532</v>
      </c>
      <c r="B108">
        <v>0</v>
      </c>
      <c r="D108" s="16" t="s">
        <v>2519</v>
      </c>
      <c r="E108" t="s">
        <v>821</v>
      </c>
      <c r="G108" s="16" t="s">
        <v>900</v>
      </c>
      <c r="H108" s="197" t="s">
        <v>2520</v>
      </c>
      <c r="I108" s="164">
        <v>0</v>
      </c>
      <c r="J108" s="166" t="s">
        <v>1226</v>
      </c>
      <c r="K108" s="164">
        <v>0</v>
      </c>
      <c r="L108" s="166" t="s">
        <v>1226</v>
      </c>
      <c r="M108" s="10">
        <v>0</v>
      </c>
      <c r="N108" s="10">
        <v>0</v>
      </c>
      <c r="O108" s="3">
        <v>0</v>
      </c>
      <c r="P108" s="4">
        <v>0</v>
      </c>
      <c r="Q108" s="164">
        <f t="shared" ref="Q108" si="632">+O108</f>
        <v>0</v>
      </c>
      <c r="R108" s="166" t="s">
        <v>1226</v>
      </c>
      <c r="S108" s="164">
        <f t="shared" ref="S108" si="633">+Q108</f>
        <v>0</v>
      </c>
      <c r="T108" s="166" t="s">
        <v>1226</v>
      </c>
      <c r="U108" s="164">
        <f t="shared" ref="U108" si="634">+S108</f>
        <v>0</v>
      </c>
      <c r="V108" s="166" t="s">
        <v>1226</v>
      </c>
      <c r="W108" s="172">
        <v>0</v>
      </c>
      <c r="X108" s="394">
        <v>1</v>
      </c>
      <c r="Y108" s="10">
        <v>0</v>
      </c>
      <c r="Z108" s="4">
        <v>0</v>
      </c>
      <c r="AA108" s="10">
        <v>0</v>
      </c>
      <c r="AB108" s="4">
        <v>0</v>
      </c>
      <c r="AC108" s="164">
        <f t="shared" ref="AC108" si="635">+AE108</f>
        <v>0</v>
      </c>
      <c r="AD108" s="166" t="s">
        <v>1226</v>
      </c>
      <c r="AE108" s="3">
        <v>0</v>
      </c>
      <c r="AF108" s="4">
        <v>0</v>
      </c>
      <c r="AG108" s="3">
        <v>0</v>
      </c>
      <c r="AH108" s="4">
        <v>0</v>
      </c>
      <c r="AI108" s="164">
        <f t="shared" ref="AI108" si="636">+AG108</f>
        <v>0</v>
      </c>
      <c r="AJ108" s="166" t="s">
        <v>1226</v>
      </c>
      <c r="AK108" s="164">
        <f t="shared" si="628"/>
        <v>0</v>
      </c>
      <c r="AL108" s="166" t="s">
        <v>1226</v>
      </c>
      <c r="AM108" s="164">
        <f t="shared" ref="AM108" si="637">+AK108</f>
        <v>0</v>
      </c>
      <c r="AN108" s="166" t="s">
        <v>1226</v>
      </c>
      <c r="AO108" s="129">
        <v>0</v>
      </c>
      <c r="AP108" s="4">
        <v>0</v>
      </c>
      <c r="AQ108" s="139"/>
      <c r="AR108" s="58">
        <f t="shared" si="629"/>
        <v>0</v>
      </c>
      <c r="AS108" s="166" t="s">
        <v>1226</v>
      </c>
      <c r="AT108" s="58">
        <f t="shared" si="630"/>
        <v>0</v>
      </c>
      <c r="AU108" s="166" t="s">
        <v>1226</v>
      </c>
      <c r="AV108" s="3">
        <v>0</v>
      </c>
      <c r="AW108" s="4">
        <v>0</v>
      </c>
      <c r="AX108" s="164">
        <f t="shared" ref="AX108" si="638">+AZ108</f>
        <v>0</v>
      </c>
      <c r="AY108" s="166" t="s">
        <v>1226</v>
      </c>
      <c r="AZ108" s="164">
        <f t="shared" ref="AZ108" si="639">+BB108</f>
        <v>0</v>
      </c>
      <c r="BA108" s="166" t="s">
        <v>1226</v>
      </c>
      <c r="BB108" s="39">
        <v>0</v>
      </c>
      <c r="BC108" s="5">
        <v>0</v>
      </c>
      <c r="BD108" s="98">
        <v>0</v>
      </c>
      <c r="BE108" s="40">
        <v>0</v>
      </c>
      <c r="BF108" s="164">
        <f t="shared" si="591"/>
        <v>0</v>
      </c>
      <c r="BG108" s="166" t="s">
        <v>1226</v>
      </c>
      <c r="BH108" s="39">
        <v>0</v>
      </c>
      <c r="BI108" s="40">
        <v>0</v>
      </c>
      <c r="BJ108" s="164">
        <f t="shared" ref="BJ108" si="640">+BH108</f>
        <v>0</v>
      </c>
      <c r="BK108" s="166" t="s">
        <v>1226</v>
      </c>
      <c r="BL108" s="164">
        <f t="shared" ref="BL108" si="641">+BJ108</f>
        <v>0</v>
      </c>
      <c r="BM108" s="166" t="s">
        <v>1226</v>
      </c>
      <c r="BN108" s="164">
        <f t="shared" ref="BN108" si="642">+BL108</f>
        <v>0</v>
      </c>
      <c r="BO108" s="166" t="s">
        <v>1226</v>
      </c>
      <c r="BP108" s="164">
        <f t="shared" ref="BP108" si="643">+BN108</f>
        <v>0</v>
      </c>
      <c r="BQ108" s="166" t="s">
        <v>1226</v>
      </c>
      <c r="BR108" s="39">
        <v>0</v>
      </c>
      <c r="BS108" s="40">
        <v>0</v>
      </c>
      <c r="BT108" s="134"/>
      <c r="BU108" s="164">
        <f t="shared" ref="BU108:BU109" si="644">+BS108</f>
        <v>0</v>
      </c>
      <c r="BV108" s="166" t="s">
        <v>1226</v>
      </c>
      <c r="BW108" s="164">
        <f t="shared" si="593"/>
        <v>0</v>
      </c>
      <c r="BX108" s="166" t="s">
        <v>1226</v>
      </c>
      <c r="BY108" s="164">
        <f t="shared" si="594"/>
        <v>0</v>
      </c>
      <c r="BZ108" s="166" t="s">
        <v>1226</v>
      </c>
      <c r="CA108" s="148"/>
      <c r="CB108" s="53"/>
      <c r="CC108" s="148"/>
      <c r="CD108" s="53"/>
      <c r="CE108" s="148"/>
      <c r="CF108" s="55"/>
      <c r="CG108" s="96"/>
      <c r="CH108" s="96"/>
    </row>
    <row r="109" spans="1:88" ht="16.5" hidden="1">
      <c r="A109" t="s">
        <v>1532</v>
      </c>
      <c r="B109">
        <v>0</v>
      </c>
      <c r="D109" s="16" t="s">
        <v>29</v>
      </c>
      <c r="E109" t="s">
        <v>821</v>
      </c>
      <c r="G109" s="16" t="s">
        <v>833</v>
      </c>
      <c r="H109" s="197" t="s">
        <v>1455</v>
      </c>
      <c r="I109" s="9"/>
      <c r="J109" s="2"/>
      <c r="K109" s="164">
        <f>+M109</f>
        <v>0</v>
      </c>
      <c r="L109" s="166" t="s">
        <v>1226</v>
      </c>
      <c r="M109" s="10">
        <v>0</v>
      </c>
      <c r="N109" s="10">
        <v>0</v>
      </c>
      <c r="O109" s="3">
        <v>0</v>
      </c>
      <c r="P109" s="4">
        <v>0</v>
      </c>
      <c r="Q109" s="164">
        <f>+S109</f>
        <v>0</v>
      </c>
      <c r="R109" s="166" t="s">
        <v>1226</v>
      </c>
      <c r="S109" s="164">
        <f>+U109</f>
        <v>0</v>
      </c>
      <c r="T109" s="166" t="s">
        <v>1226</v>
      </c>
      <c r="U109" s="3">
        <v>0</v>
      </c>
      <c r="V109" s="4">
        <v>0</v>
      </c>
      <c r="W109" s="3">
        <v>0</v>
      </c>
      <c r="X109" s="4">
        <v>0</v>
      </c>
      <c r="Y109" s="10">
        <v>0</v>
      </c>
      <c r="Z109" s="4">
        <v>0</v>
      </c>
      <c r="AA109" s="10">
        <v>0</v>
      </c>
      <c r="AB109" s="4">
        <v>0</v>
      </c>
      <c r="AC109" s="164">
        <f t="shared" ref="AC109" si="645">+AA109</f>
        <v>0</v>
      </c>
      <c r="AD109" s="166" t="s">
        <v>1226</v>
      </c>
      <c r="AE109" s="3">
        <v>0</v>
      </c>
      <c r="AF109" s="4">
        <v>0</v>
      </c>
      <c r="AG109" s="3">
        <v>0</v>
      </c>
      <c r="AH109" s="5">
        <v>0</v>
      </c>
      <c r="AI109" s="164">
        <f>+AG109</f>
        <v>0</v>
      </c>
      <c r="AJ109" s="166" t="s">
        <v>1226</v>
      </c>
      <c r="AK109" s="164">
        <f t="shared" si="628"/>
        <v>0</v>
      </c>
      <c r="AL109" s="166" t="s">
        <v>1226</v>
      </c>
      <c r="AM109" s="164">
        <f t="shared" si="578"/>
        <v>0</v>
      </c>
      <c r="AN109" s="166" t="s">
        <v>1226</v>
      </c>
      <c r="AO109" s="24">
        <v>2</v>
      </c>
      <c r="AP109" s="5">
        <v>0</v>
      </c>
      <c r="AQ109" s="132"/>
      <c r="AR109" s="164">
        <f t="shared" si="629"/>
        <v>1</v>
      </c>
      <c r="AS109" s="166" t="s">
        <v>1226</v>
      </c>
      <c r="AT109" s="164">
        <f t="shared" si="630"/>
        <v>1</v>
      </c>
      <c r="AU109" s="166" t="s">
        <v>1226</v>
      </c>
      <c r="AV109" s="39">
        <v>1</v>
      </c>
      <c r="AW109" s="40">
        <v>0</v>
      </c>
      <c r="AX109" s="164">
        <f t="shared" si="287"/>
        <v>0</v>
      </c>
      <c r="AY109" s="166" t="s">
        <v>1226</v>
      </c>
      <c r="AZ109" s="164">
        <f t="shared" si="288"/>
        <v>0</v>
      </c>
      <c r="BA109" s="166" t="s">
        <v>1226</v>
      </c>
      <c r="BB109" s="39">
        <v>0</v>
      </c>
      <c r="BC109" s="40">
        <v>0</v>
      </c>
      <c r="BD109" s="98">
        <v>0</v>
      </c>
      <c r="BE109" s="40">
        <v>0</v>
      </c>
      <c r="BF109" s="164">
        <f t="shared" si="591"/>
        <v>0</v>
      </c>
      <c r="BG109" s="166" t="s">
        <v>1226</v>
      </c>
      <c r="BH109" s="39">
        <v>0</v>
      </c>
      <c r="BI109" s="40">
        <v>0</v>
      </c>
      <c r="BJ109" s="164">
        <f t="shared" si="307"/>
        <v>0</v>
      </c>
      <c r="BK109" s="166" t="s">
        <v>1226</v>
      </c>
      <c r="BL109" s="164">
        <f t="shared" si="308"/>
        <v>0</v>
      </c>
      <c r="BM109" s="166" t="s">
        <v>1226</v>
      </c>
      <c r="BN109" s="164">
        <f t="shared" si="309"/>
        <v>0</v>
      </c>
      <c r="BO109" s="166" t="s">
        <v>1226</v>
      </c>
      <c r="BP109" s="164">
        <f t="shared" si="310"/>
        <v>0</v>
      </c>
      <c r="BQ109" s="166" t="s">
        <v>1226</v>
      </c>
      <c r="BR109" s="39">
        <v>0</v>
      </c>
      <c r="BS109" s="40">
        <v>0</v>
      </c>
      <c r="BT109" s="132"/>
      <c r="BU109" s="164">
        <f t="shared" si="644"/>
        <v>0</v>
      </c>
      <c r="BV109" s="166" t="s">
        <v>1226</v>
      </c>
      <c r="BW109" s="164">
        <f t="shared" si="593"/>
        <v>0</v>
      </c>
      <c r="BX109" s="166" t="s">
        <v>1226</v>
      </c>
      <c r="BY109" s="164">
        <f t="shared" si="594"/>
        <v>0</v>
      </c>
      <c r="BZ109" s="166" t="s">
        <v>1226</v>
      </c>
      <c r="CA109" s="146"/>
      <c r="CB109" s="147"/>
      <c r="CC109" s="146"/>
      <c r="CD109" s="147"/>
      <c r="CE109" s="146"/>
      <c r="CF109" s="147"/>
      <c r="CG109" s="146"/>
      <c r="CH109" s="146"/>
      <c r="CI109" t="s">
        <v>718</v>
      </c>
    </row>
    <row r="110" spans="1:88" ht="16.5" hidden="1">
      <c r="A110" t="s">
        <v>1532</v>
      </c>
      <c r="B110" s="61" t="s">
        <v>1592</v>
      </c>
      <c r="C110" s="61"/>
      <c r="D110" s="16" t="s">
        <v>29</v>
      </c>
      <c r="E110" t="s">
        <v>821</v>
      </c>
      <c r="G110" s="16" t="s">
        <v>833</v>
      </c>
      <c r="H110" s="197" t="s">
        <v>1456</v>
      </c>
      <c r="I110" s="9"/>
      <c r="J110" s="2"/>
      <c r="K110" s="164">
        <f>+M110</f>
        <v>0</v>
      </c>
      <c r="L110" s="166" t="s">
        <v>1226</v>
      </c>
      <c r="M110" s="10">
        <v>0</v>
      </c>
      <c r="N110" s="10">
        <v>0</v>
      </c>
      <c r="O110" s="3">
        <v>1</v>
      </c>
      <c r="P110" s="4">
        <v>1</v>
      </c>
      <c r="Q110" s="164">
        <f>+S110</f>
        <v>0</v>
      </c>
      <c r="R110" s="166" t="s">
        <v>1226</v>
      </c>
      <c r="S110" s="3">
        <v>0</v>
      </c>
      <c r="T110" s="5">
        <v>0</v>
      </c>
      <c r="U110" s="3">
        <v>0</v>
      </c>
      <c r="V110" s="4">
        <v>0</v>
      </c>
      <c r="W110" s="3">
        <v>0</v>
      </c>
      <c r="X110" s="4">
        <v>0</v>
      </c>
      <c r="Y110" s="10">
        <v>0</v>
      </c>
      <c r="Z110" s="4">
        <v>0</v>
      </c>
      <c r="AA110" s="10">
        <v>0</v>
      </c>
      <c r="AB110" s="5">
        <v>0</v>
      </c>
      <c r="AC110" s="164">
        <f t="shared" ref="AC110" si="646">+AA110</f>
        <v>0</v>
      </c>
      <c r="AD110" s="166" t="s">
        <v>1226</v>
      </c>
      <c r="AE110" s="3">
        <v>0</v>
      </c>
      <c r="AF110" s="4">
        <v>0</v>
      </c>
      <c r="AG110" s="3">
        <v>0</v>
      </c>
      <c r="AH110" s="5">
        <v>0</v>
      </c>
      <c r="AI110" s="164">
        <f>+AG110</f>
        <v>0</v>
      </c>
      <c r="AJ110" s="166" t="s">
        <v>1226</v>
      </c>
      <c r="AK110" s="164">
        <f t="shared" si="628"/>
        <v>0</v>
      </c>
      <c r="AL110" s="166" t="s">
        <v>1226</v>
      </c>
      <c r="AM110" s="164">
        <f t="shared" si="578"/>
        <v>0</v>
      </c>
      <c r="AN110" s="166" t="s">
        <v>1226</v>
      </c>
      <c r="AO110" s="24">
        <v>0</v>
      </c>
      <c r="AP110" s="5">
        <v>2</v>
      </c>
      <c r="AQ110" s="133"/>
      <c r="AR110" s="39">
        <v>0</v>
      </c>
      <c r="AS110" s="167">
        <f>+AU110</f>
        <v>1</v>
      </c>
      <c r="AT110" s="748">
        <v>0</v>
      </c>
      <c r="AU110" s="167">
        <f>+AW110</f>
        <v>1</v>
      </c>
      <c r="AV110" s="39"/>
      <c r="AW110" s="5">
        <v>1</v>
      </c>
      <c r="AX110" s="164">
        <f t="shared" si="287"/>
        <v>0</v>
      </c>
      <c r="AY110" s="166" t="s">
        <v>1226</v>
      </c>
      <c r="AZ110" s="164">
        <f t="shared" si="288"/>
        <v>0</v>
      </c>
      <c r="BA110" s="166" t="s">
        <v>1226</v>
      </c>
      <c r="BB110" s="39">
        <v>0</v>
      </c>
      <c r="BC110" s="40">
        <v>0</v>
      </c>
      <c r="BD110" s="98">
        <v>0</v>
      </c>
      <c r="BE110" s="40">
        <v>0</v>
      </c>
      <c r="BF110" s="164">
        <f t="shared" si="591"/>
        <v>0</v>
      </c>
      <c r="BG110" s="166" t="s">
        <v>1226</v>
      </c>
      <c r="BH110" s="39">
        <v>1</v>
      </c>
      <c r="BI110" s="40">
        <v>0</v>
      </c>
      <c r="BJ110" s="164">
        <f t="shared" si="307"/>
        <v>1</v>
      </c>
      <c r="BK110" s="166" t="s">
        <v>1226</v>
      </c>
      <c r="BL110" s="164">
        <f t="shared" si="308"/>
        <v>1</v>
      </c>
      <c r="BM110" s="166" t="s">
        <v>1226</v>
      </c>
      <c r="BN110" s="164">
        <f t="shared" si="309"/>
        <v>1</v>
      </c>
      <c r="BO110" s="166" t="s">
        <v>1226</v>
      </c>
      <c r="BP110" s="164">
        <f t="shared" si="310"/>
        <v>1</v>
      </c>
      <c r="BQ110" s="166" t="s">
        <v>1226</v>
      </c>
      <c r="BR110" s="163">
        <v>1</v>
      </c>
      <c r="BS110" s="1106">
        <v>0</v>
      </c>
      <c r="BT110" s="133"/>
      <c r="BU110" s="164">
        <f t="shared" ref="BU110:BU112" si="647">+BS110</f>
        <v>0</v>
      </c>
      <c r="BV110" s="166" t="s">
        <v>1226</v>
      </c>
      <c r="BW110" s="164">
        <f t="shared" si="593"/>
        <v>0</v>
      </c>
      <c r="BX110" s="166" t="s">
        <v>1226</v>
      </c>
      <c r="BY110" s="164">
        <f t="shared" si="594"/>
        <v>0</v>
      </c>
      <c r="BZ110" s="166" t="s">
        <v>1226</v>
      </c>
      <c r="CA110" s="96"/>
      <c r="CB110" s="55"/>
      <c r="CC110" s="96"/>
      <c r="CD110" s="55"/>
      <c r="CE110" s="96"/>
      <c r="CF110" s="55"/>
      <c r="CG110" s="96"/>
      <c r="CH110" s="96"/>
      <c r="CI110" s="38" t="s">
        <v>156</v>
      </c>
    </row>
    <row r="111" spans="1:88" ht="16.5" hidden="1">
      <c r="A111" t="s">
        <v>1532</v>
      </c>
      <c r="B111">
        <v>0</v>
      </c>
      <c r="D111" s="16" t="s">
        <v>737</v>
      </c>
      <c r="E111" t="s">
        <v>821</v>
      </c>
      <c r="G111" s="16" t="s">
        <v>833</v>
      </c>
      <c r="H111" s="197" t="s">
        <v>1457</v>
      </c>
      <c r="I111" s="9"/>
      <c r="J111" s="2"/>
      <c r="K111" s="164">
        <f>+M111</f>
        <v>1</v>
      </c>
      <c r="L111" s="166" t="s">
        <v>1226</v>
      </c>
      <c r="M111" s="10">
        <v>1</v>
      </c>
      <c r="N111" s="10">
        <v>0</v>
      </c>
      <c r="O111" s="3">
        <v>0</v>
      </c>
      <c r="P111" s="4">
        <v>0</v>
      </c>
      <c r="Q111" s="164">
        <f>+S111</f>
        <v>0</v>
      </c>
      <c r="R111" s="166" t="s">
        <v>1226</v>
      </c>
      <c r="S111" s="3">
        <v>0</v>
      </c>
      <c r="T111" s="5">
        <v>0</v>
      </c>
      <c r="U111" s="3">
        <v>0</v>
      </c>
      <c r="V111" s="4">
        <v>0</v>
      </c>
      <c r="W111" s="3">
        <v>0</v>
      </c>
      <c r="X111" s="4">
        <v>0</v>
      </c>
      <c r="Y111" s="10">
        <v>0</v>
      </c>
      <c r="Z111" s="4">
        <v>0</v>
      </c>
      <c r="AA111" s="10">
        <v>0</v>
      </c>
      <c r="AB111" s="5">
        <v>0</v>
      </c>
      <c r="AC111" s="164">
        <f t="shared" ref="AC111" si="648">+AA111</f>
        <v>0</v>
      </c>
      <c r="AD111" s="166" t="s">
        <v>1226</v>
      </c>
      <c r="AE111" s="3">
        <v>0</v>
      </c>
      <c r="AF111" s="4">
        <v>0</v>
      </c>
      <c r="AG111" s="3">
        <v>0</v>
      </c>
      <c r="AH111" s="5">
        <v>0</v>
      </c>
      <c r="AI111" s="164">
        <f t="shared" ref="AI111:AI112" si="649">+AG111</f>
        <v>0</v>
      </c>
      <c r="AJ111" s="166" t="s">
        <v>1226</v>
      </c>
      <c r="AK111" s="164">
        <f t="shared" ref="AK111:AK112" si="650">+AI111</f>
        <v>0</v>
      </c>
      <c r="AL111" s="166" t="s">
        <v>1226</v>
      </c>
      <c r="AM111" s="164">
        <f t="shared" ref="AM111" si="651">+AK111</f>
        <v>0</v>
      </c>
      <c r="AN111" s="166" t="s">
        <v>1226</v>
      </c>
      <c r="AO111" s="164">
        <f t="shared" ref="AO111" si="652">+AM111</f>
        <v>0</v>
      </c>
      <c r="AP111" s="166" t="s">
        <v>1226</v>
      </c>
      <c r="AQ111" s="133"/>
      <c r="AR111" s="164">
        <f t="shared" ref="AR111:AR113" si="653">+AT111</f>
        <v>0</v>
      </c>
      <c r="AS111" s="166" t="s">
        <v>1226</v>
      </c>
      <c r="AT111" s="164">
        <f t="shared" ref="AT111:AT113" si="654">+AV111</f>
        <v>0</v>
      </c>
      <c r="AU111" s="166" t="s">
        <v>1226</v>
      </c>
      <c r="AV111" s="39">
        <v>0</v>
      </c>
      <c r="AW111" s="40">
        <v>0</v>
      </c>
      <c r="AX111" s="164">
        <f t="shared" si="287"/>
        <v>0</v>
      </c>
      <c r="AY111" s="166" t="s">
        <v>1226</v>
      </c>
      <c r="AZ111" s="164">
        <f t="shared" si="288"/>
        <v>0</v>
      </c>
      <c r="BA111" s="166" t="s">
        <v>1226</v>
      </c>
      <c r="BB111" s="39">
        <v>0</v>
      </c>
      <c r="BC111" s="40">
        <v>0</v>
      </c>
      <c r="BD111" s="98">
        <v>0</v>
      </c>
      <c r="BE111" s="40">
        <v>0</v>
      </c>
      <c r="BF111" s="164">
        <f t="shared" si="591"/>
        <v>0</v>
      </c>
      <c r="BG111" s="166" t="s">
        <v>1226</v>
      </c>
      <c r="BH111" s="39">
        <v>0</v>
      </c>
      <c r="BI111" s="40">
        <v>0</v>
      </c>
      <c r="BJ111" s="164">
        <f t="shared" si="307"/>
        <v>0</v>
      </c>
      <c r="BK111" s="166" t="s">
        <v>1226</v>
      </c>
      <c r="BL111" s="164">
        <f t="shared" si="308"/>
        <v>0</v>
      </c>
      <c r="BM111" s="166" t="s">
        <v>1226</v>
      </c>
      <c r="BN111" s="164">
        <f t="shared" si="309"/>
        <v>0</v>
      </c>
      <c r="BO111" s="166" t="s">
        <v>1226</v>
      </c>
      <c r="BP111" s="164">
        <f t="shared" si="310"/>
        <v>0</v>
      </c>
      <c r="BQ111" s="166" t="s">
        <v>1226</v>
      </c>
      <c r="BR111" s="39">
        <v>0</v>
      </c>
      <c r="BS111" s="40">
        <v>0</v>
      </c>
      <c r="BT111" s="132"/>
      <c r="BU111" s="164">
        <f t="shared" si="647"/>
        <v>0</v>
      </c>
      <c r="BV111" s="166" t="s">
        <v>1226</v>
      </c>
      <c r="BW111" s="164">
        <f t="shared" si="593"/>
        <v>0</v>
      </c>
      <c r="BX111" s="166" t="s">
        <v>1226</v>
      </c>
      <c r="BY111" s="164">
        <f t="shared" si="594"/>
        <v>0</v>
      </c>
      <c r="BZ111" s="166" t="s">
        <v>1226</v>
      </c>
      <c r="CA111" s="96"/>
      <c r="CB111" s="55"/>
      <c r="CC111" s="96"/>
      <c r="CD111" s="55"/>
      <c r="CE111" s="96"/>
      <c r="CF111" s="55"/>
      <c r="CG111" s="96"/>
      <c r="CH111" s="96"/>
    </row>
    <row r="112" spans="1:88" ht="16.5" hidden="1">
      <c r="A112" t="s">
        <v>1532</v>
      </c>
      <c r="B112">
        <v>0</v>
      </c>
      <c r="D112" s="16" t="s">
        <v>737</v>
      </c>
      <c r="E112" t="s">
        <v>871</v>
      </c>
      <c r="G112" s="16" t="s">
        <v>833</v>
      </c>
      <c r="H112" s="197" t="s">
        <v>2816</v>
      </c>
      <c r="I112" s="9"/>
      <c r="J112" s="2"/>
      <c r="K112" s="164">
        <f>+M112</f>
        <v>0</v>
      </c>
      <c r="L112" s="166" t="s">
        <v>1226</v>
      </c>
      <c r="M112" s="10">
        <v>0</v>
      </c>
      <c r="N112" s="10">
        <v>0</v>
      </c>
      <c r="O112" s="3">
        <v>0</v>
      </c>
      <c r="P112" s="4">
        <v>0</v>
      </c>
      <c r="Q112" s="164">
        <f>+S112</f>
        <v>0</v>
      </c>
      <c r="R112" s="166" t="s">
        <v>1226</v>
      </c>
      <c r="S112" s="3">
        <v>0</v>
      </c>
      <c r="T112" s="5">
        <v>0</v>
      </c>
      <c r="U112" s="3">
        <v>0</v>
      </c>
      <c r="V112" s="4">
        <v>0</v>
      </c>
      <c r="W112" s="3">
        <v>0</v>
      </c>
      <c r="X112" s="4">
        <v>0</v>
      </c>
      <c r="Y112" s="10">
        <v>0</v>
      </c>
      <c r="Z112" s="4">
        <v>0</v>
      </c>
      <c r="AA112" s="10">
        <v>0</v>
      </c>
      <c r="AB112" s="5">
        <v>0</v>
      </c>
      <c r="AC112" s="164">
        <f t="shared" ref="AC112" si="655">+AA112</f>
        <v>0</v>
      </c>
      <c r="AD112" s="166" t="s">
        <v>1226</v>
      </c>
      <c r="AE112" s="3">
        <v>0</v>
      </c>
      <c r="AF112" s="4">
        <v>0</v>
      </c>
      <c r="AG112" s="3">
        <v>2</v>
      </c>
      <c r="AH112" s="5">
        <v>0</v>
      </c>
      <c r="AI112" s="164">
        <f t="shared" si="649"/>
        <v>2</v>
      </c>
      <c r="AJ112" s="166"/>
      <c r="AK112" s="164">
        <f t="shared" si="650"/>
        <v>2</v>
      </c>
      <c r="AL112" s="166"/>
      <c r="AM112" s="164">
        <v>0</v>
      </c>
      <c r="AN112" s="166" t="s">
        <v>1226</v>
      </c>
      <c r="AO112" s="164">
        <f t="shared" ref="AO112" si="656">+AM112</f>
        <v>0</v>
      </c>
      <c r="AP112" s="166" t="s">
        <v>1226</v>
      </c>
      <c r="AQ112" s="133"/>
      <c r="AR112" s="164">
        <f t="shared" ref="AR112" si="657">+AT112</f>
        <v>0</v>
      </c>
      <c r="AS112" s="166" t="s">
        <v>1226</v>
      </c>
      <c r="AT112" s="164">
        <f t="shared" ref="AT112" si="658">+AV112</f>
        <v>0</v>
      </c>
      <c r="AU112" s="166" t="s">
        <v>1226</v>
      </c>
      <c r="AV112" s="39">
        <v>0</v>
      </c>
      <c r="AW112" s="40">
        <v>0</v>
      </c>
      <c r="AX112" s="164">
        <f t="shared" ref="AX112" si="659">+AZ112</f>
        <v>0</v>
      </c>
      <c r="AY112" s="166" t="s">
        <v>1226</v>
      </c>
      <c r="AZ112" s="164">
        <f t="shared" ref="AZ112" si="660">+BB112</f>
        <v>0</v>
      </c>
      <c r="BA112" s="166" t="s">
        <v>1226</v>
      </c>
      <c r="BB112" s="39">
        <v>0</v>
      </c>
      <c r="BC112" s="40">
        <v>0</v>
      </c>
      <c r="BD112" s="98">
        <v>0</v>
      </c>
      <c r="BE112" s="40">
        <v>0</v>
      </c>
      <c r="BF112" s="164">
        <f t="shared" ref="BF112" si="661">+BD112</f>
        <v>0</v>
      </c>
      <c r="BG112" s="166" t="s">
        <v>1226</v>
      </c>
      <c r="BH112" s="39">
        <v>0</v>
      </c>
      <c r="BI112" s="40">
        <v>0</v>
      </c>
      <c r="BJ112" s="164">
        <f t="shared" ref="BJ112" si="662">+BH112</f>
        <v>0</v>
      </c>
      <c r="BK112" s="166" t="s">
        <v>1226</v>
      </c>
      <c r="BL112" s="164">
        <f t="shared" ref="BL112" si="663">+BJ112</f>
        <v>0</v>
      </c>
      <c r="BM112" s="166" t="s">
        <v>1226</v>
      </c>
      <c r="BN112" s="164">
        <f t="shared" ref="BN112" si="664">+BL112</f>
        <v>0</v>
      </c>
      <c r="BO112" s="166" t="s">
        <v>1226</v>
      </c>
      <c r="BP112" s="164">
        <f t="shared" ref="BP112" si="665">+BN112</f>
        <v>0</v>
      </c>
      <c r="BQ112" s="166" t="s">
        <v>1226</v>
      </c>
      <c r="BR112" s="39">
        <v>0</v>
      </c>
      <c r="BS112" s="40">
        <v>0</v>
      </c>
      <c r="BT112" s="132"/>
      <c r="BU112" s="164">
        <f t="shared" si="647"/>
        <v>0</v>
      </c>
      <c r="BV112" s="166" t="s">
        <v>1226</v>
      </c>
      <c r="BW112" s="164">
        <f t="shared" si="593"/>
        <v>0</v>
      </c>
      <c r="BX112" s="166" t="s">
        <v>1226</v>
      </c>
      <c r="BY112" s="164">
        <f t="shared" si="594"/>
        <v>0</v>
      </c>
      <c r="BZ112" s="166" t="s">
        <v>1226</v>
      </c>
      <c r="CA112" s="96"/>
      <c r="CB112" s="55"/>
      <c r="CC112" s="96"/>
      <c r="CD112" s="55"/>
      <c r="CE112" s="96"/>
      <c r="CF112" s="55"/>
      <c r="CG112" s="96"/>
      <c r="CH112" s="96"/>
    </row>
    <row r="113" spans="1:88" ht="16.5" hidden="1">
      <c r="A113" t="s">
        <v>1532</v>
      </c>
      <c r="B113">
        <v>20178</v>
      </c>
      <c r="D113" s="16" t="s">
        <v>737</v>
      </c>
      <c r="E113" t="s">
        <v>819</v>
      </c>
      <c r="G113" s="16" t="s">
        <v>833</v>
      </c>
      <c r="H113" s="197" t="s">
        <v>1458</v>
      </c>
      <c r="I113" s="9"/>
      <c r="J113" s="2"/>
      <c r="K113" s="164">
        <f>+M113</f>
        <v>0</v>
      </c>
      <c r="L113" s="166" t="s">
        <v>1226</v>
      </c>
      <c r="M113" s="10">
        <v>0</v>
      </c>
      <c r="N113" s="10">
        <v>0</v>
      </c>
      <c r="O113" s="3">
        <v>0</v>
      </c>
      <c r="P113" s="4">
        <v>0</v>
      </c>
      <c r="Q113" s="3">
        <v>0</v>
      </c>
      <c r="R113" s="5">
        <v>0</v>
      </c>
      <c r="S113" s="3">
        <v>0</v>
      </c>
      <c r="T113" s="5">
        <v>0</v>
      </c>
      <c r="U113" s="3">
        <v>0</v>
      </c>
      <c r="V113" s="4">
        <v>0</v>
      </c>
      <c r="W113" s="3">
        <v>0</v>
      </c>
      <c r="X113" s="4">
        <v>0</v>
      </c>
      <c r="Y113" s="10">
        <v>0</v>
      </c>
      <c r="Z113" s="4">
        <v>0</v>
      </c>
      <c r="AA113" s="10">
        <v>0</v>
      </c>
      <c r="AB113" s="5">
        <v>0</v>
      </c>
      <c r="AC113" s="164">
        <f t="shared" ref="AC113" si="666">+AA113</f>
        <v>0</v>
      </c>
      <c r="AD113" s="166" t="s">
        <v>1226</v>
      </c>
      <c r="AE113" s="3">
        <v>0</v>
      </c>
      <c r="AF113" s="4">
        <v>0</v>
      </c>
      <c r="AG113" s="3">
        <v>0</v>
      </c>
      <c r="AH113" s="5">
        <v>0</v>
      </c>
      <c r="AI113" s="164">
        <f t="shared" ref="AI113" si="667">+AG113</f>
        <v>0</v>
      </c>
      <c r="AJ113" s="166" t="s">
        <v>1226</v>
      </c>
      <c r="AK113" s="164">
        <f t="shared" ref="AK113" si="668">+AI113</f>
        <v>0</v>
      </c>
      <c r="AL113" s="166" t="s">
        <v>1226</v>
      </c>
      <c r="AM113" s="164">
        <f t="shared" ref="AM113" si="669">+AK113</f>
        <v>0</v>
      </c>
      <c r="AN113" s="166" t="s">
        <v>1226</v>
      </c>
      <c r="AO113" s="164">
        <f t="shared" ref="AO113" si="670">+AM113</f>
        <v>0</v>
      </c>
      <c r="AP113" s="166" t="s">
        <v>1226</v>
      </c>
      <c r="AQ113" s="132"/>
      <c r="AR113" s="164">
        <f t="shared" si="653"/>
        <v>0</v>
      </c>
      <c r="AS113" s="166" t="s">
        <v>1226</v>
      </c>
      <c r="AT113" s="164">
        <f t="shared" si="654"/>
        <v>0</v>
      </c>
      <c r="AU113" s="166" t="s">
        <v>1226</v>
      </c>
      <c r="AV113" s="163">
        <v>0</v>
      </c>
      <c r="AW113" s="208">
        <v>1</v>
      </c>
      <c r="AX113" s="164">
        <f t="shared" si="287"/>
        <v>0</v>
      </c>
      <c r="AY113" s="166" t="s">
        <v>1226</v>
      </c>
      <c r="AZ113" s="164">
        <f t="shared" si="288"/>
        <v>0</v>
      </c>
      <c r="BA113" s="166" t="s">
        <v>1226</v>
      </c>
      <c r="BB113" s="164">
        <f t="shared" ref="BB113:BB118" si="671">+BD113</f>
        <v>0</v>
      </c>
      <c r="BC113" s="166" t="s">
        <v>1226</v>
      </c>
      <c r="BD113" s="39">
        <v>0</v>
      </c>
      <c r="BE113" s="5">
        <v>0</v>
      </c>
      <c r="BF113" s="164">
        <f t="shared" si="591"/>
        <v>0</v>
      </c>
      <c r="BG113" s="166" t="s">
        <v>1226</v>
      </c>
      <c r="BH113" s="39">
        <v>0</v>
      </c>
      <c r="BI113" s="40">
        <v>0</v>
      </c>
      <c r="BJ113" s="164">
        <f t="shared" si="307"/>
        <v>0</v>
      </c>
      <c r="BK113" s="166" t="s">
        <v>1226</v>
      </c>
      <c r="BL113" s="164">
        <f t="shared" si="308"/>
        <v>0</v>
      </c>
      <c r="BM113" s="166" t="s">
        <v>1226</v>
      </c>
      <c r="BN113" s="164">
        <f t="shared" si="309"/>
        <v>0</v>
      </c>
      <c r="BO113" s="166" t="s">
        <v>1226</v>
      </c>
      <c r="BP113" s="164">
        <f t="shared" si="310"/>
        <v>0</v>
      </c>
      <c r="BQ113" s="166" t="s">
        <v>1226</v>
      </c>
      <c r="BR113" s="39">
        <v>1</v>
      </c>
      <c r="BS113" s="40">
        <v>0</v>
      </c>
      <c r="BT113" s="132"/>
      <c r="BU113" s="164">
        <f t="shared" ref="BU113" si="672">+BS113</f>
        <v>0</v>
      </c>
      <c r="BV113" s="166" t="s">
        <v>1226</v>
      </c>
      <c r="BW113" s="164">
        <f t="shared" si="593"/>
        <v>0</v>
      </c>
      <c r="BX113" s="166" t="s">
        <v>1226</v>
      </c>
      <c r="BY113" s="164">
        <f t="shared" si="594"/>
        <v>0</v>
      </c>
      <c r="BZ113" s="166" t="s">
        <v>1226</v>
      </c>
      <c r="CA113" s="146"/>
      <c r="CB113" s="147"/>
      <c r="CC113" s="146"/>
      <c r="CD113" s="147"/>
      <c r="CE113" s="146"/>
      <c r="CF113" s="147"/>
      <c r="CG113" s="146"/>
      <c r="CH113" s="146"/>
      <c r="CI113" s="38" t="s">
        <v>156</v>
      </c>
      <c r="CJ113" t="s">
        <v>738</v>
      </c>
    </row>
    <row r="114" spans="1:88" ht="16.5" hidden="1">
      <c r="H114" s="197"/>
      <c r="I114" s="9"/>
      <c r="J114" s="2"/>
      <c r="K114" s="10" t="s">
        <v>2525</v>
      </c>
      <c r="L114" s="4">
        <v>0</v>
      </c>
      <c r="M114" s="10"/>
      <c r="N114" s="10"/>
      <c r="O114" s="3"/>
      <c r="P114" s="4"/>
      <c r="Q114" s="3"/>
      <c r="R114" s="5"/>
      <c r="S114" s="3"/>
      <c r="T114" s="5"/>
      <c r="U114" s="10"/>
      <c r="V114" s="4"/>
      <c r="W114" s="3"/>
      <c r="X114" s="4"/>
      <c r="Y114" s="10"/>
      <c r="Z114" s="4"/>
      <c r="AA114" s="10"/>
      <c r="AB114" s="5"/>
      <c r="AC114" s="164"/>
      <c r="AD114" s="166"/>
      <c r="AE114" s="3"/>
      <c r="AF114" s="4"/>
      <c r="AG114" s="3"/>
      <c r="AH114" s="5"/>
      <c r="AI114" s="164"/>
      <c r="AJ114" s="166"/>
      <c r="AK114" s="164"/>
      <c r="AL114" s="166"/>
      <c r="AM114" s="164"/>
      <c r="AN114" s="166"/>
      <c r="AO114" s="164"/>
      <c r="AP114" s="166"/>
      <c r="AQ114" s="132"/>
      <c r="AR114" s="58"/>
      <c r="AS114" s="168"/>
      <c r="AT114" s="58"/>
      <c r="AU114" s="168"/>
      <c r="AV114" s="39"/>
      <c r="AW114" s="40"/>
      <c r="AX114" s="164"/>
      <c r="AY114" s="166"/>
      <c r="AZ114" s="164"/>
      <c r="BA114" s="166"/>
      <c r="BB114" s="164"/>
      <c r="BC114" s="166"/>
      <c r="BD114" s="52"/>
      <c r="BE114" s="5"/>
      <c r="BF114" s="164"/>
      <c r="BG114" s="166"/>
      <c r="BH114" s="52"/>
      <c r="BI114" s="40"/>
      <c r="BJ114" s="164"/>
      <c r="BK114" s="166"/>
      <c r="BL114" s="164"/>
      <c r="BM114" s="166"/>
      <c r="BN114" s="164"/>
      <c r="BO114" s="166"/>
      <c r="BP114" s="164"/>
      <c r="BQ114" s="166"/>
      <c r="BR114" s="164"/>
      <c r="BS114" s="166"/>
      <c r="BT114" s="132"/>
      <c r="BU114" s="146"/>
      <c r="BV114" s="147"/>
      <c r="BW114" s="146"/>
      <c r="BX114" s="147"/>
      <c r="BY114" s="146"/>
      <c r="BZ114" s="147"/>
      <c r="CA114" s="146"/>
      <c r="CB114" s="147"/>
      <c r="CC114" s="146"/>
      <c r="CD114" s="147"/>
      <c r="CE114" s="146"/>
      <c r="CF114" s="147"/>
      <c r="CG114" s="146"/>
      <c r="CH114" s="146"/>
      <c r="CI114" s="38"/>
    </row>
    <row r="115" spans="1:88" ht="16.5" hidden="1">
      <c r="A115" t="s">
        <v>819</v>
      </c>
      <c r="B115">
        <v>20156</v>
      </c>
      <c r="D115" s="16" t="s">
        <v>797</v>
      </c>
      <c r="E115" t="s">
        <v>819</v>
      </c>
      <c r="G115" s="16" t="s">
        <v>832</v>
      </c>
      <c r="H115" s="197" t="s">
        <v>1459</v>
      </c>
      <c r="I115" s="9"/>
      <c r="J115" s="2"/>
      <c r="K115" s="164" t="s">
        <v>1226</v>
      </c>
      <c r="L115" s="166">
        <f>+N115</f>
        <v>1</v>
      </c>
      <c r="M115" s="10">
        <v>0</v>
      </c>
      <c r="N115" s="10">
        <v>1</v>
      </c>
      <c r="O115" s="3">
        <v>0</v>
      </c>
      <c r="P115" s="4">
        <v>1</v>
      </c>
      <c r="Q115" s="3">
        <v>0</v>
      </c>
      <c r="R115" s="5">
        <v>0</v>
      </c>
      <c r="S115" s="3">
        <v>0</v>
      </c>
      <c r="T115" s="5">
        <v>0</v>
      </c>
      <c r="U115" s="164">
        <f>+W115</f>
        <v>0</v>
      </c>
      <c r="V115" s="166" t="s">
        <v>1226</v>
      </c>
      <c r="W115" s="3">
        <v>0</v>
      </c>
      <c r="X115" s="4">
        <v>0</v>
      </c>
      <c r="Y115" s="10">
        <v>0</v>
      </c>
      <c r="Z115" s="4">
        <v>0</v>
      </c>
      <c r="AA115" s="164">
        <f t="shared" ref="AA115" si="673">+Y115</f>
        <v>0</v>
      </c>
      <c r="AB115" s="166" t="s">
        <v>1226</v>
      </c>
      <c r="AC115" s="164">
        <f t="shared" ref="AC115" si="674">+AA115</f>
        <v>0</v>
      </c>
      <c r="AD115" s="166" t="s">
        <v>1226</v>
      </c>
      <c r="AE115" s="3">
        <v>0</v>
      </c>
      <c r="AF115" s="4">
        <v>0</v>
      </c>
      <c r="AG115" s="3">
        <v>0</v>
      </c>
      <c r="AH115" s="5">
        <v>0</v>
      </c>
      <c r="AI115" s="164">
        <f t="shared" ref="AI115" si="675">+AG115</f>
        <v>0</v>
      </c>
      <c r="AJ115" s="166" t="s">
        <v>1226</v>
      </c>
      <c r="AK115" s="164">
        <f t="shared" ref="AK115" si="676">+AI115</f>
        <v>0</v>
      </c>
      <c r="AL115" s="166" t="s">
        <v>1226</v>
      </c>
      <c r="AM115" s="3">
        <v>0</v>
      </c>
      <c r="AN115" s="4">
        <v>0</v>
      </c>
      <c r="AO115" s="164">
        <f t="shared" ref="AO115" si="677">+AM115</f>
        <v>0</v>
      </c>
      <c r="AP115" s="166" t="s">
        <v>1226</v>
      </c>
      <c r="AQ115" s="132"/>
      <c r="AR115" s="164">
        <f t="shared" ref="AR115:AR127" si="678">+AT115</f>
        <v>0</v>
      </c>
      <c r="AS115" s="166" t="s">
        <v>1226</v>
      </c>
      <c r="AT115" s="39">
        <v>0</v>
      </c>
      <c r="AU115" s="40">
        <v>0</v>
      </c>
      <c r="AV115" s="39">
        <v>0</v>
      </c>
      <c r="AW115" s="40">
        <v>0</v>
      </c>
      <c r="AX115" s="164">
        <f t="shared" si="287"/>
        <v>0</v>
      </c>
      <c r="AY115" s="166" t="s">
        <v>1226</v>
      </c>
      <c r="AZ115" s="164">
        <f t="shared" si="288"/>
        <v>0</v>
      </c>
      <c r="BA115" s="166" t="s">
        <v>1226</v>
      </c>
      <c r="BB115" s="164">
        <f t="shared" si="671"/>
        <v>0</v>
      </c>
      <c r="BC115" s="166" t="s">
        <v>1226</v>
      </c>
      <c r="BD115" s="98">
        <v>0</v>
      </c>
      <c r="BE115" s="40">
        <v>0</v>
      </c>
      <c r="BF115" s="164">
        <f t="shared" ref="BF115" si="679">+BD115</f>
        <v>0</v>
      </c>
      <c r="BG115" s="166" t="s">
        <v>1226</v>
      </c>
      <c r="BH115" s="164">
        <f t="shared" ref="BH115" si="680">+BF115</f>
        <v>0</v>
      </c>
      <c r="BI115" s="166" t="s">
        <v>1226</v>
      </c>
      <c r="BJ115" s="98">
        <v>0</v>
      </c>
      <c r="BK115" s="40">
        <v>0</v>
      </c>
      <c r="BL115" s="164">
        <f t="shared" ref="BL115" si="681">+BJ115</f>
        <v>0</v>
      </c>
      <c r="BM115" s="166" t="s">
        <v>1226</v>
      </c>
      <c r="BN115" s="98">
        <v>0</v>
      </c>
      <c r="BO115" s="40">
        <v>0</v>
      </c>
      <c r="BP115" s="164">
        <f t="shared" ref="BP115:BP126" si="682">+BN115</f>
        <v>0</v>
      </c>
      <c r="BQ115" s="166" t="s">
        <v>1226</v>
      </c>
      <c r="BR115" s="164">
        <f>+BT115</f>
        <v>0</v>
      </c>
      <c r="BS115" s="166" t="s">
        <v>1226</v>
      </c>
      <c r="BT115" s="132"/>
      <c r="BU115" s="164">
        <f>+BW115</f>
        <v>0</v>
      </c>
      <c r="BV115" s="166" t="s">
        <v>1226</v>
      </c>
      <c r="BW115" s="146">
        <v>0</v>
      </c>
      <c r="BX115" s="5">
        <v>0</v>
      </c>
      <c r="BY115" s="164">
        <f t="shared" ref="BY115" si="683">+BW115</f>
        <v>0</v>
      </c>
      <c r="BZ115" s="166" t="s">
        <v>1226</v>
      </c>
      <c r="CA115" s="146"/>
      <c r="CB115" s="147"/>
      <c r="CC115" s="146"/>
      <c r="CD115" s="147"/>
      <c r="CE115" s="146"/>
      <c r="CF115" s="147"/>
      <c r="CG115" s="146"/>
      <c r="CH115" s="146"/>
      <c r="CI115" s="38" t="s">
        <v>148</v>
      </c>
      <c r="CJ115" t="s">
        <v>796</v>
      </c>
    </row>
    <row r="116" spans="1:88" ht="16.5" hidden="1">
      <c r="A116" t="s">
        <v>819</v>
      </c>
      <c r="B116">
        <v>20157</v>
      </c>
      <c r="D116" s="16" t="s">
        <v>797</v>
      </c>
      <c r="E116" t="s">
        <v>819</v>
      </c>
      <c r="G116" s="16" t="s">
        <v>832</v>
      </c>
      <c r="H116" s="197" t="s">
        <v>1205</v>
      </c>
      <c r="I116" s="9"/>
      <c r="J116" s="2"/>
      <c r="K116" s="164">
        <f>+M116</f>
        <v>3</v>
      </c>
      <c r="L116" s="166" t="s">
        <v>1226</v>
      </c>
      <c r="M116" s="10">
        <v>3</v>
      </c>
      <c r="N116" s="10">
        <v>0</v>
      </c>
      <c r="O116" s="3">
        <v>3</v>
      </c>
      <c r="P116" s="4">
        <v>0</v>
      </c>
      <c r="Q116" s="3">
        <v>0</v>
      </c>
      <c r="R116" s="5">
        <v>0</v>
      </c>
      <c r="S116" s="3">
        <v>0</v>
      </c>
      <c r="T116" s="5">
        <v>0</v>
      </c>
      <c r="U116" s="164">
        <f t="shared" ref="U116:U117" si="684">+W116</f>
        <v>3</v>
      </c>
      <c r="V116" s="166" t="s">
        <v>1226</v>
      </c>
      <c r="W116" s="3">
        <v>3</v>
      </c>
      <c r="X116" s="4">
        <v>0</v>
      </c>
      <c r="Y116" s="10">
        <v>3</v>
      </c>
      <c r="Z116" s="4">
        <v>0</v>
      </c>
      <c r="AA116" s="164">
        <f t="shared" ref="AA116:AA117" si="685">+Y116</f>
        <v>3</v>
      </c>
      <c r="AB116" s="166" t="s">
        <v>1226</v>
      </c>
      <c r="AC116" s="164">
        <f t="shared" ref="AC116:AC117" si="686">+AA116</f>
        <v>3</v>
      </c>
      <c r="AD116" s="166" t="s">
        <v>1226</v>
      </c>
      <c r="AE116" s="3">
        <v>4</v>
      </c>
      <c r="AF116" s="4">
        <v>0</v>
      </c>
      <c r="AG116" s="3">
        <v>6</v>
      </c>
      <c r="AH116" s="5">
        <v>0</v>
      </c>
      <c r="AI116" s="164">
        <f t="shared" ref="AI116" si="687">+AG116</f>
        <v>6</v>
      </c>
      <c r="AJ116" s="166" t="s">
        <v>1226</v>
      </c>
      <c r="AK116" s="164">
        <f t="shared" ref="AK116" si="688">+AI116</f>
        <v>6</v>
      </c>
      <c r="AL116" s="166" t="s">
        <v>1226</v>
      </c>
      <c r="AM116" s="3">
        <v>6</v>
      </c>
      <c r="AN116" s="4">
        <v>0</v>
      </c>
      <c r="AO116" s="164">
        <f t="shared" ref="AO116:AO124" si="689">+AM116</f>
        <v>6</v>
      </c>
      <c r="AP116" s="166" t="s">
        <v>1226</v>
      </c>
      <c r="AQ116" s="132"/>
      <c r="AR116" s="164">
        <f t="shared" si="678"/>
        <v>2</v>
      </c>
      <c r="AS116" s="166" t="s">
        <v>1226</v>
      </c>
      <c r="AT116" s="52">
        <v>2</v>
      </c>
      <c r="AU116" s="40">
        <v>0</v>
      </c>
      <c r="AV116" s="39">
        <v>0</v>
      </c>
      <c r="AW116" s="40">
        <v>0</v>
      </c>
      <c r="AX116" s="164">
        <f t="shared" si="287"/>
        <v>0</v>
      </c>
      <c r="AY116" s="166" t="s">
        <v>1226</v>
      </c>
      <c r="AZ116" s="164">
        <f t="shared" si="288"/>
        <v>0</v>
      </c>
      <c r="BA116" s="166" t="s">
        <v>1226</v>
      </c>
      <c r="BB116" s="164">
        <f t="shared" si="671"/>
        <v>0</v>
      </c>
      <c r="BC116" s="166" t="s">
        <v>1226</v>
      </c>
      <c r="BD116" s="98">
        <v>0</v>
      </c>
      <c r="BE116" s="40">
        <v>0</v>
      </c>
      <c r="BF116" s="164">
        <f t="shared" ref="BF116:BF117" si="690">+BD116</f>
        <v>0</v>
      </c>
      <c r="BG116" s="166" t="s">
        <v>1226</v>
      </c>
      <c r="BH116" s="164">
        <f t="shared" ref="BH116:BH117" si="691">+BF116</f>
        <v>0</v>
      </c>
      <c r="BI116" s="166" t="s">
        <v>1226</v>
      </c>
      <c r="BJ116" s="164">
        <f t="shared" ref="BJ116:BJ117" si="692">+BH116</f>
        <v>0</v>
      </c>
      <c r="BK116" s="166" t="s">
        <v>1226</v>
      </c>
      <c r="BL116" s="164">
        <f t="shared" ref="BL116:BL178" si="693">+BJ116</f>
        <v>0</v>
      </c>
      <c r="BM116" s="166" t="s">
        <v>1226</v>
      </c>
      <c r="BN116" s="98">
        <v>0</v>
      </c>
      <c r="BO116" s="40">
        <v>0</v>
      </c>
      <c r="BP116" s="164">
        <f t="shared" si="682"/>
        <v>0</v>
      </c>
      <c r="BQ116" s="166" t="s">
        <v>1226</v>
      </c>
      <c r="BR116" s="164">
        <f>+BT116</f>
        <v>0</v>
      </c>
      <c r="BS116" s="166" t="s">
        <v>1226</v>
      </c>
      <c r="BT116" s="132"/>
      <c r="BU116" s="164">
        <f>+BW116</f>
        <v>0</v>
      </c>
      <c r="BV116" s="166" t="s">
        <v>1226</v>
      </c>
      <c r="BW116" s="146">
        <v>0</v>
      </c>
      <c r="BX116" s="5">
        <v>0</v>
      </c>
      <c r="BY116" s="164">
        <f t="shared" ref="BY116" si="694">+BW116</f>
        <v>0</v>
      </c>
      <c r="BZ116" s="166" t="s">
        <v>1226</v>
      </c>
      <c r="CA116" s="146"/>
      <c r="CB116" s="147"/>
      <c r="CC116" s="146"/>
      <c r="CD116" s="147"/>
      <c r="CE116" s="146"/>
      <c r="CF116" s="147"/>
      <c r="CG116" s="146"/>
      <c r="CH116" s="146"/>
      <c r="CI116" s="38" t="s">
        <v>148</v>
      </c>
      <c r="CJ116" t="s">
        <v>796</v>
      </c>
    </row>
    <row r="117" spans="1:88" ht="16.5" hidden="1">
      <c r="A117" t="s">
        <v>819</v>
      </c>
      <c r="B117" s="61" t="s">
        <v>1592</v>
      </c>
      <c r="C117" s="61"/>
      <c r="D117" s="16" t="s">
        <v>797</v>
      </c>
      <c r="E117" t="s">
        <v>819</v>
      </c>
      <c r="G117" s="16" t="s">
        <v>832</v>
      </c>
      <c r="H117" s="197" t="s">
        <v>1461</v>
      </c>
      <c r="I117" s="9"/>
      <c r="J117" s="2"/>
      <c r="K117" s="164">
        <f>+M117</f>
        <v>0</v>
      </c>
      <c r="L117" s="166" t="s">
        <v>1226</v>
      </c>
      <c r="M117" s="10">
        <v>0</v>
      </c>
      <c r="N117" s="10">
        <v>0</v>
      </c>
      <c r="O117" s="3">
        <v>0</v>
      </c>
      <c r="P117" s="4">
        <v>0</v>
      </c>
      <c r="Q117" s="3">
        <v>0</v>
      </c>
      <c r="R117" s="5">
        <v>0</v>
      </c>
      <c r="S117" s="3">
        <v>0</v>
      </c>
      <c r="T117" s="5">
        <v>0</v>
      </c>
      <c r="U117" s="164">
        <f t="shared" si="684"/>
        <v>0</v>
      </c>
      <c r="V117" s="166" t="s">
        <v>1226</v>
      </c>
      <c r="W117" s="3">
        <v>0</v>
      </c>
      <c r="X117" s="4">
        <v>0</v>
      </c>
      <c r="Y117" s="10">
        <v>1</v>
      </c>
      <c r="Z117" s="4">
        <v>0</v>
      </c>
      <c r="AA117" s="164">
        <f t="shared" si="685"/>
        <v>1</v>
      </c>
      <c r="AB117" s="166" t="s">
        <v>1226</v>
      </c>
      <c r="AC117" s="164">
        <f t="shared" si="686"/>
        <v>1</v>
      </c>
      <c r="AD117" s="166" t="s">
        <v>1226</v>
      </c>
      <c r="AE117" s="3">
        <v>0</v>
      </c>
      <c r="AF117" s="4">
        <v>0</v>
      </c>
      <c r="AG117" s="3">
        <v>0</v>
      </c>
      <c r="AH117" s="5">
        <v>0</v>
      </c>
      <c r="AI117" s="164">
        <f t="shared" ref="AI117" si="695">+AG117</f>
        <v>0</v>
      </c>
      <c r="AJ117" s="166" t="s">
        <v>1226</v>
      </c>
      <c r="AK117" s="164">
        <f t="shared" ref="AK117" si="696">+AI117</f>
        <v>0</v>
      </c>
      <c r="AL117" s="166" t="s">
        <v>1226</v>
      </c>
      <c r="AM117" s="3">
        <v>0</v>
      </c>
      <c r="AN117" s="4">
        <v>0</v>
      </c>
      <c r="AO117" s="164">
        <f t="shared" si="689"/>
        <v>0</v>
      </c>
      <c r="AP117" s="166" t="s">
        <v>1226</v>
      </c>
      <c r="AQ117" s="135"/>
      <c r="AR117" s="164">
        <f t="shared" si="678"/>
        <v>0</v>
      </c>
      <c r="AS117" s="166" t="s">
        <v>1226</v>
      </c>
      <c r="AT117" s="52">
        <v>0</v>
      </c>
      <c r="AU117" s="40">
        <v>0</v>
      </c>
      <c r="AV117" s="164">
        <f t="shared" ref="AV117:AV118" si="697">+AX117</f>
        <v>0</v>
      </c>
      <c r="AW117" s="166" t="s">
        <v>1226</v>
      </c>
      <c r="AX117" s="164">
        <f t="shared" si="287"/>
        <v>0</v>
      </c>
      <c r="AY117" s="166" t="s">
        <v>1226</v>
      </c>
      <c r="AZ117" s="39">
        <v>0</v>
      </c>
      <c r="BA117" s="5">
        <v>0</v>
      </c>
      <c r="BB117" s="164">
        <f t="shared" si="671"/>
        <v>0</v>
      </c>
      <c r="BC117" s="166" t="s">
        <v>1226</v>
      </c>
      <c r="BD117" s="98">
        <v>0</v>
      </c>
      <c r="BE117" s="40">
        <v>0</v>
      </c>
      <c r="BF117" s="164">
        <f t="shared" si="690"/>
        <v>0</v>
      </c>
      <c r="BG117" s="166" t="s">
        <v>1226</v>
      </c>
      <c r="BH117" s="164">
        <f t="shared" si="691"/>
        <v>0</v>
      </c>
      <c r="BI117" s="166" t="s">
        <v>1226</v>
      </c>
      <c r="BJ117" s="164">
        <f t="shared" si="692"/>
        <v>0</v>
      </c>
      <c r="BK117" s="166" t="s">
        <v>1226</v>
      </c>
      <c r="BL117" s="164">
        <f t="shared" si="693"/>
        <v>0</v>
      </c>
      <c r="BM117" s="166" t="s">
        <v>1226</v>
      </c>
      <c r="BN117" s="98">
        <v>0</v>
      </c>
      <c r="BO117" s="40">
        <v>0</v>
      </c>
      <c r="BP117" s="164">
        <f t="shared" si="682"/>
        <v>0</v>
      </c>
      <c r="BQ117" s="166" t="s">
        <v>1226</v>
      </c>
      <c r="BR117" s="164">
        <v>0</v>
      </c>
      <c r="BS117" s="166" t="s">
        <v>1226</v>
      </c>
      <c r="BT117" s="200">
        <v>42215</v>
      </c>
      <c r="BU117" s="164" t="str">
        <f>+BW117</f>
        <v>?</v>
      </c>
      <c r="BV117" s="166" t="s">
        <v>1226</v>
      </c>
      <c r="BW117" s="146" t="s">
        <v>52</v>
      </c>
      <c r="BX117" s="5">
        <v>0</v>
      </c>
      <c r="BY117" s="164" t="str">
        <f t="shared" ref="BY117:BY118" si="698">+BW117</f>
        <v>?</v>
      </c>
      <c r="BZ117" s="166" t="s">
        <v>1226</v>
      </c>
      <c r="CA117" s="146"/>
      <c r="CB117" s="147"/>
      <c r="CC117" s="146"/>
      <c r="CD117" s="147"/>
      <c r="CE117" s="146"/>
      <c r="CF117" s="147"/>
      <c r="CG117" s="146"/>
      <c r="CH117" s="146"/>
      <c r="CI117" s="38" t="s">
        <v>148</v>
      </c>
      <c r="CJ117" t="s">
        <v>798</v>
      </c>
    </row>
    <row r="118" spans="1:88" ht="16.5" hidden="1">
      <c r="A118" t="s">
        <v>819</v>
      </c>
      <c r="B118" s="61" t="s">
        <v>1610</v>
      </c>
      <c r="C118" s="61"/>
      <c r="D118" s="16" t="s">
        <v>797</v>
      </c>
      <c r="E118" t="s">
        <v>819</v>
      </c>
      <c r="G118" s="16" t="s">
        <v>832</v>
      </c>
      <c r="H118" s="197" t="s">
        <v>1460</v>
      </c>
      <c r="I118" s="9"/>
      <c r="J118" s="2"/>
      <c r="K118" s="164">
        <f>+M118</f>
        <v>0</v>
      </c>
      <c r="L118" s="166" t="s">
        <v>1226</v>
      </c>
      <c r="M118" s="10">
        <v>0</v>
      </c>
      <c r="N118" s="10">
        <v>0</v>
      </c>
      <c r="O118" s="3">
        <v>0</v>
      </c>
      <c r="P118" s="4">
        <v>0</v>
      </c>
      <c r="Q118" s="3">
        <v>0</v>
      </c>
      <c r="R118" s="5">
        <v>0</v>
      </c>
      <c r="S118" s="3">
        <v>0</v>
      </c>
      <c r="T118" s="5">
        <v>0</v>
      </c>
      <c r="U118" s="164">
        <f>+W118</f>
        <v>0</v>
      </c>
      <c r="V118" s="166" t="s">
        <v>1226</v>
      </c>
      <c r="W118" s="3">
        <v>0</v>
      </c>
      <c r="X118" s="4">
        <v>0</v>
      </c>
      <c r="Y118" s="10">
        <v>0</v>
      </c>
      <c r="Z118" s="4">
        <v>0</v>
      </c>
      <c r="AA118" s="164">
        <f t="shared" ref="AA118" si="699">+Y118</f>
        <v>0</v>
      </c>
      <c r="AB118" s="166" t="s">
        <v>1226</v>
      </c>
      <c r="AC118" s="164">
        <f t="shared" ref="AC118" si="700">+AA118</f>
        <v>0</v>
      </c>
      <c r="AD118" s="166" t="s">
        <v>1226</v>
      </c>
      <c r="AE118" s="3">
        <v>0</v>
      </c>
      <c r="AF118" s="4">
        <v>0</v>
      </c>
      <c r="AG118" s="3">
        <v>0</v>
      </c>
      <c r="AH118" s="5">
        <v>0</v>
      </c>
      <c r="AI118" s="164">
        <f t="shared" ref="AI118" si="701">+AG118</f>
        <v>0</v>
      </c>
      <c r="AJ118" s="166" t="s">
        <v>1226</v>
      </c>
      <c r="AK118" s="164">
        <f t="shared" ref="AK118" si="702">+AI118</f>
        <v>0</v>
      </c>
      <c r="AL118" s="166" t="s">
        <v>1226</v>
      </c>
      <c r="AM118" s="3">
        <v>0</v>
      </c>
      <c r="AN118" s="4">
        <v>0</v>
      </c>
      <c r="AO118" s="164">
        <f t="shared" si="689"/>
        <v>0</v>
      </c>
      <c r="AP118" s="166" t="s">
        <v>1226</v>
      </c>
      <c r="AQ118" s="135"/>
      <c r="AR118" s="164">
        <f t="shared" si="678"/>
        <v>0</v>
      </c>
      <c r="AS118" s="166" t="s">
        <v>1226</v>
      </c>
      <c r="AT118" s="52">
        <v>0</v>
      </c>
      <c r="AU118" s="40">
        <v>0</v>
      </c>
      <c r="AV118" s="164">
        <f t="shared" si="697"/>
        <v>0</v>
      </c>
      <c r="AW118" s="166" t="s">
        <v>1226</v>
      </c>
      <c r="AX118" s="164">
        <f t="shared" si="287"/>
        <v>0</v>
      </c>
      <c r="AY118" s="166" t="s">
        <v>1226</v>
      </c>
      <c r="AZ118" s="164">
        <f t="shared" ref="AZ118" si="703">+BB118</f>
        <v>0</v>
      </c>
      <c r="BA118" s="166" t="s">
        <v>1226</v>
      </c>
      <c r="BB118" s="164">
        <f t="shared" si="671"/>
        <v>0</v>
      </c>
      <c r="BC118" s="166" t="s">
        <v>1226</v>
      </c>
      <c r="BD118" s="98">
        <v>0</v>
      </c>
      <c r="BE118" s="40">
        <v>0</v>
      </c>
      <c r="BF118" s="164">
        <f t="shared" ref="BF118" si="704">+BD118</f>
        <v>0</v>
      </c>
      <c r="BG118" s="166" t="s">
        <v>1226</v>
      </c>
      <c r="BH118" s="164">
        <f t="shared" ref="BH118" si="705">+BF118</f>
        <v>0</v>
      </c>
      <c r="BI118" s="166" t="s">
        <v>1226</v>
      </c>
      <c r="BJ118" s="98">
        <v>0</v>
      </c>
      <c r="BK118" s="40">
        <v>0</v>
      </c>
      <c r="BL118" s="164">
        <f t="shared" si="693"/>
        <v>0</v>
      </c>
      <c r="BM118" s="166" t="s">
        <v>1226</v>
      </c>
      <c r="BN118" s="98">
        <v>0</v>
      </c>
      <c r="BO118" s="40">
        <v>0</v>
      </c>
      <c r="BP118" s="164">
        <f t="shared" si="682"/>
        <v>0</v>
      </c>
      <c r="BQ118" s="166" t="s">
        <v>1226</v>
      </c>
      <c r="BR118" s="164">
        <f>+BT118</f>
        <v>0</v>
      </c>
      <c r="BS118" s="166" t="s">
        <v>1226</v>
      </c>
      <c r="BT118" s="132"/>
      <c r="BU118" s="164">
        <f>+BW118</f>
        <v>0</v>
      </c>
      <c r="BV118" s="166" t="s">
        <v>1226</v>
      </c>
      <c r="BW118" s="146">
        <v>0</v>
      </c>
      <c r="BX118" s="5">
        <v>0</v>
      </c>
      <c r="BY118" s="164">
        <f t="shared" si="698"/>
        <v>0</v>
      </c>
      <c r="BZ118" s="166" t="s">
        <v>1226</v>
      </c>
      <c r="CA118" s="146"/>
      <c r="CB118" s="147"/>
      <c r="CC118" s="146"/>
      <c r="CD118" s="147"/>
      <c r="CE118" s="96">
        <v>1</v>
      </c>
      <c r="CF118" s="147"/>
      <c r="CG118" s="146"/>
      <c r="CH118" s="146"/>
      <c r="CI118" s="38" t="s">
        <v>601</v>
      </c>
    </row>
    <row r="119" spans="1:88" ht="16.5" hidden="1">
      <c r="A119" t="s">
        <v>819</v>
      </c>
      <c r="B119" s="61" t="s">
        <v>1610</v>
      </c>
      <c r="C119" s="61"/>
      <c r="D119" s="16" t="s">
        <v>797</v>
      </c>
      <c r="E119" t="s">
        <v>819</v>
      </c>
      <c r="G119" s="16" t="s">
        <v>832</v>
      </c>
      <c r="H119" s="197" t="s">
        <v>1462</v>
      </c>
      <c r="I119" s="9"/>
      <c r="J119" s="2"/>
      <c r="K119" s="164">
        <f>+M119</f>
        <v>0</v>
      </c>
      <c r="L119" s="166" t="s">
        <v>1226</v>
      </c>
      <c r="M119" s="10">
        <v>0</v>
      </c>
      <c r="N119" s="10">
        <v>0</v>
      </c>
      <c r="O119" s="3">
        <v>0</v>
      </c>
      <c r="P119" s="4">
        <v>0</v>
      </c>
      <c r="Q119" s="3">
        <v>0</v>
      </c>
      <c r="R119" s="5">
        <v>0</v>
      </c>
      <c r="S119" s="3">
        <v>0</v>
      </c>
      <c r="T119" s="5">
        <v>0</v>
      </c>
      <c r="U119" s="164">
        <f>+W119</f>
        <v>0</v>
      </c>
      <c r="V119" s="166" t="s">
        <v>1226</v>
      </c>
      <c r="W119" s="3">
        <v>0</v>
      </c>
      <c r="X119" s="4">
        <v>0</v>
      </c>
      <c r="Y119" s="10">
        <v>0</v>
      </c>
      <c r="Z119" s="4">
        <v>0</v>
      </c>
      <c r="AA119" s="10">
        <v>0</v>
      </c>
      <c r="AB119" s="4">
        <v>0</v>
      </c>
      <c r="AC119" s="164">
        <f t="shared" ref="AC119" si="706">+AA119</f>
        <v>0</v>
      </c>
      <c r="AD119" s="166" t="s">
        <v>1226</v>
      </c>
      <c r="AE119" s="3">
        <v>0</v>
      </c>
      <c r="AF119" s="4">
        <v>0</v>
      </c>
      <c r="AG119" s="3">
        <v>0</v>
      </c>
      <c r="AH119" s="5">
        <v>0</v>
      </c>
      <c r="AI119" s="164">
        <f t="shared" ref="AI119:AI124" si="707">+AG119</f>
        <v>0</v>
      </c>
      <c r="AJ119" s="166" t="s">
        <v>1226</v>
      </c>
      <c r="AK119" s="164">
        <f t="shared" ref="AK119:AK124" si="708">+AI119</f>
        <v>0</v>
      </c>
      <c r="AL119" s="166" t="s">
        <v>1226</v>
      </c>
      <c r="AM119" s="3">
        <v>0</v>
      </c>
      <c r="AN119" s="4">
        <v>0</v>
      </c>
      <c r="AO119" s="164">
        <f t="shared" si="689"/>
        <v>0</v>
      </c>
      <c r="AP119" s="166" t="s">
        <v>1226</v>
      </c>
      <c r="AQ119" s="135"/>
      <c r="AR119" s="164">
        <f t="shared" si="678"/>
        <v>0</v>
      </c>
      <c r="AS119" s="166" t="s">
        <v>1226</v>
      </c>
      <c r="AT119" s="52">
        <v>0</v>
      </c>
      <c r="AU119" s="40">
        <v>0</v>
      </c>
      <c r="AV119" s="164">
        <f t="shared" ref="AV119" si="709">+AX119</f>
        <v>1</v>
      </c>
      <c r="AW119" s="166" t="s">
        <v>1226</v>
      </c>
      <c r="AX119" s="164">
        <f t="shared" si="287"/>
        <v>1</v>
      </c>
      <c r="AY119" s="166" t="s">
        <v>1226</v>
      </c>
      <c r="AZ119" s="164">
        <f t="shared" ref="AZ119:AZ120" si="710">+BB119</f>
        <v>1</v>
      </c>
      <c r="BA119" s="166" t="s">
        <v>1226</v>
      </c>
      <c r="BB119" s="164">
        <f t="shared" ref="BB119" si="711">+BD119</f>
        <v>1</v>
      </c>
      <c r="BC119" s="166" t="s">
        <v>1226</v>
      </c>
      <c r="BD119" s="39">
        <v>1</v>
      </c>
      <c r="BE119" s="40">
        <v>0</v>
      </c>
      <c r="BF119" s="164">
        <f t="shared" ref="BF119:BF157" si="712">+BD119</f>
        <v>1</v>
      </c>
      <c r="BG119" s="166" t="s">
        <v>1226</v>
      </c>
      <c r="BH119" s="164">
        <f t="shared" ref="BH119:BH157" si="713">+BF119</f>
        <v>1</v>
      </c>
      <c r="BI119" s="166" t="s">
        <v>1226</v>
      </c>
      <c r="BJ119" s="98">
        <v>0</v>
      </c>
      <c r="BK119" s="40">
        <v>0</v>
      </c>
      <c r="BL119" s="164">
        <f t="shared" si="693"/>
        <v>0</v>
      </c>
      <c r="BM119" s="166" t="s">
        <v>1226</v>
      </c>
      <c r="BN119" s="98">
        <v>0</v>
      </c>
      <c r="BO119" s="40">
        <v>0</v>
      </c>
      <c r="BP119" s="164">
        <f t="shared" si="682"/>
        <v>0</v>
      </c>
      <c r="BQ119" s="166" t="s">
        <v>1226</v>
      </c>
      <c r="BR119" s="164">
        <f>+BT119</f>
        <v>0</v>
      </c>
      <c r="BS119" s="166" t="s">
        <v>1226</v>
      </c>
      <c r="BT119" s="132"/>
      <c r="BU119" s="164">
        <f>+BW119</f>
        <v>1</v>
      </c>
      <c r="BV119" s="166" t="s">
        <v>1226</v>
      </c>
      <c r="BW119" s="96">
        <v>1</v>
      </c>
      <c r="BX119" s="5">
        <v>0</v>
      </c>
      <c r="BY119" s="164">
        <f t="shared" ref="BY119" si="714">+BW119</f>
        <v>1</v>
      </c>
      <c r="BZ119" s="166" t="s">
        <v>1226</v>
      </c>
      <c r="CA119" s="146"/>
      <c r="CB119" s="147"/>
      <c r="CC119" s="146"/>
      <c r="CD119" s="147"/>
      <c r="CE119" s="96">
        <v>1</v>
      </c>
      <c r="CF119" s="147"/>
      <c r="CG119" s="146"/>
      <c r="CH119" s="146"/>
      <c r="CI119" s="38" t="s">
        <v>601</v>
      </c>
    </row>
    <row r="120" spans="1:88" ht="16.5" hidden="1">
      <c r="A120" t="s">
        <v>819</v>
      </c>
      <c r="B120" s="712" t="s">
        <v>1610</v>
      </c>
      <c r="D120" s="16" t="s">
        <v>797</v>
      </c>
      <c r="E120" t="s">
        <v>819</v>
      </c>
      <c r="G120" s="16" t="s">
        <v>832</v>
      </c>
      <c r="H120" s="197" t="s">
        <v>1622</v>
      </c>
      <c r="I120" s="164">
        <v>0</v>
      </c>
      <c r="J120" s="166" t="s">
        <v>1226</v>
      </c>
      <c r="K120" s="164">
        <v>0</v>
      </c>
      <c r="L120" s="166" t="s">
        <v>1226</v>
      </c>
      <c r="M120" s="10">
        <v>0</v>
      </c>
      <c r="N120" s="10">
        <v>0</v>
      </c>
      <c r="O120" s="164">
        <f t="shared" ref="O120" si="715">+M120</f>
        <v>0</v>
      </c>
      <c r="P120" s="166" t="s">
        <v>1226</v>
      </c>
      <c r="Q120" s="14">
        <v>0</v>
      </c>
      <c r="R120" s="10">
        <v>0</v>
      </c>
      <c r="S120" s="3">
        <v>0</v>
      </c>
      <c r="T120" s="4">
        <v>0</v>
      </c>
      <c r="U120" s="164">
        <f t="shared" ref="U120" si="716">+W120</f>
        <v>0</v>
      </c>
      <c r="V120" s="166" t="s">
        <v>1226</v>
      </c>
      <c r="W120" s="10">
        <v>0</v>
      </c>
      <c r="X120" s="4">
        <v>0</v>
      </c>
      <c r="Y120" s="10">
        <v>0</v>
      </c>
      <c r="Z120" s="4">
        <v>0</v>
      </c>
      <c r="AA120" s="164">
        <f t="shared" ref="AA120" si="717">+AC120</f>
        <v>0</v>
      </c>
      <c r="AB120" s="166" t="s">
        <v>1226</v>
      </c>
      <c r="AC120" s="164">
        <f t="shared" ref="AC120" si="718">+AE120</f>
        <v>0</v>
      </c>
      <c r="AD120" s="166" t="s">
        <v>1226</v>
      </c>
      <c r="AE120" s="3">
        <v>0</v>
      </c>
      <c r="AF120" s="4">
        <v>0</v>
      </c>
      <c r="AG120" s="3">
        <v>0</v>
      </c>
      <c r="AH120" s="5">
        <v>0</v>
      </c>
      <c r="AI120" s="164">
        <f t="shared" si="707"/>
        <v>0</v>
      </c>
      <c r="AJ120" s="166" t="s">
        <v>1226</v>
      </c>
      <c r="AK120" s="164">
        <f t="shared" si="708"/>
        <v>0</v>
      </c>
      <c r="AL120" s="166" t="s">
        <v>1226</v>
      </c>
      <c r="AM120" s="3">
        <v>0</v>
      </c>
      <c r="AN120" s="4">
        <v>0</v>
      </c>
      <c r="AO120" s="164">
        <f t="shared" si="689"/>
        <v>0</v>
      </c>
      <c r="AP120" s="166" t="s">
        <v>1226</v>
      </c>
      <c r="AQ120" s="135"/>
      <c r="AR120" s="58">
        <f t="shared" si="678"/>
        <v>0</v>
      </c>
      <c r="AS120" s="166" t="s">
        <v>1226</v>
      </c>
      <c r="AT120" s="52">
        <v>0</v>
      </c>
      <c r="AU120" s="40">
        <v>0</v>
      </c>
      <c r="AV120" s="39">
        <v>0</v>
      </c>
      <c r="AW120" s="40">
        <v>0</v>
      </c>
      <c r="AX120" s="164">
        <f t="shared" si="287"/>
        <v>0</v>
      </c>
      <c r="AY120" s="166" t="s">
        <v>1226</v>
      </c>
      <c r="AZ120" s="164">
        <f t="shared" si="710"/>
        <v>0</v>
      </c>
      <c r="BA120" s="166" t="s">
        <v>1226</v>
      </c>
      <c r="BB120" s="164">
        <v>0</v>
      </c>
      <c r="BC120" s="166" t="s">
        <v>1226</v>
      </c>
      <c r="BD120" s="18" t="s">
        <v>52</v>
      </c>
      <c r="BE120" s="5">
        <v>0</v>
      </c>
      <c r="BF120" s="164">
        <v>0</v>
      </c>
      <c r="BG120" s="166" t="s">
        <v>1226</v>
      </c>
      <c r="BH120" s="164">
        <f t="shared" si="713"/>
        <v>0</v>
      </c>
      <c r="BI120" s="166" t="s">
        <v>1226</v>
      </c>
      <c r="BJ120" s="98">
        <v>0</v>
      </c>
      <c r="BK120" s="40">
        <v>0</v>
      </c>
      <c r="BL120" s="164">
        <f t="shared" si="693"/>
        <v>0</v>
      </c>
      <c r="BM120" s="166" t="s">
        <v>1226</v>
      </c>
      <c r="BN120" s="98">
        <v>0</v>
      </c>
      <c r="BO120" s="40">
        <v>0</v>
      </c>
      <c r="BP120" s="164">
        <f t="shared" si="682"/>
        <v>0</v>
      </c>
      <c r="BQ120" s="166" t="s">
        <v>1226</v>
      </c>
      <c r="BR120" s="164">
        <f t="shared" ref="BR120" si="719">+BP120</f>
        <v>0</v>
      </c>
      <c r="BS120" s="166" t="s">
        <v>1226</v>
      </c>
      <c r="BT120" s="135"/>
      <c r="BU120" s="146">
        <v>0</v>
      </c>
      <c r="BV120" s="5">
        <v>0</v>
      </c>
      <c r="BW120" s="146">
        <v>0</v>
      </c>
      <c r="BX120" s="5">
        <v>0</v>
      </c>
      <c r="BY120" s="164">
        <f t="shared" ref="BY120" si="720">+BW120</f>
        <v>0</v>
      </c>
      <c r="BZ120" s="166" t="s">
        <v>1226</v>
      </c>
      <c r="CA120" s="146"/>
      <c r="CB120" s="147"/>
      <c r="CC120" s="146"/>
      <c r="CD120" s="147"/>
      <c r="CE120" s="96"/>
      <c r="CF120" s="147"/>
      <c r="CG120" s="146"/>
      <c r="CH120" s="146"/>
      <c r="CI120" s="38"/>
    </row>
    <row r="121" spans="1:88" ht="16.5" hidden="1">
      <c r="A121" t="s">
        <v>819</v>
      </c>
      <c r="B121">
        <v>0</v>
      </c>
      <c r="D121" s="16" t="s">
        <v>797</v>
      </c>
      <c r="E121" t="s">
        <v>871</v>
      </c>
      <c r="G121" s="16" t="s">
        <v>832</v>
      </c>
      <c r="H121" s="197" t="s">
        <v>2833</v>
      </c>
      <c r="I121" s="164"/>
      <c r="J121" s="166"/>
      <c r="K121" s="164"/>
      <c r="L121" s="166"/>
      <c r="M121" s="10"/>
      <c r="N121" s="10"/>
      <c r="O121" s="164"/>
      <c r="P121" s="166"/>
      <c r="Q121" s="14"/>
      <c r="R121" s="10"/>
      <c r="S121" s="3"/>
      <c r="T121" s="4"/>
      <c r="U121" s="164"/>
      <c r="V121" s="166"/>
      <c r="W121" s="10"/>
      <c r="X121" s="4"/>
      <c r="Y121" s="10"/>
      <c r="Z121" s="4"/>
      <c r="AA121" s="164"/>
      <c r="AB121" s="166"/>
      <c r="AC121" s="164"/>
      <c r="AD121" s="166"/>
      <c r="AE121" s="3"/>
      <c r="AF121" s="4"/>
      <c r="AG121" s="3"/>
      <c r="AH121" s="5"/>
      <c r="AI121" s="164"/>
      <c r="AJ121" s="166"/>
      <c r="AK121" s="164"/>
      <c r="AL121" s="166"/>
      <c r="AM121" s="3"/>
      <c r="AN121" s="4"/>
      <c r="AO121" s="164"/>
      <c r="AP121" s="166"/>
      <c r="AQ121" s="135"/>
      <c r="AR121" s="101"/>
      <c r="AS121" s="166"/>
      <c r="AT121" s="52"/>
      <c r="AU121" s="40"/>
      <c r="AV121" s="52"/>
      <c r="AW121" s="40"/>
      <c r="AX121" s="164"/>
      <c r="AY121" s="166"/>
      <c r="AZ121" s="164"/>
      <c r="BA121" s="166"/>
      <c r="BB121" s="164"/>
      <c r="BC121" s="166"/>
      <c r="BD121" s="18"/>
      <c r="BE121" s="5"/>
      <c r="BF121" s="164"/>
      <c r="BG121" s="166"/>
      <c r="BH121" s="164"/>
      <c r="BI121" s="166"/>
      <c r="BJ121" s="98"/>
      <c r="BK121" s="40"/>
      <c r="BL121" s="164"/>
      <c r="BM121" s="166"/>
      <c r="BN121" s="98"/>
      <c r="BO121" s="40"/>
      <c r="BP121" s="164"/>
      <c r="BQ121" s="166"/>
      <c r="BR121" s="164"/>
      <c r="BS121" s="166"/>
      <c r="BT121" s="135"/>
      <c r="BU121" s="164">
        <v>0</v>
      </c>
      <c r="BV121" s="166" t="s">
        <v>1226</v>
      </c>
      <c r="BW121" s="96">
        <v>1</v>
      </c>
      <c r="BX121" s="5">
        <v>0</v>
      </c>
      <c r="BY121" s="164">
        <v>0</v>
      </c>
      <c r="BZ121" s="166" t="s">
        <v>1226</v>
      </c>
      <c r="CA121" s="146"/>
      <c r="CB121" s="147"/>
      <c r="CC121" s="146"/>
      <c r="CD121" s="147"/>
      <c r="CE121" s="96"/>
      <c r="CF121" s="147"/>
      <c r="CG121" s="146"/>
      <c r="CH121" s="146"/>
      <c r="CI121" s="38"/>
    </row>
    <row r="122" spans="1:88" ht="16.5" hidden="1">
      <c r="A122" t="s">
        <v>819</v>
      </c>
      <c r="B122">
        <v>0</v>
      </c>
      <c r="D122" s="16" t="s">
        <v>799</v>
      </c>
      <c r="E122" t="s">
        <v>871</v>
      </c>
      <c r="G122" s="16" t="s">
        <v>832</v>
      </c>
      <c r="H122" s="197" t="s">
        <v>2838</v>
      </c>
      <c r="I122" s="164"/>
      <c r="J122" s="166"/>
      <c r="K122" s="164"/>
      <c r="L122" s="166"/>
      <c r="M122" s="10"/>
      <c r="N122" s="10"/>
      <c r="O122" s="164"/>
      <c r="P122" s="166"/>
      <c r="Q122" s="14"/>
      <c r="R122" s="10"/>
      <c r="S122" s="3"/>
      <c r="T122" s="4"/>
      <c r="U122" s="164"/>
      <c r="V122" s="166"/>
      <c r="W122" s="10"/>
      <c r="X122" s="4"/>
      <c r="Y122" s="10"/>
      <c r="Z122" s="4"/>
      <c r="AA122" s="164"/>
      <c r="AB122" s="166"/>
      <c r="AC122" s="164"/>
      <c r="AD122" s="166"/>
      <c r="AE122" s="3"/>
      <c r="AF122" s="4"/>
      <c r="AG122" s="3"/>
      <c r="AH122" s="5"/>
      <c r="AI122" s="164"/>
      <c r="AJ122" s="166"/>
      <c r="AK122" s="164"/>
      <c r="AL122" s="166"/>
      <c r="AM122" s="3"/>
      <c r="AN122" s="4"/>
      <c r="AO122" s="164"/>
      <c r="AP122" s="166"/>
      <c r="AQ122" s="135"/>
      <c r="AR122" s="101"/>
      <c r="AS122" s="166"/>
      <c r="AT122" s="52"/>
      <c r="AU122" s="40"/>
      <c r="AV122" s="52"/>
      <c r="AW122" s="40"/>
      <c r="AX122" s="164"/>
      <c r="AY122" s="166"/>
      <c r="AZ122" s="164"/>
      <c r="BA122" s="166"/>
      <c r="BB122" s="164"/>
      <c r="BC122" s="166"/>
      <c r="BD122" s="18"/>
      <c r="BE122" s="5"/>
      <c r="BF122" s="164"/>
      <c r="BG122" s="166"/>
      <c r="BH122" s="164"/>
      <c r="BI122" s="166"/>
      <c r="BJ122" s="98"/>
      <c r="BK122" s="40"/>
      <c r="BL122" s="164"/>
      <c r="BM122" s="166"/>
      <c r="BN122" s="98">
        <v>0</v>
      </c>
      <c r="BO122" s="40">
        <v>0</v>
      </c>
      <c r="BP122" s="164">
        <f t="shared" ref="BP122" si="721">+BN122</f>
        <v>0</v>
      </c>
      <c r="BQ122" s="166" t="s">
        <v>1226</v>
      </c>
      <c r="BR122" s="164">
        <f t="shared" ref="BR122" si="722">+BP122</f>
        <v>0</v>
      </c>
      <c r="BS122" s="166" t="s">
        <v>1226</v>
      </c>
      <c r="BT122" s="135"/>
      <c r="BU122" s="164">
        <v>0</v>
      </c>
      <c r="BV122" s="166" t="s">
        <v>1226</v>
      </c>
      <c r="BW122" s="1099">
        <v>0</v>
      </c>
      <c r="BX122" s="208">
        <v>1</v>
      </c>
      <c r="BY122" s="96">
        <v>0</v>
      </c>
      <c r="BZ122" s="5">
        <v>0</v>
      </c>
      <c r="CA122" s="146"/>
      <c r="CB122" s="147"/>
      <c r="CC122" s="146"/>
      <c r="CD122" s="147"/>
      <c r="CE122" s="96"/>
      <c r="CF122" s="147"/>
      <c r="CG122" s="146"/>
      <c r="CH122" s="146"/>
      <c r="CI122" s="38"/>
    </row>
    <row r="123" spans="1:88" ht="16.5" hidden="1">
      <c r="A123" t="s">
        <v>819</v>
      </c>
      <c r="B123">
        <v>0</v>
      </c>
      <c r="D123" s="16" t="s">
        <v>799</v>
      </c>
      <c r="E123" t="s">
        <v>821</v>
      </c>
      <c r="G123" s="16" t="s">
        <v>832</v>
      </c>
      <c r="H123" s="197" t="s">
        <v>1463</v>
      </c>
      <c r="I123" s="9"/>
      <c r="J123" s="2"/>
      <c r="K123" s="164">
        <f t="shared" ref="K123:K151" si="723">+M123</f>
        <v>0</v>
      </c>
      <c r="L123" s="166" t="s">
        <v>1226</v>
      </c>
      <c r="M123" s="10">
        <v>0</v>
      </c>
      <c r="N123" s="4">
        <v>0</v>
      </c>
      <c r="O123" s="10">
        <v>0</v>
      </c>
      <c r="P123" s="4">
        <v>0</v>
      </c>
      <c r="Q123" s="3">
        <v>0</v>
      </c>
      <c r="R123" s="5">
        <v>0</v>
      </c>
      <c r="S123" s="3">
        <v>0</v>
      </c>
      <c r="T123" s="5">
        <v>0</v>
      </c>
      <c r="U123" s="164">
        <f>+W123</f>
        <v>0</v>
      </c>
      <c r="V123" s="166" t="s">
        <v>1226</v>
      </c>
      <c r="W123" s="3">
        <v>0</v>
      </c>
      <c r="X123" s="4">
        <v>0</v>
      </c>
      <c r="Y123" s="10">
        <v>0</v>
      </c>
      <c r="Z123" s="4">
        <v>0</v>
      </c>
      <c r="AA123" s="10">
        <v>0</v>
      </c>
      <c r="AB123" s="4">
        <v>0</v>
      </c>
      <c r="AC123" s="164">
        <f t="shared" ref="AC123" si="724">+AA123</f>
        <v>0</v>
      </c>
      <c r="AD123" s="166" t="s">
        <v>1226</v>
      </c>
      <c r="AE123" s="3">
        <v>0</v>
      </c>
      <c r="AF123" s="4">
        <v>0</v>
      </c>
      <c r="AG123" s="3">
        <v>1</v>
      </c>
      <c r="AH123" s="5">
        <v>0</v>
      </c>
      <c r="AI123" s="164">
        <f t="shared" si="707"/>
        <v>1</v>
      </c>
      <c r="AJ123" s="166" t="s">
        <v>1226</v>
      </c>
      <c r="AK123" s="164">
        <f t="shared" si="708"/>
        <v>1</v>
      </c>
      <c r="AL123" s="166" t="s">
        <v>1226</v>
      </c>
      <c r="AM123" s="3">
        <v>0</v>
      </c>
      <c r="AN123" s="5">
        <v>0</v>
      </c>
      <c r="AO123" s="164">
        <f t="shared" si="689"/>
        <v>0</v>
      </c>
      <c r="AP123" s="166" t="s">
        <v>1226</v>
      </c>
      <c r="AQ123" s="135"/>
      <c r="AR123" s="164">
        <f t="shared" si="678"/>
        <v>1</v>
      </c>
      <c r="AS123" s="166" t="s">
        <v>1226</v>
      </c>
      <c r="AT123" s="39">
        <v>1</v>
      </c>
      <c r="AU123" s="40">
        <v>0</v>
      </c>
      <c r="AV123" s="164">
        <f t="shared" ref="AV123" si="725">+AX123</f>
        <v>1</v>
      </c>
      <c r="AW123" s="166" t="s">
        <v>1226</v>
      </c>
      <c r="AX123" s="164">
        <f t="shared" ref="AX123" si="726">+AZ123</f>
        <v>1</v>
      </c>
      <c r="AY123" s="166" t="s">
        <v>1226</v>
      </c>
      <c r="AZ123" s="164">
        <f t="shared" ref="AZ123" si="727">+BB123</f>
        <v>1</v>
      </c>
      <c r="BA123" s="166" t="s">
        <v>1226</v>
      </c>
      <c r="BB123" s="164">
        <f t="shared" ref="BB123" si="728">+BD123</f>
        <v>1</v>
      </c>
      <c r="BC123" s="166" t="s">
        <v>1226</v>
      </c>
      <c r="BD123" s="39">
        <v>1</v>
      </c>
      <c r="BE123" s="5">
        <v>0</v>
      </c>
      <c r="BF123" s="164">
        <f t="shared" si="712"/>
        <v>1</v>
      </c>
      <c r="BG123" s="166" t="s">
        <v>1226</v>
      </c>
      <c r="BH123" s="164">
        <f t="shared" si="713"/>
        <v>1</v>
      </c>
      <c r="BI123" s="166" t="s">
        <v>1226</v>
      </c>
      <c r="BJ123" s="164">
        <f t="shared" ref="BJ123" si="729">+BH123</f>
        <v>1</v>
      </c>
      <c r="BK123" s="166" t="s">
        <v>1226</v>
      </c>
      <c r="BL123" s="164">
        <f t="shared" si="693"/>
        <v>1</v>
      </c>
      <c r="BM123" s="166" t="s">
        <v>1226</v>
      </c>
      <c r="BN123" s="18">
        <v>1</v>
      </c>
      <c r="BO123" s="5">
        <v>0</v>
      </c>
      <c r="BP123" s="164">
        <f t="shared" si="682"/>
        <v>1</v>
      </c>
      <c r="BQ123" s="166" t="s">
        <v>1226</v>
      </c>
      <c r="BR123" s="164">
        <f t="shared" ref="BR123" si="730">+BP123</f>
        <v>1</v>
      </c>
      <c r="BS123" s="166" t="s">
        <v>1226</v>
      </c>
      <c r="BT123" s="135"/>
      <c r="BU123" s="164">
        <f t="shared" ref="BU123:BU131" si="731">+BW123</f>
        <v>0</v>
      </c>
      <c r="BV123" s="166" t="s">
        <v>1226</v>
      </c>
      <c r="BW123" s="96">
        <v>0</v>
      </c>
      <c r="BX123" s="5">
        <v>0</v>
      </c>
      <c r="BY123" s="1099">
        <v>3</v>
      </c>
      <c r="BZ123" s="208">
        <v>0</v>
      </c>
      <c r="CA123" s="146"/>
      <c r="CB123" s="147"/>
      <c r="CC123" s="146"/>
      <c r="CD123" s="147"/>
      <c r="CE123" s="146"/>
      <c r="CF123" s="147"/>
      <c r="CG123" s="146"/>
      <c r="CH123" s="146"/>
      <c r="CI123" t="s">
        <v>718</v>
      </c>
    </row>
    <row r="124" spans="1:88" ht="16.5" hidden="1">
      <c r="A124" t="s">
        <v>819</v>
      </c>
      <c r="B124">
        <v>0</v>
      </c>
      <c r="D124" s="16" t="s">
        <v>799</v>
      </c>
      <c r="E124" t="s">
        <v>821</v>
      </c>
      <c r="G124" s="16" t="s">
        <v>832</v>
      </c>
      <c r="H124" s="590" t="s">
        <v>1464</v>
      </c>
      <c r="I124" s="9"/>
      <c r="J124" s="2"/>
      <c r="K124" s="164">
        <f t="shared" si="723"/>
        <v>0</v>
      </c>
      <c r="L124" s="166" t="s">
        <v>1226</v>
      </c>
      <c r="M124" s="10">
        <v>0</v>
      </c>
      <c r="N124" s="10">
        <v>0</v>
      </c>
      <c r="O124" s="172">
        <v>0</v>
      </c>
      <c r="P124" s="394">
        <v>1</v>
      </c>
      <c r="Q124" s="3">
        <v>0</v>
      </c>
      <c r="R124" s="5">
        <v>0</v>
      </c>
      <c r="S124" s="25" t="s">
        <v>52</v>
      </c>
      <c r="T124" s="607" t="s">
        <v>54</v>
      </c>
      <c r="U124" s="3" t="s">
        <v>52</v>
      </c>
      <c r="V124" s="5">
        <v>0</v>
      </c>
      <c r="W124" s="3" t="s">
        <v>52</v>
      </c>
      <c r="X124" s="5">
        <v>0</v>
      </c>
      <c r="Y124" s="3" t="s">
        <v>52</v>
      </c>
      <c r="Z124" s="5">
        <v>0</v>
      </c>
      <c r="AA124" s="164" t="str">
        <f>+AC124</f>
        <v>?</v>
      </c>
      <c r="AB124" s="166" t="s">
        <v>1226</v>
      </c>
      <c r="AC124" s="164" t="str">
        <f>+AE124</f>
        <v>?</v>
      </c>
      <c r="AD124" s="166" t="s">
        <v>1226</v>
      </c>
      <c r="AE124" s="3" t="s">
        <v>52</v>
      </c>
      <c r="AF124" s="5">
        <v>0</v>
      </c>
      <c r="AG124" s="3" t="s">
        <v>52</v>
      </c>
      <c r="AH124" s="5">
        <v>0</v>
      </c>
      <c r="AI124" s="164" t="str">
        <f t="shared" si="707"/>
        <v>?</v>
      </c>
      <c r="AJ124" s="166" t="s">
        <v>1226</v>
      </c>
      <c r="AK124" s="164" t="str">
        <f t="shared" si="708"/>
        <v>?</v>
      </c>
      <c r="AL124" s="166" t="s">
        <v>1226</v>
      </c>
      <c r="AM124" s="3">
        <v>0</v>
      </c>
      <c r="AN124" s="5">
        <v>0</v>
      </c>
      <c r="AO124" s="164">
        <f t="shared" si="689"/>
        <v>0</v>
      </c>
      <c r="AP124" s="166" t="s">
        <v>1226</v>
      </c>
      <c r="AQ124" s="135"/>
      <c r="AR124" s="164">
        <f t="shared" si="678"/>
        <v>0</v>
      </c>
      <c r="AS124" s="166" t="s">
        <v>1226</v>
      </c>
      <c r="AT124" s="39">
        <v>0</v>
      </c>
      <c r="AU124" s="40">
        <v>0</v>
      </c>
      <c r="AV124" s="164">
        <f t="shared" ref="AV124:AV135" si="732">+AX124</f>
        <v>0</v>
      </c>
      <c r="AW124" s="166" t="s">
        <v>1226</v>
      </c>
      <c r="AX124" s="164">
        <f t="shared" ref="AX124:AX135" si="733">+AZ124</f>
        <v>0</v>
      </c>
      <c r="AY124" s="166" t="s">
        <v>1226</v>
      </c>
      <c r="AZ124" s="39">
        <v>0</v>
      </c>
      <c r="BA124" s="5">
        <v>0</v>
      </c>
      <c r="BB124" s="164">
        <f t="shared" ref="BB124:BB126" si="734">+BD124</f>
        <v>0</v>
      </c>
      <c r="BC124" s="166" t="s">
        <v>1226</v>
      </c>
      <c r="BD124" s="39">
        <v>0</v>
      </c>
      <c r="BE124" s="5">
        <v>0</v>
      </c>
      <c r="BF124" s="164">
        <f t="shared" si="712"/>
        <v>0</v>
      </c>
      <c r="BG124" s="166" t="s">
        <v>1226</v>
      </c>
      <c r="BH124" s="164">
        <f t="shared" si="713"/>
        <v>0</v>
      </c>
      <c r="BI124" s="166" t="s">
        <v>1226</v>
      </c>
      <c r="BJ124" s="585">
        <v>0</v>
      </c>
      <c r="BK124" s="208">
        <v>1</v>
      </c>
      <c r="BL124" s="164">
        <f t="shared" si="693"/>
        <v>0</v>
      </c>
      <c r="BM124" s="166" t="s">
        <v>1226</v>
      </c>
      <c r="BN124" s="18">
        <v>0</v>
      </c>
      <c r="BO124" s="5">
        <v>0</v>
      </c>
      <c r="BP124" s="164">
        <f t="shared" si="682"/>
        <v>0</v>
      </c>
      <c r="BQ124" s="166" t="s">
        <v>1226</v>
      </c>
      <c r="BR124" s="164">
        <f t="shared" ref="BR124" si="735">+BP124</f>
        <v>0</v>
      </c>
      <c r="BS124" s="166" t="s">
        <v>1226</v>
      </c>
      <c r="BT124" s="135"/>
      <c r="BU124" s="164">
        <f t="shared" si="731"/>
        <v>0</v>
      </c>
      <c r="BV124" s="166" t="s">
        <v>1226</v>
      </c>
      <c r="BW124" s="96">
        <v>0</v>
      </c>
      <c r="BX124" s="5">
        <v>0</v>
      </c>
      <c r="BY124" s="96">
        <v>0</v>
      </c>
      <c r="BZ124" s="5">
        <v>0</v>
      </c>
      <c r="CA124" s="146"/>
      <c r="CB124" s="147"/>
      <c r="CC124" s="146"/>
      <c r="CD124" s="147"/>
      <c r="CE124" s="146"/>
      <c r="CF124" s="147"/>
      <c r="CG124" s="146"/>
      <c r="CH124" s="146"/>
    </row>
    <row r="125" spans="1:88" ht="16.5" hidden="1">
      <c r="A125" t="s">
        <v>819</v>
      </c>
      <c r="B125">
        <v>0</v>
      </c>
      <c r="D125" s="16" t="s">
        <v>799</v>
      </c>
      <c r="E125" t="s">
        <v>821</v>
      </c>
      <c r="G125" s="16" t="s">
        <v>832</v>
      </c>
      <c r="H125" s="197" t="s">
        <v>1465</v>
      </c>
      <c r="I125" s="9"/>
      <c r="J125" s="2"/>
      <c r="K125" s="164">
        <f t="shared" si="723"/>
        <v>0</v>
      </c>
      <c r="L125" s="166" t="s">
        <v>1226</v>
      </c>
      <c r="M125" s="10">
        <v>0</v>
      </c>
      <c r="N125" s="4">
        <v>0</v>
      </c>
      <c r="O125" s="10">
        <v>0</v>
      </c>
      <c r="P125" s="4">
        <v>0</v>
      </c>
      <c r="Q125" s="3">
        <v>0</v>
      </c>
      <c r="R125" s="5">
        <v>0</v>
      </c>
      <c r="S125" s="3">
        <v>0</v>
      </c>
      <c r="T125" s="5">
        <v>0</v>
      </c>
      <c r="U125" s="164">
        <f>+W125</f>
        <v>0</v>
      </c>
      <c r="V125" s="166" t="s">
        <v>1226</v>
      </c>
      <c r="W125" s="3">
        <v>0</v>
      </c>
      <c r="X125" s="4">
        <v>0</v>
      </c>
      <c r="Y125" s="10">
        <v>0</v>
      </c>
      <c r="Z125" s="4">
        <v>0</v>
      </c>
      <c r="AA125" s="10">
        <v>0</v>
      </c>
      <c r="AB125" s="4">
        <v>0</v>
      </c>
      <c r="AC125" s="164">
        <f t="shared" ref="AC125" si="736">+AA125</f>
        <v>0</v>
      </c>
      <c r="AD125" s="166" t="s">
        <v>1226</v>
      </c>
      <c r="AE125" s="3">
        <v>0</v>
      </c>
      <c r="AF125" s="4">
        <v>0</v>
      </c>
      <c r="AG125" s="3">
        <v>0</v>
      </c>
      <c r="AH125" s="5">
        <v>0</v>
      </c>
      <c r="AI125" s="164">
        <f t="shared" ref="AI125" si="737">+AG125</f>
        <v>0</v>
      </c>
      <c r="AJ125" s="166" t="s">
        <v>1226</v>
      </c>
      <c r="AK125" s="164">
        <f t="shared" ref="AK125" si="738">+AI125</f>
        <v>0</v>
      </c>
      <c r="AL125" s="166" t="s">
        <v>1226</v>
      </c>
      <c r="AM125" s="3">
        <v>0</v>
      </c>
      <c r="AN125" s="4">
        <v>0</v>
      </c>
      <c r="AO125" s="164">
        <f t="shared" ref="AO125" si="739">+AM125</f>
        <v>0</v>
      </c>
      <c r="AP125" s="166" t="s">
        <v>1226</v>
      </c>
      <c r="AQ125" s="135"/>
      <c r="AR125" s="164">
        <f t="shared" si="678"/>
        <v>0</v>
      </c>
      <c r="AS125" s="166" t="s">
        <v>1226</v>
      </c>
      <c r="AT125" s="39">
        <v>0</v>
      </c>
      <c r="AU125" s="40">
        <v>0</v>
      </c>
      <c r="AV125" s="164">
        <f t="shared" si="732"/>
        <v>0</v>
      </c>
      <c r="AW125" s="166" t="s">
        <v>1226</v>
      </c>
      <c r="AX125" s="164">
        <f t="shared" si="733"/>
        <v>0</v>
      </c>
      <c r="AY125" s="166" t="s">
        <v>1226</v>
      </c>
      <c r="AZ125" s="39">
        <v>0</v>
      </c>
      <c r="BA125" s="5">
        <v>0</v>
      </c>
      <c r="BB125" s="164">
        <f t="shared" si="734"/>
        <v>0</v>
      </c>
      <c r="BC125" s="166" t="s">
        <v>1226</v>
      </c>
      <c r="BD125" s="39">
        <v>0</v>
      </c>
      <c r="BE125" s="5">
        <v>0</v>
      </c>
      <c r="BF125" s="164">
        <f t="shared" si="712"/>
        <v>0</v>
      </c>
      <c r="BG125" s="166" t="s">
        <v>1226</v>
      </c>
      <c r="BH125" s="164">
        <f t="shared" si="713"/>
        <v>0</v>
      </c>
      <c r="BI125" s="166" t="s">
        <v>1226</v>
      </c>
      <c r="BJ125" s="18">
        <v>1</v>
      </c>
      <c r="BK125" s="5">
        <v>0</v>
      </c>
      <c r="BL125" s="164">
        <f t="shared" si="693"/>
        <v>1</v>
      </c>
      <c r="BM125" s="166" t="s">
        <v>1226</v>
      </c>
      <c r="BN125" s="18">
        <v>0</v>
      </c>
      <c r="BO125" s="5">
        <v>0</v>
      </c>
      <c r="BP125" s="164">
        <f t="shared" si="682"/>
        <v>0</v>
      </c>
      <c r="BQ125" s="166" t="s">
        <v>1226</v>
      </c>
      <c r="BR125" s="164">
        <f t="shared" ref="BR125" si="740">+BP125</f>
        <v>0</v>
      </c>
      <c r="BS125" s="166" t="s">
        <v>1226</v>
      </c>
      <c r="BT125" s="135"/>
      <c r="BU125" s="164">
        <f t="shared" si="731"/>
        <v>0</v>
      </c>
      <c r="BV125" s="166" t="s">
        <v>1226</v>
      </c>
      <c r="BW125" s="96">
        <v>0</v>
      </c>
      <c r="BX125" s="5">
        <v>0</v>
      </c>
      <c r="BY125" s="96">
        <v>0</v>
      </c>
      <c r="BZ125" s="5">
        <v>0</v>
      </c>
      <c r="CA125" s="146"/>
      <c r="CB125" s="147"/>
      <c r="CC125" s="146"/>
      <c r="CD125" s="147"/>
      <c r="CE125" s="146"/>
      <c r="CF125" s="147"/>
      <c r="CG125" s="146"/>
      <c r="CH125" s="146"/>
    </row>
    <row r="126" spans="1:88" ht="16.5" hidden="1">
      <c r="A126" t="s">
        <v>819</v>
      </c>
      <c r="B126">
        <v>0</v>
      </c>
      <c r="D126" s="16" t="s">
        <v>799</v>
      </c>
      <c r="E126" t="s">
        <v>821</v>
      </c>
      <c r="G126" s="16" t="s">
        <v>832</v>
      </c>
      <c r="H126" s="197" t="s">
        <v>1505</v>
      </c>
      <c r="I126" s="9"/>
      <c r="J126" s="2"/>
      <c r="K126" s="164">
        <f t="shared" si="723"/>
        <v>0</v>
      </c>
      <c r="L126" s="166" t="s">
        <v>1226</v>
      </c>
      <c r="M126" s="10">
        <v>0</v>
      </c>
      <c r="N126" s="10">
        <v>0</v>
      </c>
      <c r="O126" s="3">
        <v>1</v>
      </c>
      <c r="P126" s="4">
        <v>0</v>
      </c>
      <c r="Q126" s="3">
        <v>1</v>
      </c>
      <c r="R126" s="5">
        <v>0</v>
      </c>
      <c r="S126" s="58">
        <v>0</v>
      </c>
      <c r="T126" s="168">
        <v>0</v>
      </c>
      <c r="U126" s="164">
        <f>+W126</f>
        <v>0</v>
      </c>
      <c r="V126" s="166" t="s">
        <v>1226</v>
      </c>
      <c r="W126" s="3">
        <v>0</v>
      </c>
      <c r="X126" s="4">
        <v>0</v>
      </c>
      <c r="Y126" s="164">
        <v>0</v>
      </c>
      <c r="Z126" s="166" t="s">
        <v>1226</v>
      </c>
      <c r="AA126" s="164">
        <v>0</v>
      </c>
      <c r="AB126" s="166" t="s">
        <v>1226</v>
      </c>
      <c r="AC126" s="164">
        <v>0</v>
      </c>
      <c r="AD126" s="166" t="s">
        <v>1226</v>
      </c>
      <c r="AE126" s="3">
        <v>0</v>
      </c>
      <c r="AF126" s="4">
        <v>0</v>
      </c>
      <c r="AG126" s="3">
        <v>1</v>
      </c>
      <c r="AH126" s="5">
        <v>0</v>
      </c>
      <c r="AI126" s="164">
        <f t="shared" ref="AI126" si="741">+AG126</f>
        <v>1</v>
      </c>
      <c r="AJ126" s="166" t="s">
        <v>1226</v>
      </c>
      <c r="AK126" s="164">
        <f t="shared" ref="AK126" si="742">+AI126</f>
        <v>1</v>
      </c>
      <c r="AL126" s="166" t="s">
        <v>1226</v>
      </c>
      <c r="AM126" s="3">
        <v>0</v>
      </c>
      <c r="AN126" s="4">
        <v>0</v>
      </c>
      <c r="AO126" s="164">
        <f t="shared" ref="AO126" si="743">+AM126</f>
        <v>0</v>
      </c>
      <c r="AP126" s="166" t="s">
        <v>1226</v>
      </c>
      <c r="AQ126" s="135"/>
      <c r="AR126" s="164">
        <f t="shared" si="678"/>
        <v>0</v>
      </c>
      <c r="AS126" s="166" t="s">
        <v>1226</v>
      </c>
      <c r="AT126" s="39">
        <v>0</v>
      </c>
      <c r="AU126" s="40">
        <v>0</v>
      </c>
      <c r="AV126" s="164">
        <f t="shared" si="732"/>
        <v>0</v>
      </c>
      <c r="AW126" s="166" t="s">
        <v>1226</v>
      </c>
      <c r="AX126" s="164">
        <f t="shared" si="733"/>
        <v>0</v>
      </c>
      <c r="AY126" s="166" t="s">
        <v>1226</v>
      </c>
      <c r="AZ126" s="39">
        <v>0</v>
      </c>
      <c r="BA126" s="5">
        <v>0</v>
      </c>
      <c r="BB126" s="164">
        <f t="shared" si="734"/>
        <v>0</v>
      </c>
      <c r="BC126" s="166" t="s">
        <v>1226</v>
      </c>
      <c r="BD126" s="39">
        <v>0</v>
      </c>
      <c r="BE126" s="5">
        <v>0</v>
      </c>
      <c r="BF126" s="164">
        <f t="shared" si="712"/>
        <v>0</v>
      </c>
      <c r="BG126" s="166" t="s">
        <v>1226</v>
      </c>
      <c r="BH126" s="164">
        <f t="shared" si="713"/>
        <v>0</v>
      </c>
      <c r="BI126" s="166" t="s">
        <v>1226</v>
      </c>
      <c r="BJ126" s="164">
        <f t="shared" ref="BJ126" si="744">+BH126</f>
        <v>0</v>
      </c>
      <c r="BK126" s="166" t="s">
        <v>1226</v>
      </c>
      <c r="BL126" s="164">
        <f t="shared" si="693"/>
        <v>0</v>
      </c>
      <c r="BM126" s="166" t="s">
        <v>1226</v>
      </c>
      <c r="BN126" s="18">
        <v>0</v>
      </c>
      <c r="BO126" s="5">
        <v>0</v>
      </c>
      <c r="BP126" s="164">
        <f t="shared" si="682"/>
        <v>0</v>
      </c>
      <c r="BQ126" s="166" t="s">
        <v>1226</v>
      </c>
      <c r="BR126" s="164">
        <f t="shared" ref="BR126" si="745">+BP126</f>
        <v>0</v>
      </c>
      <c r="BS126" s="166" t="s">
        <v>1226</v>
      </c>
      <c r="BT126" s="135"/>
      <c r="BU126" s="164">
        <f t="shared" si="731"/>
        <v>0</v>
      </c>
      <c r="BV126" s="166" t="s">
        <v>1226</v>
      </c>
      <c r="BW126" s="96">
        <v>0</v>
      </c>
      <c r="BX126" s="5">
        <v>0</v>
      </c>
      <c r="BY126" s="96">
        <v>0</v>
      </c>
      <c r="BZ126" s="5">
        <v>0</v>
      </c>
      <c r="CA126" s="146"/>
      <c r="CB126" s="147"/>
      <c r="CC126" s="146"/>
      <c r="CD126" s="147"/>
      <c r="CE126" s="146"/>
      <c r="CF126" s="147"/>
      <c r="CG126" s="146"/>
      <c r="CH126" s="146"/>
    </row>
    <row r="127" spans="1:88" ht="16.5" hidden="1">
      <c r="A127" t="s">
        <v>819</v>
      </c>
      <c r="B127">
        <v>0</v>
      </c>
      <c r="D127" s="16" t="s">
        <v>799</v>
      </c>
      <c r="E127" t="s">
        <v>821</v>
      </c>
      <c r="G127" s="16" t="s">
        <v>832</v>
      </c>
      <c r="H127" s="197" t="s">
        <v>1206</v>
      </c>
      <c r="I127" s="9"/>
      <c r="J127" s="2"/>
      <c r="K127" s="164">
        <f t="shared" si="723"/>
        <v>0</v>
      </c>
      <c r="L127" s="166" t="s">
        <v>1226</v>
      </c>
      <c r="M127" s="10">
        <v>0</v>
      </c>
      <c r="N127" s="10">
        <v>0</v>
      </c>
      <c r="O127" s="3">
        <v>0</v>
      </c>
      <c r="P127" s="4">
        <v>0</v>
      </c>
      <c r="Q127" s="3">
        <v>0</v>
      </c>
      <c r="R127" s="5">
        <v>0</v>
      </c>
      <c r="S127" s="58">
        <v>0</v>
      </c>
      <c r="T127" s="168">
        <v>0</v>
      </c>
      <c r="U127" s="164">
        <f>+W127</f>
        <v>0</v>
      </c>
      <c r="V127" s="166" t="s">
        <v>1226</v>
      </c>
      <c r="W127" s="3">
        <v>0</v>
      </c>
      <c r="X127" s="4">
        <v>0</v>
      </c>
      <c r="Y127" s="164">
        <v>0</v>
      </c>
      <c r="Z127" s="166" t="s">
        <v>1226</v>
      </c>
      <c r="AA127" s="164">
        <v>0</v>
      </c>
      <c r="AB127" s="166" t="s">
        <v>1226</v>
      </c>
      <c r="AC127" s="164">
        <v>0</v>
      </c>
      <c r="AD127" s="166" t="s">
        <v>1226</v>
      </c>
      <c r="AE127" s="3">
        <v>0</v>
      </c>
      <c r="AF127" s="4">
        <v>0</v>
      </c>
      <c r="AG127" s="3">
        <v>0</v>
      </c>
      <c r="AH127" s="5">
        <v>0</v>
      </c>
      <c r="AI127" s="164">
        <f t="shared" ref="AI127" si="746">+AG127</f>
        <v>0</v>
      </c>
      <c r="AJ127" s="166" t="s">
        <v>1226</v>
      </c>
      <c r="AK127" s="164">
        <f t="shared" ref="AK127" si="747">+AI127</f>
        <v>0</v>
      </c>
      <c r="AL127" s="166" t="s">
        <v>1226</v>
      </c>
      <c r="AM127" s="3">
        <v>1</v>
      </c>
      <c r="AN127" s="5">
        <v>0</v>
      </c>
      <c r="AO127" s="164">
        <f t="shared" ref="AO127:AO129" si="748">+AM127</f>
        <v>1</v>
      </c>
      <c r="AP127" s="166" t="s">
        <v>1226</v>
      </c>
      <c r="AQ127" s="135"/>
      <c r="AR127" s="164">
        <f t="shared" si="678"/>
        <v>0</v>
      </c>
      <c r="AS127" s="166" t="s">
        <v>1226</v>
      </c>
      <c r="AT127" s="39">
        <v>0</v>
      </c>
      <c r="AU127" s="40">
        <v>0</v>
      </c>
      <c r="AV127" s="164">
        <f t="shared" si="732"/>
        <v>0</v>
      </c>
      <c r="AW127" s="166" t="s">
        <v>1226</v>
      </c>
      <c r="AX127" s="164">
        <f t="shared" si="733"/>
        <v>0</v>
      </c>
      <c r="AY127" s="166" t="s">
        <v>1226</v>
      </c>
      <c r="AZ127" s="164">
        <f t="shared" ref="AZ127" si="749">+BB127</f>
        <v>0</v>
      </c>
      <c r="BA127" s="166" t="s">
        <v>1226</v>
      </c>
      <c r="BB127" s="164">
        <f t="shared" ref="BB127" si="750">+BD127</f>
        <v>0</v>
      </c>
      <c r="BC127" s="166" t="s">
        <v>1226</v>
      </c>
      <c r="BD127" s="39">
        <v>0</v>
      </c>
      <c r="BE127" s="5">
        <v>0</v>
      </c>
      <c r="BF127" s="164">
        <f t="shared" si="712"/>
        <v>0</v>
      </c>
      <c r="BG127" s="166" t="s">
        <v>1226</v>
      </c>
      <c r="BH127" s="164">
        <f t="shared" si="713"/>
        <v>0</v>
      </c>
      <c r="BI127" s="166" t="s">
        <v>1226</v>
      </c>
      <c r="BJ127" s="164">
        <f t="shared" ref="BJ127" si="751">+BH127</f>
        <v>0</v>
      </c>
      <c r="BK127" s="166" t="s">
        <v>1226</v>
      </c>
      <c r="BL127" s="164">
        <f t="shared" si="693"/>
        <v>0</v>
      </c>
      <c r="BM127" s="166" t="s">
        <v>1226</v>
      </c>
      <c r="BN127" s="18">
        <v>0</v>
      </c>
      <c r="BO127" s="5">
        <v>0</v>
      </c>
      <c r="BP127" s="177">
        <v>0</v>
      </c>
      <c r="BQ127" s="178">
        <v>1</v>
      </c>
      <c r="BR127" s="164">
        <f t="shared" ref="BR127:BR128" si="752">+BP127</f>
        <v>0</v>
      </c>
      <c r="BS127" s="166" t="s">
        <v>1226</v>
      </c>
      <c r="BT127" s="135"/>
      <c r="BU127" s="164">
        <f t="shared" si="731"/>
        <v>0</v>
      </c>
      <c r="BV127" s="166" t="s">
        <v>1226</v>
      </c>
      <c r="BW127" s="96">
        <v>0</v>
      </c>
      <c r="BX127" s="5">
        <v>0</v>
      </c>
      <c r="BY127" s="96">
        <v>0</v>
      </c>
      <c r="BZ127" s="5">
        <v>0</v>
      </c>
      <c r="CA127" s="146"/>
      <c r="CB127" s="147"/>
      <c r="CC127" s="146"/>
      <c r="CD127" s="147"/>
      <c r="CE127" s="146"/>
      <c r="CF127" s="147"/>
      <c r="CG127" s="146"/>
      <c r="CH127" s="146"/>
    </row>
    <row r="128" spans="1:88" ht="16.5" hidden="1">
      <c r="A128" t="s">
        <v>819</v>
      </c>
      <c r="B128">
        <v>0</v>
      </c>
      <c r="D128" s="16" t="s">
        <v>799</v>
      </c>
      <c r="E128" t="s">
        <v>821</v>
      </c>
      <c r="G128" s="16" t="s">
        <v>832</v>
      </c>
      <c r="H128" s="197" t="s">
        <v>1557</v>
      </c>
      <c r="I128" s="9"/>
      <c r="J128" s="2"/>
      <c r="K128" s="164">
        <f t="shared" si="723"/>
        <v>0</v>
      </c>
      <c r="L128" s="166" t="s">
        <v>1226</v>
      </c>
      <c r="M128" s="10">
        <v>0</v>
      </c>
      <c r="N128" s="10">
        <v>0</v>
      </c>
      <c r="O128" s="172">
        <v>0</v>
      </c>
      <c r="P128" s="394">
        <v>1</v>
      </c>
      <c r="Q128" s="3">
        <v>0</v>
      </c>
      <c r="R128" s="5">
        <v>1</v>
      </c>
      <c r="S128" s="58">
        <v>0</v>
      </c>
      <c r="T128" s="168">
        <v>0</v>
      </c>
      <c r="U128" s="164">
        <f>+W128</f>
        <v>0</v>
      </c>
      <c r="V128" s="166" t="s">
        <v>1226</v>
      </c>
      <c r="W128" s="3">
        <v>0</v>
      </c>
      <c r="X128" s="4">
        <v>0</v>
      </c>
      <c r="Y128" s="164">
        <v>0</v>
      </c>
      <c r="Z128" s="166" t="s">
        <v>1226</v>
      </c>
      <c r="AA128" s="164">
        <v>0</v>
      </c>
      <c r="AB128" s="166" t="s">
        <v>1226</v>
      </c>
      <c r="AC128" s="164">
        <v>0</v>
      </c>
      <c r="AD128" s="166" t="s">
        <v>1226</v>
      </c>
      <c r="AE128" s="3">
        <v>0</v>
      </c>
      <c r="AF128" s="4">
        <v>0</v>
      </c>
      <c r="AG128" s="3">
        <v>0</v>
      </c>
      <c r="AH128" s="5">
        <v>0</v>
      </c>
      <c r="AI128" s="164">
        <f t="shared" ref="AI128:AI129" si="753">+AG128</f>
        <v>0</v>
      </c>
      <c r="AJ128" s="166" t="s">
        <v>1226</v>
      </c>
      <c r="AK128" s="164">
        <f t="shared" ref="AK128:AK129" si="754">+AI128</f>
        <v>0</v>
      </c>
      <c r="AL128" s="166" t="s">
        <v>1226</v>
      </c>
      <c r="AM128" s="3">
        <v>0</v>
      </c>
      <c r="AN128" s="5">
        <v>0</v>
      </c>
      <c r="AO128" s="164">
        <f t="shared" si="748"/>
        <v>0</v>
      </c>
      <c r="AP128" s="166" t="s">
        <v>1226</v>
      </c>
      <c r="AQ128" s="135"/>
      <c r="AR128" s="181"/>
      <c r="AS128" s="168"/>
      <c r="AT128" s="39"/>
      <c r="AU128" s="40"/>
      <c r="AV128" s="164"/>
      <c r="AW128" s="166"/>
      <c r="AX128" s="164"/>
      <c r="AY128" s="166"/>
      <c r="AZ128" s="164"/>
      <c r="BA128" s="166"/>
      <c r="BB128" s="164"/>
      <c r="BC128" s="166"/>
      <c r="BD128" s="39"/>
      <c r="BE128" s="5"/>
      <c r="BF128" s="164"/>
      <c r="BG128" s="166"/>
      <c r="BH128" s="164"/>
      <c r="BI128" s="166"/>
      <c r="BJ128" s="58"/>
      <c r="BK128" s="168"/>
      <c r="BL128" s="164"/>
      <c r="BM128" s="166"/>
      <c r="BN128" s="18">
        <v>0</v>
      </c>
      <c r="BO128" s="5">
        <v>0</v>
      </c>
      <c r="BP128" s="164">
        <f t="shared" ref="BP128" si="755">+BN128</f>
        <v>0</v>
      </c>
      <c r="BQ128" s="166" t="s">
        <v>1226</v>
      </c>
      <c r="BR128" s="164">
        <f t="shared" si="752"/>
        <v>0</v>
      </c>
      <c r="BS128" s="166" t="s">
        <v>1226</v>
      </c>
      <c r="BT128" s="135"/>
      <c r="BU128" s="164">
        <f t="shared" si="731"/>
        <v>0</v>
      </c>
      <c r="BV128" s="166" t="s">
        <v>1226</v>
      </c>
      <c r="BW128" s="96">
        <v>0</v>
      </c>
      <c r="BX128" s="5">
        <v>0</v>
      </c>
      <c r="BY128" s="96">
        <v>0</v>
      </c>
      <c r="BZ128" s="5">
        <v>0</v>
      </c>
      <c r="CA128" s="146"/>
      <c r="CB128" s="147"/>
      <c r="CC128" s="146"/>
      <c r="CD128" s="147"/>
      <c r="CE128" s="146"/>
      <c r="CF128" s="147"/>
      <c r="CG128" s="146"/>
      <c r="CH128" s="146"/>
    </row>
    <row r="129" spans="1:87" ht="16.5" hidden="1">
      <c r="A129" t="s">
        <v>819</v>
      </c>
      <c r="B129">
        <v>0</v>
      </c>
      <c r="D129" t="s">
        <v>1189</v>
      </c>
      <c r="E129" t="s">
        <v>821</v>
      </c>
      <c r="G129" s="16" t="s">
        <v>832</v>
      </c>
      <c r="H129" s="197" t="s">
        <v>2789</v>
      </c>
      <c r="I129" s="9"/>
      <c r="J129" s="2"/>
      <c r="K129" s="164"/>
      <c r="L129" s="166"/>
      <c r="M129" s="10"/>
      <c r="N129" s="10"/>
      <c r="O129" s="172"/>
      <c r="P129" s="394"/>
      <c r="Q129" s="3"/>
      <c r="R129" s="5"/>
      <c r="S129" s="58"/>
      <c r="T129" s="168"/>
      <c r="U129" s="164"/>
      <c r="V129" s="166"/>
      <c r="W129" s="3"/>
      <c r="X129" s="4"/>
      <c r="Y129" s="164"/>
      <c r="Z129" s="166"/>
      <c r="AA129" s="164"/>
      <c r="AB129" s="166"/>
      <c r="AC129" s="164"/>
      <c r="AD129" s="166"/>
      <c r="AE129" s="10">
        <v>1</v>
      </c>
      <c r="AF129" s="10">
        <v>0</v>
      </c>
      <c r="AG129" s="3">
        <v>3</v>
      </c>
      <c r="AH129" s="5">
        <v>0</v>
      </c>
      <c r="AI129" s="164">
        <f t="shared" si="753"/>
        <v>3</v>
      </c>
      <c r="AJ129" s="166"/>
      <c r="AK129" s="164">
        <f t="shared" si="754"/>
        <v>3</v>
      </c>
      <c r="AL129" s="166"/>
      <c r="AM129" s="3">
        <v>0</v>
      </c>
      <c r="AN129" s="5">
        <v>0</v>
      </c>
      <c r="AO129" s="164">
        <f t="shared" si="748"/>
        <v>0</v>
      </c>
      <c r="AP129" s="166"/>
      <c r="AQ129" s="135"/>
      <c r="AR129" s="185"/>
      <c r="AS129" s="168"/>
      <c r="AT129" s="52"/>
      <c r="AU129" s="40"/>
      <c r="AV129" s="164"/>
      <c r="AW129" s="166"/>
      <c r="AX129" s="164"/>
      <c r="AY129" s="166"/>
      <c r="AZ129" s="164"/>
      <c r="BA129" s="166"/>
      <c r="BB129" s="164"/>
      <c r="BC129" s="166"/>
      <c r="BD129" s="39"/>
      <c r="BE129" s="5"/>
      <c r="BF129" s="164"/>
      <c r="BG129" s="166"/>
      <c r="BH129" s="164"/>
      <c r="BI129" s="166"/>
      <c r="BJ129" s="101"/>
      <c r="BK129" s="168"/>
      <c r="BL129" s="164"/>
      <c r="BM129" s="166"/>
      <c r="BN129" s="18">
        <v>0</v>
      </c>
      <c r="BO129" s="5">
        <v>0</v>
      </c>
      <c r="BP129" s="18">
        <v>0</v>
      </c>
      <c r="BQ129" s="5">
        <v>0</v>
      </c>
      <c r="BR129" s="164">
        <f t="shared" ref="BR129" si="756">+BP129</f>
        <v>0</v>
      </c>
      <c r="BS129" s="166" t="s">
        <v>1226</v>
      </c>
      <c r="BT129" s="135"/>
      <c r="BU129" s="164">
        <f t="shared" si="731"/>
        <v>0</v>
      </c>
      <c r="BV129" s="166" t="s">
        <v>1226</v>
      </c>
      <c r="BW129" s="146">
        <v>0</v>
      </c>
      <c r="BX129" s="5">
        <v>0</v>
      </c>
      <c r="BY129" s="96">
        <v>0</v>
      </c>
      <c r="BZ129" s="5">
        <v>0</v>
      </c>
      <c r="CA129" s="146"/>
      <c r="CB129" s="147"/>
      <c r="CC129" s="146"/>
      <c r="CD129" s="147"/>
      <c r="CE129" s="146"/>
      <c r="CF129" s="147"/>
      <c r="CG129" s="146"/>
      <c r="CH129" s="146"/>
    </row>
    <row r="130" spans="1:87" ht="16.5" hidden="1">
      <c r="A130" t="s">
        <v>819</v>
      </c>
      <c r="B130">
        <v>0</v>
      </c>
      <c r="D130" s="16" t="s">
        <v>842</v>
      </c>
      <c r="E130" t="s">
        <v>821</v>
      </c>
      <c r="G130" s="16" t="s">
        <v>832</v>
      </c>
      <c r="H130" s="197" t="s">
        <v>1506</v>
      </c>
      <c r="I130" s="9"/>
      <c r="J130" s="2"/>
      <c r="K130" s="164">
        <f t="shared" si="723"/>
        <v>0</v>
      </c>
      <c r="L130" s="166" t="s">
        <v>1226</v>
      </c>
      <c r="M130" s="10">
        <v>0</v>
      </c>
      <c r="N130" s="10">
        <v>0</v>
      </c>
      <c r="O130" s="3">
        <v>1</v>
      </c>
      <c r="P130" s="4">
        <v>0</v>
      </c>
      <c r="Q130" s="3">
        <v>0</v>
      </c>
      <c r="R130" s="5">
        <v>0</v>
      </c>
      <c r="S130" s="3">
        <v>0</v>
      </c>
      <c r="T130" s="5">
        <v>0</v>
      </c>
      <c r="U130" s="164">
        <f>+W130</f>
        <v>0</v>
      </c>
      <c r="V130" s="166" t="s">
        <v>1226</v>
      </c>
      <c r="W130" s="3">
        <v>0</v>
      </c>
      <c r="X130" s="4">
        <v>0</v>
      </c>
      <c r="Y130" s="164">
        <v>0</v>
      </c>
      <c r="Z130" s="166" t="s">
        <v>1226</v>
      </c>
      <c r="AA130" s="164">
        <v>0</v>
      </c>
      <c r="AB130" s="166" t="s">
        <v>1226</v>
      </c>
      <c r="AC130" s="3">
        <v>0</v>
      </c>
      <c r="AD130" s="5">
        <v>0</v>
      </c>
      <c r="AE130" s="18">
        <v>0</v>
      </c>
      <c r="AF130" s="18">
        <v>0</v>
      </c>
      <c r="AG130" s="3">
        <v>0</v>
      </c>
      <c r="AH130" s="5">
        <v>0</v>
      </c>
      <c r="AI130" s="18"/>
      <c r="AJ130" s="5"/>
      <c r="AK130" s="101">
        <f>+AG130</f>
        <v>0</v>
      </c>
      <c r="AL130" s="168" t="s">
        <v>54</v>
      </c>
      <c r="AM130" s="3">
        <v>0</v>
      </c>
      <c r="AN130" s="5">
        <v>0</v>
      </c>
      <c r="AO130" s="39">
        <v>0</v>
      </c>
      <c r="AP130" s="166" t="s">
        <v>1226</v>
      </c>
      <c r="AQ130" s="135"/>
      <c r="AR130" s="164">
        <f t="shared" ref="AR130" si="757">+AT130</f>
        <v>0</v>
      </c>
      <c r="AS130" s="166" t="s">
        <v>1226</v>
      </c>
      <c r="AT130" s="164">
        <f t="shared" ref="AT130" si="758">+AV130</f>
        <v>0</v>
      </c>
      <c r="AU130" s="166" t="s">
        <v>1226</v>
      </c>
      <c r="AV130" s="164">
        <f t="shared" si="732"/>
        <v>0</v>
      </c>
      <c r="AW130" s="166" t="s">
        <v>1226</v>
      </c>
      <c r="AX130" s="164">
        <f t="shared" si="733"/>
        <v>0</v>
      </c>
      <c r="AY130" s="166" t="s">
        <v>1226</v>
      </c>
      <c r="AZ130" s="39">
        <v>0</v>
      </c>
      <c r="BA130" s="5">
        <v>0</v>
      </c>
      <c r="BB130" s="164">
        <f t="shared" ref="BB130:BB137" si="759">+BD130</f>
        <v>0</v>
      </c>
      <c r="BC130" s="166" t="s">
        <v>1226</v>
      </c>
      <c r="BD130" s="39">
        <v>0</v>
      </c>
      <c r="BE130" s="5">
        <v>0</v>
      </c>
      <c r="BF130" s="164">
        <f t="shared" si="712"/>
        <v>0</v>
      </c>
      <c r="BG130" s="166" t="s">
        <v>1226</v>
      </c>
      <c r="BH130" s="164">
        <f t="shared" si="713"/>
        <v>0</v>
      </c>
      <c r="BI130" s="166" t="s">
        <v>1226</v>
      </c>
      <c r="BJ130" s="164">
        <f t="shared" ref="BJ130:BJ137" si="760">+BH130</f>
        <v>0</v>
      </c>
      <c r="BK130" s="166" t="s">
        <v>1226</v>
      </c>
      <c r="BL130" s="164">
        <f t="shared" si="693"/>
        <v>0</v>
      </c>
      <c r="BM130" s="166" t="s">
        <v>1226</v>
      </c>
      <c r="BN130" s="18">
        <v>0</v>
      </c>
      <c r="BO130" s="5">
        <v>0</v>
      </c>
      <c r="BP130" s="18">
        <v>0</v>
      </c>
      <c r="BQ130" s="5">
        <v>0</v>
      </c>
      <c r="BR130" s="164">
        <f t="shared" ref="BR130" si="761">+BP130</f>
        <v>0</v>
      </c>
      <c r="BS130" s="166" t="s">
        <v>1226</v>
      </c>
      <c r="BT130" s="135"/>
      <c r="BU130" s="164">
        <f t="shared" si="731"/>
        <v>0</v>
      </c>
      <c r="BV130" s="166" t="s">
        <v>1226</v>
      </c>
      <c r="BW130" s="164">
        <f>+BY130</f>
        <v>0</v>
      </c>
      <c r="BX130" s="166" t="s">
        <v>1226</v>
      </c>
      <c r="BY130" s="96">
        <v>0</v>
      </c>
      <c r="BZ130" s="5">
        <v>0</v>
      </c>
      <c r="CA130" s="146"/>
      <c r="CB130" s="147"/>
      <c r="CC130" s="146"/>
      <c r="CD130" s="147"/>
      <c r="CE130" s="146"/>
      <c r="CF130" s="147"/>
      <c r="CG130" s="146"/>
      <c r="CH130" s="146"/>
      <c r="CI130" t="s">
        <v>718</v>
      </c>
    </row>
    <row r="131" spans="1:87" ht="16.5" hidden="1">
      <c r="A131" t="s">
        <v>819</v>
      </c>
      <c r="B131">
        <v>0</v>
      </c>
      <c r="D131" s="16" t="s">
        <v>842</v>
      </c>
      <c r="E131" t="s">
        <v>821</v>
      </c>
      <c r="G131" s="16" t="s">
        <v>832</v>
      </c>
      <c r="H131" s="197" t="s">
        <v>2828</v>
      </c>
      <c r="I131" s="9"/>
      <c r="J131" s="2"/>
      <c r="K131" s="164"/>
      <c r="L131" s="166"/>
      <c r="M131" s="10"/>
      <c r="N131" s="10"/>
      <c r="O131" s="3"/>
      <c r="P131" s="4"/>
      <c r="Q131" s="3"/>
      <c r="R131" s="5"/>
      <c r="S131" s="3"/>
      <c r="T131" s="5"/>
      <c r="U131" s="164"/>
      <c r="V131" s="166"/>
      <c r="W131" s="3"/>
      <c r="X131" s="4"/>
      <c r="Y131" s="164"/>
      <c r="Z131" s="166"/>
      <c r="AA131" s="164"/>
      <c r="AB131" s="166"/>
      <c r="AC131" s="10"/>
      <c r="AD131" s="5"/>
      <c r="AE131" s="18"/>
      <c r="AF131" s="18"/>
      <c r="AG131" s="3"/>
      <c r="AH131" s="5"/>
      <c r="AI131" s="18"/>
      <c r="AJ131" s="5"/>
      <c r="AK131" s="101"/>
      <c r="AL131" s="168"/>
      <c r="AM131" s="3"/>
      <c r="AN131" s="5"/>
      <c r="AO131" s="52"/>
      <c r="AP131" s="166"/>
      <c r="AQ131" s="135"/>
      <c r="AR131" s="164"/>
      <c r="AS131" s="166"/>
      <c r="AT131" s="164"/>
      <c r="AU131" s="166"/>
      <c r="AV131" s="164"/>
      <c r="AW131" s="166"/>
      <c r="AX131" s="164"/>
      <c r="AY131" s="166"/>
      <c r="AZ131" s="39"/>
      <c r="BA131" s="5"/>
      <c r="BB131" s="164"/>
      <c r="BC131" s="166"/>
      <c r="BD131" s="39"/>
      <c r="BE131" s="5"/>
      <c r="BF131" s="164"/>
      <c r="BG131" s="166"/>
      <c r="BH131" s="164"/>
      <c r="BI131" s="166"/>
      <c r="BJ131" s="164"/>
      <c r="BK131" s="166"/>
      <c r="BL131" s="164"/>
      <c r="BM131" s="166"/>
      <c r="BN131" s="18">
        <v>0</v>
      </c>
      <c r="BO131" s="5">
        <v>0</v>
      </c>
      <c r="BP131" s="18">
        <v>0</v>
      </c>
      <c r="BQ131" s="5">
        <v>0</v>
      </c>
      <c r="BR131" s="164">
        <f t="shared" ref="BR131" si="762">+BP131</f>
        <v>0</v>
      </c>
      <c r="BS131" s="166" t="s">
        <v>1226</v>
      </c>
      <c r="BT131" s="135"/>
      <c r="BU131" s="164">
        <f t="shared" si="731"/>
        <v>0</v>
      </c>
      <c r="BV131" s="166" t="s">
        <v>1226</v>
      </c>
      <c r="BW131" s="146">
        <v>0</v>
      </c>
      <c r="BX131" s="5">
        <v>0</v>
      </c>
      <c r="BY131" s="96">
        <v>0</v>
      </c>
      <c r="BZ131" s="5">
        <v>0</v>
      </c>
      <c r="CA131" s="146">
        <v>0</v>
      </c>
      <c r="CB131" s="55">
        <v>2</v>
      </c>
      <c r="CC131" s="146"/>
      <c r="CD131" s="147"/>
      <c r="CE131" s="146">
        <v>0</v>
      </c>
      <c r="CF131" s="55">
        <v>3</v>
      </c>
      <c r="CG131" s="146">
        <v>0</v>
      </c>
      <c r="CH131" s="55">
        <v>2</v>
      </c>
      <c r="CI131" t="s">
        <v>2792</v>
      </c>
    </row>
    <row r="132" spans="1:87" ht="16.5" hidden="1">
      <c r="A132" t="s">
        <v>819</v>
      </c>
      <c r="B132">
        <v>0</v>
      </c>
      <c r="D132" s="16" t="s">
        <v>2836</v>
      </c>
      <c r="E132" t="s">
        <v>821</v>
      </c>
      <c r="G132" s="16" t="s">
        <v>832</v>
      </c>
      <c r="H132" s="197" t="s">
        <v>2837</v>
      </c>
      <c r="I132" s="9"/>
      <c r="J132" s="2"/>
      <c r="K132" s="164"/>
      <c r="L132" s="166"/>
      <c r="M132" s="203">
        <v>0</v>
      </c>
      <c r="N132" s="203">
        <v>1</v>
      </c>
      <c r="O132" s="3">
        <v>0</v>
      </c>
      <c r="P132" s="4">
        <v>0</v>
      </c>
      <c r="Q132" s="3">
        <v>0</v>
      </c>
      <c r="R132" s="5">
        <v>0</v>
      </c>
      <c r="S132" s="172">
        <v>0</v>
      </c>
      <c r="T132" s="178">
        <v>1</v>
      </c>
      <c r="U132" s="164"/>
      <c r="V132" s="166"/>
      <c r="W132" s="3">
        <v>0</v>
      </c>
      <c r="X132" s="4">
        <v>0</v>
      </c>
      <c r="Y132" s="164"/>
      <c r="Z132" s="166"/>
      <c r="AA132" s="164">
        <v>0</v>
      </c>
      <c r="AB132" s="166" t="s">
        <v>1226</v>
      </c>
      <c r="AC132" s="164">
        <v>0</v>
      </c>
      <c r="AD132" s="166" t="s">
        <v>1226</v>
      </c>
      <c r="AE132" s="18">
        <v>0</v>
      </c>
      <c r="AF132" s="18">
        <v>1</v>
      </c>
      <c r="AG132" s="172">
        <v>0</v>
      </c>
      <c r="AH132" s="178">
        <v>1</v>
      </c>
      <c r="AI132" s="18"/>
      <c r="AJ132" s="5"/>
      <c r="AK132" s="101"/>
      <c r="AL132" s="168"/>
      <c r="AM132" s="3">
        <v>0</v>
      </c>
      <c r="AN132" s="4">
        <v>0</v>
      </c>
      <c r="AO132" s="164">
        <f t="shared" ref="AO132" si="763">+AM132</f>
        <v>0</v>
      </c>
      <c r="AP132" s="166" t="s">
        <v>1226</v>
      </c>
      <c r="AQ132" s="135"/>
      <c r="AR132" s="164">
        <f t="shared" ref="AR132" si="764">+AT132</f>
        <v>0</v>
      </c>
      <c r="AS132" s="166" t="s">
        <v>1226</v>
      </c>
      <c r="AT132" s="39">
        <v>0</v>
      </c>
      <c r="AU132" s="40">
        <v>0</v>
      </c>
      <c r="AV132" s="164">
        <f t="shared" ref="AV132" si="765">+AX132</f>
        <v>0</v>
      </c>
      <c r="AW132" s="166" t="s">
        <v>1226</v>
      </c>
      <c r="AX132" s="164">
        <f t="shared" ref="AX132" si="766">+AZ132</f>
        <v>0</v>
      </c>
      <c r="AY132" s="166" t="s">
        <v>1226</v>
      </c>
      <c r="AZ132" s="39">
        <v>0</v>
      </c>
      <c r="BA132" s="5">
        <v>0</v>
      </c>
      <c r="BB132" s="164">
        <f t="shared" ref="BB132" si="767">+BD132</f>
        <v>0</v>
      </c>
      <c r="BC132" s="166" t="s">
        <v>1226</v>
      </c>
      <c r="BD132" s="39">
        <v>0</v>
      </c>
      <c r="BE132" s="5">
        <v>0</v>
      </c>
      <c r="BF132" s="164">
        <f t="shared" ref="BF132" si="768">+BD132</f>
        <v>0</v>
      </c>
      <c r="BG132" s="166" t="s">
        <v>1226</v>
      </c>
      <c r="BH132" s="164">
        <f t="shared" ref="BH132" si="769">+BF132</f>
        <v>0</v>
      </c>
      <c r="BI132" s="166" t="s">
        <v>1226</v>
      </c>
      <c r="BJ132" s="164">
        <f t="shared" ref="BJ132" si="770">+BH132</f>
        <v>0</v>
      </c>
      <c r="BK132" s="166" t="s">
        <v>1226</v>
      </c>
      <c r="BL132" s="164">
        <f t="shared" ref="BL132" si="771">+BJ132</f>
        <v>0</v>
      </c>
      <c r="BM132" s="166" t="s">
        <v>1226</v>
      </c>
      <c r="BN132" s="18">
        <v>0</v>
      </c>
      <c r="BO132" s="5">
        <v>0</v>
      </c>
      <c r="BP132" s="177">
        <v>0</v>
      </c>
      <c r="BQ132" s="178">
        <v>1</v>
      </c>
      <c r="BR132" s="164" t="s">
        <v>1226</v>
      </c>
      <c r="BS132" s="166">
        <f>+BQ132</f>
        <v>1</v>
      </c>
      <c r="BT132" s="135"/>
      <c r="BU132" s="164" t="s">
        <v>1226</v>
      </c>
      <c r="BV132" s="166">
        <f>+BX132</f>
        <v>1</v>
      </c>
      <c r="BW132" s="1109">
        <v>0</v>
      </c>
      <c r="BX132" s="178">
        <v>1</v>
      </c>
      <c r="BY132" s="1109">
        <v>0</v>
      </c>
      <c r="BZ132" s="178">
        <v>1</v>
      </c>
      <c r="CA132" s="146"/>
      <c r="CB132" s="55"/>
      <c r="CC132" s="146"/>
      <c r="CD132" s="147"/>
      <c r="CE132" s="146"/>
      <c r="CF132" s="55"/>
      <c r="CG132" s="146"/>
      <c r="CH132" s="96"/>
    </row>
    <row r="133" spans="1:87" ht="16.5" hidden="1">
      <c r="A133" t="s">
        <v>819</v>
      </c>
      <c r="B133">
        <v>0</v>
      </c>
      <c r="D133" s="16" t="s">
        <v>2836</v>
      </c>
      <c r="E133" t="s">
        <v>821</v>
      </c>
      <c r="G133" s="16" t="s">
        <v>832</v>
      </c>
      <c r="H133" s="197" t="s">
        <v>2835</v>
      </c>
      <c r="I133" s="9"/>
      <c r="J133" s="2"/>
      <c r="K133" s="164"/>
      <c r="L133" s="166"/>
      <c r="M133" s="203">
        <v>1</v>
      </c>
      <c r="N133" s="203">
        <v>1</v>
      </c>
      <c r="O133" s="3">
        <v>0</v>
      </c>
      <c r="P133" s="4">
        <v>0</v>
      </c>
      <c r="Q133" s="3">
        <v>0</v>
      </c>
      <c r="R133" s="5">
        <v>0</v>
      </c>
      <c r="S133" s="3">
        <v>0</v>
      </c>
      <c r="T133" s="5">
        <v>0</v>
      </c>
      <c r="U133" s="164"/>
      <c r="V133" s="166"/>
      <c r="W133" s="3">
        <v>0</v>
      </c>
      <c r="X133" s="4">
        <v>0</v>
      </c>
      <c r="Y133" s="164">
        <v>0</v>
      </c>
      <c r="Z133" s="166" t="s">
        <v>1226</v>
      </c>
      <c r="AA133" s="164">
        <v>0</v>
      </c>
      <c r="AB133" s="166" t="s">
        <v>1226</v>
      </c>
      <c r="AC133" s="10"/>
      <c r="AD133" s="5"/>
      <c r="AE133" s="18">
        <v>0</v>
      </c>
      <c r="AF133" s="18">
        <v>0</v>
      </c>
      <c r="AG133" s="3">
        <v>0</v>
      </c>
      <c r="AH133" s="5">
        <v>0</v>
      </c>
      <c r="AI133" s="18"/>
      <c r="AJ133" s="5"/>
      <c r="AK133" s="101"/>
      <c r="AL133" s="168"/>
      <c r="AM133" s="3">
        <v>0</v>
      </c>
      <c r="AN133" s="4">
        <v>0</v>
      </c>
      <c r="AO133" s="164">
        <f t="shared" ref="AO133" si="772">+AM133</f>
        <v>0</v>
      </c>
      <c r="AP133" s="166" t="s">
        <v>1226</v>
      </c>
      <c r="AQ133" s="135"/>
      <c r="AR133" s="164">
        <f t="shared" ref="AR133" si="773">+AT133</f>
        <v>0</v>
      </c>
      <c r="AS133" s="166" t="s">
        <v>1226</v>
      </c>
      <c r="AT133" s="39">
        <v>0</v>
      </c>
      <c r="AU133" s="40">
        <v>0</v>
      </c>
      <c r="AV133" s="164">
        <f t="shared" ref="AV133" si="774">+AX133</f>
        <v>0</v>
      </c>
      <c r="AW133" s="166" t="s">
        <v>1226</v>
      </c>
      <c r="AX133" s="164">
        <f t="shared" ref="AX133" si="775">+AZ133</f>
        <v>0</v>
      </c>
      <c r="AY133" s="166" t="s">
        <v>1226</v>
      </c>
      <c r="AZ133" s="39">
        <v>0</v>
      </c>
      <c r="BA133" s="5">
        <v>0</v>
      </c>
      <c r="BB133" s="164">
        <f t="shared" ref="BB133" si="776">+BD133</f>
        <v>0</v>
      </c>
      <c r="BC133" s="166" t="s">
        <v>1226</v>
      </c>
      <c r="BD133" s="39">
        <v>0</v>
      </c>
      <c r="BE133" s="5">
        <v>0</v>
      </c>
      <c r="BF133" s="164">
        <f t="shared" ref="BF133" si="777">+BD133</f>
        <v>0</v>
      </c>
      <c r="BG133" s="166" t="s">
        <v>1226</v>
      </c>
      <c r="BH133" s="164">
        <f t="shared" ref="BH133" si="778">+BF133</f>
        <v>0</v>
      </c>
      <c r="BI133" s="166" t="s">
        <v>1226</v>
      </c>
      <c r="BJ133" s="164">
        <f t="shared" ref="BJ133" si="779">+BH133</f>
        <v>0</v>
      </c>
      <c r="BK133" s="166" t="s">
        <v>1226</v>
      </c>
      <c r="BL133" s="164">
        <f t="shared" ref="BL133" si="780">+BJ133</f>
        <v>0</v>
      </c>
      <c r="BM133" s="166" t="s">
        <v>1226</v>
      </c>
      <c r="BN133" s="18">
        <v>0</v>
      </c>
      <c r="BO133" s="5">
        <v>0</v>
      </c>
      <c r="BP133" s="18">
        <v>0</v>
      </c>
      <c r="BQ133" s="5">
        <v>0</v>
      </c>
      <c r="BR133" s="164">
        <f t="shared" ref="BR133" si="781">+BP133</f>
        <v>0</v>
      </c>
      <c r="BS133" s="166" t="s">
        <v>1226</v>
      </c>
      <c r="BT133" s="135"/>
      <c r="BU133" s="164">
        <f>+BW133</f>
        <v>0</v>
      </c>
      <c r="BV133" s="166" t="s">
        <v>1226</v>
      </c>
      <c r="BW133" s="146">
        <v>0</v>
      </c>
      <c r="BX133" s="5">
        <v>0</v>
      </c>
      <c r="BY133" s="96">
        <v>0</v>
      </c>
      <c r="BZ133" s="5">
        <v>0</v>
      </c>
      <c r="CA133" s="146"/>
      <c r="CB133" s="55"/>
      <c r="CC133" s="146"/>
      <c r="CD133" s="147"/>
      <c r="CE133" s="146"/>
      <c r="CF133" s="55"/>
      <c r="CG133" s="146"/>
      <c r="CH133" s="96"/>
    </row>
    <row r="134" spans="1:87" ht="16.5" hidden="1">
      <c r="A134" t="s">
        <v>819</v>
      </c>
      <c r="B134">
        <v>0</v>
      </c>
      <c r="D134" s="16" t="s">
        <v>800</v>
      </c>
      <c r="E134" t="s">
        <v>821</v>
      </c>
      <c r="G134" s="16" t="s">
        <v>832</v>
      </c>
      <c r="H134" s="197" t="s">
        <v>1517</v>
      </c>
      <c r="I134" s="9"/>
      <c r="J134" s="2"/>
      <c r="K134" s="164">
        <f t="shared" si="723"/>
        <v>2</v>
      </c>
      <c r="L134" s="166">
        <f>+N134</f>
        <v>9</v>
      </c>
      <c r="M134" s="10">
        <v>2</v>
      </c>
      <c r="N134" s="10">
        <v>9</v>
      </c>
      <c r="O134" s="3">
        <v>2</v>
      </c>
      <c r="P134" s="4">
        <v>7</v>
      </c>
      <c r="Q134" s="3">
        <v>0</v>
      </c>
      <c r="R134" s="4">
        <v>7</v>
      </c>
      <c r="S134" s="3">
        <v>0</v>
      </c>
      <c r="T134" s="5">
        <v>6</v>
      </c>
      <c r="U134" s="164" t="s">
        <v>1226</v>
      </c>
      <c r="V134" s="166">
        <f>+T134</f>
        <v>6</v>
      </c>
      <c r="W134" s="3">
        <v>0</v>
      </c>
      <c r="X134" s="4">
        <v>5</v>
      </c>
      <c r="Y134" s="164">
        <v>0</v>
      </c>
      <c r="Z134" s="166" t="s">
        <v>1226</v>
      </c>
      <c r="AA134" s="164">
        <v>0</v>
      </c>
      <c r="AB134" s="166" t="s">
        <v>1226</v>
      </c>
      <c r="AC134" s="164">
        <v>0</v>
      </c>
      <c r="AD134" s="166" t="s">
        <v>1226</v>
      </c>
      <c r="AE134" s="18">
        <v>0</v>
      </c>
      <c r="AF134" s="18">
        <v>2</v>
      </c>
      <c r="AG134" s="3">
        <v>0</v>
      </c>
      <c r="AH134" s="5">
        <v>4</v>
      </c>
      <c r="AI134" s="164" t="s">
        <v>1226</v>
      </c>
      <c r="AJ134" s="166">
        <f>+AH134</f>
        <v>4</v>
      </c>
      <c r="AK134" s="164" t="s">
        <v>1226</v>
      </c>
      <c r="AL134" s="166">
        <f>+AJ134</f>
        <v>4</v>
      </c>
      <c r="AM134" s="3">
        <v>1</v>
      </c>
      <c r="AN134" s="4">
        <v>5</v>
      </c>
      <c r="AO134" s="164">
        <f>+AM134</f>
        <v>1</v>
      </c>
      <c r="AP134" s="166">
        <f>+AN134</f>
        <v>5</v>
      </c>
      <c r="AQ134" s="135"/>
      <c r="AR134" s="165" t="s">
        <v>1226</v>
      </c>
      <c r="AS134" s="167">
        <f>+AP134</f>
        <v>5</v>
      </c>
      <c r="AT134" s="24">
        <v>0</v>
      </c>
      <c r="AU134" s="5">
        <v>1</v>
      </c>
      <c r="AV134" s="164">
        <f t="shared" si="732"/>
        <v>2</v>
      </c>
      <c r="AW134" s="166" t="s">
        <v>1226</v>
      </c>
      <c r="AX134" s="164">
        <f t="shared" si="733"/>
        <v>2</v>
      </c>
      <c r="AY134" s="166" t="s">
        <v>1226</v>
      </c>
      <c r="AZ134" s="39">
        <v>2</v>
      </c>
      <c r="BA134" s="5">
        <v>0</v>
      </c>
      <c r="BB134" s="164">
        <f t="shared" si="759"/>
        <v>0</v>
      </c>
      <c r="BC134" s="166" t="s">
        <v>1226</v>
      </c>
      <c r="BD134" s="39">
        <v>0</v>
      </c>
      <c r="BE134" s="5">
        <v>0</v>
      </c>
      <c r="BF134" s="164">
        <f t="shared" si="712"/>
        <v>0</v>
      </c>
      <c r="BG134" s="166" t="s">
        <v>1226</v>
      </c>
      <c r="BH134" s="164">
        <f t="shared" si="713"/>
        <v>0</v>
      </c>
      <c r="BI134" s="166" t="s">
        <v>1226</v>
      </c>
      <c r="BJ134" s="164">
        <f t="shared" si="760"/>
        <v>0</v>
      </c>
      <c r="BK134" s="166" t="s">
        <v>1226</v>
      </c>
      <c r="BL134" s="164">
        <f t="shared" si="693"/>
        <v>0</v>
      </c>
      <c r="BM134" s="166" t="s">
        <v>1226</v>
      </c>
      <c r="BN134" s="18">
        <v>0</v>
      </c>
      <c r="BO134" s="5">
        <v>1</v>
      </c>
      <c r="BP134" s="18">
        <v>0</v>
      </c>
      <c r="BQ134" s="5">
        <v>0</v>
      </c>
      <c r="BR134" s="18"/>
      <c r="BS134" s="5"/>
      <c r="BT134" s="135"/>
      <c r="BU134" s="146"/>
      <c r="BV134" s="147"/>
      <c r="BW134" s="96">
        <v>1</v>
      </c>
      <c r="BX134" s="55">
        <v>3</v>
      </c>
      <c r="BY134" s="146">
        <v>0</v>
      </c>
      <c r="BZ134" s="55">
        <v>3</v>
      </c>
      <c r="CA134" s="146"/>
      <c r="CB134" s="147"/>
      <c r="CC134" s="146"/>
      <c r="CD134" s="147"/>
      <c r="CE134" s="146"/>
      <c r="CF134" s="147"/>
      <c r="CG134" s="146"/>
      <c r="CH134" s="146"/>
      <c r="CI134" t="s">
        <v>718</v>
      </c>
    </row>
    <row r="135" spans="1:87" ht="16.5" hidden="1">
      <c r="A135" t="s">
        <v>819</v>
      </c>
      <c r="B135">
        <v>0</v>
      </c>
      <c r="D135" s="16" t="s">
        <v>800</v>
      </c>
      <c r="E135" t="s">
        <v>821</v>
      </c>
      <c r="G135" s="16" t="s">
        <v>832</v>
      </c>
      <c r="H135" s="197" t="s">
        <v>1507</v>
      </c>
      <c r="I135" s="9"/>
      <c r="J135" s="2"/>
      <c r="K135" s="164">
        <f t="shared" si="723"/>
        <v>0</v>
      </c>
      <c r="L135" s="166" t="s">
        <v>1226</v>
      </c>
      <c r="M135" s="10">
        <v>0</v>
      </c>
      <c r="N135" s="10">
        <v>0</v>
      </c>
      <c r="O135" s="3">
        <v>1</v>
      </c>
      <c r="P135" s="4">
        <v>0</v>
      </c>
      <c r="Q135" s="3">
        <v>0</v>
      </c>
      <c r="R135" s="5">
        <v>0</v>
      </c>
      <c r="S135" s="3">
        <v>0</v>
      </c>
      <c r="T135" s="5">
        <v>0</v>
      </c>
      <c r="U135" s="164">
        <f>+W135</f>
        <v>0</v>
      </c>
      <c r="V135" s="166" t="s">
        <v>1226</v>
      </c>
      <c r="W135" s="3">
        <v>0</v>
      </c>
      <c r="X135" s="4">
        <v>0</v>
      </c>
      <c r="Y135" s="164">
        <v>0</v>
      </c>
      <c r="Z135" s="166" t="s">
        <v>1226</v>
      </c>
      <c r="AA135" s="164">
        <v>0</v>
      </c>
      <c r="AB135" s="166" t="s">
        <v>1226</v>
      </c>
      <c r="AC135" s="164">
        <v>0</v>
      </c>
      <c r="AD135" s="166" t="s">
        <v>1226</v>
      </c>
      <c r="AE135" s="18">
        <v>0</v>
      </c>
      <c r="AF135" s="18">
        <v>0</v>
      </c>
      <c r="AG135" s="3">
        <v>0</v>
      </c>
      <c r="AH135" s="5">
        <v>0</v>
      </c>
      <c r="AI135" s="164">
        <f t="shared" ref="AI135" si="782">+AG135</f>
        <v>0</v>
      </c>
      <c r="AJ135" s="166" t="s">
        <v>1226</v>
      </c>
      <c r="AK135" s="164">
        <f t="shared" ref="AK135" si="783">+AI135</f>
        <v>0</v>
      </c>
      <c r="AL135" s="166" t="s">
        <v>1226</v>
      </c>
      <c r="AM135" s="164">
        <f t="shared" ref="AM135" si="784">+AK135</f>
        <v>0</v>
      </c>
      <c r="AN135" s="166" t="s">
        <v>1226</v>
      </c>
      <c r="AO135" s="164">
        <f t="shared" ref="AO135" si="785">+AM135</f>
        <v>0</v>
      </c>
      <c r="AP135" s="166" t="s">
        <v>1226</v>
      </c>
      <c r="AQ135" s="135"/>
      <c r="AR135" s="181"/>
      <c r="AS135" s="168"/>
      <c r="AT135" s="24"/>
      <c r="AU135" s="5"/>
      <c r="AV135" s="164">
        <f t="shared" si="732"/>
        <v>0</v>
      </c>
      <c r="AW135" s="166" t="s">
        <v>1226</v>
      </c>
      <c r="AX135" s="164">
        <f t="shared" si="733"/>
        <v>0</v>
      </c>
      <c r="AY135" s="166" t="s">
        <v>1226</v>
      </c>
      <c r="AZ135" s="39">
        <v>0</v>
      </c>
      <c r="BA135" s="5">
        <v>0</v>
      </c>
      <c r="BB135" s="164">
        <f t="shared" si="759"/>
        <v>0</v>
      </c>
      <c r="BC135" s="166" t="s">
        <v>1226</v>
      </c>
      <c r="BD135" s="39">
        <v>0</v>
      </c>
      <c r="BE135" s="5">
        <v>0</v>
      </c>
      <c r="BF135" s="164">
        <f t="shared" si="712"/>
        <v>0</v>
      </c>
      <c r="BG135" s="166" t="s">
        <v>1226</v>
      </c>
      <c r="BH135" s="164">
        <f t="shared" si="713"/>
        <v>0</v>
      </c>
      <c r="BI135" s="166" t="s">
        <v>1226</v>
      </c>
      <c r="BJ135" s="164">
        <f t="shared" si="760"/>
        <v>0</v>
      </c>
      <c r="BK135" s="166" t="s">
        <v>1226</v>
      </c>
      <c r="BL135" s="164">
        <f t="shared" si="693"/>
        <v>0</v>
      </c>
      <c r="BM135" s="166" t="s">
        <v>1226</v>
      </c>
      <c r="BN135" s="18">
        <v>2</v>
      </c>
      <c r="BO135" s="5">
        <v>0</v>
      </c>
      <c r="BP135" s="18">
        <v>0</v>
      </c>
      <c r="BQ135" s="5">
        <v>0</v>
      </c>
      <c r="BR135" s="164">
        <f t="shared" ref="BR135" si="786">+BP135</f>
        <v>0</v>
      </c>
      <c r="BS135" s="166" t="s">
        <v>1226</v>
      </c>
      <c r="BT135" s="135"/>
      <c r="BU135" s="164">
        <f>+BW135</f>
        <v>0</v>
      </c>
      <c r="BV135" s="166" t="s">
        <v>1226</v>
      </c>
      <c r="BW135" s="146">
        <v>0</v>
      </c>
      <c r="BX135" s="5">
        <v>0</v>
      </c>
      <c r="BY135" s="96">
        <v>0</v>
      </c>
      <c r="BZ135" s="5">
        <v>0</v>
      </c>
      <c r="CA135" s="146"/>
      <c r="CB135" s="147"/>
      <c r="CC135" s="146"/>
      <c r="CD135" s="147"/>
      <c r="CE135" s="146"/>
      <c r="CF135" s="147"/>
      <c r="CG135" s="146"/>
      <c r="CH135" s="146"/>
      <c r="CI135" t="s">
        <v>718</v>
      </c>
    </row>
    <row r="136" spans="1:87" ht="16.5" hidden="1">
      <c r="A136" t="s">
        <v>819</v>
      </c>
      <c r="B136">
        <v>0</v>
      </c>
      <c r="D136" s="16" t="s">
        <v>800</v>
      </c>
      <c r="E136" t="s">
        <v>821</v>
      </c>
      <c r="G136" s="16" t="s">
        <v>832</v>
      </c>
      <c r="H136" s="197" t="s">
        <v>2829</v>
      </c>
      <c r="I136" s="9"/>
      <c r="J136" s="9"/>
      <c r="K136" s="164"/>
      <c r="L136" s="166"/>
      <c r="M136" s="10"/>
      <c r="N136" s="10"/>
      <c r="O136" s="3"/>
      <c r="P136" s="4"/>
      <c r="Q136" s="3"/>
      <c r="R136" s="5"/>
      <c r="S136" s="3"/>
      <c r="T136" s="5"/>
      <c r="U136" s="164"/>
      <c r="V136" s="166"/>
      <c r="W136" s="10"/>
      <c r="X136" s="4"/>
      <c r="Y136" s="164"/>
      <c r="Z136" s="166"/>
      <c r="AA136" s="164"/>
      <c r="AB136" s="166"/>
      <c r="AC136" s="164"/>
      <c r="AD136" s="166"/>
      <c r="AE136" s="18"/>
      <c r="AF136" s="18"/>
      <c r="AG136" s="3"/>
      <c r="AH136" s="5"/>
      <c r="AI136" s="164"/>
      <c r="AJ136" s="166"/>
      <c r="AK136" s="164"/>
      <c r="AL136" s="166"/>
      <c r="AM136" s="164"/>
      <c r="AN136" s="166"/>
      <c r="AO136" s="164"/>
      <c r="AP136" s="166"/>
      <c r="AQ136" s="135"/>
      <c r="AR136" s="185"/>
      <c r="AS136" s="168"/>
      <c r="AT136" s="24"/>
      <c r="AU136" s="5"/>
      <c r="AV136" s="164"/>
      <c r="AW136" s="166"/>
      <c r="AX136" s="164"/>
      <c r="AY136" s="166"/>
      <c r="AZ136" s="39"/>
      <c r="BA136" s="5"/>
      <c r="BB136" s="164"/>
      <c r="BC136" s="166"/>
      <c r="BD136" s="39"/>
      <c r="BE136" s="5"/>
      <c r="BF136" s="164"/>
      <c r="BG136" s="166"/>
      <c r="BH136" s="164"/>
      <c r="BI136" s="166"/>
      <c r="BJ136" s="164"/>
      <c r="BK136" s="166"/>
      <c r="BL136" s="164"/>
      <c r="BM136" s="166"/>
      <c r="BN136" s="18"/>
      <c r="BO136" s="5"/>
      <c r="BP136" s="18"/>
      <c r="BQ136" s="5"/>
      <c r="BR136" s="164"/>
      <c r="BS136" s="166"/>
      <c r="BT136" s="135"/>
      <c r="BU136" s="164">
        <f>+BW136</f>
        <v>1</v>
      </c>
      <c r="BV136" s="166">
        <f>+BX136</f>
        <v>1</v>
      </c>
      <c r="BW136" s="96">
        <v>1</v>
      </c>
      <c r="BX136" s="5">
        <v>1</v>
      </c>
      <c r="BY136" s="96">
        <v>1</v>
      </c>
      <c r="BZ136" s="5">
        <v>1</v>
      </c>
      <c r="CA136" s="146"/>
      <c r="CB136" s="147"/>
      <c r="CC136" s="146"/>
      <c r="CD136" s="147"/>
      <c r="CE136" s="146"/>
      <c r="CF136" s="147"/>
      <c r="CG136" s="146"/>
      <c r="CH136" s="146"/>
    </row>
    <row r="137" spans="1:87" ht="16.5" hidden="1">
      <c r="A137" t="s">
        <v>819</v>
      </c>
      <c r="B137">
        <v>0</v>
      </c>
      <c r="D137" s="16" t="s">
        <v>800</v>
      </c>
      <c r="E137" t="s">
        <v>821</v>
      </c>
      <c r="G137" s="16" t="s">
        <v>832</v>
      </c>
      <c r="H137" s="586" t="s">
        <v>1516</v>
      </c>
      <c r="I137" s="22">
        <v>0</v>
      </c>
      <c r="J137" s="164" t="s">
        <v>54</v>
      </c>
      <c r="K137" s="164">
        <f t="shared" si="723"/>
        <v>0</v>
      </c>
      <c r="L137" s="166" t="s">
        <v>1226</v>
      </c>
      <c r="M137" s="10">
        <v>0</v>
      </c>
      <c r="N137" s="4">
        <v>0</v>
      </c>
      <c r="O137" s="3">
        <v>0</v>
      </c>
      <c r="P137" s="4">
        <v>0</v>
      </c>
      <c r="Q137" s="3">
        <v>0</v>
      </c>
      <c r="R137" s="5">
        <v>0</v>
      </c>
      <c r="S137" s="3">
        <v>1</v>
      </c>
      <c r="T137" s="5">
        <v>1</v>
      </c>
      <c r="U137" s="164">
        <f>+S137</f>
        <v>1</v>
      </c>
      <c r="V137" s="166">
        <f>+T137</f>
        <v>1</v>
      </c>
      <c r="W137" s="18">
        <v>1</v>
      </c>
      <c r="X137" s="5">
        <v>5</v>
      </c>
      <c r="Y137" s="164">
        <f t="shared" ref="Y137:AD137" si="787">+W137</f>
        <v>1</v>
      </c>
      <c r="Z137" s="166">
        <f t="shared" si="787"/>
        <v>5</v>
      </c>
      <c r="AA137" s="164">
        <f t="shared" si="787"/>
        <v>1</v>
      </c>
      <c r="AB137" s="166">
        <f t="shared" si="787"/>
        <v>5</v>
      </c>
      <c r="AC137" s="164">
        <f t="shared" si="787"/>
        <v>1</v>
      </c>
      <c r="AD137" s="166">
        <f t="shared" si="787"/>
        <v>5</v>
      </c>
      <c r="AE137" s="18">
        <v>1</v>
      </c>
      <c r="AF137" s="18">
        <v>5</v>
      </c>
      <c r="AG137" s="3">
        <v>0</v>
      </c>
      <c r="AH137" s="5">
        <v>6</v>
      </c>
      <c r="AI137" s="164" t="s">
        <v>1226</v>
      </c>
      <c r="AJ137" s="166">
        <f>+AH137</f>
        <v>6</v>
      </c>
      <c r="AK137" s="164" t="s">
        <v>1226</v>
      </c>
      <c r="AL137" s="166">
        <f>+AJ137</f>
        <v>6</v>
      </c>
      <c r="AM137" s="3">
        <v>0</v>
      </c>
      <c r="AN137" s="4">
        <v>3</v>
      </c>
      <c r="AO137" s="164" t="s">
        <v>1226</v>
      </c>
      <c r="AP137" s="166">
        <f>+AN137</f>
        <v>3</v>
      </c>
      <c r="AQ137" s="135"/>
      <c r="AR137" s="165" t="s">
        <v>1226</v>
      </c>
      <c r="AS137" s="167">
        <f>+AP137</f>
        <v>3</v>
      </c>
      <c r="AT137" s="24">
        <v>0</v>
      </c>
      <c r="AU137" s="5">
        <v>5</v>
      </c>
      <c r="AV137" s="165">
        <f>+AX137</f>
        <v>2</v>
      </c>
      <c r="AW137" s="167">
        <f>+AY137</f>
        <v>4</v>
      </c>
      <c r="AX137" s="165">
        <f>+AZ137</f>
        <v>2</v>
      </c>
      <c r="AY137" s="167">
        <f>+BA137</f>
        <v>4</v>
      </c>
      <c r="AZ137" s="39">
        <v>2</v>
      </c>
      <c r="BA137" s="5">
        <v>4</v>
      </c>
      <c r="BB137" s="164">
        <f t="shared" si="759"/>
        <v>1</v>
      </c>
      <c r="BC137" s="166" t="s">
        <v>1226</v>
      </c>
      <c r="BD137" s="39">
        <v>1</v>
      </c>
      <c r="BE137" s="5">
        <v>0</v>
      </c>
      <c r="BF137" s="164">
        <f t="shared" si="712"/>
        <v>1</v>
      </c>
      <c r="BG137" s="166" t="s">
        <v>1226</v>
      </c>
      <c r="BH137" s="164">
        <f t="shared" si="713"/>
        <v>1</v>
      </c>
      <c r="BI137" s="166" t="s">
        <v>1226</v>
      </c>
      <c r="BJ137" s="164">
        <f t="shared" si="760"/>
        <v>1</v>
      </c>
      <c r="BK137" s="166" t="s">
        <v>1226</v>
      </c>
      <c r="BL137" s="164">
        <f t="shared" si="693"/>
        <v>1</v>
      </c>
      <c r="BM137" s="166" t="s">
        <v>1226</v>
      </c>
      <c r="BN137" s="18">
        <v>1</v>
      </c>
      <c r="BO137" s="5">
        <v>1</v>
      </c>
      <c r="BP137" s="18">
        <v>0</v>
      </c>
      <c r="BQ137" s="5">
        <v>3</v>
      </c>
      <c r="BR137" s="164" t="s">
        <v>1226</v>
      </c>
      <c r="BS137" s="166">
        <f>+BQ137</f>
        <v>3</v>
      </c>
      <c r="BT137" s="135"/>
      <c r="BU137" s="164" t="s">
        <v>1226</v>
      </c>
      <c r="BV137" s="166">
        <f>+BX137</f>
        <v>3</v>
      </c>
      <c r="BW137" s="146">
        <v>0</v>
      </c>
      <c r="BX137" s="55">
        <v>3</v>
      </c>
      <c r="BY137" s="96">
        <v>1</v>
      </c>
      <c r="BZ137" s="55">
        <v>3</v>
      </c>
      <c r="CA137" s="146"/>
      <c r="CB137" s="147"/>
      <c r="CC137" s="146"/>
      <c r="CD137" s="147"/>
      <c r="CE137" s="146"/>
      <c r="CF137" s="147"/>
      <c r="CG137" s="146"/>
      <c r="CH137" s="146"/>
      <c r="CI137" t="s">
        <v>953</v>
      </c>
    </row>
    <row r="138" spans="1:87" ht="16.5" hidden="1">
      <c r="A138" t="s">
        <v>819</v>
      </c>
      <c r="B138">
        <v>0</v>
      </c>
      <c r="D138" s="16" t="s">
        <v>800</v>
      </c>
      <c r="E138" t="s">
        <v>821</v>
      </c>
      <c r="G138" s="16" t="s">
        <v>832</v>
      </c>
      <c r="H138" s="197" t="s">
        <v>1515</v>
      </c>
      <c r="I138" s="22"/>
      <c r="J138" s="164"/>
      <c r="K138" s="164">
        <f t="shared" si="723"/>
        <v>0</v>
      </c>
      <c r="L138" s="166" t="s">
        <v>1226</v>
      </c>
      <c r="M138" s="10">
        <v>0</v>
      </c>
      <c r="N138" s="4">
        <v>1</v>
      </c>
      <c r="O138" s="3">
        <v>0</v>
      </c>
      <c r="P138" s="4">
        <v>0</v>
      </c>
      <c r="Q138" s="3">
        <v>1</v>
      </c>
      <c r="R138" s="5">
        <v>0</v>
      </c>
      <c r="S138" s="3">
        <v>0</v>
      </c>
      <c r="T138" s="5">
        <v>0</v>
      </c>
      <c r="U138" s="164">
        <f>+S138</f>
        <v>0</v>
      </c>
      <c r="V138" s="166" t="s">
        <v>1226</v>
      </c>
      <c r="W138" s="18">
        <v>1</v>
      </c>
      <c r="X138" s="5">
        <v>0</v>
      </c>
      <c r="Y138" s="164">
        <v>0</v>
      </c>
      <c r="Z138" s="166" t="s">
        <v>1226</v>
      </c>
      <c r="AA138" s="164">
        <v>0</v>
      </c>
      <c r="AB138" s="166" t="s">
        <v>1226</v>
      </c>
      <c r="AC138" s="164">
        <v>0</v>
      </c>
      <c r="AD138" s="166" t="s">
        <v>1226</v>
      </c>
      <c r="AE138" s="18">
        <v>0</v>
      </c>
      <c r="AF138" s="18">
        <v>0</v>
      </c>
      <c r="AG138" s="3">
        <v>0</v>
      </c>
      <c r="AH138" s="4">
        <v>0</v>
      </c>
      <c r="AI138" s="164">
        <f t="shared" ref="AI138" si="788">+AG138</f>
        <v>0</v>
      </c>
      <c r="AJ138" s="166" t="s">
        <v>1226</v>
      </c>
      <c r="AK138" s="164">
        <f t="shared" ref="AK138" si="789">+AI138</f>
        <v>0</v>
      </c>
      <c r="AL138" s="166" t="s">
        <v>1226</v>
      </c>
      <c r="AM138" s="3">
        <v>0</v>
      </c>
      <c r="AN138" s="4">
        <v>0</v>
      </c>
      <c r="AO138" s="164">
        <f t="shared" ref="AO138" si="790">+AM138</f>
        <v>0</v>
      </c>
      <c r="AP138" s="166" t="s">
        <v>1226</v>
      </c>
      <c r="AQ138" s="135"/>
      <c r="AR138" s="165"/>
      <c r="AS138" s="167"/>
      <c r="AT138" s="18"/>
      <c r="AU138" s="5"/>
      <c r="AV138" s="165"/>
      <c r="AW138" s="167"/>
      <c r="AX138" s="165"/>
      <c r="AY138" s="167"/>
      <c r="AZ138" s="39"/>
      <c r="BA138" s="5"/>
      <c r="BB138" s="58"/>
      <c r="BC138" s="168"/>
      <c r="BD138" s="39"/>
      <c r="BE138" s="5"/>
      <c r="BF138" s="164"/>
      <c r="BG138" s="166"/>
      <c r="BH138" s="164"/>
      <c r="BI138" s="166"/>
      <c r="BJ138" s="58"/>
      <c r="BK138" s="168"/>
      <c r="BL138" s="164"/>
      <c r="BM138" s="166"/>
      <c r="BN138" s="18"/>
      <c r="BO138" s="5"/>
      <c r="BP138" s="18"/>
      <c r="BQ138" s="5"/>
      <c r="BR138" s="18"/>
      <c r="BS138" s="5"/>
      <c r="BT138" s="135"/>
      <c r="BU138" s="164" t="s">
        <v>1226</v>
      </c>
      <c r="BV138" s="166">
        <f>+BX138</f>
        <v>1</v>
      </c>
      <c r="BW138" s="96">
        <v>0</v>
      </c>
      <c r="BX138" s="55">
        <v>1</v>
      </c>
      <c r="BY138" s="96">
        <v>0</v>
      </c>
      <c r="BZ138" s="55">
        <v>1</v>
      </c>
      <c r="CA138" s="146"/>
      <c r="CB138" s="147"/>
      <c r="CC138" s="146"/>
      <c r="CD138" s="147"/>
      <c r="CE138" s="146"/>
      <c r="CF138" s="147"/>
      <c r="CG138" s="146"/>
      <c r="CH138" s="146"/>
    </row>
    <row r="139" spans="1:87" ht="16.5" hidden="1">
      <c r="A139" t="s">
        <v>819</v>
      </c>
      <c r="B139">
        <v>0</v>
      </c>
      <c r="D139" s="16" t="s">
        <v>800</v>
      </c>
      <c r="E139" t="s">
        <v>821</v>
      </c>
      <c r="G139" s="16" t="s">
        <v>832</v>
      </c>
      <c r="H139" s="197" t="s">
        <v>1514</v>
      </c>
      <c r="I139" s="22">
        <v>0</v>
      </c>
      <c r="J139" s="164" t="s">
        <v>54</v>
      </c>
      <c r="K139" s="164">
        <f t="shared" si="723"/>
        <v>0</v>
      </c>
      <c r="L139" s="166" t="s">
        <v>1226</v>
      </c>
      <c r="M139" s="10">
        <v>0</v>
      </c>
      <c r="N139" s="4">
        <v>0</v>
      </c>
      <c r="O139" s="3">
        <v>0</v>
      </c>
      <c r="P139" s="4">
        <v>0</v>
      </c>
      <c r="Q139" s="3">
        <v>0</v>
      </c>
      <c r="R139" s="5">
        <v>1</v>
      </c>
      <c r="S139" s="3">
        <v>0</v>
      </c>
      <c r="T139" s="4">
        <v>1</v>
      </c>
      <c r="U139" s="164" t="s">
        <v>1226</v>
      </c>
      <c r="V139" s="166">
        <f>+T139</f>
        <v>1</v>
      </c>
      <c r="W139" s="3">
        <v>0</v>
      </c>
      <c r="X139" s="4">
        <v>1</v>
      </c>
      <c r="Y139" s="164">
        <f>+AA139</f>
        <v>1</v>
      </c>
      <c r="Z139" s="166" t="s">
        <v>1226</v>
      </c>
      <c r="AA139" s="164">
        <f>+AC139</f>
        <v>1</v>
      </c>
      <c r="AB139" s="166" t="s">
        <v>1226</v>
      </c>
      <c r="AC139" s="164">
        <f>+AE139</f>
        <v>1</v>
      </c>
      <c r="AD139" s="166" t="s">
        <v>1226</v>
      </c>
      <c r="AE139" s="18">
        <v>1</v>
      </c>
      <c r="AF139" s="18">
        <v>0</v>
      </c>
      <c r="AG139" s="3">
        <v>0</v>
      </c>
      <c r="AH139" s="4">
        <v>0</v>
      </c>
      <c r="AI139" s="164">
        <f t="shared" ref="AI139" si="791">+AG139</f>
        <v>0</v>
      </c>
      <c r="AJ139" s="166" t="s">
        <v>1226</v>
      </c>
      <c r="AK139" s="164">
        <f t="shared" ref="AK139" si="792">+AI139</f>
        <v>0</v>
      </c>
      <c r="AL139" s="166" t="s">
        <v>1226</v>
      </c>
      <c r="AM139" s="3">
        <v>0</v>
      </c>
      <c r="AN139" s="4">
        <v>0</v>
      </c>
      <c r="AO139" s="164">
        <f t="shared" ref="AO139" si="793">+AM139</f>
        <v>0</v>
      </c>
      <c r="AP139" s="166" t="s">
        <v>1226</v>
      </c>
      <c r="AQ139" s="135"/>
      <c r="AR139" s="164">
        <f t="shared" ref="AR139:AR140" si="794">+AT139</f>
        <v>1</v>
      </c>
      <c r="AS139" s="166">
        <f>+AU139</f>
        <v>1</v>
      </c>
      <c r="AT139" s="52">
        <v>1</v>
      </c>
      <c r="AU139" s="5">
        <v>1</v>
      </c>
      <c r="AV139" s="165" t="s">
        <v>1226</v>
      </c>
      <c r="AW139" s="167">
        <f t="shared" ref="AW139:AW140" si="795">+AY139</f>
        <v>1</v>
      </c>
      <c r="AX139" s="165" t="s">
        <v>1226</v>
      </c>
      <c r="AY139" s="167">
        <f t="shared" ref="AY139:AY140" si="796">+BA139</f>
        <v>1</v>
      </c>
      <c r="AZ139" s="39">
        <v>0</v>
      </c>
      <c r="BA139" s="5">
        <v>1</v>
      </c>
      <c r="BB139" s="164">
        <f t="shared" ref="BB139:BB141" si="797">+BD139</f>
        <v>0</v>
      </c>
      <c r="BC139" s="166" t="s">
        <v>1226</v>
      </c>
      <c r="BD139" s="39">
        <v>0</v>
      </c>
      <c r="BE139" s="5">
        <v>0</v>
      </c>
      <c r="BF139" s="164">
        <f t="shared" si="712"/>
        <v>0</v>
      </c>
      <c r="BG139" s="166" t="s">
        <v>1226</v>
      </c>
      <c r="BH139" s="164">
        <f t="shared" si="713"/>
        <v>0</v>
      </c>
      <c r="BI139" s="166" t="s">
        <v>1226</v>
      </c>
      <c r="BJ139" s="164">
        <f t="shared" ref="BJ139:BJ141" si="798">+BH139</f>
        <v>0</v>
      </c>
      <c r="BK139" s="166" t="s">
        <v>1226</v>
      </c>
      <c r="BL139" s="164">
        <f t="shared" si="693"/>
        <v>0</v>
      </c>
      <c r="BM139" s="166" t="s">
        <v>1226</v>
      </c>
      <c r="BN139" s="18">
        <v>0</v>
      </c>
      <c r="BO139" s="5">
        <v>0</v>
      </c>
      <c r="BP139" s="18">
        <v>0</v>
      </c>
      <c r="BQ139" s="5">
        <v>0</v>
      </c>
      <c r="BR139" s="164">
        <f t="shared" ref="BR139" si="799">+BP139</f>
        <v>0</v>
      </c>
      <c r="BS139" s="166" t="s">
        <v>1226</v>
      </c>
      <c r="BT139" s="135"/>
      <c r="BU139" s="164">
        <f t="shared" ref="BU139:BU148" si="800">+BW139</f>
        <v>0</v>
      </c>
      <c r="BV139" s="166" t="s">
        <v>1226</v>
      </c>
      <c r="BW139" s="146">
        <v>0</v>
      </c>
      <c r="BX139" s="5">
        <v>0</v>
      </c>
      <c r="BY139" s="96">
        <v>0</v>
      </c>
      <c r="BZ139" s="5">
        <v>0</v>
      </c>
      <c r="CA139" s="146"/>
      <c r="CB139" s="147"/>
      <c r="CC139" s="146"/>
      <c r="CD139" s="147"/>
      <c r="CE139" s="146"/>
      <c r="CF139" s="147"/>
      <c r="CG139" s="146"/>
      <c r="CH139" s="146"/>
      <c r="CI139" t="s">
        <v>718</v>
      </c>
    </row>
    <row r="140" spans="1:87" ht="16.5" hidden="1">
      <c r="A140" t="s">
        <v>819</v>
      </c>
      <c r="B140">
        <v>0</v>
      </c>
      <c r="D140" s="16" t="s">
        <v>800</v>
      </c>
      <c r="E140" t="s">
        <v>821</v>
      </c>
      <c r="G140" s="16" t="s">
        <v>832</v>
      </c>
      <c r="H140" s="197" t="s">
        <v>1513</v>
      </c>
      <c r="I140" s="22">
        <v>0</v>
      </c>
      <c r="J140" s="164" t="s">
        <v>54</v>
      </c>
      <c r="K140" s="164">
        <f t="shared" si="723"/>
        <v>0</v>
      </c>
      <c r="L140" s="166" t="s">
        <v>1226</v>
      </c>
      <c r="M140" s="10">
        <v>0</v>
      </c>
      <c r="N140" s="4">
        <v>0</v>
      </c>
      <c r="O140" s="3">
        <v>0</v>
      </c>
      <c r="P140" s="4">
        <v>1</v>
      </c>
      <c r="Q140" s="3">
        <v>0</v>
      </c>
      <c r="R140" s="5">
        <v>1</v>
      </c>
      <c r="S140" s="3">
        <v>0</v>
      </c>
      <c r="T140" s="5">
        <v>1</v>
      </c>
      <c r="U140" s="164" t="s">
        <v>1226</v>
      </c>
      <c r="V140" s="166">
        <f>+T140</f>
        <v>1</v>
      </c>
      <c r="W140" s="18">
        <v>0</v>
      </c>
      <c r="X140" s="5">
        <v>0</v>
      </c>
      <c r="Y140" s="164">
        <v>0</v>
      </c>
      <c r="Z140" s="166" t="s">
        <v>1226</v>
      </c>
      <c r="AA140" s="164">
        <v>0</v>
      </c>
      <c r="AB140" s="166" t="s">
        <v>1226</v>
      </c>
      <c r="AC140" s="164">
        <v>0</v>
      </c>
      <c r="AD140" s="166" t="s">
        <v>1226</v>
      </c>
      <c r="AE140" s="18">
        <v>0</v>
      </c>
      <c r="AF140" s="18">
        <v>0</v>
      </c>
      <c r="AG140" s="3">
        <v>0</v>
      </c>
      <c r="AH140" s="4">
        <v>0</v>
      </c>
      <c r="AI140" s="164">
        <f t="shared" ref="AI140" si="801">+AG140</f>
        <v>0</v>
      </c>
      <c r="AJ140" s="166" t="s">
        <v>1226</v>
      </c>
      <c r="AK140" s="164">
        <f t="shared" ref="AK140" si="802">+AI140</f>
        <v>0</v>
      </c>
      <c r="AL140" s="166" t="s">
        <v>1226</v>
      </c>
      <c r="AM140" s="3">
        <v>0</v>
      </c>
      <c r="AN140" s="4">
        <v>0</v>
      </c>
      <c r="AO140" s="164">
        <f t="shared" ref="AO140" si="803">+AM140</f>
        <v>0</v>
      </c>
      <c r="AP140" s="166" t="s">
        <v>1226</v>
      </c>
      <c r="AQ140" s="135"/>
      <c r="AR140" s="164">
        <f t="shared" si="794"/>
        <v>2</v>
      </c>
      <c r="AS140" s="166">
        <f>+AU140</f>
        <v>1</v>
      </c>
      <c r="AT140" s="52">
        <v>2</v>
      </c>
      <c r="AU140" s="5">
        <v>1</v>
      </c>
      <c r="AV140" s="165" t="s">
        <v>1226</v>
      </c>
      <c r="AW140" s="167">
        <f t="shared" si="795"/>
        <v>1</v>
      </c>
      <c r="AX140" s="165" t="s">
        <v>1226</v>
      </c>
      <c r="AY140" s="167">
        <f t="shared" si="796"/>
        <v>1</v>
      </c>
      <c r="AZ140" s="39">
        <v>0</v>
      </c>
      <c r="BA140" s="5">
        <v>1</v>
      </c>
      <c r="BB140" s="164">
        <f t="shared" si="797"/>
        <v>0</v>
      </c>
      <c r="BC140" s="166" t="s">
        <v>1226</v>
      </c>
      <c r="BD140" s="39">
        <v>0</v>
      </c>
      <c r="BE140" s="5">
        <v>0</v>
      </c>
      <c r="BF140" s="164">
        <f t="shared" si="712"/>
        <v>0</v>
      </c>
      <c r="BG140" s="166" t="s">
        <v>1226</v>
      </c>
      <c r="BH140" s="164">
        <f t="shared" si="713"/>
        <v>0</v>
      </c>
      <c r="BI140" s="166" t="s">
        <v>1226</v>
      </c>
      <c r="BJ140" s="164">
        <f t="shared" si="798"/>
        <v>0</v>
      </c>
      <c r="BK140" s="166" t="s">
        <v>1226</v>
      </c>
      <c r="BL140" s="164">
        <f t="shared" si="693"/>
        <v>0</v>
      </c>
      <c r="BM140" s="166" t="s">
        <v>1226</v>
      </c>
      <c r="BN140" s="18">
        <v>0</v>
      </c>
      <c r="BO140" s="5">
        <v>0</v>
      </c>
      <c r="BP140" s="18">
        <v>0</v>
      </c>
      <c r="BQ140" s="5">
        <v>0</v>
      </c>
      <c r="BR140" s="164">
        <f t="shared" ref="BR140" si="804">+BP140</f>
        <v>0</v>
      </c>
      <c r="BS140" s="166" t="s">
        <v>1226</v>
      </c>
      <c r="BT140" s="135"/>
      <c r="BU140" s="164">
        <f t="shared" si="800"/>
        <v>0</v>
      </c>
      <c r="BV140" s="166" t="s">
        <v>1226</v>
      </c>
      <c r="BW140" s="146">
        <v>0</v>
      </c>
      <c r="BX140" s="5">
        <v>0</v>
      </c>
      <c r="BY140" s="96">
        <v>0</v>
      </c>
      <c r="BZ140" s="5">
        <v>0</v>
      </c>
      <c r="CA140" s="146"/>
      <c r="CB140" s="147"/>
      <c r="CC140" s="146"/>
      <c r="CD140" s="147"/>
      <c r="CE140" s="146"/>
      <c r="CF140" s="147"/>
      <c r="CG140" s="146"/>
      <c r="CH140" s="146"/>
      <c r="CI140" t="s">
        <v>718</v>
      </c>
    </row>
    <row r="141" spans="1:87" ht="16.5" hidden="1">
      <c r="A141" t="s">
        <v>819</v>
      </c>
      <c r="B141">
        <v>0</v>
      </c>
      <c r="D141" s="16" t="s">
        <v>800</v>
      </c>
      <c r="E141" t="s">
        <v>821</v>
      </c>
      <c r="G141" s="16" t="s">
        <v>832</v>
      </c>
      <c r="H141" s="590" t="s">
        <v>1511</v>
      </c>
      <c r="I141" s="9"/>
      <c r="J141" s="2"/>
      <c r="K141" s="164">
        <f t="shared" si="723"/>
        <v>0</v>
      </c>
      <c r="L141" s="166" t="s">
        <v>1226</v>
      </c>
      <c r="M141" s="10">
        <v>0</v>
      </c>
      <c r="N141" s="10">
        <v>0</v>
      </c>
      <c r="O141" s="3">
        <v>0</v>
      </c>
      <c r="P141" s="4">
        <v>0</v>
      </c>
      <c r="Q141" s="3">
        <v>0</v>
      </c>
      <c r="R141" s="5">
        <v>1</v>
      </c>
      <c r="S141" s="3">
        <v>0</v>
      </c>
      <c r="T141" s="4">
        <v>0</v>
      </c>
      <c r="U141" s="164">
        <f t="shared" ref="U141:U157" si="805">+W141</f>
        <v>0</v>
      </c>
      <c r="V141" s="166" t="s">
        <v>1226</v>
      </c>
      <c r="W141" s="3">
        <v>0</v>
      </c>
      <c r="X141" s="4">
        <v>0</v>
      </c>
      <c r="Y141" s="164">
        <v>0</v>
      </c>
      <c r="Z141" s="166" t="s">
        <v>1226</v>
      </c>
      <c r="AA141" s="164">
        <v>0</v>
      </c>
      <c r="AB141" s="166" t="s">
        <v>1226</v>
      </c>
      <c r="AC141" s="18">
        <v>0</v>
      </c>
      <c r="AD141" s="5">
        <v>0</v>
      </c>
      <c r="AE141" s="18">
        <v>0</v>
      </c>
      <c r="AF141" s="18">
        <v>0</v>
      </c>
      <c r="AG141" s="3">
        <v>0</v>
      </c>
      <c r="AH141" s="5">
        <v>1</v>
      </c>
      <c r="AI141" s="164">
        <f t="shared" ref="AI141" si="806">+AG141</f>
        <v>0</v>
      </c>
      <c r="AJ141" s="166" t="s">
        <v>1226</v>
      </c>
      <c r="AK141" s="164">
        <f t="shared" ref="AK141" si="807">+AI141</f>
        <v>0</v>
      </c>
      <c r="AL141" s="166" t="s">
        <v>1226</v>
      </c>
      <c r="AM141" s="3">
        <v>0</v>
      </c>
      <c r="AN141" s="4">
        <v>0</v>
      </c>
      <c r="AO141" s="164">
        <f t="shared" ref="AO141" si="808">+AM141</f>
        <v>0</v>
      </c>
      <c r="AP141" s="166" t="s">
        <v>1226</v>
      </c>
      <c r="AQ141" s="135"/>
      <c r="AR141" s="165" t="s">
        <v>1226</v>
      </c>
      <c r="AS141" s="166">
        <f>+AU141</f>
        <v>1</v>
      </c>
      <c r="AT141" s="52"/>
      <c r="AU141" s="5">
        <v>1</v>
      </c>
      <c r="AV141" s="181">
        <f t="shared" ref="AV141" si="809">+AX141</f>
        <v>0</v>
      </c>
      <c r="AW141" s="166" t="s">
        <v>1226</v>
      </c>
      <c r="AX141" s="181">
        <f t="shared" ref="AX141" si="810">+AZ141</f>
        <v>0</v>
      </c>
      <c r="AY141" s="166" t="s">
        <v>1226</v>
      </c>
      <c r="AZ141" s="39">
        <v>0</v>
      </c>
      <c r="BA141" s="5">
        <v>0</v>
      </c>
      <c r="BB141" s="164">
        <f t="shared" si="797"/>
        <v>0</v>
      </c>
      <c r="BC141" s="166" t="s">
        <v>1226</v>
      </c>
      <c r="BD141" s="39">
        <v>0</v>
      </c>
      <c r="BE141" s="5">
        <v>0</v>
      </c>
      <c r="BF141" s="164">
        <f t="shared" si="712"/>
        <v>0</v>
      </c>
      <c r="BG141" s="166" t="s">
        <v>1226</v>
      </c>
      <c r="BH141" s="164">
        <f t="shared" si="713"/>
        <v>0</v>
      </c>
      <c r="BI141" s="166" t="s">
        <v>1226</v>
      </c>
      <c r="BJ141" s="164">
        <f t="shared" si="798"/>
        <v>0</v>
      </c>
      <c r="BK141" s="166" t="s">
        <v>1226</v>
      </c>
      <c r="BL141" s="164">
        <f t="shared" si="693"/>
        <v>0</v>
      </c>
      <c r="BM141" s="166" t="s">
        <v>1226</v>
      </c>
      <c r="BN141" s="18">
        <v>0</v>
      </c>
      <c r="BO141" s="5">
        <v>1</v>
      </c>
      <c r="BP141" s="18">
        <v>1</v>
      </c>
      <c r="BQ141" s="5">
        <v>0</v>
      </c>
      <c r="BR141" s="164">
        <f t="shared" ref="BR141" si="811">+BP141</f>
        <v>1</v>
      </c>
      <c r="BS141" s="166" t="s">
        <v>1226</v>
      </c>
      <c r="BT141" s="135"/>
      <c r="BU141" s="164">
        <f t="shared" si="800"/>
        <v>0</v>
      </c>
      <c r="BV141" s="166" t="s">
        <v>1226</v>
      </c>
      <c r="BW141" s="146">
        <v>0</v>
      </c>
      <c r="BX141" s="5">
        <v>0</v>
      </c>
      <c r="BY141" s="96">
        <v>0</v>
      </c>
      <c r="BZ141" s="5">
        <v>0</v>
      </c>
      <c r="CA141" s="146"/>
      <c r="CB141" s="147"/>
      <c r="CC141" s="146"/>
      <c r="CD141" s="147"/>
      <c r="CE141" s="146"/>
      <c r="CF141" s="147"/>
      <c r="CG141" s="146"/>
      <c r="CH141" s="146"/>
      <c r="CI141" t="s">
        <v>718</v>
      </c>
    </row>
    <row r="142" spans="1:87" ht="16.5" hidden="1">
      <c r="A142" t="s">
        <v>819</v>
      </c>
      <c r="B142">
        <v>0</v>
      </c>
      <c r="D142" s="16" t="s">
        <v>800</v>
      </c>
      <c r="E142" t="s">
        <v>821</v>
      </c>
      <c r="G142" s="16" t="s">
        <v>832</v>
      </c>
      <c r="H142" s="197" t="s">
        <v>2831</v>
      </c>
      <c r="I142" s="9"/>
      <c r="J142" s="2"/>
      <c r="K142" s="164"/>
      <c r="L142" s="166"/>
      <c r="M142" s="10"/>
      <c r="N142" s="10"/>
      <c r="O142" s="3"/>
      <c r="P142" s="4"/>
      <c r="Q142" s="3"/>
      <c r="R142" s="5"/>
      <c r="S142" s="3"/>
      <c r="T142" s="4"/>
      <c r="U142" s="164"/>
      <c r="V142" s="166"/>
      <c r="W142" s="3"/>
      <c r="X142" s="4"/>
      <c r="Y142" s="164"/>
      <c r="Z142" s="166"/>
      <c r="AA142" s="164"/>
      <c r="AB142" s="166"/>
      <c r="AC142" s="18"/>
      <c r="AD142" s="5"/>
      <c r="AE142" s="18"/>
      <c r="AF142" s="18"/>
      <c r="AG142" s="3"/>
      <c r="AH142" s="5"/>
      <c r="AI142" s="164"/>
      <c r="AJ142" s="166"/>
      <c r="AK142" s="164"/>
      <c r="AL142" s="166"/>
      <c r="AM142" s="3"/>
      <c r="AN142" s="4"/>
      <c r="AO142" s="164"/>
      <c r="AP142" s="166"/>
      <c r="AQ142" s="135"/>
      <c r="AR142" s="165"/>
      <c r="AS142" s="166"/>
      <c r="AT142" s="52"/>
      <c r="AU142" s="5"/>
      <c r="AV142" s="185"/>
      <c r="AW142" s="166"/>
      <c r="AX142" s="181"/>
      <c r="AY142" s="166"/>
      <c r="AZ142" s="39"/>
      <c r="BA142" s="5"/>
      <c r="BB142" s="164"/>
      <c r="BC142" s="166"/>
      <c r="BD142" s="39"/>
      <c r="BE142" s="5"/>
      <c r="BF142" s="164"/>
      <c r="BG142" s="166"/>
      <c r="BH142" s="164"/>
      <c r="BI142" s="166"/>
      <c r="BJ142" s="164"/>
      <c r="BK142" s="166"/>
      <c r="BL142" s="164"/>
      <c r="BM142" s="166"/>
      <c r="BN142" s="18"/>
      <c r="BO142" s="5"/>
      <c r="BP142" s="18"/>
      <c r="BQ142" s="5"/>
      <c r="BR142" s="164"/>
      <c r="BS142" s="166"/>
      <c r="BT142" s="135"/>
      <c r="BU142" s="164">
        <f t="shared" si="800"/>
        <v>0</v>
      </c>
      <c r="BV142" s="166" t="s">
        <v>1226</v>
      </c>
      <c r="BW142" s="146">
        <v>0</v>
      </c>
      <c r="BX142" s="5">
        <v>5</v>
      </c>
      <c r="BY142" s="96">
        <v>0</v>
      </c>
      <c r="BZ142" s="5">
        <v>0</v>
      </c>
      <c r="CA142" s="146"/>
      <c r="CB142" s="147"/>
      <c r="CC142" s="146"/>
      <c r="CD142" s="147"/>
      <c r="CE142" s="146"/>
      <c r="CF142" s="147"/>
      <c r="CG142" s="146"/>
      <c r="CH142" s="146"/>
    </row>
    <row r="143" spans="1:87" ht="16.5" hidden="1">
      <c r="A143" t="s">
        <v>819</v>
      </c>
      <c r="B143">
        <v>0</v>
      </c>
      <c r="D143" s="16" t="s">
        <v>800</v>
      </c>
      <c r="E143" t="s">
        <v>821</v>
      </c>
      <c r="G143" s="16" t="s">
        <v>832</v>
      </c>
      <c r="H143" s="197" t="s">
        <v>2832</v>
      </c>
      <c r="I143" s="9"/>
      <c r="J143" s="2"/>
      <c r="K143" s="164"/>
      <c r="L143" s="166"/>
      <c r="M143" s="10"/>
      <c r="N143" s="10"/>
      <c r="O143" s="3"/>
      <c r="P143" s="4"/>
      <c r="Q143" s="3"/>
      <c r="R143" s="5"/>
      <c r="S143" s="3"/>
      <c r="T143" s="4"/>
      <c r="U143" s="164"/>
      <c r="V143" s="166"/>
      <c r="W143" s="3"/>
      <c r="X143" s="4"/>
      <c r="Y143" s="164"/>
      <c r="Z143" s="166"/>
      <c r="AA143" s="164"/>
      <c r="AB143" s="166"/>
      <c r="AC143" s="18"/>
      <c r="AD143" s="5"/>
      <c r="AE143" s="18"/>
      <c r="AF143" s="18"/>
      <c r="AG143" s="3"/>
      <c r="AH143" s="5"/>
      <c r="AI143" s="164"/>
      <c r="AJ143" s="166"/>
      <c r="AK143" s="164"/>
      <c r="AL143" s="166"/>
      <c r="AM143" s="3"/>
      <c r="AN143" s="4"/>
      <c r="AO143" s="164"/>
      <c r="AP143" s="166"/>
      <c r="AQ143" s="135"/>
      <c r="AR143" s="165"/>
      <c r="AS143" s="166"/>
      <c r="AT143" s="52"/>
      <c r="AU143" s="5"/>
      <c r="AV143" s="185"/>
      <c r="AW143" s="166"/>
      <c r="AX143" s="181"/>
      <c r="AY143" s="166"/>
      <c r="AZ143" s="39"/>
      <c r="BA143" s="5"/>
      <c r="BB143" s="164"/>
      <c r="BC143" s="166"/>
      <c r="BD143" s="39"/>
      <c r="BE143" s="5"/>
      <c r="BF143" s="164"/>
      <c r="BG143" s="166"/>
      <c r="BH143" s="164"/>
      <c r="BI143" s="166"/>
      <c r="BJ143" s="164"/>
      <c r="BK143" s="166"/>
      <c r="BL143" s="164"/>
      <c r="BM143" s="166"/>
      <c r="BN143" s="18"/>
      <c r="BO143" s="5"/>
      <c r="BP143" s="18"/>
      <c r="BQ143" s="5"/>
      <c r="BR143" s="164"/>
      <c r="BS143" s="166"/>
      <c r="BT143" s="135"/>
      <c r="BU143" s="164">
        <f t="shared" si="800"/>
        <v>1</v>
      </c>
      <c r="BV143" s="166" t="s">
        <v>1226</v>
      </c>
      <c r="BW143" s="96">
        <v>1</v>
      </c>
      <c r="BX143" s="5">
        <v>0</v>
      </c>
      <c r="BY143" s="96">
        <v>0</v>
      </c>
      <c r="BZ143" s="5">
        <v>0</v>
      </c>
      <c r="CA143" s="146"/>
      <c r="CB143" s="147"/>
      <c r="CC143" s="146"/>
      <c r="CD143" s="147"/>
      <c r="CE143" s="146"/>
      <c r="CF143" s="147"/>
      <c r="CG143" s="146"/>
      <c r="CH143" s="146"/>
    </row>
    <row r="144" spans="1:87" ht="16.5" hidden="1">
      <c r="A144" t="s">
        <v>819</v>
      </c>
      <c r="B144">
        <v>0</v>
      </c>
      <c r="D144" s="16" t="s">
        <v>800</v>
      </c>
      <c r="E144" t="s">
        <v>821</v>
      </c>
      <c r="G144" s="16" t="s">
        <v>832</v>
      </c>
      <c r="H144" s="197" t="s">
        <v>2834</v>
      </c>
      <c r="I144" s="9"/>
      <c r="J144" s="2"/>
      <c r="K144" s="164"/>
      <c r="L144" s="166"/>
      <c r="M144" s="10"/>
      <c r="N144" s="10"/>
      <c r="O144" s="3"/>
      <c r="P144" s="4"/>
      <c r="Q144" s="3"/>
      <c r="R144" s="5"/>
      <c r="S144" s="3"/>
      <c r="T144" s="4"/>
      <c r="U144" s="164"/>
      <c r="V144" s="166"/>
      <c r="W144" s="3"/>
      <c r="X144" s="4"/>
      <c r="Y144" s="164"/>
      <c r="Z144" s="166"/>
      <c r="AA144" s="164"/>
      <c r="AB144" s="166"/>
      <c r="AC144" s="18"/>
      <c r="AD144" s="5"/>
      <c r="AE144" s="18"/>
      <c r="AF144" s="18"/>
      <c r="AG144" s="3"/>
      <c r="AH144" s="5"/>
      <c r="AI144" s="164"/>
      <c r="AJ144" s="166"/>
      <c r="AK144" s="164"/>
      <c r="AL144" s="166"/>
      <c r="AM144" s="3"/>
      <c r="AN144" s="4"/>
      <c r="AO144" s="164"/>
      <c r="AP144" s="166"/>
      <c r="AQ144" s="135"/>
      <c r="AR144" s="165"/>
      <c r="AS144" s="166"/>
      <c r="AT144" s="52"/>
      <c r="AU144" s="5"/>
      <c r="AV144" s="185"/>
      <c r="AW144" s="166"/>
      <c r="AX144" s="181"/>
      <c r="AY144" s="166"/>
      <c r="AZ144" s="39"/>
      <c r="BA144" s="5"/>
      <c r="BB144" s="164"/>
      <c r="BC144" s="166"/>
      <c r="BD144" s="39"/>
      <c r="BE144" s="5"/>
      <c r="BF144" s="164"/>
      <c r="BG144" s="166"/>
      <c r="BH144" s="164"/>
      <c r="BI144" s="166"/>
      <c r="BJ144" s="164"/>
      <c r="BK144" s="166"/>
      <c r="BL144" s="164"/>
      <c r="BM144" s="166"/>
      <c r="BN144" s="18"/>
      <c r="BO144" s="5"/>
      <c r="BP144" s="18"/>
      <c r="BQ144" s="5"/>
      <c r="BR144" s="164"/>
      <c r="BS144" s="166"/>
      <c r="BT144" s="135"/>
      <c r="BU144" s="164">
        <f t="shared" si="800"/>
        <v>0</v>
      </c>
      <c r="BV144" s="166" t="s">
        <v>1226</v>
      </c>
      <c r="BW144" s="96">
        <v>0</v>
      </c>
      <c r="BX144" s="5">
        <v>1</v>
      </c>
      <c r="BY144" s="96">
        <v>1</v>
      </c>
      <c r="BZ144" s="5">
        <v>1</v>
      </c>
      <c r="CA144" s="146"/>
      <c r="CB144" s="147"/>
      <c r="CC144" s="146"/>
      <c r="CD144" s="147"/>
      <c r="CE144" s="146"/>
      <c r="CF144" s="147"/>
      <c r="CG144" s="146"/>
      <c r="CH144" s="146"/>
    </row>
    <row r="145" spans="1:90" ht="16.5" hidden="1">
      <c r="A145" t="s">
        <v>819</v>
      </c>
      <c r="B145">
        <v>0</v>
      </c>
      <c r="D145" s="16" t="s">
        <v>800</v>
      </c>
      <c r="E145" t="s">
        <v>821</v>
      </c>
      <c r="G145" s="16" t="s">
        <v>832</v>
      </c>
      <c r="H145" s="197" t="s">
        <v>1512</v>
      </c>
      <c r="I145" s="9"/>
      <c r="J145" s="2"/>
      <c r="K145" s="164">
        <f t="shared" si="723"/>
        <v>0</v>
      </c>
      <c r="L145" s="166" t="s">
        <v>1226</v>
      </c>
      <c r="M145" s="10">
        <v>0</v>
      </c>
      <c r="N145" s="10">
        <v>2</v>
      </c>
      <c r="O145" s="3">
        <v>0</v>
      </c>
      <c r="P145" s="4">
        <v>0</v>
      </c>
      <c r="Q145" s="3">
        <v>0</v>
      </c>
      <c r="R145" s="5">
        <v>0</v>
      </c>
      <c r="S145" s="3">
        <v>0</v>
      </c>
      <c r="T145" s="4">
        <v>0</v>
      </c>
      <c r="U145" s="164">
        <f t="shared" si="805"/>
        <v>0</v>
      </c>
      <c r="V145" s="166" t="s">
        <v>1226</v>
      </c>
      <c r="W145" s="3">
        <v>0</v>
      </c>
      <c r="X145" s="4">
        <v>0</v>
      </c>
      <c r="Y145" s="164">
        <v>0</v>
      </c>
      <c r="Z145" s="166" t="s">
        <v>1226</v>
      </c>
      <c r="AA145" s="164">
        <v>0</v>
      </c>
      <c r="AB145" s="166" t="s">
        <v>1226</v>
      </c>
      <c r="AC145" s="18">
        <v>0</v>
      </c>
      <c r="AD145" s="5">
        <v>0</v>
      </c>
      <c r="AE145" s="18">
        <v>0</v>
      </c>
      <c r="AF145" s="18">
        <v>0</v>
      </c>
      <c r="AG145" s="3">
        <v>0</v>
      </c>
      <c r="AH145" s="5">
        <v>0</v>
      </c>
      <c r="AI145" s="164">
        <f t="shared" ref="AI145" si="812">+AG145</f>
        <v>0</v>
      </c>
      <c r="AJ145" s="166" t="s">
        <v>1226</v>
      </c>
      <c r="AK145" s="164">
        <f t="shared" ref="AK145" si="813">+AI145</f>
        <v>0</v>
      </c>
      <c r="AL145" s="166" t="s">
        <v>1226</v>
      </c>
      <c r="AM145" s="3">
        <v>1</v>
      </c>
      <c r="AN145" s="4">
        <v>0</v>
      </c>
      <c r="AO145" s="164">
        <v>0</v>
      </c>
      <c r="AP145" s="166" t="s">
        <v>1226</v>
      </c>
      <c r="AQ145" s="135"/>
      <c r="AR145" s="181"/>
      <c r="AS145" s="168"/>
      <c r="AT145" s="52"/>
      <c r="AU145" s="5"/>
      <c r="AV145" s="185"/>
      <c r="AW145" s="168"/>
      <c r="AX145" s="181"/>
      <c r="AY145" s="166"/>
      <c r="AZ145" s="39"/>
      <c r="BA145" s="5"/>
      <c r="BB145" s="58"/>
      <c r="BC145" s="168"/>
      <c r="BD145" s="39"/>
      <c r="BE145" s="5"/>
      <c r="BF145" s="164"/>
      <c r="BG145" s="166"/>
      <c r="BH145" s="164"/>
      <c r="BI145" s="166"/>
      <c r="BJ145" s="101"/>
      <c r="BK145" s="168"/>
      <c r="BL145" s="164"/>
      <c r="BM145" s="166"/>
      <c r="BN145" s="18"/>
      <c r="BO145" s="5"/>
      <c r="BP145" s="18"/>
      <c r="BQ145" s="5"/>
      <c r="BR145" s="18"/>
      <c r="BS145" s="5"/>
      <c r="BT145" s="135"/>
      <c r="BU145" s="164">
        <f t="shared" si="800"/>
        <v>1</v>
      </c>
      <c r="BV145" s="166" t="s">
        <v>1226</v>
      </c>
      <c r="BW145" s="96">
        <v>1</v>
      </c>
      <c r="BX145" s="55">
        <v>1</v>
      </c>
      <c r="BY145" s="96">
        <v>2</v>
      </c>
      <c r="BZ145" s="55">
        <v>0</v>
      </c>
      <c r="CA145" s="146"/>
      <c r="CB145" s="147"/>
      <c r="CC145" s="146"/>
      <c r="CD145" s="147"/>
      <c r="CE145" s="146"/>
      <c r="CF145" s="147"/>
      <c r="CG145" s="146"/>
      <c r="CH145" s="146"/>
    </row>
    <row r="146" spans="1:90" ht="16.5" hidden="1">
      <c r="A146" t="s">
        <v>819</v>
      </c>
      <c r="B146">
        <v>0</v>
      </c>
      <c r="D146" s="16" t="s">
        <v>800</v>
      </c>
      <c r="E146" t="s">
        <v>821</v>
      </c>
      <c r="G146" s="16" t="s">
        <v>832</v>
      </c>
      <c r="H146" s="197" t="s">
        <v>2830</v>
      </c>
      <c r="I146" s="9"/>
      <c r="J146" s="2"/>
      <c r="K146" s="164"/>
      <c r="L146" s="166"/>
      <c r="M146" s="10"/>
      <c r="N146" s="10"/>
      <c r="O146" s="3"/>
      <c r="P146" s="4"/>
      <c r="Q146" s="3"/>
      <c r="R146" s="5"/>
      <c r="S146" s="3"/>
      <c r="T146" s="4"/>
      <c r="U146" s="164"/>
      <c r="V146" s="166"/>
      <c r="W146" s="3"/>
      <c r="X146" s="4"/>
      <c r="Y146" s="164"/>
      <c r="Z146" s="166"/>
      <c r="AA146" s="164"/>
      <c r="AB146" s="166"/>
      <c r="AC146" s="18"/>
      <c r="AD146" s="5"/>
      <c r="AE146" s="18"/>
      <c r="AF146" s="18"/>
      <c r="AG146" s="3"/>
      <c r="AH146" s="5"/>
      <c r="AI146" s="164"/>
      <c r="AJ146" s="166"/>
      <c r="AK146" s="164"/>
      <c r="AL146" s="166"/>
      <c r="AM146" s="3"/>
      <c r="AN146" s="4"/>
      <c r="AO146" s="164"/>
      <c r="AP146" s="166"/>
      <c r="AQ146" s="135"/>
      <c r="AR146" s="185"/>
      <c r="AS146" s="168"/>
      <c r="AT146" s="52"/>
      <c r="AU146" s="5"/>
      <c r="AV146" s="185"/>
      <c r="AW146" s="168"/>
      <c r="AX146" s="181"/>
      <c r="AY146" s="166"/>
      <c r="AZ146" s="39"/>
      <c r="BA146" s="5"/>
      <c r="BB146" s="101"/>
      <c r="BC146" s="168"/>
      <c r="BD146" s="39"/>
      <c r="BE146" s="5"/>
      <c r="BF146" s="164"/>
      <c r="BG146" s="166"/>
      <c r="BH146" s="164"/>
      <c r="BI146" s="166"/>
      <c r="BJ146" s="101"/>
      <c r="BK146" s="168"/>
      <c r="BL146" s="164"/>
      <c r="BM146" s="166"/>
      <c r="BN146" s="18"/>
      <c r="BO146" s="5"/>
      <c r="BP146" s="18"/>
      <c r="BQ146" s="5"/>
      <c r="BR146" s="18"/>
      <c r="BS146" s="5"/>
      <c r="BT146" s="135"/>
      <c r="BU146" s="164">
        <f t="shared" si="800"/>
        <v>1</v>
      </c>
      <c r="BV146" s="166"/>
      <c r="BW146" s="96">
        <v>1</v>
      </c>
      <c r="BX146" s="55">
        <v>1</v>
      </c>
      <c r="BY146" s="96">
        <v>1</v>
      </c>
      <c r="BZ146" s="55">
        <v>1</v>
      </c>
      <c r="CA146" s="146"/>
      <c r="CB146" s="147"/>
      <c r="CC146" s="146"/>
      <c r="CD146" s="147"/>
      <c r="CE146" s="146"/>
      <c r="CF146" s="147"/>
      <c r="CG146" s="146"/>
      <c r="CH146" s="146"/>
    </row>
    <row r="147" spans="1:90" ht="16.5" hidden="1">
      <c r="A147" t="s">
        <v>819</v>
      </c>
      <c r="B147">
        <v>0</v>
      </c>
      <c r="D147" s="16" t="s">
        <v>800</v>
      </c>
      <c r="E147" t="s">
        <v>821</v>
      </c>
      <c r="G147" s="16" t="s">
        <v>832</v>
      </c>
      <c r="H147" s="197" t="s">
        <v>1509</v>
      </c>
      <c r="I147" s="9"/>
      <c r="J147" s="2"/>
      <c r="K147" s="164">
        <f t="shared" si="723"/>
        <v>0</v>
      </c>
      <c r="L147" s="166" t="s">
        <v>1226</v>
      </c>
      <c r="M147" s="10">
        <v>0</v>
      </c>
      <c r="N147" s="10">
        <v>0</v>
      </c>
      <c r="O147" s="3">
        <v>0</v>
      </c>
      <c r="P147" s="4">
        <v>0</v>
      </c>
      <c r="Q147" s="3">
        <v>0</v>
      </c>
      <c r="R147" s="4">
        <v>0</v>
      </c>
      <c r="S147" s="3">
        <v>0</v>
      </c>
      <c r="T147" s="4">
        <v>0</v>
      </c>
      <c r="U147" s="164">
        <f t="shared" si="805"/>
        <v>0</v>
      </c>
      <c r="V147" s="166" t="s">
        <v>1226</v>
      </c>
      <c r="W147" s="3">
        <v>0</v>
      </c>
      <c r="X147" s="4">
        <v>0</v>
      </c>
      <c r="Y147" s="164">
        <v>0</v>
      </c>
      <c r="Z147" s="166" t="s">
        <v>1226</v>
      </c>
      <c r="AA147" s="164">
        <v>0</v>
      </c>
      <c r="AB147" s="166" t="s">
        <v>1226</v>
      </c>
      <c r="AC147" s="164">
        <v>0</v>
      </c>
      <c r="AD147" s="166" t="s">
        <v>1226</v>
      </c>
      <c r="AE147" s="18">
        <v>0</v>
      </c>
      <c r="AF147" s="18">
        <v>0</v>
      </c>
      <c r="AG147" s="3">
        <v>0</v>
      </c>
      <c r="AH147" s="5">
        <v>0</v>
      </c>
      <c r="AI147" s="164">
        <f t="shared" ref="AI147" si="814">+AG147</f>
        <v>0</v>
      </c>
      <c r="AJ147" s="166" t="s">
        <v>1226</v>
      </c>
      <c r="AK147" s="164">
        <f t="shared" ref="AK147" si="815">+AI147</f>
        <v>0</v>
      </c>
      <c r="AL147" s="166" t="s">
        <v>1226</v>
      </c>
      <c r="AM147" s="3">
        <v>0</v>
      </c>
      <c r="AN147" s="4">
        <v>0</v>
      </c>
      <c r="AO147" s="164">
        <f t="shared" ref="AO147" si="816">+AM147</f>
        <v>0</v>
      </c>
      <c r="AP147" s="166" t="s">
        <v>1226</v>
      </c>
      <c r="AQ147" s="135"/>
      <c r="AR147" s="165" t="s">
        <v>1226</v>
      </c>
      <c r="AS147" s="166">
        <f>+AU147</f>
        <v>1</v>
      </c>
      <c r="AT147" s="52">
        <v>0</v>
      </c>
      <c r="AU147" s="5">
        <v>1</v>
      </c>
      <c r="AV147" s="181">
        <f t="shared" ref="AV147" si="817">+AX147</f>
        <v>0</v>
      </c>
      <c r="AW147" s="166" t="s">
        <v>1226</v>
      </c>
      <c r="AX147" s="181">
        <f t="shared" ref="AX147" si="818">+AZ147</f>
        <v>0</v>
      </c>
      <c r="AY147" s="166" t="s">
        <v>1226</v>
      </c>
      <c r="AZ147" s="39">
        <v>0</v>
      </c>
      <c r="BA147" s="5">
        <v>0</v>
      </c>
      <c r="BB147" s="164">
        <f>+BD147</f>
        <v>0</v>
      </c>
      <c r="BC147" s="166" t="s">
        <v>1226</v>
      </c>
      <c r="BD147" s="39">
        <v>0</v>
      </c>
      <c r="BE147" s="5">
        <v>0</v>
      </c>
      <c r="BF147" s="164">
        <f t="shared" si="712"/>
        <v>0</v>
      </c>
      <c r="BG147" s="166" t="s">
        <v>1226</v>
      </c>
      <c r="BH147" s="164">
        <f t="shared" si="713"/>
        <v>0</v>
      </c>
      <c r="BI147" s="166" t="s">
        <v>1226</v>
      </c>
      <c r="BJ147" s="18">
        <v>0</v>
      </c>
      <c r="BK147" s="5">
        <v>0</v>
      </c>
      <c r="BL147" s="164">
        <f t="shared" si="693"/>
        <v>0</v>
      </c>
      <c r="BM147" s="166" t="s">
        <v>1226</v>
      </c>
      <c r="BN147" s="18">
        <v>0</v>
      </c>
      <c r="BO147" s="5">
        <v>0</v>
      </c>
      <c r="BP147" s="164">
        <f t="shared" ref="BP147" si="819">+BN147</f>
        <v>0</v>
      </c>
      <c r="BQ147" s="166" t="s">
        <v>1226</v>
      </c>
      <c r="BR147" s="164"/>
      <c r="BS147" s="166"/>
      <c r="BT147" s="135"/>
      <c r="BU147" s="164">
        <f t="shared" si="800"/>
        <v>0</v>
      </c>
      <c r="BV147" s="166" t="s">
        <v>1226</v>
      </c>
      <c r="BW147" s="146">
        <v>0</v>
      </c>
      <c r="BX147" s="5">
        <v>0</v>
      </c>
      <c r="BY147" s="96">
        <v>0</v>
      </c>
      <c r="BZ147" s="5">
        <v>0</v>
      </c>
      <c r="CA147" s="146"/>
      <c r="CB147" s="147"/>
      <c r="CC147" s="146"/>
      <c r="CD147" s="147"/>
      <c r="CE147" s="146"/>
      <c r="CF147" s="147"/>
      <c r="CG147" s="146"/>
      <c r="CH147" s="146"/>
      <c r="CI147" t="s">
        <v>718</v>
      </c>
    </row>
    <row r="148" spans="1:90" ht="16.5" hidden="1">
      <c r="A148" t="s">
        <v>819</v>
      </c>
      <c r="B148">
        <v>0</v>
      </c>
      <c r="D148" s="16" t="s">
        <v>800</v>
      </c>
      <c r="E148" t="s">
        <v>821</v>
      </c>
      <c r="G148" s="16" t="s">
        <v>832</v>
      </c>
      <c r="H148" s="197" t="s">
        <v>1510</v>
      </c>
      <c r="I148" s="9"/>
      <c r="J148" s="2"/>
      <c r="K148" s="164">
        <f t="shared" si="723"/>
        <v>0</v>
      </c>
      <c r="L148" s="166" t="s">
        <v>1226</v>
      </c>
      <c r="M148" s="10">
        <v>0</v>
      </c>
      <c r="N148" s="10">
        <v>2</v>
      </c>
      <c r="O148" s="3">
        <v>0</v>
      </c>
      <c r="P148" s="4">
        <v>1</v>
      </c>
      <c r="Q148" s="3">
        <v>0</v>
      </c>
      <c r="R148" s="4">
        <v>0</v>
      </c>
      <c r="S148" s="3">
        <v>0</v>
      </c>
      <c r="T148" s="4">
        <v>0</v>
      </c>
      <c r="U148" s="164">
        <f t="shared" si="805"/>
        <v>0</v>
      </c>
      <c r="V148" s="166" t="s">
        <v>1226</v>
      </c>
      <c r="W148" s="3">
        <v>0</v>
      </c>
      <c r="X148" s="4">
        <v>0</v>
      </c>
      <c r="Y148" s="164">
        <v>0</v>
      </c>
      <c r="Z148" s="166" t="s">
        <v>1226</v>
      </c>
      <c r="AA148" s="164">
        <v>0</v>
      </c>
      <c r="AB148" s="166" t="s">
        <v>1226</v>
      </c>
      <c r="AC148" s="164">
        <v>0</v>
      </c>
      <c r="AD148" s="166" t="s">
        <v>1226</v>
      </c>
      <c r="AE148" s="18">
        <v>0</v>
      </c>
      <c r="AF148" s="18">
        <v>0</v>
      </c>
      <c r="AG148" s="3">
        <v>0</v>
      </c>
      <c r="AH148" s="5">
        <v>0</v>
      </c>
      <c r="AI148" s="164">
        <f t="shared" ref="AI148" si="820">+AG148</f>
        <v>0</v>
      </c>
      <c r="AJ148" s="166" t="s">
        <v>1226</v>
      </c>
      <c r="AK148" s="164">
        <f t="shared" ref="AK148" si="821">+AI148</f>
        <v>0</v>
      </c>
      <c r="AL148" s="166" t="s">
        <v>1226</v>
      </c>
      <c r="AM148" s="3">
        <v>0</v>
      </c>
      <c r="AN148" s="4">
        <v>0</v>
      </c>
      <c r="AO148" s="164">
        <f t="shared" ref="AO148" si="822">+AM148</f>
        <v>0</v>
      </c>
      <c r="AP148" s="166" t="s">
        <v>1226</v>
      </c>
      <c r="AQ148" s="135"/>
      <c r="AR148" s="181"/>
      <c r="AS148" s="168"/>
      <c r="AT148" s="52"/>
      <c r="AU148" s="5"/>
      <c r="AV148" s="185"/>
      <c r="AW148" s="168"/>
      <c r="AX148" s="181"/>
      <c r="AY148" s="166"/>
      <c r="AZ148" s="39"/>
      <c r="BA148" s="5"/>
      <c r="BB148" s="58"/>
      <c r="BC148" s="168"/>
      <c r="BD148" s="39"/>
      <c r="BE148" s="5"/>
      <c r="BF148" s="164"/>
      <c r="BG148" s="166"/>
      <c r="BH148" s="164"/>
      <c r="BI148" s="166"/>
      <c r="BJ148" s="18"/>
      <c r="BK148" s="5"/>
      <c r="BL148" s="164"/>
      <c r="BM148" s="166"/>
      <c r="BN148" s="18"/>
      <c r="BO148" s="5"/>
      <c r="BP148" s="164"/>
      <c r="BQ148" s="166"/>
      <c r="BR148" s="164"/>
      <c r="BS148" s="166"/>
      <c r="BT148" s="135"/>
      <c r="BU148" s="164">
        <f t="shared" si="800"/>
        <v>0</v>
      </c>
      <c r="BV148" s="166" t="s">
        <v>1226</v>
      </c>
      <c r="BW148" s="146">
        <v>0</v>
      </c>
      <c r="BX148" s="5">
        <v>0</v>
      </c>
      <c r="BY148" s="96">
        <v>0</v>
      </c>
      <c r="BZ148" s="5">
        <v>0</v>
      </c>
      <c r="CA148" s="146"/>
      <c r="CB148" s="147"/>
      <c r="CC148" s="146"/>
      <c r="CD148" s="147"/>
      <c r="CE148" s="146"/>
      <c r="CF148" s="147"/>
      <c r="CG148" s="146"/>
      <c r="CH148" s="146"/>
    </row>
    <row r="149" spans="1:90" ht="16.5" hidden="1">
      <c r="A149" t="s">
        <v>819</v>
      </c>
      <c r="B149">
        <v>0</v>
      </c>
      <c r="D149" s="16" t="s">
        <v>800</v>
      </c>
      <c r="E149" t="s">
        <v>821</v>
      </c>
      <c r="G149" s="16" t="s">
        <v>832</v>
      </c>
      <c r="H149" s="197" t="s">
        <v>1508</v>
      </c>
      <c r="I149" s="9"/>
      <c r="J149" s="2"/>
      <c r="K149" s="164">
        <f t="shared" si="723"/>
        <v>0</v>
      </c>
      <c r="L149" s="166" t="s">
        <v>1226</v>
      </c>
      <c r="M149" s="10">
        <v>0</v>
      </c>
      <c r="N149" s="10">
        <v>0</v>
      </c>
      <c r="O149" s="3">
        <v>0</v>
      </c>
      <c r="P149" s="4">
        <v>0</v>
      </c>
      <c r="Q149" s="3">
        <v>0</v>
      </c>
      <c r="R149" s="4">
        <v>0</v>
      </c>
      <c r="S149" s="3">
        <v>0</v>
      </c>
      <c r="T149" s="4">
        <v>0</v>
      </c>
      <c r="U149" s="164">
        <f t="shared" si="805"/>
        <v>0</v>
      </c>
      <c r="V149" s="166" t="s">
        <v>1226</v>
      </c>
      <c r="W149" s="3">
        <v>0</v>
      </c>
      <c r="X149" s="4">
        <v>0</v>
      </c>
      <c r="Y149" s="164">
        <v>0</v>
      </c>
      <c r="Z149" s="166" t="s">
        <v>1226</v>
      </c>
      <c r="AA149" s="164">
        <v>0</v>
      </c>
      <c r="AB149" s="166" t="s">
        <v>1226</v>
      </c>
      <c r="AC149" s="164">
        <v>0</v>
      </c>
      <c r="AD149" s="166" t="s">
        <v>1226</v>
      </c>
      <c r="AE149" s="18">
        <v>0</v>
      </c>
      <c r="AF149" s="18">
        <v>0</v>
      </c>
      <c r="AG149" s="3">
        <v>1</v>
      </c>
      <c r="AH149" s="5">
        <v>0</v>
      </c>
      <c r="AI149" s="164">
        <f t="shared" ref="AI149" si="823">+AG149</f>
        <v>1</v>
      </c>
      <c r="AJ149" s="166" t="s">
        <v>1226</v>
      </c>
      <c r="AK149" s="164">
        <f t="shared" ref="AK149" si="824">+AI149</f>
        <v>1</v>
      </c>
      <c r="AL149" s="166" t="s">
        <v>1226</v>
      </c>
      <c r="AM149" s="3">
        <v>0</v>
      </c>
      <c r="AN149" s="4">
        <v>0</v>
      </c>
      <c r="AO149" s="164">
        <f t="shared" ref="AO149" si="825">+AM149</f>
        <v>0</v>
      </c>
      <c r="AP149" s="166" t="s">
        <v>1226</v>
      </c>
      <c r="AQ149" s="135"/>
      <c r="AR149" s="164">
        <f t="shared" ref="AR149" si="826">+AT149</f>
        <v>1</v>
      </c>
      <c r="AS149" s="166">
        <f>+AU149</f>
        <v>1</v>
      </c>
      <c r="AT149" s="52">
        <v>1</v>
      </c>
      <c r="AU149" s="5">
        <v>1</v>
      </c>
      <c r="AV149" s="181">
        <f t="shared" ref="AV149" si="827">+AX149</f>
        <v>1</v>
      </c>
      <c r="AW149" s="166" t="s">
        <v>1226</v>
      </c>
      <c r="AX149" s="164">
        <f t="shared" ref="AX149" si="828">+AZ149</f>
        <v>1</v>
      </c>
      <c r="AY149" s="166" t="s">
        <v>1226</v>
      </c>
      <c r="AZ149" s="39">
        <v>1</v>
      </c>
      <c r="BA149" s="5">
        <v>0</v>
      </c>
      <c r="BB149" s="164">
        <f>+BD149</f>
        <v>1</v>
      </c>
      <c r="BC149" s="166" t="s">
        <v>1226</v>
      </c>
      <c r="BD149" s="39">
        <v>1</v>
      </c>
      <c r="BE149" s="5">
        <v>0</v>
      </c>
      <c r="BF149" s="164">
        <f t="shared" si="712"/>
        <v>1</v>
      </c>
      <c r="BG149" s="166" t="s">
        <v>1226</v>
      </c>
      <c r="BH149" s="164">
        <f t="shared" si="713"/>
        <v>1</v>
      </c>
      <c r="BI149" s="166" t="s">
        <v>1226</v>
      </c>
      <c r="BJ149" s="18">
        <v>0</v>
      </c>
      <c r="BK149" s="5">
        <v>0</v>
      </c>
      <c r="BL149" s="164">
        <f t="shared" si="693"/>
        <v>0</v>
      </c>
      <c r="BM149" s="166" t="s">
        <v>1226</v>
      </c>
      <c r="BN149" s="18">
        <v>1</v>
      </c>
      <c r="BO149" s="5">
        <v>0</v>
      </c>
      <c r="BP149" s="164">
        <f t="shared" ref="BP149" si="829">+BN149</f>
        <v>1</v>
      </c>
      <c r="BQ149" s="166" t="s">
        <v>1226</v>
      </c>
      <c r="BR149" s="164">
        <f t="shared" ref="BR149:BR151" si="830">+BP149</f>
        <v>1</v>
      </c>
      <c r="BS149" s="166" t="s">
        <v>1226</v>
      </c>
      <c r="BT149" s="135"/>
      <c r="BU149" s="164" t="s">
        <v>1226</v>
      </c>
      <c r="BV149" s="166">
        <f>+BX149</f>
        <v>1</v>
      </c>
      <c r="BW149" s="96">
        <v>0</v>
      </c>
      <c r="BX149" s="55">
        <v>1</v>
      </c>
      <c r="BY149" s="96">
        <v>0</v>
      </c>
      <c r="BZ149" s="55">
        <v>1</v>
      </c>
      <c r="CA149" s="146"/>
      <c r="CB149" s="147"/>
      <c r="CC149" s="146"/>
      <c r="CD149" s="147"/>
      <c r="CE149" s="146"/>
      <c r="CF149" s="147"/>
      <c r="CG149" s="146"/>
      <c r="CH149" s="146"/>
      <c r="CI149" t="s">
        <v>718</v>
      </c>
    </row>
    <row r="150" spans="1:90" ht="34.5" hidden="1">
      <c r="A150" t="s">
        <v>819</v>
      </c>
      <c r="B150">
        <v>20094</v>
      </c>
      <c r="D150" s="16" t="s">
        <v>677</v>
      </c>
      <c r="E150" t="s">
        <v>819</v>
      </c>
      <c r="F150" s="1075" t="s">
        <v>2732</v>
      </c>
      <c r="G150" s="16" t="s">
        <v>832</v>
      </c>
      <c r="H150" s="197" t="s">
        <v>1493</v>
      </c>
      <c r="I150" s="9"/>
      <c r="J150" s="2"/>
      <c r="K150" s="164">
        <f t="shared" si="723"/>
        <v>0</v>
      </c>
      <c r="L150" s="166" t="s">
        <v>1226</v>
      </c>
      <c r="M150" s="10">
        <v>0</v>
      </c>
      <c r="N150" s="4">
        <v>0</v>
      </c>
      <c r="O150" s="164">
        <f>+Q150</f>
        <v>0</v>
      </c>
      <c r="P150" s="166" t="s">
        <v>1226</v>
      </c>
      <c r="Q150" s="3">
        <v>0</v>
      </c>
      <c r="R150" s="4">
        <v>0</v>
      </c>
      <c r="S150" s="3">
        <v>0</v>
      </c>
      <c r="T150" s="4">
        <v>0</v>
      </c>
      <c r="U150" s="164">
        <f t="shared" ref="U150" si="831">+S150</f>
        <v>0</v>
      </c>
      <c r="V150" s="166" t="s">
        <v>1226</v>
      </c>
      <c r="W150" s="10">
        <v>0</v>
      </c>
      <c r="X150" s="4">
        <v>0</v>
      </c>
      <c r="Y150" s="164">
        <f t="shared" ref="Y150" si="832">+AA150</f>
        <v>0</v>
      </c>
      <c r="Z150" s="166" t="s">
        <v>1226</v>
      </c>
      <c r="AA150" s="10">
        <v>0</v>
      </c>
      <c r="AB150" s="4">
        <v>0</v>
      </c>
      <c r="AC150" s="3">
        <v>1</v>
      </c>
      <c r="AD150" s="4">
        <v>0</v>
      </c>
      <c r="AE150" s="10">
        <v>0</v>
      </c>
      <c r="AF150" s="10">
        <v>0</v>
      </c>
      <c r="AG150" s="3">
        <v>1</v>
      </c>
      <c r="AH150" s="4">
        <v>0</v>
      </c>
      <c r="AI150" s="164">
        <f>+AG150</f>
        <v>1</v>
      </c>
      <c r="AJ150" s="166" t="s">
        <v>1226</v>
      </c>
      <c r="AK150" s="164">
        <f>+AM150</f>
        <v>0</v>
      </c>
      <c r="AL150" s="166" t="s">
        <v>1226</v>
      </c>
      <c r="AM150" s="3">
        <v>0</v>
      </c>
      <c r="AN150" s="4">
        <v>0</v>
      </c>
      <c r="AO150" s="164">
        <f t="shared" ref="AO150" si="833">+AM150</f>
        <v>0</v>
      </c>
      <c r="AP150" s="166" t="s">
        <v>1226</v>
      </c>
      <c r="AQ150" s="540"/>
      <c r="AR150" s="164">
        <f>+AT150</f>
        <v>0</v>
      </c>
      <c r="AS150" s="166" t="s">
        <v>1226</v>
      </c>
      <c r="AT150" s="164">
        <f t="shared" ref="AT150:AT157" si="834">+AV150</f>
        <v>0</v>
      </c>
      <c r="AU150" s="166" t="s">
        <v>1226</v>
      </c>
      <c r="AV150" s="39">
        <v>0</v>
      </c>
      <c r="AW150" s="40">
        <v>0</v>
      </c>
      <c r="AX150" s="164">
        <f>+AZ150</f>
        <v>0</v>
      </c>
      <c r="AY150" s="166" t="s">
        <v>1226</v>
      </c>
      <c r="AZ150" s="98">
        <v>0</v>
      </c>
      <c r="BA150" s="40">
        <v>0</v>
      </c>
      <c r="BB150" s="164">
        <f>+BD150</f>
        <v>3</v>
      </c>
      <c r="BC150" s="166" t="s">
        <v>1226</v>
      </c>
      <c r="BD150" s="177">
        <v>3</v>
      </c>
      <c r="BE150" s="178">
        <v>0</v>
      </c>
      <c r="BF150" s="164">
        <f t="shared" ref="BF150:BF154" si="835">+BD150</f>
        <v>3</v>
      </c>
      <c r="BG150" s="166" t="s">
        <v>1226</v>
      </c>
      <c r="BH150" s="18">
        <v>3</v>
      </c>
      <c r="BI150" s="40">
        <v>0</v>
      </c>
      <c r="BJ150" s="164">
        <f t="shared" ref="BJ150:BJ154" si="836">+BH150</f>
        <v>3</v>
      </c>
      <c r="BK150" s="166" t="s">
        <v>1226</v>
      </c>
      <c r="BL150" s="18">
        <v>2</v>
      </c>
      <c r="BM150" s="40">
        <v>0</v>
      </c>
      <c r="BN150" s="164">
        <f t="shared" ref="BN150:BN151" si="837">+BL150</f>
        <v>2</v>
      </c>
      <c r="BO150" s="166" t="s">
        <v>1226</v>
      </c>
      <c r="BP150" s="164">
        <f t="shared" ref="BP150:BP153" si="838">+BN150</f>
        <v>2</v>
      </c>
      <c r="BQ150" s="166" t="s">
        <v>1226</v>
      </c>
      <c r="BR150" s="164">
        <f t="shared" si="830"/>
        <v>2</v>
      </c>
      <c r="BS150" s="166" t="s">
        <v>1226</v>
      </c>
      <c r="BT150" s="135"/>
      <c r="BU150" s="164">
        <f t="shared" ref="BU150:BU157" si="839">+BW150</f>
        <v>1</v>
      </c>
      <c r="BV150" s="166" t="s">
        <v>1226</v>
      </c>
      <c r="BW150" s="96">
        <v>1</v>
      </c>
      <c r="BX150" s="5">
        <v>0</v>
      </c>
      <c r="BY150" s="96">
        <v>1</v>
      </c>
      <c r="BZ150" s="5">
        <v>0</v>
      </c>
      <c r="CA150" s="146"/>
      <c r="CB150" s="147"/>
      <c r="CC150" s="96"/>
      <c r="CD150" s="55"/>
      <c r="CE150" s="96"/>
      <c r="CF150" s="147"/>
      <c r="CG150" s="146"/>
      <c r="CH150" s="146"/>
      <c r="CI150" t="s">
        <v>156</v>
      </c>
      <c r="CJ150" t="s">
        <v>679</v>
      </c>
      <c r="CL150" s="26"/>
    </row>
    <row r="151" spans="1:90" ht="34.5" hidden="1">
      <c r="A151" t="s">
        <v>819</v>
      </c>
      <c r="B151">
        <v>20173</v>
      </c>
      <c r="D151" s="16" t="s">
        <v>1539</v>
      </c>
      <c r="E151" t="s">
        <v>821</v>
      </c>
      <c r="F151" s="1075" t="s">
        <v>2732</v>
      </c>
      <c r="G151" s="16" t="s">
        <v>832</v>
      </c>
      <c r="H151" s="197" t="s">
        <v>1540</v>
      </c>
      <c r="I151" s="9"/>
      <c r="J151" s="2"/>
      <c r="K151" s="164">
        <f t="shared" si="723"/>
        <v>0</v>
      </c>
      <c r="L151" s="166" t="s">
        <v>1226</v>
      </c>
      <c r="M151" s="10">
        <v>0</v>
      </c>
      <c r="N151" s="4">
        <v>0</v>
      </c>
      <c r="O151" s="164" t="s">
        <v>1226</v>
      </c>
      <c r="P151" s="166">
        <f>+R151</f>
        <v>1</v>
      </c>
      <c r="Q151" s="14">
        <v>0</v>
      </c>
      <c r="R151" s="4">
        <v>1</v>
      </c>
      <c r="S151" s="3">
        <v>0</v>
      </c>
      <c r="T151" s="4">
        <v>1</v>
      </c>
      <c r="U151" s="164">
        <f t="shared" ref="U151" si="840">+S151</f>
        <v>0</v>
      </c>
      <c r="V151" s="166" t="s">
        <v>1226</v>
      </c>
      <c r="W151" s="10">
        <v>0</v>
      </c>
      <c r="X151" s="4">
        <v>0</v>
      </c>
      <c r="Y151" s="164">
        <f t="shared" ref="Y151:Y152" si="841">+AA151</f>
        <v>0</v>
      </c>
      <c r="Z151" s="166" t="s">
        <v>1226</v>
      </c>
      <c r="AA151" s="10">
        <v>0</v>
      </c>
      <c r="AB151" s="4">
        <v>0</v>
      </c>
      <c r="AC151" s="3">
        <v>0</v>
      </c>
      <c r="AD151" s="4">
        <v>0</v>
      </c>
      <c r="AE151" s="10">
        <v>0</v>
      </c>
      <c r="AF151" s="10">
        <v>0</v>
      </c>
      <c r="AG151" s="3">
        <v>0</v>
      </c>
      <c r="AH151" s="4">
        <v>0</v>
      </c>
      <c r="AI151" s="164">
        <f>+AG151</f>
        <v>0</v>
      </c>
      <c r="AJ151" s="166" t="s">
        <v>1226</v>
      </c>
      <c r="AK151" s="164">
        <f>+AM151</f>
        <v>0</v>
      </c>
      <c r="AL151" s="166" t="s">
        <v>1226</v>
      </c>
      <c r="AM151" s="3">
        <v>0</v>
      </c>
      <c r="AN151" s="4">
        <v>0</v>
      </c>
      <c r="AO151" s="164">
        <f t="shared" ref="AO151:AO152" si="842">+AM151</f>
        <v>0</v>
      </c>
      <c r="AP151" s="166" t="s">
        <v>1226</v>
      </c>
      <c r="AQ151" s="540"/>
      <c r="AR151" s="164">
        <f>+AT151</f>
        <v>1</v>
      </c>
      <c r="AS151" s="166" t="s">
        <v>1226</v>
      </c>
      <c r="AT151" s="164">
        <f t="shared" si="834"/>
        <v>1</v>
      </c>
      <c r="AU151" s="166" t="s">
        <v>1226</v>
      </c>
      <c r="AV151" s="39">
        <v>1</v>
      </c>
      <c r="AW151" s="40">
        <v>0</v>
      </c>
      <c r="AX151" s="164">
        <f t="shared" ref="AX151:AX152" si="843">+AZ151</f>
        <v>0</v>
      </c>
      <c r="AY151" s="166" t="s">
        <v>1226</v>
      </c>
      <c r="AZ151" s="98">
        <v>0</v>
      </c>
      <c r="BA151" s="40">
        <v>0</v>
      </c>
      <c r="BB151" s="164">
        <f>+BD151</f>
        <v>0</v>
      </c>
      <c r="BC151" s="166" t="s">
        <v>1226</v>
      </c>
      <c r="BD151" s="18">
        <v>0</v>
      </c>
      <c r="BE151" s="5">
        <v>0</v>
      </c>
      <c r="BF151" s="164">
        <f t="shared" si="835"/>
        <v>0</v>
      </c>
      <c r="BG151" s="166" t="s">
        <v>1226</v>
      </c>
      <c r="BH151" s="18">
        <v>0</v>
      </c>
      <c r="BI151" s="40">
        <v>0</v>
      </c>
      <c r="BJ151" s="164">
        <f t="shared" si="836"/>
        <v>0</v>
      </c>
      <c r="BK151" s="166" t="s">
        <v>1226</v>
      </c>
      <c r="BL151" s="18">
        <v>0</v>
      </c>
      <c r="BM151" s="40">
        <v>0</v>
      </c>
      <c r="BN151" s="164">
        <f t="shared" si="837"/>
        <v>0</v>
      </c>
      <c r="BO151" s="166" t="s">
        <v>1226</v>
      </c>
      <c r="BP151" s="164">
        <f t="shared" si="838"/>
        <v>0</v>
      </c>
      <c r="BQ151" s="166" t="s">
        <v>1226</v>
      </c>
      <c r="BR151" s="164">
        <f t="shared" si="830"/>
        <v>0</v>
      </c>
      <c r="BS151" s="166" t="s">
        <v>1226</v>
      </c>
      <c r="BT151" s="135"/>
      <c r="BU151" s="164">
        <f t="shared" si="839"/>
        <v>0</v>
      </c>
      <c r="BV151" s="166" t="s">
        <v>1226</v>
      </c>
      <c r="BW151" s="146">
        <v>0</v>
      </c>
      <c r="BX151" s="5">
        <v>0</v>
      </c>
      <c r="BY151" s="96">
        <v>0</v>
      </c>
      <c r="BZ151" s="5">
        <v>0</v>
      </c>
      <c r="CA151" s="146"/>
      <c r="CB151" s="147"/>
      <c r="CC151" s="96"/>
      <c r="CD151" s="55"/>
      <c r="CE151" s="96"/>
      <c r="CF151" s="147"/>
      <c r="CG151" s="146"/>
      <c r="CH151" s="146"/>
      <c r="CI151" t="s">
        <v>156</v>
      </c>
      <c r="CJ151" t="s">
        <v>680</v>
      </c>
      <c r="CL151" s="26"/>
    </row>
    <row r="152" spans="1:90" ht="16.5" hidden="1">
      <c r="A152" t="s">
        <v>819</v>
      </c>
      <c r="B152" s="61" t="s">
        <v>1592</v>
      </c>
      <c r="C152" s="61"/>
      <c r="D152" s="16" t="s">
        <v>1539</v>
      </c>
      <c r="E152" t="s">
        <v>821</v>
      </c>
      <c r="G152" s="16" t="s">
        <v>832</v>
      </c>
      <c r="H152" s="197" t="s">
        <v>1641</v>
      </c>
      <c r="I152" s="164">
        <v>0</v>
      </c>
      <c r="J152" s="166" t="s">
        <v>1226</v>
      </c>
      <c r="K152" s="3">
        <v>0</v>
      </c>
      <c r="L152" s="4">
        <v>0</v>
      </c>
      <c r="M152" s="10">
        <v>0</v>
      </c>
      <c r="N152" s="4">
        <v>0</v>
      </c>
      <c r="O152" s="164">
        <f t="shared" ref="O152" si="844">+M152</f>
        <v>0</v>
      </c>
      <c r="P152" s="166" t="s">
        <v>1226</v>
      </c>
      <c r="Q152" s="14">
        <v>0</v>
      </c>
      <c r="R152" s="10">
        <v>0</v>
      </c>
      <c r="S152" s="3">
        <v>0</v>
      </c>
      <c r="T152" s="4">
        <v>0</v>
      </c>
      <c r="U152" s="164">
        <f t="shared" ref="U152" si="845">+W152</f>
        <v>0</v>
      </c>
      <c r="V152" s="166" t="s">
        <v>1226</v>
      </c>
      <c r="W152" s="10">
        <v>0</v>
      </c>
      <c r="X152" s="4">
        <v>0</v>
      </c>
      <c r="Y152" s="164">
        <f t="shared" si="841"/>
        <v>0</v>
      </c>
      <c r="Z152" s="166" t="s">
        <v>1226</v>
      </c>
      <c r="AA152" s="10">
        <v>0</v>
      </c>
      <c r="AB152" s="4">
        <v>0</v>
      </c>
      <c r="AC152" s="3">
        <v>0</v>
      </c>
      <c r="AD152" s="4">
        <v>0</v>
      </c>
      <c r="AE152" s="10">
        <v>0</v>
      </c>
      <c r="AF152" s="10">
        <v>0</v>
      </c>
      <c r="AG152" s="3">
        <v>0</v>
      </c>
      <c r="AH152" s="4">
        <v>0</v>
      </c>
      <c r="AI152" s="164">
        <f t="shared" ref="AI152" si="846">+AG152</f>
        <v>0</v>
      </c>
      <c r="AJ152" s="166" t="s">
        <v>1226</v>
      </c>
      <c r="AK152" s="164">
        <f t="shared" ref="AK152" si="847">+AI152</f>
        <v>0</v>
      </c>
      <c r="AL152" s="166" t="s">
        <v>1226</v>
      </c>
      <c r="AM152" s="3">
        <v>0</v>
      </c>
      <c r="AN152" s="4">
        <v>0</v>
      </c>
      <c r="AO152" s="164">
        <f t="shared" si="842"/>
        <v>0</v>
      </c>
      <c r="AP152" s="166" t="s">
        <v>1226</v>
      </c>
      <c r="AQ152" s="132"/>
      <c r="AR152" s="58">
        <f t="shared" ref="AR152" si="848">+AT152</f>
        <v>0</v>
      </c>
      <c r="AS152" s="166" t="s">
        <v>1226</v>
      </c>
      <c r="AT152" s="164">
        <f t="shared" si="834"/>
        <v>0</v>
      </c>
      <c r="AU152" s="166" t="s">
        <v>1226</v>
      </c>
      <c r="AV152" s="39">
        <v>0</v>
      </c>
      <c r="AW152" s="40">
        <v>0</v>
      </c>
      <c r="AX152" s="164">
        <f t="shared" si="843"/>
        <v>0</v>
      </c>
      <c r="AY152" s="166" t="s">
        <v>1226</v>
      </c>
      <c r="AZ152" s="98">
        <v>0</v>
      </c>
      <c r="BA152" s="40">
        <v>0</v>
      </c>
      <c r="BB152" s="98">
        <v>0</v>
      </c>
      <c r="BC152" s="40">
        <v>0</v>
      </c>
      <c r="BD152" s="18">
        <v>0</v>
      </c>
      <c r="BE152" s="5">
        <v>0</v>
      </c>
      <c r="BF152" s="164">
        <f t="shared" si="835"/>
        <v>0</v>
      </c>
      <c r="BG152" s="166" t="s">
        <v>1226</v>
      </c>
      <c r="BH152" s="18">
        <v>0</v>
      </c>
      <c r="BI152" s="40">
        <v>0</v>
      </c>
      <c r="BJ152" s="164">
        <f t="shared" si="836"/>
        <v>0</v>
      </c>
      <c r="BK152" s="166" t="s">
        <v>1226</v>
      </c>
      <c r="BL152" s="18">
        <v>0</v>
      </c>
      <c r="BM152" s="40">
        <v>0</v>
      </c>
      <c r="BN152" s="164">
        <f t="shared" ref="BN152" si="849">+BL152</f>
        <v>0</v>
      </c>
      <c r="BO152" s="166" t="s">
        <v>1226</v>
      </c>
      <c r="BP152" s="164">
        <f t="shared" si="838"/>
        <v>0</v>
      </c>
      <c r="BQ152" s="166" t="s">
        <v>1226</v>
      </c>
      <c r="BR152" s="164">
        <f t="shared" ref="BR152:BR153" si="850">+BP152</f>
        <v>0</v>
      </c>
      <c r="BS152" s="166" t="s">
        <v>1226</v>
      </c>
      <c r="BT152" s="132"/>
      <c r="BU152" s="164">
        <f t="shared" si="839"/>
        <v>0</v>
      </c>
      <c r="BV152" s="166" t="s">
        <v>1226</v>
      </c>
      <c r="BW152" s="146">
        <v>0</v>
      </c>
      <c r="BX152" s="5">
        <v>0</v>
      </c>
      <c r="BY152" s="164">
        <f t="shared" ref="BY152:BY153" si="851">+BW152</f>
        <v>0</v>
      </c>
      <c r="BZ152" s="166" t="s">
        <v>1226</v>
      </c>
      <c r="CA152" s="146"/>
      <c r="CB152" s="147"/>
      <c r="CC152" s="96"/>
      <c r="CD152" s="55"/>
      <c r="CE152" s="96"/>
      <c r="CF152" s="147"/>
      <c r="CG152" s="146"/>
      <c r="CH152" s="146"/>
      <c r="CI152" t="s">
        <v>156</v>
      </c>
      <c r="CL152" s="26"/>
    </row>
    <row r="153" spans="1:90" ht="34.5" hidden="1">
      <c r="A153" t="s">
        <v>819</v>
      </c>
      <c r="B153">
        <v>20176</v>
      </c>
      <c r="D153" s="16" t="s">
        <v>1640</v>
      </c>
      <c r="E153" t="s">
        <v>819</v>
      </c>
      <c r="F153" s="1075" t="s">
        <v>2732</v>
      </c>
      <c r="G153" s="16" t="s">
        <v>832</v>
      </c>
      <c r="H153" s="197" t="s">
        <v>1541</v>
      </c>
      <c r="I153" s="9"/>
      <c r="J153" s="2"/>
      <c r="K153" s="164">
        <f>+M153</f>
        <v>0</v>
      </c>
      <c r="L153" s="166" t="s">
        <v>1226</v>
      </c>
      <c r="M153" s="10">
        <v>0</v>
      </c>
      <c r="N153" s="4">
        <v>0</v>
      </c>
      <c r="O153" s="164" t="s">
        <v>1226</v>
      </c>
      <c r="P153" s="166">
        <f>+R153</f>
        <v>1</v>
      </c>
      <c r="Q153" s="10">
        <v>0</v>
      </c>
      <c r="R153" s="10">
        <v>1</v>
      </c>
      <c r="S153" s="3">
        <v>0</v>
      </c>
      <c r="T153" s="4">
        <v>0</v>
      </c>
      <c r="U153" s="164">
        <f t="shared" ref="U153" si="852">+S153</f>
        <v>0</v>
      </c>
      <c r="V153" s="166" t="s">
        <v>1226</v>
      </c>
      <c r="W153" s="10">
        <v>0</v>
      </c>
      <c r="X153" s="4">
        <v>0</v>
      </c>
      <c r="Y153" s="164">
        <f t="shared" ref="Y153" si="853">+AA153</f>
        <v>0</v>
      </c>
      <c r="Z153" s="166" t="s">
        <v>1226</v>
      </c>
      <c r="AA153" s="10">
        <v>0</v>
      </c>
      <c r="AB153" s="4">
        <v>0</v>
      </c>
      <c r="AC153" s="3">
        <v>0</v>
      </c>
      <c r="AD153" s="4">
        <v>0</v>
      </c>
      <c r="AE153" s="10">
        <v>0</v>
      </c>
      <c r="AF153" s="10">
        <v>0</v>
      </c>
      <c r="AG153" s="3">
        <v>0</v>
      </c>
      <c r="AH153" s="4">
        <v>0</v>
      </c>
      <c r="AI153" s="164">
        <f>+AG153</f>
        <v>0</v>
      </c>
      <c r="AJ153" s="166" t="s">
        <v>1226</v>
      </c>
      <c r="AK153" s="164">
        <f>+AM153</f>
        <v>0</v>
      </c>
      <c r="AL153" s="166" t="s">
        <v>1226</v>
      </c>
      <c r="AM153" s="3">
        <v>0</v>
      </c>
      <c r="AN153" s="4">
        <v>0</v>
      </c>
      <c r="AO153" s="164">
        <f t="shared" ref="AO153" si="854">+AM153</f>
        <v>0</v>
      </c>
      <c r="AP153" s="166" t="s">
        <v>1226</v>
      </c>
      <c r="AQ153" s="539">
        <v>42150</v>
      </c>
      <c r="AR153" s="164">
        <f>+AT153</f>
        <v>0</v>
      </c>
      <c r="AS153" s="166" t="s">
        <v>1226</v>
      </c>
      <c r="AT153" s="164">
        <f t="shared" si="834"/>
        <v>0</v>
      </c>
      <c r="AU153" s="166" t="s">
        <v>1226</v>
      </c>
      <c r="AV153" s="39">
        <v>0</v>
      </c>
      <c r="AW153" s="40">
        <v>0</v>
      </c>
      <c r="AX153" s="164">
        <f>+AZ153</f>
        <v>0</v>
      </c>
      <c r="AY153" s="166" t="s">
        <v>1226</v>
      </c>
      <c r="AZ153" s="164">
        <f>+BB153</f>
        <v>0</v>
      </c>
      <c r="BA153" s="166" t="s">
        <v>1226</v>
      </c>
      <c r="BB153" s="98">
        <v>0</v>
      </c>
      <c r="BC153" s="40">
        <v>0</v>
      </c>
      <c r="BD153" s="18">
        <v>0</v>
      </c>
      <c r="BE153" s="5">
        <v>0</v>
      </c>
      <c r="BF153" s="164">
        <f t="shared" si="835"/>
        <v>0</v>
      </c>
      <c r="BG153" s="166" t="s">
        <v>1226</v>
      </c>
      <c r="BH153" s="18">
        <v>0</v>
      </c>
      <c r="BI153" s="40">
        <v>0</v>
      </c>
      <c r="BJ153" s="164">
        <f t="shared" si="836"/>
        <v>0</v>
      </c>
      <c r="BK153" s="166" t="s">
        <v>1226</v>
      </c>
      <c r="BL153" s="18">
        <v>0</v>
      </c>
      <c r="BM153" s="40">
        <v>0</v>
      </c>
      <c r="BN153" s="164">
        <f t="shared" ref="BN153" si="855">+BL153</f>
        <v>0</v>
      </c>
      <c r="BO153" s="166" t="s">
        <v>1226</v>
      </c>
      <c r="BP153" s="164">
        <f t="shared" si="838"/>
        <v>0</v>
      </c>
      <c r="BQ153" s="166" t="s">
        <v>1226</v>
      </c>
      <c r="BR153" s="164">
        <f t="shared" si="850"/>
        <v>0</v>
      </c>
      <c r="BS153" s="166" t="s">
        <v>1226</v>
      </c>
      <c r="BT153" s="135"/>
      <c r="BU153" s="164">
        <f t="shared" si="839"/>
        <v>0</v>
      </c>
      <c r="BV153" s="166" t="s">
        <v>1226</v>
      </c>
      <c r="BW153" s="146">
        <v>0</v>
      </c>
      <c r="BX153" s="5">
        <v>0</v>
      </c>
      <c r="BY153" s="164">
        <f t="shared" si="851"/>
        <v>0</v>
      </c>
      <c r="BZ153" s="166" t="s">
        <v>1226</v>
      </c>
      <c r="CA153" s="146"/>
      <c r="CB153" s="147"/>
      <c r="CC153" s="96"/>
      <c r="CD153" s="55"/>
      <c r="CE153" s="96"/>
      <c r="CF153" s="147"/>
      <c r="CG153" s="146"/>
      <c r="CH153" s="146"/>
      <c r="CI153" t="s">
        <v>156</v>
      </c>
      <c r="CJ153" t="s">
        <v>681</v>
      </c>
      <c r="CL153" s="26"/>
    </row>
    <row r="154" spans="1:90" ht="17.25" hidden="1">
      <c r="A154" t="s">
        <v>819</v>
      </c>
      <c r="B154">
        <v>0</v>
      </c>
      <c r="D154" s="16" t="s">
        <v>967</v>
      </c>
      <c r="E154" t="s">
        <v>821</v>
      </c>
      <c r="F154" s="1075"/>
      <c r="G154" s="16" t="s">
        <v>832</v>
      </c>
      <c r="H154" s="197" t="s">
        <v>2740</v>
      </c>
      <c r="I154" s="164">
        <f>+K154</f>
        <v>0</v>
      </c>
      <c r="J154" s="166" t="s">
        <v>1226</v>
      </c>
      <c r="K154" s="164">
        <f>+M154</f>
        <v>0</v>
      </c>
      <c r="L154" s="166" t="s">
        <v>1226</v>
      </c>
      <c r="M154" s="10">
        <v>0</v>
      </c>
      <c r="N154" s="4">
        <v>0</v>
      </c>
      <c r="O154" s="164" t="s">
        <v>1226</v>
      </c>
      <c r="P154" s="166">
        <f>+R154</f>
        <v>0</v>
      </c>
      <c r="Q154" s="10">
        <v>0</v>
      </c>
      <c r="R154" s="10">
        <v>0</v>
      </c>
      <c r="S154" s="3">
        <v>0</v>
      </c>
      <c r="T154" s="4">
        <v>0</v>
      </c>
      <c r="U154" s="164">
        <f t="shared" ref="U154" si="856">+S154</f>
        <v>0</v>
      </c>
      <c r="V154" s="166" t="s">
        <v>1226</v>
      </c>
      <c r="W154" s="10">
        <v>0</v>
      </c>
      <c r="X154" s="4">
        <v>0</v>
      </c>
      <c r="Y154" s="164">
        <f t="shared" ref="Y154" si="857">+AA154</f>
        <v>0</v>
      </c>
      <c r="Z154" s="166" t="s">
        <v>1226</v>
      </c>
      <c r="AA154" s="10">
        <v>0</v>
      </c>
      <c r="AB154" s="4">
        <v>0</v>
      </c>
      <c r="AC154" s="3">
        <v>0</v>
      </c>
      <c r="AD154" s="4">
        <v>0</v>
      </c>
      <c r="AE154" s="10">
        <v>0</v>
      </c>
      <c r="AF154" s="10">
        <v>0</v>
      </c>
      <c r="AG154" s="3">
        <v>0</v>
      </c>
      <c r="AH154" s="4">
        <v>0</v>
      </c>
      <c r="AI154" s="164">
        <f>+AG154</f>
        <v>0</v>
      </c>
      <c r="AJ154" s="166" t="s">
        <v>1226</v>
      </c>
      <c r="AK154" s="164">
        <f>+AM154</f>
        <v>0</v>
      </c>
      <c r="AL154" s="166" t="s">
        <v>1226</v>
      </c>
      <c r="AM154" s="3">
        <v>0</v>
      </c>
      <c r="AN154" s="4">
        <v>0</v>
      </c>
      <c r="AO154" s="164">
        <f t="shared" ref="AO154" si="858">+AM154</f>
        <v>0</v>
      </c>
      <c r="AP154" s="166" t="s">
        <v>1226</v>
      </c>
      <c r="AQ154" s="539">
        <v>42150</v>
      </c>
      <c r="AR154" s="164">
        <f>+AT154</f>
        <v>0</v>
      </c>
      <c r="AS154" s="166" t="s">
        <v>1226</v>
      </c>
      <c r="AT154" s="164">
        <f t="shared" si="834"/>
        <v>0</v>
      </c>
      <c r="AU154" s="166" t="s">
        <v>1226</v>
      </c>
      <c r="AV154" s="39">
        <v>0</v>
      </c>
      <c r="AW154" s="40">
        <v>0</v>
      </c>
      <c r="AX154" s="58">
        <f t="shared" ref="AX154" si="859">+AZ154</f>
        <v>0</v>
      </c>
      <c r="AY154" s="166" t="s">
        <v>1226</v>
      </c>
      <c r="AZ154" s="39">
        <v>0</v>
      </c>
      <c r="BA154" s="5">
        <v>0</v>
      </c>
      <c r="BB154" s="164">
        <f>+BD154</f>
        <v>0</v>
      </c>
      <c r="BC154" s="166" t="s">
        <v>1226</v>
      </c>
      <c r="BD154" s="39">
        <v>0</v>
      </c>
      <c r="BE154" s="5">
        <v>0</v>
      </c>
      <c r="BF154" s="164">
        <f t="shared" si="835"/>
        <v>0</v>
      </c>
      <c r="BG154" s="166" t="s">
        <v>1226</v>
      </c>
      <c r="BH154" s="164">
        <f t="shared" ref="BH154" si="860">+BF154</f>
        <v>0</v>
      </c>
      <c r="BI154" s="166" t="s">
        <v>1226</v>
      </c>
      <c r="BJ154" s="164">
        <f t="shared" si="836"/>
        <v>0</v>
      </c>
      <c r="BK154" s="166" t="s">
        <v>1226</v>
      </c>
      <c r="BL154" s="164">
        <f t="shared" ref="BL154" si="861">+BJ154</f>
        <v>0</v>
      </c>
      <c r="BM154" s="166" t="s">
        <v>1226</v>
      </c>
      <c r="BN154" s="18">
        <v>0</v>
      </c>
      <c r="BO154" s="5">
        <v>0</v>
      </c>
      <c r="BP154" s="18">
        <v>0</v>
      </c>
      <c r="BQ154" s="5">
        <v>0</v>
      </c>
      <c r="BR154" s="164">
        <f t="shared" ref="BR154" si="862">+BP154</f>
        <v>0</v>
      </c>
      <c r="BS154" s="166" t="s">
        <v>1226</v>
      </c>
      <c r="BT154" s="132"/>
      <c r="BU154" s="164">
        <f t="shared" si="839"/>
        <v>0</v>
      </c>
      <c r="BV154" s="166" t="s">
        <v>1226</v>
      </c>
      <c r="BW154" s="146">
        <v>0</v>
      </c>
      <c r="BX154" s="5">
        <v>0</v>
      </c>
      <c r="BY154" s="146">
        <v>0</v>
      </c>
      <c r="BZ154" s="5">
        <v>0</v>
      </c>
      <c r="CA154" s="146"/>
      <c r="CB154" s="147"/>
      <c r="CC154" s="96"/>
      <c r="CD154" s="55"/>
      <c r="CE154" s="96"/>
      <c r="CF154" s="147"/>
      <c r="CG154" s="146"/>
      <c r="CH154" s="146"/>
      <c r="CL154" s="26"/>
    </row>
    <row r="155" spans="1:90" ht="17.25" hidden="1">
      <c r="A155" t="s">
        <v>819</v>
      </c>
      <c r="B155">
        <v>0</v>
      </c>
      <c r="D155" s="16" t="s">
        <v>967</v>
      </c>
      <c r="E155" t="s">
        <v>821</v>
      </c>
      <c r="F155" s="1075"/>
      <c r="G155" s="16" t="s">
        <v>832</v>
      </c>
      <c r="H155" s="197" t="s">
        <v>2738</v>
      </c>
      <c r="I155" s="164">
        <f>+K155</f>
        <v>0</v>
      </c>
      <c r="J155" s="166" t="s">
        <v>1226</v>
      </c>
      <c r="K155" s="164">
        <f>+M155</f>
        <v>0</v>
      </c>
      <c r="L155" s="166" t="s">
        <v>1226</v>
      </c>
      <c r="M155" s="10">
        <v>0</v>
      </c>
      <c r="N155" s="4">
        <v>0</v>
      </c>
      <c r="O155" s="3">
        <v>0</v>
      </c>
      <c r="P155" s="4" t="s">
        <v>971</v>
      </c>
      <c r="Q155" s="10">
        <v>0</v>
      </c>
      <c r="R155" s="10">
        <v>0</v>
      </c>
      <c r="S155" s="3">
        <v>0</v>
      </c>
      <c r="T155" s="4" t="s">
        <v>971</v>
      </c>
      <c r="U155" s="164">
        <f t="shared" ref="U155:U156" si="863">+W155</f>
        <v>0</v>
      </c>
      <c r="V155" s="166" t="s">
        <v>1226</v>
      </c>
      <c r="W155" s="3">
        <v>0</v>
      </c>
      <c r="X155" s="4" t="s">
        <v>971</v>
      </c>
      <c r="Y155" s="164">
        <f t="shared" ref="Y155" si="864">+AA155</f>
        <v>0</v>
      </c>
      <c r="Z155" s="166" t="s">
        <v>1226</v>
      </c>
      <c r="AA155" s="164">
        <v>0</v>
      </c>
      <c r="AB155" s="166" t="s">
        <v>1226</v>
      </c>
      <c r="AC155" s="3">
        <v>0</v>
      </c>
      <c r="AD155" s="4" t="s">
        <v>971</v>
      </c>
      <c r="AE155" s="10"/>
      <c r="AF155" s="10"/>
      <c r="AG155" s="3">
        <v>0</v>
      </c>
      <c r="AH155" s="4" t="s">
        <v>971</v>
      </c>
      <c r="AI155" s="164"/>
      <c r="AJ155" s="166"/>
      <c r="AK155" s="164"/>
      <c r="AL155" s="166"/>
      <c r="AM155" s="3">
        <v>0</v>
      </c>
      <c r="AN155" s="4" t="s">
        <v>971</v>
      </c>
      <c r="AO155" s="164">
        <f t="shared" ref="AO155:AO156" si="865">+AM155</f>
        <v>0</v>
      </c>
      <c r="AP155" s="166" t="s">
        <v>1226</v>
      </c>
      <c r="AQ155" s="539"/>
      <c r="AR155" s="164">
        <f>+AT155</f>
        <v>0</v>
      </c>
      <c r="AS155" s="166" t="s">
        <v>1226</v>
      </c>
      <c r="AT155" s="164">
        <f t="shared" si="834"/>
        <v>0</v>
      </c>
      <c r="AU155" s="166" t="s">
        <v>1226</v>
      </c>
      <c r="AV155" s="58">
        <v>0</v>
      </c>
      <c r="AW155" s="166" t="s">
        <v>1226</v>
      </c>
      <c r="AX155" s="164">
        <v>0</v>
      </c>
      <c r="AY155" s="166" t="s">
        <v>1226</v>
      </c>
      <c r="AZ155" s="39">
        <v>1</v>
      </c>
      <c r="BA155" s="5" t="s">
        <v>971</v>
      </c>
      <c r="BB155" s="98"/>
      <c r="BC155" s="40"/>
      <c r="BD155" s="18"/>
      <c r="BE155" s="5"/>
      <c r="BF155" s="164"/>
      <c r="BG155" s="166"/>
      <c r="BH155" s="18"/>
      <c r="BI155" s="40"/>
      <c r="BJ155" s="164"/>
      <c r="BK155" s="166"/>
      <c r="BL155" s="18"/>
      <c r="BM155" s="40"/>
      <c r="BN155" s="164"/>
      <c r="BO155" s="166"/>
      <c r="BP155" s="18">
        <v>1</v>
      </c>
      <c r="BQ155" s="5">
        <v>1</v>
      </c>
      <c r="BR155" s="165">
        <f>+BP155</f>
        <v>1</v>
      </c>
      <c r="BS155" s="167">
        <f>+BQ155</f>
        <v>1</v>
      </c>
      <c r="BT155" s="132"/>
      <c r="BU155" s="164">
        <f t="shared" si="839"/>
        <v>0</v>
      </c>
      <c r="BV155" s="166" t="s">
        <v>1226</v>
      </c>
      <c r="BW155" s="164">
        <f>+BY155</f>
        <v>0</v>
      </c>
      <c r="BX155" s="166" t="s">
        <v>1226</v>
      </c>
      <c r="BY155" s="146">
        <v>0</v>
      </c>
      <c r="BZ155" s="5">
        <v>0</v>
      </c>
      <c r="CA155" s="146"/>
      <c r="CB155" s="147"/>
      <c r="CC155" s="96"/>
      <c r="CD155" s="55"/>
      <c r="CE155" s="96"/>
      <c r="CF155" s="147"/>
      <c r="CG155" s="146"/>
      <c r="CH155" s="146"/>
      <c r="CL155" s="26"/>
    </row>
    <row r="156" spans="1:90" ht="17.25" hidden="1">
      <c r="A156" t="s">
        <v>819</v>
      </c>
      <c r="B156">
        <v>0</v>
      </c>
      <c r="D156" s="16" t="s">
        <v>967</v>
      </c>
      <c r="E156" t="s">
        <v>871</v>
      </c>
      <c r="F156" s="1075"/>
      <c r="G156" s="16" t="s">
        <v>832</v>
      </c>
      <c r="H156" s="197" t="s">
        <v>2739</v>
      </c>
      <c r="I156" s="164">
        <f>+K156</f>
        <v>0</v>
      </c>
      <c r="J156" s="166" t="s">
        <v>1226</v>
      </c>
      <c r="K156" s="164">
        <f>+M156</f>
        <v>0</v>
      </c>
      <c r="L156" s="166" t="s">
        <v>1226</v>
      </c>
      <c r="M156" s="10">
        <v>0</v>
      </c>
      <c r="N156" s="4">
        <v>0</v>
      </c>
      <c r="O156" s="164">
        <f>+Q156</f>
        <v>0</v>
      </c>
      <c r="P156" s="166" t="s">
        <v>1226</v>
      </c>
      <c r="Q156" s="10">
        <v>0</v>
      </c>
      <c r="R156" s="10">
        <v>0</v>
      </c>
      <c r="S156" s="3">
        <v>0</v>
      </c>
      <c r="T156" s="4">
        <v>0</v>
      </c>
      <c r="U156" s="164">
        <f t="shared" si="863"/>
        <v>0</v>
      </c>
      <c r="V156" s="166" t="s">
        <v>1226</v>
      </c>
      <c r="W156" s="3">
        <v>0</v>
      </c>
      <c r="X156" s="4">
        <v>0</v>
      </c>
      <c r="Y156" s="164">
        <v>0</v>
      </c>
      <c r="Z156" s="166" t="s">
        <v>1226</v>
      </c>
      <c r="AA156" s="164">
        <v>0</v>
      </c>
      <c r="AB156" s="166" t="s">
        <v>1226</v>
      </c>
      <c r="AC156" s="18">
        <v>0</v>
      </c>
      <c r="AD156" s="4">
        <v>0</v>
      </c>
      <c r="AE156" s="10">
        <v>0</v>
      </c>
      <c r="AF156" s="18">
        <v>0</v>
      </c>
      <c r="AG156" s="3">
        <v>0</v>
      </c>
      <c r="AH156" s="5">
        <v>0</v>
      </c>
      <c r="AI156" s="164">
        <f t="shared" ref="AI156" si="866">+AG156</f>
        <v>0</v>
      </c>
      <c r="AJ156" s="166" t="s">
        <v>1226</v>
      </c>
      <c r="AK156" s="164">
        <f t="shared" ref="AK156" si="867">+AI156</f>
        <v>0</v>
      </c>
      <c r="AL156" s="166" t="s">
        <v>1226</v>
      </c>
      <c r="AM156" s="3">
        <v>0</v>
      </c>
      <c r="AN156" s="4">
        <v>0</v>
      </c>
      <c r="AO156" s="164">
        <f t="shared" si="865"/>
        <v>0</v>
      </c>
      <c r="AP156" s="166" t="s">
        <v>1226</v>
      </c>
      <c r="AQ156" s="539"/>
      <c r="AR156" s="164"/>
      <c r="AS156" s="166"/>
      <c r="AT156" s="164">
        <f t="shared" si="834"/>
        <v>0</v>
      </c>
      <c r="AU156" s="166" t="s">
        <v>1226</v>
      </c>
      <c r="AV156" s="58">
        <f t="shared" ref="AV156" si="868">+AX156</f>
        <v>0</v>
      </c>
      <c r="AW156" s="166" t="s">
        <v>1226</v>
      </c>
      <c r="AX156" s="58">
        <f t="shared" ref="AX156" si="869">+AZ156</f>
        <v>0</v>
      </c>
      <c r="AY156" s="166" t="s">
        <v>1226</v>
      </c>
      <c r="AZ156" s="39">
        <v>0</v>
      </c>
      <c r="BA156" s="5">
        <v>0</v>
      </c>
      <c r="BB156" s="164">
        <f>+BD156</f>
        <v>0</v>
      </c>
      <c r="BC156" s="166" t="s">
        <v>1226</v>
      </c>
      <c r="BD156" s="39">
        <v>0</v>
      </c>
      <c r="BE156" s="5">
        <v>0</v>
      </c>
      <c r="BF156" s="164">
        <f t="shared" ref="BF156" si="870">+BD156</f>
        <v>0</v>
      </c>
      <c r="BG156" s="166" t="s">
        <v>1226</v>
      </c>
      <c r="BH156" s="164">
        <f t="shared" ref="BH156" si="871">+BF156</f>
        <v>0</v>
      </c>
      <c r="BI156" s="166" t="s">
        <v>1226</v>
      </c>
      <c r="BJ156" s="164">
        <f t="shared" ref="BJ156" si="872">+BH156</f>
        <v>0</v>
      </c>
      <c r="BK156" s="166" t="s">
        <v>1226</v>
      </c>
      <c r="BL156" s="164">
        <f t="shared" ref="BL156" si="873">+BJ156</f>
        <v>0</v>
      </c>
      <c r="BM156" s="166" t="s">
        <v>1226</v>
      </c>
      <c r="BN156" s="18">
        <v>0</v>
      </c>
      <c r="BO156" s="5">
        <v>0</v>
      </c>
      <c r="BP156" s="18">
        <v>1</v>
      </c>
      <c r="BQ156" s="5">
        <v>0</v>
      </c>
      <c r="BR156" s="164">
        <v>0</v>
      </c>
      <c r="BS156" s="166" t="s">
        <v>1226</v>
      </c>
      <c r="BT156" s="135"/>
      <c r="BU156" s="164">
        <f t="shared" si="839"/>
        <v>0</v>
      </c>
      <c r="BV156" s="166" t="s">
        <v>1226</v>
      </c>
      <c r="BW156" s="146">
        <v>0</v>
      </c>
      <c r="BX156" s="5">
        <v>0</v>
      </c>
      <c r="BY156" s="96">
        <v>0</v>
      </c>
      <c r="BZ156" s="5">
        <v>0</v>
      </c>
      <c r="CA156" s="146"/>
      <c r="CB156" s="147"/>
      <c r="CC156" s="96"/>
      <c r="CD156" s="55"/>
      <c r="CE156" s="96"/>
      <c r="CF156" s="147"/>
      <c r="CG156" s="146"/>
      <c r="CH156" s="146"/>
      <c r="CL156" s="26"/>
    </row>
    <row r="157" spans="1:90" ht="16.5" hidden="1">
      <c r="A157" t="s">
        <v>819</v>
      </c>
      <c r="B157">
        <v>0</v>
      </c>
      <c r="D157" s="16" t="s">
        <v>967</v>
      </c>
      <c r="E157" t="s">
        <v>871</v>
      </c>
      <c r="G157" s="16" t="s">
        <v>832</v>
      </c>
      <c r="H157" s="197" t="s">
        <v>1518</v>
      </c>
      <c r="I157" s="9"/>
      <c r="J157" s="2"/>
      <c r="K157" s="164">
        <f>+M157</f>
        <v>0</v>
      </c>
      <c r="L157" s="166" t="s">
        <v>1226</v>
      </c>
      <c r="M157" s="10">
        <v>0</v>
      </c>
      <c r="N157" s="4">
        <v>0</v>
      </c>
      <c r="O157" s="164">
        <f>+Q157</f>
        <v>1</v>
      </c>
      <c r="P157" s="166" t="s">
        <v>1226</v>
      </c>
      <c r="Q157" s="3">
        <v>1</v>
      </c>
      <c r="R157" s="4">
        <v>0</v>
      </c>
      <c r="S157" s="3">
        <v>0</v>
      </c>
      <c r="T157" s="4">
        <v>0</v>
      </c>
      <c r="U157" s="164">
        <f t="shared" si="805"/>
        <v>0</v>
      </c>
      <c r="V157" s="166" t="s">
        <v>1226</v>
      </c>
      <c r="W157" s="3">
        <v>0</v>
      </c>
      <c r="X157" s="4">
        <v>0</v>
      </c>
      <c r="Y157" s="164">
        <v>0</v>
      </c>
      <c r="Z157" s="166" t="s">
        <v>1226</v>
      </c>
      <c r="AA157" s="164">
        <v>0</v>
      </c>
      <c r="AB157" s="166" t="s">
        <v>1226</v>
      </c>
      <c r="AC157" s="18">
        <v>0</v>
      </c>
      <c r="AD157" s="4">
        <v>0</v>
      </c>
      <c r="AE157" s="10">
        <v>0</v>
      </c>
      <c r="AF157" s="18">
        <v>0</v>
      </c>
      <c r="AG157" s="3">
        <v>0</v>
      </c>
      <c r="AH157" s="5">
        <v>0</v>
      </c>
      <c r="AI157" s="164">
        <f t="shared" ref="AI157" si="874">+AG157</f>
        <v>0</v>
      </c>
      <c r="AJ157" s="166" t="s">
        <v>1226</v>
      </c>
      <c r="AK157" s="164">
        <f t="shared" ref="AK157" si="875">+AI157</f>
        <v>0</v>
      </c>
      <c r="AL157" s="166" t="s">
        <v>1226</v>
      </c>
      <c r="AM157" s="3">
        <v>0</v>
      </c>
      <c r="AN157" s="4">
        <v>0</v>
      </c>
      <c r="AO157" s="164">
        <f t="shared" ref="AO157" si="876">+AM157</f>
        <v>0</v>
      </c>
      <c r="AP157" s="166" t="s">
        <v>1226</v>
      </c>
      <c r="AQ157" s="135"/>
      <c r="AR157" s="58"/>
      <c r="AS157" s="168"/>
      <c r="AT157" s="164">
        <f t="shared" si="834"/>
        <v>0</v>
      </c>
      <c r="AU157" s="166" t="s">
        <v>1226</v>
      </c>
      <c r="AV157" s="58">
        <f t="shared" ref="AV157" si="877">+AX157</f>
        <v>0</v>
      </c>
      <c r="AW157" s="166" t="s">
        <v>1226</v>
      </c>
      <c r="AX157" s="58">
        <f t="shared" ref="AX157" si="878">+AZ157</f>
        <v>0</v>
      </c>
      <c r="AY157" s="166" t="s">
        <v>1226</v>
      </c>
      <c r="AZ157" s="39">
        <v>0</v>
      </c>
      <c r="BA157" s="5">
        <v>0</v>
      </c>
      <c r="BB157" s="164">
        <f>+BD157</f>
        <v>0</v>
      </c>
      <c r="BC157" s="166" t="s">
        <v>1226</v>
      </c>
      <c r="BD157" s="39">
        <v>0</v>
      </c>
      <c r="BE157" s="5">
        <v>0</v>
      </c>
      <c r="BF157" s="164">
        <f t="shared" si="712"/>
        <v>0</v>
      </c>
      <c r="BG157" s="166" t="s">
        <v>1226</v>
      </c>
      <c r="BH157" s="164">
        <f t="shared" si="713"/>
        <v>0</v>
      </c>
      <c r="BI157" s="166" t="s">
        <v>1226</v>
      </c>
      <c r="BJ157" s="164">
        <f t="shared" ref="BJ157:BJ178" si="879">+BH157</f>
        <v>0</v>
      </c>
      <c r="BK157" s="166" t="s">
        <v>1226</v>
      </c>
      <c r="BL157" s="164">
        <f t="shared" si="693"/>
        <v>0</v>
      </c>
      <c r="BM157" s="166" t="s">
        <v>1226</v>
      </c>
      <c r="BN157" s="18">
        <v>0</v>
      </c>
      <c r="BO157" s="5">
        <v>0</v>
      </c>
      <c r="BP157" s="18">
        <v>0</v>
      </c>
      <c r="BQ157" s="5">
        <v>0</v>
      </c>
      <c r="BR157" s="164">
        <v>0</v>
      </c>
      <c r="BS157" s="166" t="s">
        <v>1226</v>
      </c>
      <c r="BT157" s="135"/>
      <c r="BU157" s="164">
        <f t="shared" si="839"/>
        <v>0</v>
      </c>
      <c r="BV157" s="166" t="s">
        <v>1226</v>
      </c>
      <c r="BW157" s="146">
        <v>0</v>
      </c>
      <c r="BX157" s="5">
        <v>0</v>
      </c>
      <c r="BY157" s="96">
        <v>0</v>
      </c>
      <c r="BZ157" s="5">
        <v>0</v>
      </c>
      <c r="CA157" s="146"/>
      <c r="CB157" s="147"/>
      <c r="CC157" s="146"/>
      <c r="CD157" s="147"/>
      <c r="CE157" s="146"/>
      <c r="CF157" s="147"/>
      <c r="CG157" s="146"/>
      <c r="CH157" s="146"/>
      <c r="CI157" s="124" t="s">
        <v>968</v>
      </c>
    </row>
    <row r="158" spans="1:90" ht="16.5" hidden="1">
      <c r="H158" s="197"/>
      <c r="I158" s="9"/>
      <c r="J158" s="2"/>
      <c r="K158" s="39" t="s">
        <v>2525</v>
      </c>
      <c r="L158" s="161"/>
      <c r="M158" s="10"/>
      <c r="N158" s="10"/>
      <c r="O158" s="58"/>
      <c r="P158" s="168"/>
      <c r="Q158" s="22"/>
      <c r="R158" s="22"/>
      <c r="S158" s="22"/>
      <c r="T158" s="21"/>
      <c r="U158" s="22"/>
      <c r="V158" s="22"/>
      <c r="W158" s="22"/>
      <c r="X158" s="21"/>
      <c r="Y158" s="22"/>
      <c r="Z158" s="21"/>
      <c r="AA158" s="101"/>
      <c r="AB158" s="180"/>
      <c r="AC158" s="20"/>
      <c r="AD158" s="21"/>
      <c r="AE158" s="22"/>
      <c r="AF158" s="22"/>
      <c r="AG158" s="3"/>
      <c r="AH158" s="5"/>
      <c r="AI158" s="18"/>
      <c r="AJ158" s="5"/>
      <c r="AK158" s="10"/>
      <c r="AL158" s="10"/>
      <c r="AM158" s="3"/>
      <c r="AN158" s="4"/>
      <c r="AO158" s="24"/>
      <c r="AP158" s="5"/>
      <c r="AQ158" s="135"/>
      <c r="AR158" s="58"/>
      <c r="AS158" s="168"/>
      <c r="AT158" s="52"/>
      <c r="AU158" s="5"/>
      <c r="AV158" s="101"/>
      <c r="AW158" s="168"/>
      <c r="AX158" s="58"/>
      <c r="AY158" s="166"/>
      <c r="AZ158" s="39"/>
      <c r="BA158" s="5"/>
      <c r="BB158" s="58"/>
      <c r="BC158" s="168"/>
      <c r="BD158" s="39"/>
      <c r="BE158" s="5"/>
      <c r="BF158" s="164"/>
      <c r="BG158" s="166"/>
      <c r="BH158" s="164"/>
      <c r="BI158" s="166"/>
      <c r="BJ158" s="164"/>
      <c r="BK158" s="166"/>
      <c r="BL158" s="164"/>
      <c r="BM158" s="166"/>
      <c r="BN158" s="18"/>
      <c r="BO158" s="5"/>
      <c r="BP158" s="18"/>
      <c r="BQ158" s="5"/>
      <c r="BR158" s="18"/>
      <c r="BS158" s="5"/>
      <c r="BT158" s="135"/>
      <c r="BU158" s="146"/>
      <c r="BV158" s="147"/>
      <c r="BW158" s="146"/>
      <c r="BX158" s="147"/>
      <c r="BY158" s="146"/>
      <c r="BZ158" s="147"/>
      <c r="CA158" s="146"/>
      <c r="CB158" s="147"/>
      <c r="CC158" s="146"/>
      <c r="CD158" s="147"/>
      <c r="CE158" s="146"/>
      <c r="CF158" s="147"/>
      <c r="CG158" s="146"/>
      <c r="CH158" s="146"/>
      <c r="CI158" s="124"/>
    </row>
    <row r="159" spans="1:90" ht="16.5" hidden="1">
      <c r="A159" t="s">
        <v>1523</v>
      </c>
      <c r="B159">
        <v>20071</v>
      </c>
      <c r="D159" s="16" t="s">
        <v>23</v>
      </c>
      <c r="E159" t="s">
        <v>822</v>
      </c>
      <c r="G159" s="16" t="s">
        <v>818</v>
      </c>
      <c r="H159" s="197" t="s">
        <v>1287</v>
      </c>
      <c r="I159" s="9"/>
      <c r="J159" s="2"/>
      <c r="K159" s="164" t="s">
        <v>1226</v>
      </c>
      <c r="L159" s="166">
        <f>+N159</f>
        <v>12</v>
      </c>
      <c r="M159" s="10">
        <v>0</v>
      </c>
      <c r="N159" s="4">
        <v>12</v>
      </c>
      <c r="O159" s="3">
        <v>0</v>
      </c>
      <c r="P159" s="4">
        <v>0</v>
      </c>
      <c r="Q159" s="164">
        <f>+O159</f>
        <v>0</v>
      </c>
      <c r="R159" s="166" t="s">
        <v>1226</v>
      </c>
      <c r="S159" s="172">
        <v>1</v>
      </c>
      <c r="T159" s="394">
        <v>12</v>
      </c>
      <c r="U159" s="164">
        <f>+W159</f>
        <v>0</v>
      </c>
      <c r="V159" s="166" t="s">
        <v>1226</v>
      </c>
      <c r="W159" s="10">
        <v>0</v>
      </c>
      <c r="X159" s="4">
        <v>0</v>
      </c>
      <c r="Y159" s="10">
        <v>0</v>
      </c>
      <c r="Z159" s="4">
        <v>0</v>
      </c>
      <c r="AA159" s="10">
        <v>0</v>
      </c>
      <c r="AB159" s="4">
        <v>0</v>
      </c>
      <c r="AC159" s="164">
        <v>0</v>
      </c>
      <c r="AD159" s="166" t="s">
        <v>1226</v>
      </c>
      <c r="AE159" s="10">
        <v>0</v>
      </c>
      <c r="AF159" s="10">
        <v>3</v>
      </c>
      <c r="AG159" s="3">
        <v>0</v>
      </c>
      <c r="AH159" s="5">
        <v>0</v>
      </c>
      <c r="AI159" s="164">
        <f t="shared" ref="AI159:AI160" si="880">+AG159</f>
        <v>0</v>
      </c>
      <c r="AJ159" s="166" t="s">
        <v>1226</v>
      </c>
      <c r="AK159" s="164">
        <f t="shared" ref="AK159:AK160" si="881">+AI159</f>
        <v>0</v>
      </c>
      <c r="AL159" s="166" t="s">
        <v>1226</v>
      </c>
      <c r="AM159" s="164">
        <f t="shared" ref="AM159:AM160" si="882">+AK159</f>
        <v>0</v>
      </c>
      <c r="AN159" s="166" t="s">
        <v>1226</v>
      </c>
      <c r="AO159" s="164">
        <f t="shared" ref="AO159:AO160" si="883">+AM159</f>
        <v>0</v>
      </c>
      <c r="AP159" s="166" t="s">
        <v>1226</v>
      </c>
      <c r="AQ159" s="202"/>
      <c r="AR159" s="59">
        <v>0</v>
      </c>
      <c r="AS159" s="166" t="s">
        <v>1226</v>
      </c>
      <c r="AT159" s="59">
        <v>0</v>
      </c>
      <c r="AU159" s="166" t="s">
        <v>1226</v>
      </c>
      <c r="AV159" s="39">
        <v>0</v>
      </c>
      <c r="AW159" s="40">
        <v>0</v>
      </c>
      <c r="AX159" s="58">
        <f t="shared" ref="AX159" si="884">+AZ159</f>
        <v>0</v>
      </c>
      <c r="AY159" s="166" t="s">
        <v>1226</v>
      </c>
      <c r="AZ159" s="58">
        <f t="shared" ref="AZ159" si="885">+BB159</f>
        <v>0</v>
      </c>
      <c r="BA159" s="166" t="s">
        <v>1226</v>
      </c>
      <c r="BB159" s="39">
        <v>0</v>
      </c>
      <c r="BC159" s="40">
        <v>0</v>
      </c>
      <c r="BD159" s="39">
        <v>0</v>
      </c>
      <c r="BE159" s="5">
        <v>0</v>
      </c>
      <c r="BF159" s="164">
        <f t="shared" ref="BF159" si="886">+BD159</f>
        <v>0</v>
      </c>
      <c r="BG159" s="166" t="s">
        <v>1226</v>
      </c>
      <c r="BH159" s="39">
        <v>0</v>
      </c>
      <c r="BI159" s="40">
        <v>0</v>
      </c>
      <c r="BJ159" s="164">
        <f t="shared" ref="BJ159:BJ164" si="887">+BH159</f>
        <v>0</v>
      </c>
      <c r="BK159" s="166" t="s">
        <v>1226</v>
      </c>
      <c r="BL159" s="164">
        <f t="shared" ref="BL159:BL164" si="888">+BJ159</f>
        <v>0</v>
      </c>
      <c r="BM159" s="166" t="s">
        <v>1226</v>
      </c>
      <c r="BN159" s="164">
        <f t="shared" ref="BN159:BN164" si="889">+BL159</f>
        <v>0</v>
      </c>
      <c r="BO159" s="166" t="s">
        <v>1226</v>
      </c>
      <c r="BP159" s="164">
        <f t="shared" ref="BP159:BP164" si="890">+BN159</f>
        <v>0</v>
      </c>
      <c r="BQ159" s="166" t="s">
        <v>1226</v>
      </c>
      <c r="BR159" s="164">
        <f t="shared" ref="BR159" si="891">+BP159</f>
        <v>0</v>
      </c>
      <c r="BS159" s="166" t="s">
        <v>1226</v>
      </c>
      <c r="BT159" s="132"/>
      <c r="BU159" s="146">
        <v>0</v>
      </c>
      <c r="BV159" s="147">
        <v>0</v>
      </c>
      <c r="BW159" s="164">
        <f t="shared" ref="BW159" si="892">+BU159</f>
        <v>0</v>
      </c>
      <c r="BX159" s="166" t="s">
        <v>1226</v>
      </c>
      <c r="BY159" s="164">
        <f t="shared" ref="BY159" si="893">+BW159</f>
        <v>0</v>
      </c>
      <c r="BZ159" s="166" t="s">
        <v>1226</v>
      </c>
      <c r="CA159" s="146"/>
      <c r="CB159" s="147"/>
      <c r="CC159" s="146"/>
      <c r="CD159" s="147"/>
      <c r="CE159" s="146"/>
      <c r="CF159" s="147"/>
      <c r="CG159" s="146"/>
      <c r="CH159" s="146"/>
      <c r="CI159" s="38"/>
    </row>
    <row r="160" spans="1:90" ht="16.5" hidden="1">
      <c r="A160" t="s">
        <v>1523</v>
      </c>
      <c r="B160">
        <v>20071</v>
      </c>
      <c r="D160" s="16" t="s">
        <v>23</v>
      </c>
      <c r="E160" t="s">
        <v>822</v>
      </c>
      <c r="G160" s="16" t="s">
        <v>818</v>
      </c>
      <c r="H160" s="197" t="s">
        <v>1286</v>
      </c>
      <c r="I160" s="9"/>
      <c r="J160" s="2"/>
      <c r="K160" s="164">
        <f>+M160</f>
        <v>15</v>
      </c>
      <c r="L160" s="166">
        <f>+N160</f>
        <v>21</v>
      </c>
      <c r="M160" s="10">
        <v>15</v>
      </c>
      <c r="N160" s="4">
        <v>21</v>
      </c>
      <c r="O160" s="3">
        <v>9</v>
      </c>
      <c r="P160" s="4">
        <v>20</v>
      </c>
      <c r="Q160" s="164">
        <f>+S160</f>
        <v>12</v>
      </c>
      <c r="R160" s="166">
        <f>+T160</f>
        <v>41</v>
      </c>
      <c r="S160" s="3">
        <v>12</v>
      </c>
      <c r="T160" s="4">
        <v>41</v>
      </c>
      <c r="U160" s="164">
        <f>+W160</f>
        <v>12</v>
      </c>
      <c r="V160" s="166">
        <f>+T160</f>
        <v>41</v>
      </c>
      <c r="W160" s="10">
        <v>12</v>
      </c>
      <c r="X160" s="4">
        <v>26</v>
      </c>
      <c r="Y160" s="10">
        <v>15</v>
      </c>
      <c r="Z160" s="4">
        <v>27</v>
      </c>
      <c r="AA160" s="10">
        <v>18</v>
      </c>
      <c r="AB160" s="10">
        <v>29</v>
      </c>
      <c r="AC160" s="20">
        <f>+AA160</f>
        <v>18</v>
      </c>
      <c r="AD160" s="21">
        <f>+AB160</f>
        <v>29</v>
      </c>
      <c r="AE160" s="10">
        <v>18</v>
      </c>
      <c r="AF160" s="4">
        <v>11</v>
      </c>
      <c r="AG160" s="3">
        <v>19</v>
      </c>
      <c r="AH160" s="4">
        <v>32</v>
      </c>
      <c r="AI160" s="164">
        <f t="shared" si="880"/>
        <v>19</v>
      </c>
      <c r="AJ160" s="166">
        <f>+AH160</f>
        <v>32</v>
      </c>
      <c r="AK160" s="164">
        <f t="shared" si="881"/>
        <v>19</v>
      </c>
      <c r="AL160" s="166">
        <f>+AJ160</f>
        <v>32</v>
      </c>
      <c r="AM160" s="164">
        <f t="shared" si="882"/>
        <v>19</v>
      </c>
      <c r="AN160" s="166">
        <f>+AL160</f>
        <v>32</v>
      </c>
      <c r="AO160" s="164">
        <f t="shared" si="883"/>
        <v>19</v>
      </c>
      <c r="AP160" s="166">
        <f>+AN160</f>
        <v>32</v>
      </c>
      <c r="AQ160" s="132"/>
      <c r="AR160" s="59">
        <v>0</v>
      </c>
      <c r="AS160" s="166" t="s">
        <v>1226</v>
      </c>
      <c r="AT160" s="59">
        <v>0</v>
      </c>
      <c r="AU160" s="166" t="s">
        <v>1226</v>
      </c>
      <c r="AV160" s="52">
        <v>0</v>
      </c>
      <c r="AW160" s="40">
        <v>0</v>
      </c>
      <c r="AX160" s="58">
        <f t="shared" ref="AX160" si="894">+AZ160</f>
        <v>0</v>
      </c>
      <c r="AY160" s="166" t="s">
        <v>1226</v>
      </c>
      <c r="AZ160" s="58">
        <f t="shared" ref="AZ160" si="895">+BB160</f>
        <v>0</v>
      </c>
      <c r="BA160" s="166" t="s">
        <v>1226</v>
      </c>
      <c r="BB160" s="39">
        <v>0</v>
      </c>
      <c r="BC160" s="40">
        <v>0</v>
      </c>
      <c r="BD160" s="39">
        <v>0</v>
      </c>
      <c r="BE160" s="5">
        <v>0</v>
      </c>
      <c r="BF160" s="164">
        <f t="shared" ref="BF160:BF180" si="896">+BD160</f>
        <v>0</v>
      </c>
      <c r="BG160" s="166" t="s">
        <v>1226</v>
      </c>
      <c r="BH160" s="39">
        <v>0</v>
      </c>
      <c r="BI160" s="40">
        <v>0</v>
      </c>
      <c r="BJ160" s="164">
        <f t="shared" si="887"/>
        <v>0</v>
      </c>
      <c r="BK160" s="166" t="s">
        <v>1226</v>
      </c>
      <c r="BL160" s="164">
        <f t="shared" si="888"/>
        <v>0</v>
      </c>
      <c r="BM160" s="166" t="s">
        <v>1226</v>
      </c>
      <c r="BN160" s="164">
        <f t="shared" si="889"/>
        <v>0</v>
      </c>
      <c r="BO160" s="166" t="s">
        <v>1226</v>
      </c>
      <c r="BP160" s="164">
        <f t="shared" si="890"/>
        <v>0</v>
      </c>
      <c r="BQ160" s="166" t="s">
        <v>1226</v>
      </c>
      <c r="BR160" s="164">
        <f t="shared" ref="BR160" si="897">+BP160</f>
        <v>0</v>
      </c>
      <c r="BS160" s="166" t="s">
        <v>1226</v>
      </c>
      <c r="BT160" s="132"/>
      <c r="BU160" s="146">
        <v>0</v>
      </c>
      <c r="BV160" s="147">
        <v>0</v>
      </c>
      <c r="BW160" s="164">
        <f t="shared" ref="BW160" si="898">+BU160</f>
        <v>0</v>
      </c>
      <c r="BX160" s="166" t="s">
        <v>1226</v>
      </c>
      <c r="BY160" s="164">
        <f t="shared" ref="BY160" si="899">+BW160</f>
        <v>0</v>
      </c>
      <c r="BZ160" s="166" t="s">
        <v>1226</v>
      </c>
      <c r="CA160" s="146"/>
      <c r="CB160" s="147"/>
      <c r="CC160" s="146"/>
      <c r="CD160" s="147"/>
      <c r="CE160" s="146"/>
      <c r="CF160" s="147"/>
      <c r="CG160" s="146"/>
      <c r="CH160" s="146"/>
      <c r="CI160" s="38" t="s">
        <v>449</v>
      </c>
      <c r="CJ160" t="s">
        <v>687</v>
      </c>
    </row>
    <row r="161" spans="1:89" ht="16.5" hidden="1">
      <c r="A161" t="s">
        <v>1523</v>
      </c>
      <c r="B161">
        <v>20071</v>
      </c>
      <c r="D161" s="16" t="s">
        <v>23</v>
      </c>
      <c r="E161" t="s">
        <v>822</v>
      </c>
      <c r="G161" s="16" t="s">
        <v>818</v>
      </c>
      <c r="H161" s="197" t="s">
        <v>1282</v>
      </c>
      <c r="I161" s="9"/>
      <c r="J161" s="2"/>
      <c r="K161" s="164">
        <f>+M161</f>
        <v>1</v>
      </c>
      <c r="L161" s="166">
        <f>+N161</f>
        <v>4</v>
      </c>
      <c r="M161" s="10">
        <v>1</v>
      </c>
      <c r="N161" s="10">
        <v>4</v>
      </c>
      <c r="O161" s="3">
        <v>0</v>
      </c>
      <c r="P161" s="4">
        <v>0</v>
      </c>
      <c r="Q161" s="164">
        <f>+O161</f>
        <v>0</v>
      </c>
      <c r="R161" s="166" t="s">
        <v>1226</v>
      </c>
      <c r="S161" s="3">
        <v>0</v>
      </c>
      <c r="T161" s="4">
        <v>6</v>
      </c>
      <c r="U161" s="164" t="s">
        <v>1226</v>
      </c>
      <c r="V161" s="166">
        <f>+T161</f>
        <v>6</v>
      </c>
      <c r="W161" s="10">
        <v>1</v>
      </c>
      <c r="X161" s="4">
        <v>17</v>
      </c>
      <c r="Y161" s="10">
        <v>1</v>
      </c>
      <c r="Z161" s="4">
        <v>15</v>
      </c>
      <c r="AA161" s="203">
        <v>1</v>
      </c>
      <c r="AB161" s="203">
        <v>15</v>
      </c>
      <c r="AC161" s="20">
        <f>+AA161</f>
        <v>1</v>
      </c>
      <c r="AD161" s="21">
        <f>+AB161</f>
        <v>15</v>
      </c>
      <c r="AE161" s="10">
        <v>1</v>
      </c>
      <c r="AF161" s="4">
        <v>2</v>
      </c>
      <c r="AG161" s="3">
        <v>0</v>
      </c>
      <c r="AH161" s="1055" t="s">
        <v>348</v>
      </c>
      <c r="AI161" s="164">
        <f t="shared" ref="AI161:AI162" si="900">+AG161</f>
        <v>0</v>
      </c>
      <c r="AJ161" s="166" t="s">
        <v>1226</v>
      </c>
      <c r="AK161" s="164">
        <f t="shared" ref="AK161:AK162" si="901">+AI161</f>
        <v>0</v>
      </c>
      <c r="AL161" s="166" t="s">
        <v>1226</v>
      </c>
      <c r="AM161" s="164">
        <f t="shared" ref="AM161:AM162" si="902">+AK161</f>
        <v>0</v>
      </c>
      <c r="AN161" s="166" t="s">
        <v>1226</v>
      </c>
      <c r="AO161" s="164">
        <f t="shared" ref="AO161:AO180" si="903">+AM161</f>
        <v>0</v>
      </c>
      <c r="AP161" s="166" t="s">
        <v>1226</v>
      </c>
      <c r="AQ161" s="202"/>
      <c r="AR161" s="59">
        <v>0</v>
      </c>
      <c r="AS161" s="166" t="s">
        <v>1226</v>
      </c>
      <c r="AT161" s="59">
        <v>0</v>
      </c>
      <c r="AU161" s="166" t="s">
        <v>1226</v>
      </c>
      <c r="AV161" s="39">
        <v>0</v>
      </c>
      <c r="AW161" s="40">
        <v>0</v>
      </c>
      <c r="AX161" s="58">
        <f t="shared" ref="AX161" si="904">+AZ161</f>
        <v>0</v>
      </c>
      <c r="AY161" s="166" t="s">
        <v>1226</v>
      </c>
      <c r="AZ161" s="58">
        <f t="shared" ref="AZ161" si="905">+BB161</f>
        <v>0</v>
      </c>
      <c r="BA161" s="166" t="s">
        <v>1226</v>
      </c>
      <c r="BB161" s="39">
        <v>0</v>
      </c>
      <c r="BC161" s="40">
        <v>0</v>
      </c>
      <c r="BD161" s="39">
        <v>0</v>
      </c>
      <c r="BE161" s="5">
        <v>0</v>
      </c>
      <c r="BF161" s="164">
        <f t="shared" si="896"/>
        <v>0</v>
      </c>
      <c r="BG161" s="166" t="s">
        <v>1226</v>
      </c>
      <c r="BH161" s="39">
        <v>0</v>
      </c>
      <c r="BI161" s="40">
        <v>0</v>
      </c>
      <c r="BJ161" s="164">
        <f t="shared" si="887"/>
        <v>0</v>
      </c>
      <c r="BK161" s="166" t="s">
        <v>1226</v>
      </c>
      <c r="BL161" s="164">
        <f t="shared" si="888"/>
        <v>0</v>
      </c>
      <c r="BM161" s="166" t="s">
        <v>1226</v>
      </c>
      <c r="BN161" s="164">
        <f t="shared" si="889"/>
        <v>0</v>
      </c>
      <c r="BO161" s="166" t="s">
        <v>1226</v>
      </c>
      <c r="BP161" s="164">
        <f t="shared" si="890"/>
        <v>0</v>
      </c>
      <c r="BQ161" s="166" t="s">
        <v>1226</v>
      </c>
      <c r="BR161" s="164">
        <f t="shared" ref="BR161" si="906">+BP161</f>
        <v>0</v>
      </c>
      <c r="BS161" s="166" t="s">
        <v>1226</v>
      </c>
      <c r="BT161" s="132"/>
      <c r="BU161" s="146">
        <v>0</v>
      </c>
      <c r="BV161" s="147">
        <v>0</v>
      </c>
      <c r="BW161" s="164">
        <f t="shared" ref="BW161" si="907">+BU161</f>
        <v>0</v>
      </c>
      <c r="BX161" s="166" t="s">
        <v>1226</v>
      </c>
      <c r="BY161" s="164">
        <f t="shared" ref="BY161" si="908">+BW161</f>
        <v>0</v>
      </c>
      <c r="BZ161" s="166" t="s">
        <v>1226</v>
      </c>
      <c r="CA161" s="146"/>
      <c r="CB161" s="147"/>
      <c r="CC161" s="146"/>
      <c r="CD161" s="147"/>
      <c r="CE161" s="146"/>
      <c r="CF161" s="147"/>
      <c r="CG161" s="146"/>
      <c r="CH161" s="146"/>
      <c r="CI161" s="38"/>
    </row>
    <row r="162" spans="1:89" ht="16.5" hidden="1">
      <c r="A162" t="s">
        <v>1523</v>
      </c>
      <c r="B162">
        <v>20071</v>
      </c>
      <c r="D162" s="16" t="s">
        <v>23</v>
      </c>
      <c r="E162" t="s">
        <v>822</v>
      </c>
      <c r="G162" s="16" t="s">
        <v>818</v>
      </c>
      <c r="H162" s="197" t="s">
        <v>1283</v>
      </c>
      <c r="I162" s="9"/>
      <c r="J162" s="2"/>
      <c r="K162" s="164">
        <f>+M162</f>
        <v>0</v>
      </c>
      <c r="L162" s="166" t="s">
        <v>1226</v>
      </c>
      <c r="M162" s="10">
        <v>0</v>
      </c>
      <c r="N162" s="10">
        <v>0</v>
      </c>
      <c r="O162" s="3">
        <v>0</v>
      </c>
      <c r="P162" s="4">
        <v>0</v>
      </c>
      <c r="Q162" s="164">
        <f t="shared" ref="Q162:Q164" si="909">+O162</f>
        <v>0</v>
      </c>
      <c r="R162" s="166" t="s">
        <v>1226</v>
      </c>
      <c r="S162" s="164">
        <f t="shared" ref="S162:S171" si="910">+U162</f>
        <v>0</v>
      </c>
      <c r="T162" s="166" t="s">
        <v>1226</v>
      </c>
      <c r="U162" s="164">
        <f>+W162</f>
        <v>0</v>
      </c>
      <c r="V162" s="166" t="s">
        <v>1226</v>
      </c>
      <c r="W162" s="10">
        <v>0</v>
      </c>
      <c r="X162" s="4">
        <v>0</v>
      </c>
      <c r="Y162" s="10">
        <v>0</v>
      </c>
      <c r="Z162" s="4">
        <v>0</v>
      </c>
      <c r="AA162" s="10">
        <v>0</v>
      </c>
      <c r="AB162" s="4">
        <v>0</v>
      </c>
      <c r="AC162" s="164">
        <v>0</v>
      </c>
      <c r="AD162" s="166" t="s">
        <v>1226</v>
      </c>
      <c r="AE162" s="10">
        <v>1</v>
      </c>
      <c r="AF162" s="4">
        <v>0</v>
      </c>
      <c r="AG162" s="3">
        <v>0</v>
      </c>
      <c r="AH162" s="5">
        <v>0</v>
      </c>
      <c r="AI162" s="164">
        <f t="shared" si="900"/>
        <v>0</v>
      </c>
      <c r="AJ162" s="166" t="s">
        <v>1226</v>
      </c>
      <c r="AK162" s="164">
        <f t="shared" si="901"/>
        <v>0</v>
      </c>
      <c r="AL162" s="166" t="s">
        <v>1226</v>
      </c>
      <c r="AM162" s="164">
        <f t="shared" si="902"/>
        <v>0</v>
      </c>
      <c r="AN162" s="166" t="s">
        <v>1226</v>
      </c>
      <c r="AO162" s="164">
        <f t="shared" si="903"/>
        <v>0</v>
      </c>
      <c r="AP162" s="166" t="s">
        <v>1226</v>
      </c>
      <c r="AQ162" s="202"/>
      <c r="AR162" s="59">
        <v>0</v>
      </c>
      <c r="AS162" s="166" t="s">
        <v>1226</v>
      </c>
      <c r="AT162" s="59">
        <v>0</v>
      </c>
      <c r="AU162" s="166" t="s">
        <v>1226</v>
      </c>
      <c r="AV162" s="39">
        <v>0</v>
      </c>
      <c r="AW162" s="40">
        <v>0</v>
      </c>
      <c r="AX162" s="58">
        <f t="shared" ref="AX162" si="911">+AZ162</f>
        <v>0</v>
      </c>
      <c r="AY162" s="166" t="s">
        <v>1226</v>
      </c>
      <c r="AZ162" s="58">
        <f t="shared" ref="AZ162" si="912">+BB162</f>
        <v>0</v>
      </c>
      <c r="BA162" s="166" t="s">
        <v>1226</v>
      </c>
      <c r="BB162" s="39">
        <v>0</v>
      </c>
      <c r="BC162" s="40">
        <v>0</v>
      </c>
      <c r="BD162" s="39">
        <v>0</v>
      </c>
      <c r="BE162" s="5">
        <v>0</v>
      </c>
      <c r="BF162" s="164">
        <f t="shared" ref="BF162" si="913">+BD162</f>
        <v>0</v>
      </c>
      <c r="BG162" s="166" t="s">
        <v>1226</v>
      </c>
      <c r="BH162" s="39">
        <v>0</v>
      </c>
      <c r="BI162" s="40">
        <v>0</v>
      </c>
      <c r="BJ162" s="164">
        <f t="shared" si="887"/>
        <v>0</v>
      </c>
      <c r="BK162" s="166" t="s">
        <v>1226</v>
      </c>
      <c r="BL162" s="164">
        <f t="shared" si="888"/>
        <v>0</v>
      </c>
      <c r="BM162" s="166" t="s">
        <v>1226</v>
      </c>
      <c r="BN162" s="164">
        <f t="shared" si="889"/>
        <v>0</v>
      </c>
      <c r="BO162" s="166" t="s">
        <v>1226</v>
      </c>
      <c r="BP162" s="164">
        <f t="shared" si="890"/>
        <v>0</v>
      </c>
      <c r="BQ162" s="166" t="s">
        <v>1226</v>
      </c>
      <c r="BR162" s="164">
        <f t="shared" ref="BR162" si="914">+BP162</f>
        <v>0</v>
      </c>
      <c r="BS162" s="166" t="s">
        <v>1226</v>
      </c>
      <c r="BT162" s="132"/>
      <c r="BU162" s="146">
        <v>0</v>
      </c>
      <c r="BV162" s="147">
        <v>0</v>
      </c>
      <c r="BW162" s="164">
        <f t="shared" ref="BW162" si="915">+BU162</f>
        <v>0</v>
      </c>
      <c r="BX162" s="166" t="s">
        <v>1226</v>
      </c>
      <c r="BY162" s="164">
        <f t="shared" ref="BY162" si="916">+BW162</f>
        <v>0</v>
      </c>
      <c r="BZ162" s="166" t="s">
        <v>1226</v>
      </c>
      <c r="CA162" s="146"/>
      <c r="CB162" s="147"/>
      <c r="CC162" s="146"/>
      <c r="CD162" s="147"/>
      <c r="CE162" s="146"/>
      <c r="CF162" s="147"/>
      <c r="CG162" s="146"/>
      <c r="CH162" s="146"/>
      <c r="CI162" s="38"/>
    </row>
    <row r="163" spans="1:89" ht="16.5" hidden="1">
      <c r="A163" t="s">
        <v>1523</v>
      </c>
      <c r="B163">
        <v>20071</v>
      </c>
      <c r="D163" s="16" t="s">
        <v>23</v>
      </c>
      <c r="E163" t="s">
        <v>822</v>
      </c>
      <c r="G163" s="16" t="s">
        <v>818</v>
      </c>
      <c r="H163" s="197" t="s">
        <v>1284</v>
      </c>
      <c r="I163" s="9"/>
      <c r="J163" s="2"/>
      <c r="K163" s="164">
        <f>+M163</f>
        <v>0</v>
      </c>
      <c r="L163" s="166" t="s">
        <v>1226</v>
      </c>
      <c r="M163" s="10">
        <v>0</v>
      </c>
      <c r="N163" s="10">
        <v>0</v>
      </c>
      <c r="O163" s="3">
        <v>0</v>
      </c>
      <c r="P163" s="4">
        <v>0</v>
      </c>
      <c r="Q163" s="164">
        <f t="shared" si="909"/>
        <v>0</v>
      </c>
      <c r="R163" s="166" t="s">
        <v>1226</v>
      </c>
      <c r="S163" s="164">
        <f t="shared" si="910"/>
        <v>0</v>
      </c>
      <c r="T163" s="166" t="s">
        <v>1226</v>
      </c>
      <c r="U163" s="164">
        <f>+W163</f>
        <v>0</v>
      </c>
      <c r="V163" s="166" t="s">
        <v>1226</v>
      </c>
      <c r="W163" s="10">
        <v>0</v>
      </c>
      <c r="X163" s="4">
        <v>0</v>
      </c>
      <c r="Y163" s="10">
        <v>0</v>
      </c>
      <c r="Z163" s="4">
        <v>0</v>
      </c>
      <c r="AA163" s="10">
        <v>0</v>
      </c>
      <c r="AB163" s="4">
        <v>0</v>
      </c>
      <c r="AC163" s="164">
        <v>0</v>
      </c>
      <c r="AD163" s="166" t="s">
        <v>1226</v>
      </c>
      <c r="AE163" s="10">
        <v>3</v>
      </c>
      <c r="AF163" s="10">
        <v>0</v>
      </c>
      <c r="AG163" s="3">
        <v>0</v>
      </c>
      <c r="AH163" s="5">
        <v>0</v>
      </c>
      <c r="AI163" s="164">
        <f t="shared" ref="AI163" si="917">+AG163</f>
        <v>0</v>
      </c>
      <c r="AJ163" s="166" t="s">
        <v>1226</v>
      </c>
      <c r="AK163" s="164">
        <f t="shared" ref="AK163" si="918">+AI163</f>
        <v>0</v>
      </c>
      <c r="AL163" s="166" t="s">
        <v>1226</v>
      </c>
      <c r="AM163" s="164">
        <f t="shared" ref="AM163" si="919">+AK163</f>
        <v>0</v>
      </c>
      <c r="AN163" s="166" t="s">
        <v>1226</v>
      </c>
      <c r="AO163" s="164">
        <f t="shared" ref="AO163" si="920">+AM163</f>
        <v>0</v>
      </c>
      <c r="AP163" s="166" t="s">
        <v>1226</v>
      </c>
      <c r="AQ163" s="202"/>
      <c r="AR163" s="59">
        <v>0</v>
      </c>
      <c r="AS163" s="166" t="s">
        <v>1226</v>
      </c>
      <c r="AT163" s="59">
        <v>0</v>
      </c>
      <c r="AU163" s="166" t="s">
        <v>1226</v>
      </c>
      <c r="AV163" s="39">
        <v>0</v>
      </c>
      <c r="AW163" s="40">
        <v>0</v>
      </c>
      <c r="AX163" s="58">
        <f t="shared" ref="AX163:AX171" si="921">+AZ163</f>
        <v>0</v>
      </c>
      <c r="AY163" s="166" t="s">
        <v>1226</v>
      </c>
      <c r="AZ163" s="58">
        <f t="shared" ref="AZ163:AZ171" si="922">+BB163</f>
        <v>0</v>
      </c>
      <c r="BA163" s="166" t="s">
        <v>1226</v>
      </c>
      <c r="BB163" s="39">
        <v>0</v>
      </c>
      <c r="BC163" s="40">
        <v>0</v>
      </c>
      <c r="BD163" s="39">
        <v>0</v>
      </c>
      <c r="BE163" s="5">
        <v>0</v>
      </c>
      <c r="BF163" s="164">
        <f t="shared" ref="BF163" si="923">+BD163</f>
        <v>0</v>
      </c>
      <c r="BG163" s="166" t="s">
        <v>1226</v>
      </c>
      <c r="BH163" s="39">
        <v>0</v>
      </c>
      <c r="BI163" s="40">
        <v>0</v>
      </c>
      <c r="BJ163" s="164">
        <f t="shared" si="887"/>
        <v>0</v>
      </c>
      <c r="BK163" s="166" t="s">
        <v>1226</v>
      </c>
      <c r="BL163" s="164">
        <f t="shared" si="888"/>
        <v>0</v>
      </c>
      <c r="BM163" s="166" t="s">
        <v>1226</v>
      </c>
      <c r="BN163" s="164">
        <f t="shared" si="889"/>
        <v>0</v>
      </c>
      <c r="BO163" s="166" t="s">
        <v>1226</v>
      </c>
      <c r="BP163" s="164">
        <f t="shared" si="890"/>
        <v>0</v>
      </c>
      <c r="BQ163" s="166" t="s">
        <v>1226</v>
      </c>
      <c r="BR163" s="164">
        <f t="shared" ref="BR163" si="924">+BP163</f>
        <v>0</v>
      </c>
      <c r="BS163" s="166" t="s">
        <v>1226</v>
      </c>
      <c r="BT163" s="132"/>
      <c r="BU163" s="146">
        <v>0</v>
      </c>
      <c r="BV163" s="147">
        <v>0</v>
      </c>
      <c r="BW163" s="164">
        <f t="shared" ref="BW163" si="925">+BU163</f>
        <v>0</v>
      </c>
      <c r="BX163" s="166" t="s">
        <v>1226</v>
      </c>
      <c r="BY163" s="164">
        <f t="shared" ref="BY163" si="926">+BW163</f>
        <v>0</v>
      </c>
      <c r="BZ163" s="166" t="s">
        <v>1226</v>
      </c>
      <c r="CA163" s="146"/>
      <c r="CB163" s="147"/>
      <c r="CC163" s="146"/>
      <c r="CD163" s="147"/>
      <c r="CE163" s="146"/>
      <c r="CF163" s="147"/>
      <c r="CG163" s="146"/>
      <c r="CH163" s="146"/>
      <c r="CI163" s="38"/>
    </row>
    <row r="164" spans="1:89" ht="16.5" hidden="1">
      <c r="A164" t="s">
        <v>1523</v>
      </c>
      <c r="B164">
        <v>20071</v>
      </c>
      <c r="D164" s="16" t="s">
        <v>23</v>
      </c>
      <c r="E164" t="s">
        <v>822</v>
      </c>
      <c r="G164" s="16" t="s">
        <v>818</v>
      </c>
      <c r="H164" s="197" t="s">
        <v>1285</v>
      </c>
      <c r="I164" s="9"/>
      <c r="J164" s="2"/>
      <c r="K164" s="164">
        <f>+M164</f>
        <v>4</v>
      </c>
      <c r="L164" s="166" t="s">
        <v>1226</v>
      </c>
      <c r="M164" s="10">
        <v>4</v>
      </c>
      <c r="N164" s="10">
        <v>0</v>
      </c>
      <c r="O164" s="3">
        <v>0</v>
      </c>
      <c r="P164" s="4">
        <v>0</v>
      </c>
      <c r="Q164" s="164">
        <f t="shared" si="909"/>
        <v>0</v>
      </c>
      <c r="R164" s="166" t="s">
        <v>1226</v>
      </c>
      <c r="S164" s="164">
        <f t="shared" si="910"/>
        <v>0</v>
      </c>
      <c r="T164" s="166" t="s">
        <v>1226</v>
      </c>
      <c r="U164" s="164">
        <f>+W164</f>
        <v>0</v>
      </c>
      <c r="V164" s="166" t="s">
        <v>1226</v>
      </c>
      <c r="W164" s="10">
        <v>0</v>
      </c>
      <c r="X164" s="4">
        <v>2</v>
      </c>
      <c r="Y164" s="10">
        <v>0</v>
      </c>
      <c r="Z164" s="4">
        <v>0</v>
      </c>
      <c r="AA164" s="10">
        <v>0</v>
      </c>
      <c r="AB164" s="4">
        <v>0</v>
      </c>
      <c r="AC164" s="164">
        <f>+AE164</f>
        <v>0</v>
      </c>
      <c r="AD164" s="166" t="s">
        <v>1226</v>
      </c>
      <c r="AE164" s="10">
        <v>0</v>
      </c>
      <c r="AF164" s="10">
        <v>0</v>
      </c>
      <c r="AG164" s="3">
        <v>0</v>
      </c>
      <c r="AH164" s="5">
        <v>0</v>
      </c>
      <c r="AI164" s="164">
        <f t="shared" ref="AI164" si="927">+AG164</f>
        <v>0</v>
      </c>
      <c r="AJ164" s="166" t="s">
        <v>1226</v>
      </c>
      <c r="AK164" s="164">
        <f t="shared" ref="AK164" si="928">+AI164</f>
        <v>0</v>
      </c>
      <c r="AL164" s="166" t="s">
        <v>1226</v>
      </c>
      <c r="AM164" s="164">
        <f t="shared" ref="AM164" si="929">+AK164</f>
        <v>0</v>
      </c>
      <c r="AN164" s="166" t="s">
        <v>1226</v>
      </c>
      <c r="AO164" s="164">
        <f t="shared" ref="AO164" si="930">+AM164</f>
        <v>0</v>
      </c>
      <c r="AP164" s="166" t="s">
        <v>1226</v>
      </c>
      <c r="AQ164" s="202"/>
      <c r="AR164" s="58">
        <f t="shared" ref="AR164" si="931">+AT164</f>
        <v>0</v>
      </c>
      <c r="AS164" s="166" t="s">
        <v>1226</v>
      </c>
      <c r="AT164" s="58">
        <f t="shared" ref="AT164" si="932">+AV164</f>
        <v>0</v>
      </c>
      <c r="AU164" s="166" t="s">
        <v>1226</v>
      </c>
      <c r="AV164" s="172">
        <v>0</v>
      </c>
      <c r="AW164" s="178">
        <v>2</v>
      </c>
      <c r="AX164" s="58">
        <f t="shared" si="921"/>
        <v>0</v>
      </c>
      <c r="AY164" s="166" t="s">
        <v>1226</v>
      </c>
      <c r="AZ164" s="58">
        <f t="shared" si="922"/>
        <v>0</v>
      </c>
      <c r="BA164" s="166" t="s">
        <v>1226</v>
      </c>
      <c r="BB164" s="39">
        <v>0</v>
      </c>
      <c r="BC164" s="40">
        <v>0</v>
      </c>
      <c r="BD164" s="39">
        <v>0</v>
      </c>
      <c r="BE164" s="5">
        <v>0</v>
      </c>
      <c r="BF164" s="164">
        <f t="shared" si="896"/>
        <v>0</v>
      </c>
      <c r="BG164" s="166" t="s">
        <v>1226</v>
      </c>
      <c r="BH164" s="39">
        <v>0</v>
      </c>
      <c r="BI164" s="40">
        <v>0</v>
      </c>
      <c r="BJ164" s="164">
        <f t="shared" si="887"/>
        <v>0</v>
      </c>
      <c r="BK164" s="166" t="s">
        <v>1226</v>
      </c>
      <c r="BL164" s="164">
        <f t="shared" si="888"/>
        <v>0</v>
      </c>
      <c r="BM164" s="166" t="s">
        <v>1226</v>
      </c>
      <c r="BN164" s="164">
        <f t="shared" si="889"/>
        <v>0</v>
      </c>
      <c r="BO164" s="166" t="s">
        <v>1226</v>
      </c>
      <c r="BP164" s="164">
        <f t="shared" si="890"/>
        <v>0</v>
      </c>
      <c r="BQ164" s="166" t="s">
        <v>1226</v>
      </c>
      <c r="BR164" s="164">
        <f t="shared" ref="BR164" si="933">+BP164</f>
        <v>0</v>
      </c>
      <c r="BS164" s="166" t="s">
        <v>1226</v>
      </c>
      <c r="BT164" s="132"/>
      <c r="BU164" s="146">
        <v>0</v>
      </c>
      <c r="BV164" s="147">
        <v>0</v>
      </c>
      <c r="BW164" s="164">
        <f t="shared" ref="BW164" si="934">+BU164</f>
        <v>0</v>
      </c>
      <c r="BX164" s="166" t="s">
        <v>1226</v>
      </c>
      <c r="BY164" s="164">
        <f t="shared" ref="BY164" si="935">+BW164</f>
        <v>0</v>
      </c>
      <c r="BZ164" s="166" t="s">
        <v>1226</v>
      </c>
      <c r="CA164" s="146"/>
      <c r="CB164" s="147"/>
      <c r="CC164" s="146"/>
      <c r="CD164" s="147"/>
      <c r="CE164" s="146"/>
      <c r="CF164" s="147"/>
      <c r="CG164" s="146"/>
      <c r="CH164" s="146"/>
      <c r="CI164" s="38"/>
    </row>
    <row r="165" spans="1:89" ht="16.5" hidden="1">
      <c r="H165" s="197"/>
      <c r="I165" s="9"/>
      <c r="J165" s="2"/>
      <c r="K165" s="39">
        <v>0</v>
      </c>
      <c r="L165" s="161"/>
      <c r="M165" s="10"/>
      <c r="N165" s="10"/>
      <c r="O165" s="3"/>
      <c r="P165" s="4"/>
      <c r="Q165" s="164"/>
      <c r="R165" s="166"/>
      <c r="S165" s="164"/>
      <c r="T165" s="166"/>
      <c r="U165" s="164"/>
      <c r="V165" s="166"/>
      <c r="W165" s="10"/>
      <c r="X165" s="4"/>
      <c r="Y165" s="10"/>
      <c r="Z165" s="4"/>
      <c r="AA165" s="10"/>
      <c r="AB165" s="4"/>
      <c r="AC165" s="164"/>
      <c r="AD165" s="166"/>
      <c r="AE165" s="10"/>
      <c r="AF165" s="10"/>
      <c r="AG165" s="3"/>
      <c r="AH165" s="5"/>
      <c r="AI165" s="164"/>
      <c r="AJ165" s="166"/>
      <c r="AK165" s="164"/>
      <c r="AL165" s="166"/>
      <c r="AM165" s="164"/>
      <c r="AN165" s="166"/>
      <c r="AO165" s="164"/>
      <c r="AP165" s="166"/>
      <c r="AQ165" s="202"/>
      <c r="AR165" s="59"/>
      <c r="AS165" s="166"/>
      <c r="AT165" s="59"/>
      <c r="AU165" s="166"/>
      <c r="AV165" s="59"/>
      <c r="AW165" s="166"/>
      <c r="AX165" s="58"/>
      <c r="AY165" s="166"/>
      <c r="AZ165" s="58"/>
      <c r="BA165" s="166"/>
      <c r="BB165" s="39"/>
      <c r="BC165" s="40"/>
      <c r="BD165" s="39"/>
      <c r="BE165" s="5"/>
      <c r="BF165" s="164"/>
      <c r="BG165" s="166"/>
      <c r="BH165" s="39"/>
      <c r="BI165" s="40"/>
      <c r="BJ165" s="164"/>
      <c r="BK165" s="166"/>
      <c r="BL165" s="164"/>
      <c r="BM165" s="166"/>
      <c r="BN165" s="101"/>
      <c r="BO165" s="168"/>
      <c r="BP165" s="58"/>
      <c r="BQ165" s="168"/>
      <c r="BR165" s="180"/>
      <c r="BS165" s="168"/>
      <c r="BT165" s="132"/>
      <c r="BU165" s="146"/>
      <c r="BV165" s="147"/>
      <c r="BW165" s="146"/>
      <c r="BX165" s="147"/>
      <c r="BY165" s="146"/>
      <c r="BZ165" s="147"/>
      <c r="CA165" s="146"/>
      <c r="CB165" s="147"/>
      <c r="CC165" s="146"/>
      <c r="CD165" s="147"/>
      <c r="CE165" s="146"/>
      <c r="CF165" s="147"/>
      <c r="CG165" s="146"/>
      <c r="CH165" s="146"/>
      <c r="CI165" s="38"/>
    </row>
    <row r="166" spans="1:89" ht="16.5" hidden="1">
      <c r="A166" t="s">
        <v>821</v>
      </c>
      <c r="B166" s="61" t="s">
        <v>1592</v>
      </c>
      <c r="C166" s="61"/>
      <c r="D166" s="16" t="s">
        <v>692</v>
      </c>
      <c r="E166" t="s">
        <v>819</v>
      </c>
      <c r="G166" s="16" t="s">
        <v>818</v>
      </c>
      <c r="H166" s="197" t="s">
        <v>1259</v>
      </c>
      <c r="I166" s="164">
        <f>+K166</f>
        <v>0</v>
      </c>
      <c r="J166" s="166" t="s">
        <v>1226</v>
      </c>
      <c r="K166" s="164">
        <f>+M166</f>
        <v>0</v>
      </c>
      <c r="L166" s="166" t="s">
        <v>1226</v>
      </c>
      <c r="M166" s="10">
        <v>0</v>
      </c>
      <c r="N166" s="10">
        <v>0</v>
      </c>
      <c r="O166" s="3">
        <v>0</v>
      </c>
      <c r="P166" s="4">
        <v>0</v>
      </c>
      <c r="Q166" s="164">
        <f>+O166</f>
        <v>0</v>
      </c>
      <c r="R166" s="166" t="s">
        <v>1226</v>
      </c>
      <c r="S166" s="164">
        <f t="shared" si="910"/>
        <v>0</v>
      </c>
      <c r="T166" s="166" t="s">
        <v>1226</v>
      </c>
      <c r="U166" s="164">
        <f t="shared" ref="U166:U176" si="936">+W166</f>
        <v>0</v>
      </c>
      <c r="V166" s="166" t="s">
        <v>1226</v>
      </c>
      <c r="W166" s="10">
        <v>0</v>
      </c>
      <c r="X166" s="4">
        <v>0</v>
      </c>
      <c r="Y166" s="10">
        <v>0</v>
      </c>
      <c r="Z166" s="4">
        <v>0</v>
      </c>
      <c r="AA166" s="10">
        <v>0</v>
      </c>
      <c r="AB166" s="4">
        <v>0</v>
      </c>
      <c r="AC166" s="164">
        <f>+AE166</f>
        <v>0</v>
      </c>
      <c r="AD166" s="166" t="s">
        <v>1226</v>
      </c>
      <c r="AE166" s="10">
        <v>0</v>
      </c>
      <c r="AF166" s="10">
        <v>0</v>
      </c>
      <c r="AG166" s="3">
        <v>0</v>
      </c>
      <c r="AH166" s="5">
        <v>0</v>
      </c>
      <c r="AI166" s="164">
        <f t="shared" ref="AI166:AI174" si="937">+AG166</f>
        <v>0</v>
      </c>
      <c r="AJ166" s="166" t="s">
        <v>1226</v>
      </c>
      <c r="AK166" s="164">
        <f t="shared" ref="AK166:AK174" si="938">+AI166</f>
        <v>0</v>
      </c>
      <c r="AL166" s="166" t="s">
        <v>1226</v>
      </c>
      <c r="AM166" s="164">
        <f t="shared" ref="AM166:AM174" si="939">+AK166</f>
        <v>0</v>
      </c>
      <c r="AN166" s="166" t="s">
        <v>1226</v>
      </c>
      <c r="AO166" s="164">
        <f t="shared" ref="AO166:AO174" si="940">+AM166</f>
        <v>0</v>
      </c>
      <c r="AP166" s="166" t="s">
        <v>1226</v>
      </c>
      <c r="AQ166" s="132"/>
      <c r="AR166" s="58">
        <f t="shared" ref="AR166:AR171" si="941">+AT166</f>
        <v>0</v>
      </c>
      <c r="AS166" s="166" t="s">
        <v>1226</v>
      </c>
      <c r="AT166" s="58">
        <f t="shared" ref="AT166:AT171" si="942">+AV166</f>
        <v>0</v>
      </c>
      <c r="AU166" s="166" t="s">
        <v>1226</v>
      </c>
      <c r="AV166" s="39">
        <v>0</v>
      </c>
      <c r="AW166" s="40">
        <v>0</v>
      </c>
      <c r="AX166" s="58">
        <f t="shared" si="921"/>
        <v>0</v>
      </c>
      <c r="AY166" s="166" t="s">
        <v>1226</v>
      </c>
      <c r="AZ166" s="58">
        <f t="shared" si="922"/>
        <v>0</v>
      </c>
      <c r="BA166" s="166" t="s">
        <v>1226</v>
      </c>
      <c r="BB166" s="39">
        <v>0</v>
      </c>
      <c r="BC166" s="40">
        <v>0</v>
      </c>
      <c r="BD166" s="39">
        <v>0</v>
      </c>
      <c r="BE166" s="5">
        <v>0</v>
      </c>
      <c r="BF166" s="164">
        <f t="shared" si="896"/>
        <v>0</v>
      </c>
      <c r="BG166" s="166" t="s">
        <v>1226</v>
      </c>
      <c r="BH166" s="39">
        <v>0</v>
      </c>
      <c r="BI166" s="40">
        <v>0</v>
      </c>
      <c r="BJ166" s="164">
        <f t="shared" ref="BJ166:BJ171" si="943">+BH166</f>
        <v>0</v>
      </c>
      <c r="BK166" s="166" t="s">
        <v>1226</v>
      </c>
      <c r="BL166" s="164">
        <f t="shared" ref="BL166:BL171" si="944">+BJ166</f>
        <v>0</v>
      </c>
      <c r="BM166" s="166" t="s">
        <v>1226</v>
      </c>
      <c r="BN166" s="164">
        <f t="shared" ref="BN166:BN171" si="945">+BL166</f>
        <v>0</v>
      </c>
      <c r="BO166" s="166" t="s">
        <v>1226</v>
      </c>
      <c r="BP166" s="164">
        <f t="shared" ref="BP166:BP171" si="946">+BN166</f>
        <v>0</v>
      </c>
      <c r="BQ166" s="166" t="s">
        <v>1226</v>
      </c>
      <c r="BR166" s="98">
        <v>0</v>
      </c>
      <c r="BS166" s="40">
        <v>0</v>
      </c>
      <c r="BT166" s="132"/>
      <c r="BU166" s="146">
        <v>0</v>
      </c>
      <c r="BV166" s="147">
        <v>0</v>
      </c>
      <c r="BW166" s="164">
        <f t="shared" ref="BW166" si="947">+BU166</f>
        <v>0</v>
      </c>
      <c r="BX166" s="166" t="s">
        <v>1226</v>
      </c>
      <c r="BY166" s="164">
        <f t="shared" ref="BY166:BY167" si="948">+BW166</f>
        <v>0</v>
      </c>
      <c r="BZ166" s="166" t="s">
        <v>1226</v>
      </c>
      <c r="CA166" s="146"/>
      <c r="CB166" s="147"/>
      <c r="CC166" s="146"/>
      <c r="CD166" s="147"/>
      <c r="CE166" s="146"/>
      <c r="CF166" s="147"/>
      <c r="CG166" s="146"/>
      <c r="CH166" s="146"/>
      <c r="CI166" s="38" t="s">
        <v>1666</v>
      </c>
      <c r="CJ166" t="s">
        <v>693</v>
      </c>
    </row>
    <row r="167" spans="1:89" ht="16.5" hidden="1">
      <c r="A167" t="s">
        <v>821</v>
      </c>
      <c r="B167" s="719" t="s">
        <v>1592</v>
      </c>
      <c r="C167" s="719"/>
      <c r="D167" s="16" t="s">
        <v>692</v>
      </c>
      <c r="E167" t="s">
        <v>819</v>
      </c>
      <c r="G167" s="16" t="s">
        <v>818</v>
      </c>
      <c r="H167" s="197" t="s">
        <v>1665</v>
      </c>
      <c r="I167" s="164">
        <v>0</v>
      </c>
      <c r="J167" s="166" t="s">
        <v>1226</v>
      </c>
      <c r="K167" s="164">
        <v>0</v>
      </c>
      <c r="L167" s="166" t="s">
        <v>1226</v>
      </c>
      <c r="M167" s="10">
        <v>0</v>
      </c>
      <c r="N167" s="4">
        <v>0</v>
      </c>
      <c r="O167" s="10">
        <v>0</v>
      </c>
      <c r="P167" s="4">
        <v>0</v>
      </c>
      <c r="Q167" s="10">
        <v>0</v>
      </c>
      <c r="R167" s="4">
        <v>0</v>
      </c>
      <c r="S167" s="164">
        <f t="shared" si="910"/>
        <v>0</v>
      </c>
      <c r="T167" s="166" t="s">
        <v>1226</v>
      </c>
      <c r="U167" s="164">
        <f t="shared" si="936"/>
        <v>0</v>
      </c>
      <c r="V167" s="166" t="s">
        <v>1226</v>
      </c>
      <c r="W167" s="164">
        <f t="shared" ref="W167" si="949">+Y167</f>
        <v>0</v>
      </c>
      <c r="X167" s="166" t="s">
        <v>1226</v>
      </c>
      <c r="Y167" s="10">
        <v>0</v>
      </c>
      <c r="Z167" s="4">
        <v>0</v>
      </c>
      <c r="AA167" s="10">
        <v>0</v>
      </c>
      <c r="AB167" s="4">
        <v>0</v>
      </c>
      <c r="AC167" s="164">
        <f t="shared" ref="AC167" si="950">+AE167</f>
        <v>0</v>
      </c>
      <c r="AD167" s="166" t="s">
        <v>1226</v>
      </c>
      <c r="AE167" s="10">
        <v>0</v>
      </c>
      <c r="AF167" s="4">
        <v>0</v>
      </c>
      <c r="AG167" s="10">
        <v>0</v>
      </c>
      <c r="AH167" s="5">
        <v>0</v>
      </c>
      <c r="AI167" s="164">
        <f t="shared" ref="AI167" si="951">+AG167</f>
        <v>0</v>
      </c>
      <c r="AJ167" s="166" t="s">
        <v>1226</v>
      </c>
      <c r="AK167" s="164">
        <f t="shared" ref="AK167" si="952">+AI167</f>
        <v>0</v>
      </c>
      <c r="AL167" s="166" t="s">
        <v>1226</v>
      </c>
      <c r="AM167" s="164">
        <f t="shared" ref="AM167" si="953">+AK167</f>
        <v>0</v>
      </c>
      <c r="AN167" s="166" t="s">
        <v>1226</v>
      </c>
      <c r="AO167" s="164">
        <f t="shared" ref="AO167" si="954">+AM167</f>
        <v>0</v>
      </c>
      <c r="AP167" s="166" t="s">
        <v>1226</v>
      </c>
      <c r="AQ167" s="132"/>
      <c r="AR167" s="58">
        <f t="shared" si="941"/>
        <v>0</v>
      </c>
      <c r="AS167" s="166" t="s">
        <v>1226</v>
      </c>
      <c r="AT167" s="58">
        <f t="shared" si="942"/>
        <v>0</v>
      </c>
      <c r="AU167" s="166" t="s">
        <v>1226</v>
      </c>
      <c r="AV167" s="39">
        <v>0</v>
      </c>
      <c r="AW167" s="40">
        <v>0</v>
      </c>
      <c r="AX167" s="164">
        <f t="shared" si="921"/>
        <v>0</v>
      </c>
      <c r="AY167" s="166" t="s">
        <v>1226</v>
      </c>
      <c r="AZ167" s="164">
        <f t="shared" si="922"/>
        <v>0</v>
      </c>
      <c r="BA167" s="166" t="s">
        <v>1226</v>
      </c>
      <c r="BB167" s="39">
        <v>0</v>
      </c>
      <c r="BC167" s="40">
        <v>0</v>
      </c>
      <c r="BD167" s="39">
        <v>0</v>
      </c>
      <c r="BE167" s="5">
        <v>0</v>
      </c>
      <c r="BF167" s="164">
        <f t="shared" ref="BF167" si="955">+BD167</f>
        <v>0</v>
      </c>
      <c r="BG167" s="166" t="s">
        <v>1226</v>
      </c>
      <c r="BH167" s="39">
        <v>0</v>
      </c>
      <c r="BI167" s="40">
        <v>0</v>
      </c>
      <c r="BJ167" s="164">
        <f t="shared" si="943"/>
        <v>0</v>
      </c>
      <c r="BK167" s="166" t="s">
        <v>1226</v>
      </c>
      <c r="BL167" s="164">
        <f t="shared" si="944"/>
        <v>0</v>
      </c>
      <c r="BM167" s="166" t="s">
        <v>1226</v>
      </c>
      <c r="BN167" s="164">
        <f t="shared" si="945"/>
        <v>0</v>
      </c>
      <c r="BO167" s="166" t="s">
        <v>1226</v>
      </c>
      <c r="BP167" s="164">
        <f t="shared" si="946"/>
        <v>0</v>
      </c>
      <c r="BQ167" s="166" t="s">
        <v>1226</v>
      </c>
      <c r="BR167" s="98">
        <v>0</v>
      </c>
      <c r="BS167" s="40">
        <v>0</v>
      </c>
      <c r="BT167" s="132"/>
      <c r="BU167" s="146">
        <v>0</v>
      </c>
      <c r="BV167" s="147">
        <v>0</v>
      </c>
      <c r="BW167" s="164">
        <f t="shared" ref="BW167" si="956">+BU167</f>
        <v>0</v>
      </c>
      <c r="BX167" s="166" t="s">
        <v>1226</v>
      </c>
      <c r="BY167" s="164">
        <f t="shared" si="948"/>
        <v>0</v>
      </c>
      <c r="BZ167" s="166" t="s">
        <v>1226</v>
      </c>
      <c r="CA167" s="146"/>
      <c r="CB167" s="147"/>
      <c r="CC167" s="146"/>
      <c r="CD167" s="147"/>
      <c r="CE167" s="146"/>
      <c r="CF167" s="147"/>
      <c r="CG167" s="146"/>
      <c r="CH167" s="146"/>
      <c r="CI167" s="38" t="s">
        <v>1666</v>
      </c>
    </row>
    <row r="168" spans="1:89" ht="16.5" hidden="1">
      <c r="A168" t="s">
        <v>821</v>
      </c>
      <c r="B168" t="s">
        <v>4</v>
      </c>
      <c r="D168" s="16" t="s">
        <v>692</v>
      </c>
      <c r="E168" t="s">
        <v>871</v>
      </c>
      <c r="G168" s="16" t="s">
        <v>818</v>
      </c>
      <c r="H168" s="197" t="s">
        <v>1257</v>
      </c>
      <c r="I168" s="164">
        <f>+K168</f>
        <v>0</v>
      </c>
      <c r="J168" s="166" t="s">
        <v>1226</v>
      </c>
      <c r="K168" s="164">
        <f>+M168</f>
        <v>0</v>
      </c>
      <c r="L168" s="166" t="s">
        <v>1226</v>
      </c>
      <c r="M168" s="3">
        <v>0</v>
      </c>
      <c r="N168" s="4">
        <v>0</v>
      </c>
      <c r="O168" s="10">
        <v>1</v>
      </c>
      <c r="P168" s="4">
        <v>0</v>
      </c>
      <c r="Q168" s="164">
        <v>0</v>
      </c>
      <c r="R168" s="166" t="s">
        <v>1226</v>
      </c>
      <c r="S168" s="164">
        <f t="shared" si="910"/>
        <v>0</v>
      </c>
      <c r="T168" s="166" t="s">
        <v>1226</v>
      </c>
      <c r="U168" s="164">
        <f t="shared" si="936"/>
        <v>0</v>
      </c>
      <c r="V168" s="166" t="s">
        <v>1226</v>
      </c>
      <c r="W168" s="10">
        <v>0</v>
      </c>
      <c r="X168" s="4">
        <v>0</v>
      </c>
      <c r="Y168" s="10">
        <v>0</v>
      </c>
      <c r="Z168" s="4">
        <v>0</v>
      </c>
      <c r="AA168" s="10">
        <v>0</v>
      </c>
      <c r="AB168" s="4">
        <v>0</v>
      </c>
      <c r="AC168" s="164">
        <f>+AE168</f>
        <v>0</v>
      </c>
      <c r="AD168" s="166" t="s">
        <v>1226</v>
      </c>
      <c r="AE168" s="10">
        <v>0</v>
      </c>
      <c r="AF168" s="4">
        <v>0</v>
      </c>
      <c r="AG168" s="10">
        <v>0</v>
      </c>
      <c r="AH168" s="5">
        <v>0</v>
      </c>
      <c r="AI168" s="164">
        <f t="shared" si="937"/>
        <v>0</v>
      </c>
      <c r="AJ168" s="166" t="s">
        <v>1226</v>
      </c>
      <c r="AK168" s="164">
        <f t="shared" si="938"/>
        <v>0</v>
      </c>
      <c r="AL168" s="166" t="s">
        <v>1226</v>
      </c>
      <c r="AM168" s="164">
        <f t="shared" si="939"/>
        <v>0</v>
      </c>
      <c r="AN168" s="166" t="s">
        <v>1226</v>
      </c>
      <c r="AO168" s="164">
        <f t="shared" si="940"/>
        <v>0</v>
      </c>
      <c r="AP168" s="166" t="s">
        <v>1226</v>
      </c>
      <c r="AQ168" s="132"/>
      <c r="AR168" s="58">
        <f t="shared" si="941"/>
        <v>0</v>
      </c>
      <c r="AS168" s="166" t="s">
        <v>1226</v>
      </c>
      <c r="AT168" s="58">
        <f t="shared" si="942"/>
        <v>0</v>
      </c>
      <c r="AU168" s="166" t="s">
        <v>1226</v>
      </c>
      <c r="AV168" s="39">
        <v>0</v>
      </c>
      <c r="AW168" s="40">
        <v>0</v>
      </c>
      <c r="AX168" s="58">
        <f t="shared" si="921"/>
        <v>0</v>
      </c>
      <c r="AY168" s="166" t="s">
        <v>1226</v>
      </c>
      <c r="AZ168" s="58">
        <f t="shared" si="922"/>
        <v>0</v>
      </c>
      <c r="BA168" s="166" t="s">
        <v>1226</v>
      </c>
      <c r="BB168" s="39">
        <v>0</v>
      </c>
      <c r="BC168" s="40">
        <v>0</v>
      </c>
      <c r="BD168" s="39">
        <v>0</v>
      </c>
      <c r="BE168" s="5">
        <v>0</v>
      </c>
      <c r="BF168" s="164">
        <f t="shared" si="896"/>
        <v>0</v>
      </c>
      <c r="BG168" s="166" t="s">
        <v>1226</v>
      </c>
      <c r="BH168" s="39">
        <v>0</v>
      </c>
      <c r="BI168" s="40">
        <v>0</v>
      </c>
      <c r="BJ168" s="164">
        <f t="shared" si="943"/>
        <v>0</v>
      </c>
      <c r="BK168" s="166" t="s">
        <v>1226</v>
      </c>
      <c r="BL168" s="164">
        <f t="shared" si="944"/>
        <v>0</v>
      </c>
      <c r="BM168" s="166" t="s">
        <v>1226</v>
      </c>
      <c r="BN168" s="164">
        <f t="shared" si="945"/>
        <v>0</v>
      </c>
      <c r="BO168" s="166" t="s">
        <v>1226</v>
      </c>
      <c r="BP168" s="164">
        <f t="shared" si="946"/>
        <v>0</v>
      </c>
      <c r="BQ168" s="166" t="s">
        <v>1226</v>
      </c>
      <c r="BR168" s="98">
        <v>0</v>
      </c>
      <c r="BS168" s="40">
        <v>0</v>
      </c>
      <c r="BT168" s="132"/>
      <c r="BU168" s="146">
        <v>0</v>
      </c>
      <c r="BV168" s="147">
        <v>0</v>
      </c>
      <c r="BW168" s="164">
        <f t="shared" ref="BW168" si="957">+BU168</f>
        <v>0</v>
      </c>
      <c r="BX168" s="166" t="s">
        <v>1226</v>
      </c>
      <c r="BY168" s="164">
        <f t="shared" ref="BY168" si="958">+BW168</f>
        <v>0</v>
      </c>
      <c r="BZ168" s="166" t="s">
        <v>1226</v>
      </c>
      <c r="CA168" s="146"/>
      <c r="CB168" s="147"/>
      <c r="CC168" s="146"/>
      <c r="CD168" s="147"/>
      <c r="CE168" s="146"/>
      <c r="CF168" s="147"/>
      <c r="CG168" s="146"/>
      <c r="CH168" s="146"/>
      <c r="CI168" s="38" t="s">
        <v>1258</v>
      </c>
    </row>
    <row r="169" spans="1:89" ht="16.5" hidden="1">
      <c r="A169" t="s">
        <v>821</v>
      </c>
      <c r="B169">
        <v>0</v>
      </c>
      <c r="D169" s="16" t="s">
        <v>692</v>
      </c>
      <c r="E169" t="s">
        <v>821</v>
      </c>
      <c r="G169" s="16" t="s">
        <v>818</v>
      </c>
      <c r="H169" s="197" t="s">
        <v>1581</v>
      </c>
      <c r="I169" s="164">
        <f>+K169</f>
        <v>0</v>
      </c>
      <c r="J169" s="166" t="s">
        <v>1226</v>
      </c>
      <c r="K169" s="164">
        <v>0</v>
      </c>
      <c r="L169" s="166" t="s">
        <v>1226</v>
      </c>
      <c r="M169" s="3">
        <v>1</v>
      </c>
      <c r="N169" s="4">
        <v>0</v>
      </c>
      <c r="O169" s="10">
        <v>0</v>
      </c>
      <c r="P169" s="4">
        <v>0</v>
      </c>
      <c r="Q169" s="164">
        <v>0</v>
      </c>
      <c r="R169" s="166" t="s">
        <v>1226</v>
      </c>
      <c r="S169" s="164">
        <f t="shared" ref="S169" si="959">+U169</f>
        <v>0</v>
      </c>
      <c r="T169" s="166" t="s">
        <v>1226</v>
      </c>
      <c r="U169" s="164">
        <f t="shared" ref="U169" si="960">+W169</f>
        <v>0</v>
      </c>
      <c r="V169" s="166" t="s">
        <v>1226</v>
      </c>
      <c r="W169" s="10">
        <v>0</v>
      </c>
      <c r="X169" s="4">
        <v>0</v>
      </c>
      <c r="Y169" s="10">
        <v>0</v>
      </c>
      <c r="Z169" s="4">
        <v>0</v>
      </c>
      <c r="AA169" s="10">
        <v>0</v>
      </c>
      <c r="AB169" s="4">
        <v>0</v>
      </c>
      <c r="AC169" s="164">
        <f>+AE169</f>
        <v>0</v>
      </c>
      <c r="AD169" s="166" t="s">
        <v>1226</v>
      </c>
      <c r="AE169" s="10">
        <v>0</v>
      </c>
      <c r="AF169" s="4">
        <v>0</v>
      </c>
      <c r="AG169" s="10">
        <v>0</v>
      </c>
      <c r="AH169" s="5">
        <v>0</v>
      </c>
      <c r="AI169" s="164">
        <f t="shared" ref="AI169" si="961">+AG169</f>
        <v>0</v>
      </c>
      <c r="AJ169" s="166" t="s">
        <v>1226</v>
      </c>
      <c r="AK169" s="164">
        <f t="shared" ref="AK169" si="962">+AI169</f>
        <v>0</v>
      </c>
      <c r="AL169" s="166" t="s">
        <v>1226</v>
      </c>
      <c r="AM169" s="164">
        <f t="shared" ref="AM169" si="963">+AK169</f>
        <v>0</v>
      </c>
      <c r="AN169" s="166" t="s">
        <v>1226</v>
      </c>
      <c r="AO169" s="164">
        <f t="shared" ref="AO169" si="964">+AM169</f>
        <v>0</v>
      </c>
      <c r="AP169" s="166" t="s">
        <v>1226</v>
      </c>
      <c r="AQ169" s="132"/>
      <c r="AR169" s="58">
        <f t="shared" ref="AR169" si="965">+AT169</f>
        <v>0</v>
      </c>
      <c r="AS169" s="166" t="s">
        <v>1226</v>
      </c>
      <c r="AT169" s="58">
        <f t="shared" ref="AT169" si="966">+AV169</f>
        <v>0</v>
      </c>
      <c r="AU169" s="166" t="s">
        <v>1226</v>
      </c>
      <c r="AV169" s="39">
        <v>0</v>
      </c>
      <c r="AW169" s="40">
        <v>0</v>
      </c>
      <c r="AX169" s="58">
        <f t="shared" ref="AX169" si="967">+AZ169</f>
        <v>0</v>
      </c>
      <c r="AY169" s="166" t="s">
        <v>1226</v>
      </c>
      <c r="AZ169" s="58">
        <f t="shared" ref="AZ169" si="968">+BB169</f>
        <v>0</v>
      </c>
      <c r="BA169" s="166" t="s">
        <v>1226</v>
      </c>
      <c r="BB169" s="39">
        <v>0</v>
      </c>
      <c r="BC169" s="40">
        <v>0</v>
      </c>
      <c r="BD169" s="39">
        <v>0</v>
      </c>
      <c r="BE169" s="5">
        <v>0</v>
      </c>
      <c r="BF169" s="164">
        <f t="shared" ref="BF169" si="969">+BD169</f>
        <v>0</v>
      </c>
      <c r="BG169" s="166" t="s">
        <v>1226</v>
      </c>
      <c r="BH169" s="39">
        <v>0</v>
      </c>
      <c r="BI169" s="40">
        <v>0</v>
      </c>
      <c r="BJ169" s="164">
        <f t="shared" ref="BJ169" si="970">+BH169</f>
        <v>0</v>
      </c>
      <c r="BK169" s="166" t="s">
        <v>1226</v>
      </c>
      <c r="BL169" s="164">
        <f t="shared" ref="BL169" si="971">+BJ169</f>
        <v>0</v>
      </c>
      <c r="BM169" s="166" t="s">
        <v>1226</v>
      </c>
      <c r="BN169" s="164">
        <f t="shared" ref="BN169" si="972">+BL169</f>
        <v>0</v>
      </c>
      <c r="BO169" s="166" t="s">
        <v>1226</v>
      </c>
      <c r="BP169" s="164">
        <f t="shared" ref="BP169" si="973">+BN169</f>
        <v>0</v>
      </c>
      <c r="BQ169" s="166" t="s">
        <v>1226</v>
      </c>
      <c r="BR169" s="18">
        <v>1</v>
      </c>
      <c r="BS169" s="40">
        <v>0</v>
      </c>
      <c r="BT169" s="132"/>
      <c r="BU169" s="146">
        <v>0</v>
      </c>
      <c r="BV169" s="147">
        <v>0</v>
      </c>
      <c r="BW169" s="164">
        <f t="shared" ref="BW169:BW170" si="974">+BU169</f>
        <v>0</v>
      </c>
      <c r="BX169" s="166" t="s">
        <v>1226</v>
      </c>
      <c r="BY169" s="164">
        <f t="shared" ref="BY169:BY170" si="975">+BW169</f>
        <v>0</v>
      </c>
      <c r="BZ169" s="166" t="s">
        <v>1226</v>
      </c>
      <c r="CA169" s="146"/>
      <c r="CB169" s="147"/>
      <c r="CC169" s="146"/>
      <c r="CD169" s="147"/>
      <c r="CE169" s="146"/>
      <c r="CF169" s="147"/>
      <c r="CG169" s="146"/>
      <c r="CH169" s="146"/>
      <c r="CI169" s="38"/>
    </row>
    <row r="170" spans="1:89" ht="16.5" hidden="1">
      <c r="A170" t="s">
        <v>821</v>
      </c>
      <c r="B170" t="s">
        <v>4</v>
      </c>
      <c r="D170" s="16" t="s">
        <v>692</v>
      </c>
      <c r="E170" s="60" t="s">
        <v>871</v>
      </c>
      <c r="F170" s="1102"/>
      <c r="G170" s="16" t="s">
        <v>818</v>
      </c>
      <c r="H170" s="197" t="s">
        <v>1582</v>
      </c>
      <c r="I170" s="164">
        <f>+K170</f>
        <v>0</v>
      </c>
      <c r="J170" s="166" t="s">
        <v>1226</v>
      </c>
      <c r="K170" s="164">
        <v>0</v>
      </c>
      <c r="L170" s="166" t="s">
        <v>1226</v>
      </c>
      <c r="M170" s="3">
        <v>0</v>
      </c>
      <c r="N170" s="4">
        <v>0</v>
      </c>
      <c r="O170" s="10">
        <v>0</v>
      </c>
      <c r="P170" s="4">
        <v>0</v>
      </c>
      <c r="Q170" s="164">
        <v>0</v>
      </c>
      <c r="R170" s="166" t="s">
        <v>1226</v>
      </c>
      <c r="S170" s="164">
        <f t="shared" ref="S170" si="976">+U170</f>
        <v>0</v>
      </c>
      <c r="T170" s="166" t="s">
        <v>1226</v>
      </c>
      <c r="U170" s="164">
        <f t="shared" ref="U170" si="977">+W170</f>
        <v>0</v>
      </c>
      <c r="V170" s="166" t="s">
        <v>1226</v>
      </c>
      <c r="W170" s="10">
        <v>0</v>
      </c>
      <c r="X170" s="4">
        <v>0</v>
      </c>
      <c r="Y170" s="10">
        <v>0</v>
      </c>
      <c r="Z170" s="4">
        <v>0</v>
      </c>
      <c r="AA170" s="10">
        <v>0</v>
      </c>
      <c r="AB170" s="4">
        <v>0</v>
      </c>
      <c r="AC170" s="164">
        <f>+AE170</f>
        <v>0</v>
      </c>
      <c r="AD170" s="166" t="s">
        <v>1226</v>
      </c>
      <c r="AE170" s="10">
        <v>0</v>
      </c>
      <c r="AF170" s="4">
        <v>0</v>
      </c>
      <c r="AG170" s="10">
        <v>0</v>
      </c>
      <c r="AH170" s="5">
        <v>0</v>
      </c>
      <c r="AI170" s="164">
        <f t="shared" ref="AI170" si="978">+AG170</f>
        <v>0</v>
      </c>
      <c r="AJ170" s="166" t="s">
        <v>1226</v>
      </c>
      <c r="AK170" s="164">
        <f t="shared" ref="AK170" si="979">+AI170</f>
        <v>0</v>
      </c>
      <c r="AL170" s="166" t="s">
        <v>1226</v>
      </c>
      <c r="AM170" s="164">
        <f t="shared" ref="AM170" si="980">+AK170</f>
        <v>0</v>
      </c>
      <c r="AN170" s="166" t="s">
        <v>1226</v>
      </c>
      <c r="AO170" s="164">
        <f t="shared" ref="AO170" si="981">+AM170</f>
        <v>0</v>
      </c>
      <c r="AP170" s="166" t="s">
        <v>1226</v>
      </c>
      <c r="AQ170" s="132"/>
      <c r="AR170" s="58">
        <f t="shared" ref="AR170" si="982">+AT170</f>
        <v>0</v>
      </c>
      <c r="AS170" s="166" t="s">
        <v>1226</v>
      </c>
      <c r="AT170" s="58">
        <v>0</v>
      </c>
      <c r="AU170" s="166" t="s">
        <v>1226</v>
      </c>
      <c r="AV170" s="39">
        <v>1</v>
      </c>
      <c r="AW170" s="40">
        <v>0</v>
      </c>
      <c r="AX170" s="58"/>
      <c r="AY170" s="166"/>
      <c r="AZ170" s="58"/>
      <c r="BA170" s="166"/>
      <c r="BB170" s="39"/>
      <c r="BC170" s="40"/>
      <c r="BD170" s="39"/>
      <c r="BE170" s="5"/>
      <c r="BF170" s="164"/>
      <c r="BG170" s="166"/>
      <c r="BH170" s="39"/>
      <c r="BI170" s="40"/>
      <c r="BJ170" s="164"/>
      <c r="BK170" s="166"/>
      <c r="BL170" s="164">
        <f t="shared" ref="BL170" si="983">+BJ170</f>
        <v>0</v>
      </c>
      <c r="BM170" s="166" t="s">
        <v>1226</v>
      </c>
      <c r="BN170" s="164">
        <f t="shared" ref="BN170" si="984">+BL170</f>
        <v>0</v>
      </c>
      <c r="BO170" s="166" t="s">
        <v>1226</v>
      </c>
      <c r="BP170" s="164">
        <f t="shared" ref="BP170" si="985">+BN170</f>
        <v>0</v>
      </c>
      <c r="BQ170" s="166" t="s">
        <v>1226</v>
      </c>
      <c r="BR170" s="98">
        <v>0</v>
      </c>
      <c r="BS170" s="40">
        <v>0</v>
      </c>
      <c r="BT170" s="132"/>
      <c r="BU170" s="146">
        <v>0</v>
      </c>
      <c r="BV170" s="147">
        <v>0</v>
      </c>
      <c r="BW170" s="164">
        <f t="shared" si="974"/>
        <v>0</v>
      </c>
      <c r="BX170" s="166" t="s">
        <v>1226</v>
      </c>
      <c r="BY170" s="164">
        <f t="shared" si="975"/>
        <v>0</v>
      </c>
      <c r="BZ170" s="166" t="s">
        <v>1226</v>
      </c>
      <c r="CA170" s="146"/>
      <c r="CB170" s="147"/>
      <c r="CC170" s="146"/>
      <c r="CD170" s="147"/>
      <c r="CE170" s="146"/>
      <c r="CF170" s="147"/>
      <c r="CG170" s="146"/>
      <c r="CH170" s="146"/>
      <c r="CI170" s="38"/>
    </row>
    <row r="171" spans="1:89" ht="16.5" hidden="1">
      <c r="A171" t="s">
        <v>821</v>
      </c>
      <c r="B171">
        <v>20122</v>
      </c>
      <c r="D171" s="16" t="s">
        <v>691</v>
      </c>
      <c r="E171" t="s">
        <v>819</v>
      </c>
      <c r="G171" s="16" t="s">
        <v>818</v>
      </c>
      <c r="H171" s="197" t="s">
        <v>1340</v>
      </c>
      <c r="I171" s="9"/>
      <c r="J171" s="2"/>
      <c r="K171" s="3">
        <v>0</v>
      </c>
      <c r="L171" s="4">
        <v>0</v>
      </c>
      <c r="M171" s="3">
        <v>0</v>
      </c>
      <c r="N171" s="4">
        <v>0</v>
      </c>
      <c r="O171" s="10">
        <v>0</v>
      </c>
      <c r="P171" s="4">
        <v>0</v>
      </c>
      <c r="Q171" s="164">
        <f t="shared" ref="Q171:Q173" si="986">+O171</f>
        <v>0</v>
      </c>
      <c r="R171" s="166" t="s">
        <v>1226</v>
      </c>
      <c r="S171" s="164">
        <f t="shared" si="910"/>
        <v>17</v>
      </c>
      <c r="T171" s="166" t="s">
        <v>1226</v>
      </c>
      <c r="U171" s="164">
        <f t="shared" si="936"/>
        <v>17</v>
      </c>
      <c r="V171" s="166" t="s">
        <v>1226</v>
      </c>
      <c r="W171" s="10">
        <v>17</v>
      </c>
      <c r="X171" s="4">
        <v>0</v>
      </c>
      <c r="Y171" s="10">
        <v>14</v>
      </c>
      <c r="Z171" s="4">
        <v>0</v>
      </c>
      <c r="AA171" s="33">
        <v>19</v>
      </c>
      <c r="AB171" s="402">
        <v>0</v>
      </c>
      <c r="AC171" s="164">
        <f t="shared" ref="AC171:AC175" si="987">+AE171</f>
        <v>0</v>
      </c>
      <c r="AD171" s="166" t="s">
        <v>1226</v>
      </c>
      <c r="AE171" s="10">
        <v>0</v>
      </c>
      <c r="AF171" s="4">
        <v>0</v>
      </c>
      <c r="AG171" s="3">
        <v>0</v>
      </c>
      <c r="AH171" s="5">
        <v>0</v>
      </c>
      <c r="AI171" s="164">
        <f t="shared" si="937"/>
        <v>0</v>
      </c>
      <c r="AJ171" s="166" t="s">
        <v>1226</v>
      </c>
      <c r="AK171" s="164">
        <f t="shared" si="938"/>
        <v>0</v>
      </c>
      <c r="AL171" s="166" t="s">
        <v>1226</v>
      </c>
      <c r="AM171" s="164">
        <f t="shared" si="939"/>
        <v>0</v>
      </c>
      <c r="AN171" s="166" t="s">
        <v>1226</v>
      </c>
      <c r="AO171" s="164">
        <f t="shared" si="940"/>
        <v>0</v>
      </c>
      <c r="AP171" s="166" t="s">
        <v>1226</v>
      </c>
      <c r="AQ171" s="132"/>
      <c r="AR171" s="58">
        <f t="shared" si="941"/>
        <v>0</v>
      </c>
      <c r="AS171" s="166" t="s">
        <v>1226</v>
      </c>
      <c r="AT171" s="58">
        <f t="shared" si="942"/>
        <v>0</v>
      </c>
      <c r="AU171" s="166" t="s">
        <v>1226</v>
      </c>
      <c r="AV171" s="39">
        <v>0</v>
      </c>
      <c r="AW171" s="40">
        <v>0</v>
      </c>
      <c r="AX171" s="58">
        <f t="shared" si="921"/>
        <v>0</v>
      </c>
      <c r="AY171" s="166" t="s">
        <v>1226</v>
      </c>
      <c r="AZ171" s="58">
        <f t="shared" si="922"/>
        <v>0</v>
      </c>
      <c r="BA171" s="166" t="s">
        <v>1226</v>
      </c>
      <c r="BB171" s="39">
        <v>0</v>
      </c>
      <c r="BC171" s="40">
        <v>0</v>
      </c>
      <c r="BD171" s="39">
        <v>0</v>
      </c>
      <c r="BE171" s="5">
        <v>0</v>
      </c>
      <c r="BF171" s="164">
        <f t="shared" si="896"/>
        <v>0</v>
      </c>
      <c r="BG171" s="166" t="s">
        <v>1226</v>
      </c>
      <c r="BH171" s="39">
        <v>0</v>
      </c>
      <c r="BI171" s="40">
        <v>0</v>
      </c>
      <c r="BJ171" s="164">
        <f t="shared" si="943"/>
        <v>0</v>
      </c>
      <c r="BK171" s="166" t="s">
        <v>1226</v>
      </c>
      <c r="BL171" s="164">
        <f t="shared" si="944"/>
        <v>0</v>
      </c>
      <c r="BM171" s="166" t="s">
        <v>1226</v>
      </c>
      <c r="BN171" s="164">
        <f t="shared" si="945"/>
        <v>0</v>
      </c>
      <c r="BO171" s="166" t="s">
        <v>1226</v>
      </c>
      <c r="BP171" s="164">
        <f t="shared" si="946"/>
        <v>0</v>
      </c>
      <c r="BQ171" s="166" t="s">
        <v>1226</v>
      </c>
      <c r="BR171" s="98">
        <v>0</v>
      </c>
      <c r="BS171" s="40">
        <v>0</v>
      </c>
      <c r="BT171" s="132"/>
      <c r="BU171" s="146">
        <v>0</v>
      </c>
      <c r="BV171" s="147">
        <v>0</v>
      </c>
      <c r="BW171" s="164">
        <f t="shared" ref="BW171" si="988">+BU171</f>
        <v>0</v>
      </c>
      <c r="BX171" s="166" t="s">
        <v>1226</v>
      </c>
      <c r="BY171" s="164">
        <f t="shared" ref="BY171" si="989">+BW171</f>
        <v>0</v>
      </c>
      <c r="BZ171" s="166" t="s">
        <v>1226</v>
      </c>
      <c r="CA171" s="146"/>
      <c r="CB171" s="147"/>
      <c r="CC171" s="146"/>
      <c r="CD171" s="147"/>
      <c r="CE171" s="146"/>
      <c r="CF171" s="147"/>
      <c r="CG171" s="146"/>
      <c r="CH171" s="146"/>
      <c r="CI171" s="38" t="s">
        <v>148</v>
      </c>
      <c r="CJ171" s="123" t="s">
        <v>694</v>
      </c>
    </row>
    <row r="172" spans="1:89" ht="16.5" hidden="1">
      <c r="A172" t="s">
        <v>821</v>
      </c>
      <c r="B172">
        <v>20122</v>
      </c>
      <c r="C172" t="s">
        <v>348</v>
      </c>
      <c r="D172" s="16" t="s">
        <v>691</v>
      </c>
      <c r="E172" t="s">
        <v>819</v>
      </c>
      <c r="G172" s="16" t="s">
        <v>818</v>
      </c>
      <c r="H172" s="590" t="s">
        <v>2523</v>
      </c>
      <c r="I172" s="164">
        <v>0</v>
      </c>
      <c r="J172" s="166" t="s">
        <v>1226</v>
      </c>
      <c r="K172" s="3"/>
      <c r="L172" s="4">
        <v>0</v>
      </c>
      <c r="M172" s="3">
        <v>0</v>
      </c>
      <c r="N172" s="4">
        <v>0</v>
      </c>
      <c r="O172" s="10">
        <v>6</v>
      </c>
      <c r="P172" s="4">
        <v>0</v>
      </c>
      <c r="Q172" s="164">
        <f t="shared" si="986"/>
        <v>6</v>
      </c>
      <c r="R172" s="166" t="s">
        <v>1226</v>
      </c>
      <c r="S172" s="164">
        <f t="shared" ref="S172" si="990">+U172</f>
        <v>7</v>
      </c>
      <c r="T172" s="166" t="s">
        <v>1226</v>
      </c>
      <c r="U172" s="164">
        <f t="shared" si="936"/>
        <v>7</v>
      </c>
      <c r="V172" s="166" t="s">
        <v>1226</v>
      </c>
      <c r="W172" s="10">
        <v>7</v>
      </c>
      <c r="X172" s="4">
        <v>0</v>
      </c>
      <c r="Y172" s="33">
        <v>7</v>
      </c>
      <c r="Z172" s="402">
        <v>0</v>
      </c>
      <c r="AA172" s="10">
        <v>10</v>
      </c>
      <c r="AB172" s="4">
        <v>0</v>
      </c>
      <c r="AC172" s="164">
        <f t="shared" ref="AC172" si="991">+AE172</f>
        <v>0</v>
      </c>
      <c r="AD172" s="166" t="s">
        <v>1226</v>
      </c>
      <c r="AE172" s="10">
        <v>0</v>
      </c>
      <c r="AF172" s="4">
        <v>0</v>
      </c>
      <c r="AG172" s="3">
        <v>0</v>
      </c>
      <c r="AH172" s="5">
        <v>0</v>
      </c>
      <c r="AI172" s="164">
        <f t="shared" si="937"/>
        <v>0</v>
      </c>
      <c r="AJ172" s="166" t="s">
        <v>1226</v>
      </c>
      <c r="AK172" s="164">
        <f t="shared" si="938"/>
        <v>0</v>
      </c>
      <c r="AL172" s="166" t="s">
        <v>1226</v>
      </c>
      <c r="AM172" s="164">
        <f t="shared" si="939"/>
        <v>0</v>
      </c>
      <c r="AN172" s="166" t="s">
        <v>1226</v>
      </c>
      <c r="AO172" s="164">
        <f t="shared" si="940"/>
        <v>0</v>
      </c>
      <c r="AP172" s="166" t="s">
        <v>1226</v>
      </c>
      <c r="AQ172" s="132"/>
      <c r="AR172" s="59"/>
      <c r="AS172" s="166"/>
      <c r="AT172" s="59"/>
      <c r="AU172" s="166"/>
      <c r="AV172" s="39"/>
      <c r="AW172" s="40"/>
      <c r="AX172" s="58"/>
      <c r="AY172" s="166"/>
      <c r="AZ172" s="58"/>
      <c r="BA172" s="166"/>
      <c r="BB172" s="39"/>
      <c r="BC172" s="40"/>
      <c r="BD172" s="39"/>
      <c r="BE172" s="5"/>
      <c r="BF172" s="164"/>
      <c r="BG172" s="166"/>
      <c r="BH172" s="39"/>
      <c r="BI172" s="40"/>
      <c r="BJ172" s="164"/>
      <c r="BK172" s="166"/>
      <c r="BL172" s="164">
        <f t="shared" ref="BL172" si="992">+BJ172</f>
        <v>0</v>
      </c>
      <c r="BM172" s="166" t="s">
        <v>1226</v>
      </c>
      <c r="BN172" s="164">
        <f t="shared" ref="BN172" si="993">+BL172</f>
        <v>0</v>
      </c>
      <c r="BO172" s="166" t="s">
        <v>1226</v>
      </c>
      <c r="BP172" s="164">
        <f t="shared" ref="BP172" si="994">+BN172</f>
        <v>0</v>
      </c>
      <c r="BQ172" s="166" t="s">
        <v>1226</v>
      </c>
      <c r="BR172" s="98">
        <v>0</v>
      </c>
      <c r="BS172" s="40">
        <v>0</v>
      </c>
      <c r="BT172" s="132"/>
      <c r="BU172" s="146">
        <v>0</v>
      </c>
      <c r="BV172" s="147">
        <v>0</v>
      </c>
      <c r="BW172" s="164">
        <f t="shared" ref="BW172" si="995">+BU172</f>
        <v>0</v>
      </c>
      <c r="BX172" s="166" t="s">
        <v>1226</v>
      </c>
      <c r="BY172" s="164">
        <f t="shared" ref="BY172" si="996">+BW172</f>
        <v>0</v>
      </c>
      <c r="BZ172" s="166" t="s">
        <v>1226</v>
      </c>
      <c r="CA172" s="146"/>
      <c r="CB172" s="147"/>
      <c r="CC172" s="146"/>
      <c r="CD172" s="147"/>
      <c r="CE172" s="146"/>
      <c r="CF172" s="147"/>
      <c r="CG172" s="146"/>
      <c r="CH172" s="146"/>
      <c r="CI172" s="38" t="s">
        <v>148</v>
      </c>
      <c r="CJ172" s="123" t="s">
        <v>694</v>
      </c>
    </row>
    <row r="173" spans="1:89" ht="16.5" hidden="1">
      <c r="A173" t="s">
        <v>821</v>
      </c>
      <c r="B173" s="71">
        <v>20073</v>
      </c>
      <c r="C173" s="71"/>
      <c r="D173" s="16" t="s">
        <v>691</v>
      </c>
      <c r="E173" t="s">
        <v>819</v>
      </c>
      <c r="G173" s="16" t="s">
        <v>818</v>
      </c>
      <c r="H173" s="197" t="s">
        <v>1339</v>
      </c>
      <c r="I173" s="164">
        <v>0</v>
      </c>
      <c r="J173" s="166" t="s">
        <v>1226</v>
      </c>
      <c r="K173" s="164">
        <v>0</v>
      </c>
      <c r="L173" s="166" t="s">
        <v>1226</v>
      </c>
      <c r="M173" s="10">
        <v>0</v>
      </c>
      <c r="N173" s="10">
        <v>0</v>
      </c>
      <c r="O173" s="3">
        <v>1</v>
      </c>
      <c r="P173" s="4">
        <v>0</v>
      </c>
      <c r="Q173" s="164">
        <f t="shared" si="986"/>
        <v>1</v>
      </c>
      <c r="R173" s="166" t="s">
        <v>1226</v>
      </c>
      <c r="S173" s="164">
        <f t="shared" ref="S173" si="997">+U173</f>
        <v>1</v>
      </c>
      <c r="T173" s="166" t="s">
        <v>1226</v>
      </c>
      <c r="U173" s="164">
        <f t="shared" si="936"/>
        <v>1</v>
      </c>
      <c r="V173" s="166" t="s">
        <v>1226</v>
      </c>
      <c r="W173" s="10">
        <v>1</v>
      </c>
      <c r="X173" s="4">
        <v>0</v>
      </c>
      <c r="Y173" s="10">
        <v>2</v>
      </c>
      <c r="Z173" s="4">
        <v>0</v>
      </c>
      <c r="AA173" s="10">
        <v>2</v>
      </c>
      <c r="AB173" s="4">
        <v>0</v>
      </c>
      <c r="AC173" s="164">
        <f t="shared" ref="AC173" si="998">+AE173</f>
        <v>0</v>
      </c>
      <c r="AD173" s="166" t="s">
        <v>1226</v>
      </c>
      <c r="AE173" s="3">
        <v>0</v>
      </c>
      <c r="AF173" s="5">
        <v>0</v>
      </c>
      <c r="AG173" s="3">
        <v>0</v>
      </c>
      <c r="AH173" s="5">
        <v>0</v>
      </c>
      <c r="AI173" s="164">
        <f t="shared" si="937"/>
        <v>0</v>
      </c>
      <c r="AJ173" s="166" t="s">
        <v>1226</v>
      </c>
      <c r="AK173" s="164">
        <f t="shared" si="938"/>
        <v>0</v>
      </c>
      <c r="AL173" s="166" t="s">
        <v>1226</v>
      </c>
      <c r="AM173" s="164">
        <f t="shared" si="939"/>
        <v>0</v>
      </c>
      <c r="AN173" s="166" t="s">
        <v>1226</v>
      </c>
      <c r="AO173" s="164">
        <f t="shared" si="940"/>
        <v>0</v>
      </c>
      <c r="AP173" s="166" t="s">
        <v>1226</v>
      </c>
      <c r="AQ173" s="132"/>
      <c r="AR173" s="58">
        <f t="shared" ref="AR173" si="999">+AT173</f>
        <v>0</v>
      </c>
      <c r="AS173" s="166" t="s">
        <v>1226</v>
      </c>
      <c r="AT173" s="58">
        <f t="shared" ref="AT173" si="1000">+AV173</f>
        <v>0</v>
      </c>
      <c r="AU173" s="166" t="s">
        <v>1226</v>
      </c>
      <c r="AV173" s="39">
        <v>0</v>
      </c>
      <c r="AW173" s="40">
        <v>0</v>
      </c>
      <c r="AX173" s="164">
        <f t="shared" ref="AX173:AX181" si="1001">+AZ173</f>
        <v>1</v>
      </c>
      <c r="AY173" s="166" t="s">
        <v>1226</v>
      </c>
      <c r="AZ173" s="164">
        <f t="shared" ref="AZ173:AZ181" si="1002">+BB173</f>
        <v>1</v>
      </c>
      <c r="BA173" s="166" t="s">
        <v>1226</v>
      </c>
      <c r="BB173" s="39">
        <v>1</v>
      </c>
      <c r="BC173" s="40">
        <v>0</v>
      </c>
      <c r="BD173" s="39">
        <v>1</v>
      </c>
      <c r="BE173" s="5">
        <v>0</v>
      </c>
      <c r="BF173" s="164">
        <f t="shared" si="896"/>
        <v>1</v>
      </c>
      <c r="BG173" s="166" t="s">
        <v>1226</v>
      </c>
      <c r="BH173" s="39">
        <v>1</v>
      </c>
      <c r="BI173" s="40">
        <v>0</v>
      </c>
      <c r="BJ173" s="164">
        <f t="shared" si="879"/>
        <v>1</v>
      </c>
      <c r="BK173" s="166" t="s">
        <v>1226</v>
      </c>
      <c r="BL173" s="164">
        <f t="shared" si="693"/>
        <v>1</v>
      </c>
      <c r="BM173" s="166" t="s">
        <v>1226</v>
      </c>
      <c r="BN173" s="164">
        <f t="shared" ref="BN173" si="1003">+BL173</f>
        <v>1</v>
      </c>
      <c r="BO173" s="166" t="s">
        <v>1226</v>
      </c>
      <c r="BP173" s="164">
        <f t="shared" ref="BP173" si="1004">+BN173</f>
        <v>1</v>
      </c>
      <c r="BQ173" s="166" t="s">
        <v>1226</v>
      </c>
      <c r="BR173" s="98">
        <v>0</v>
      </c>
      <c r="BS173" s="40">
        <v>0</v>
      </c>
      <c r="BT173" s="132"/>
      <c r="BU173" s="146">
        <v>0</v>
      </c>
      <c r="BV173" s="147">
        <v>0</v>
      </c>
      <c r="BW173" s="164">
        <f t="shared" ref="BW173" si="1005">+BU173</f>
        <v>0</v>
      </c>
      <c r="BX173" s="166" t="s">
        <v>1226</v>
      </c>
      <c r="BY173" s="164">
        <f t="shared" ref="BY173" si="1006">+BW173</f>
        <v>0</v>
      </c>
      <c r="BZ173" s="166" t="s">
        <v>1226</v>
      </c>
      <c r="CA173" s="146"/>
      <c r="CB173" s="147"/>
      <c r="CC173" s="146"/>
      <c r="CD173" s="147"/>
      <c r="CE173" s="146"/>
      <c r="CF173" s="147"/>
      <c r="CG173" s="146"/>
      <c r="CH173" s="146"/>
      <c r="CI173" s="38" t="s">
        <v>156</v>
      </c>
      <c r="CJ173" t="s">
        <v>741</v>
      </c>
    </row>
    <row r="174" spans="1:89" ht="16.5" hidden="1">
      <c r="A174" t="s">
        <v>821</v>
      </c>
      <c r="B174">
        <v>20036</v>
      </c>
      <c r="D174" s="16" t="s">
        <v>24</v>
      </c>
      <c r="E174" t="s">
        <v>819</v>
      </c>
      <c r="G174" s="16" t="s">
        <v>818</v>
      </c>
      <c r="H174" s="197" t="s">
        <v>1289</v>
      </c>
      <c r="I174" s="9"/>
      <c r="J174" s="2"/>
      <c r="K174" s="164" t="s">
        <v>1226</v>
      </c>
      <c r="L174" s="166">
        <f>+N174</f>
        <v>2</v>
      </c>
      <c r="M174" s="10">
        <v>0</v>
      </c>
      <c r="N174" s="10">
        <v>2</v>
      </c>
      <c r="O174" s="3">
        <v>1</v>
      </c>
      <c r="P174" s="4">
        <v>0</v>
      </c>
      <c r="Q174" s="203">
        <v>0</v>
      </c>
      <c r="R174" s="203">
        <v>26</v>
      </c>
      <c r="S174" s="3">
        <v>5</v>
      </c>
      <c r="T174" s="4">
        <v>14</v>
      </c>
      <c r="U174" s="164">
        <f t="shared" si="936"/>
        <v>5</v>
      </c>
      <c r="V174" s="166">
        <f>+T174</f>
        <v>14</v>
      </c>
      <c r="W174" s="10">
        <v>5</v>
      </c>
      <c r="X174" s="4">
        <v>5</v>
      </c>
      <c r="Y174" s="10">
        <v>0</v>
      </c>
      <c r="Z174" s="4">
        <v>5</v>
      </c>
      <c r="AA174" s="10">
        <v>0</v>
      </c>
      <c r="AB174" s="4">
        <v>4</v>
      </c>
      <c r="AC174" s="164">
        <f t="shared" ref="AC174" si="1007">+AE174</f>
        <v>2</v>
      </c>
      <c r="AD174" s="166">
        <f>+AF174</f>
        <v>2</v>
      </c>
      <c r="AE174" s="3">
        <v>2</v>
      </c>
      <c r="AF174" s="5">
        <v>2</v>
      </c>
      <c r="AG174" s="3">
        <v>6</v>
      </c>
      <c r="AH174" s="5">
        <v>2</v>
      </c>
      <c r="AI174" s="164">
        <f t="shared" si="937"/>
        <v>6</v>
      </c>
      <c r="AJ174" s="166">
        <f>+AH174</f>
        <v>2</v>
      </c>
      <c r="AK174" s="164">
        <f t="shared" si="938"/>
        <v>6</v>
      </c>
      <c r="AL174" s="166">
        <f>+AJ174</f>
        <v>2</v>
      </c>
      <c r="AM174" s="164">
        <f t="shared" si="939"/>
        <v>6</v>
      </c>
      <c r="AN174" s="166">
        <f>+AL174</f>
        <v>2</v>
      </c>
      <c r="AO174" s="164">
        <f t="shared" si="940"/>
        <v>6</v>
      </c>
      <c r="AP174" s="166">
        <f>+AN174</f>
        <v>2</v>
      </c>
      <c r="AQ174" s="132"/>
      <c r="AR174" s="59"/>
      <c r="AS174" s="166"/>
      <c r="AT174" s="59"/>
      <c r="AU174" s="166"/>
      <c r="AV174" s="39"/>
      <c r="AW174" s="40"/>
      <c r="AX174" s="164">
        <f t="shared" si="1001"/>
        <v>0</v>
      </c>
      <c r="AY174" s="166" t="s">
        <v>1226</v>
      </c>
      <c r="AZ174" s="164">
        <f t="shared" si="1002"/>
        <v>0</v>
      </c>
      <c r="BA174" s="166" t="s">
        <v>1226</v>
      </c>
      <c r="BB174" s="39"/>
      <c r="BC174" s="40"/>
      <c r="BD174" s="39"/>
      <c r="BE174" s="5"/>
      <c r="BF174" s="164"/>
      <c r="BG174" s="166"/>
      <c r="BH174" s="52"/>
      <c r="BI174" s="40"/>
      <c r="BJ174" s="164"/>
      <c r="BK174" s="166"/>
      <c r="BL174" s="164"/>
      <c r="BM174" s="166"/>
      <c r="BN174" s="101"/>
      <c r="BO174" s="168"/>
      <c r="BP174" s="58"/>
      <c r="BQ174" s="168"/>
      <c r="BR174" s="164">
        <f t="shared" ref="BR174:BR175" si="1008">+BP174</f>
        <v>0</v>
      </c>
      <c r="BS174" s="166" t="s">
        <v>1226</v>
      </c>
      <c r="BT174" s="132"/>
      <c r="BU174" s="146">
        <v>0</v>
      </c>
      <c r="BV174" s="147">
        <v>0</v>
      </c>
      <c r="BW174" s="164">
        <f t="shared" ref="BW174" si="1009">+BU174</f>
        <v>0</v>
      </c>
      <c r="BX174" s="166" t="s">
        <v>1226</v>
      </c>
      <c r="BY174" s="164">
        <f t="shared" ref="BY174" si="1010">+BW174</f>
        <v>0</v>
      </c>
      <c r="BZ174" s="166" t="s">
        <v>1226</v>
      </c>
      <c r="CA174" s="146"/>
      <c r="CB174" s="147"/>
      <c r="CC174" s="146"/>
      <c r="CD174" s="147"/>
      <c r="CE174" s="146"/>
      <c r="CF174" s="147"/>
      <c r="CG174" s="146"/>
      <c r="CH174" s="146"/>
      <c r="CI174" s="38"/>
    </row>
    <row r="175" spans="1:89" ht="16.5" hidden="1">
      <c r="A175" t="s">
        <v>821</v>
      </c>
      <c r="B175">
        <v>20036</v>
      </c>
      <c r="D175" s="16" t="s">
        <v>24</v>
      </c>
      <c r="E175" t="s">
        <v>819</v>
      </c>
      <c r="G175" s="16" t="s">
        <v>818</v>
      </c>
      <c r="H175" s="197" t="s">
        <v>1288</v>
      </c>
      <c r="I175" s="9"/>
      <c r="J175" s="2"/>
      <c r="K175" s="164">
        <f>+M175</f>
        <v>20</v>
      </c>
      <c r="L175" s="166" t="s">
        <v>1226</v>
      </c>
      <c r="M175" s="10">
        <v>20</v>
      </c>
      <c r="N175" s="10">
        <v>0</v>
      </c>
      <c r="O175" s="3">
        <v>20</v>
      </c>
      <c r="P175" s="4">
        <v>0</v>
      </c>
      <c r="Q175" s="203">
        <v>9</v>
      </c>
      <c r="R175" s="203">
        <v>0</v>
      </c>
      <c r="S175" s="3">
        <v>16</v>
      </c>
      <c r="T175" s="4">
        <v>1</v>
      </c>
      <c r="U175" s="164">
        <f t="shared" si="936"/>
        <v>22</v>
      </c>
      <c r="V175" s="166" t="s">
        <v>1226</v>
      </c>
      <c r="W175" s="10">
        <v>22</v>
      </c>
      <c r="X175" s="4">
        <v>0</v>
      </c>
      <c r="Y175" s="10">
        <v>22</v>
      </c>
      <c r="Z175" s="4">
        <v>0</v>
      </c>
      <c r="AA175" s="10">
        <v>22</v>
      </c>
      <c r="AB175" s="4">
        <v>0</v>
      </c>
      <c r="AC175" s="164">
        <f t="shared" si="987"/>
        <v>7</v>
      </c>
      <c r="AD175" s="166" t="s">
        <v>1226</v>
      </c>
      <c r="AE175" s="3">
        <v>7</v>
      </c>
      <c r="AF175" s="5">
        <v>0</v>
      </c>
      <c r="AG175" s="3">
        <v>7</v>
      </c>
      <c r="AH175" s="5">
        <v>0</v>
      </c>
      <c r="AI175" s="164">
        <f t="shared" ref="AI175" si="1011">+AG175</f>
        <v>7</v>
      </c>
      <c r="AJ175" s="166" t="s">
        <v>1226</v>
      </c>
      <c r="AK175" s="164">
        <f t="shared" ref="AK175" si="1012">+AI175</f>
        <v>7</v>
      </c>
      <c r="AL175" s="166" t="s">
        <v>1226</v>
      </c>
      <c r="AM175" s="164">
        <f t="shared" ref="AM175" si="1013">+AK175</f>
        <v>7</v>
      </c>
      <c r="AN175" s="166" t="s">
        <v>1226</v>
      </c>
      <c r="AO175" s="164">
        <f t="shared" ref="AO175" si="1014">+AM175</f>
        <v>7</v>
      </c>
      <c r="AP175" s="166" t="s">
        <v>1226</v>
      </c>
      <c r="AQ175" s="132"/>
      <c r="AR175" s="164">
        <f t="shared" ref="AR175:AR180" si="1015">+AT175</f>
        <v>0</v>
      </c>
      <c r="AS175" s="166" t="s">
        <v>1226</v>
      </c>
      <c r="AT175" s="164">
        <f t="shared" ref="AT175:AT180" si="1016">+AV175</f>
        <v>0</v>
      </c>
      <c r="AU175" s="166" t="s">
        <v>1226</v>
      </c>
      <c r="AV175" s="39">
        <v>0</v>
      </c>
      <c r="AW175" s="40">
        <v>0</v>
      </c>
      <c r="AX175" s="164">
        <f t="shared" si="1001"/>
        <v>11</v>
      </c>
      <c r="AY175" s="166" t="s">
        <v>1226</v>
      </c>
      <c r="AZ175" s="164">
        <f t="shared" si="1002"/>
        <v>11</v>
      </c>
      <c r="BA175" s="166" t="s">
        <v>1226</v>
      </c>
      <c r="BB175" s="172">
        <v>11</v>
      </c>
      <c r="BC175" s="40">
        <v>0</v>
      </c>
      <c r="BD175" s="39">
        <v>15</v>
      </c>
      <c r="BE175" s="5">
        <v>0</v>
      </c>
      <c r="BF175" s="164">
        <f t="shared" si="896"/>
        <v>15</v>
      </c>
      <c r="BG175" s="166" t="s">
        <v>1226</v>
      </c>
      <c r="BH175" s="18">
        <v>26</v>
      </c>
      <c r="BI175" s="5">
        <v>0</v>
      </c>
      <c r="BJ175" s="164">
        <f t="shared" si="879"/>
        <v>26</v>
      </c>
      <c r="BK175" s="166" t="s">
        <v>1226</v>
      </c>
      <c r="BL175" s="164">
        <f t="shared" si="693"/>
        <v>26</v>
      </c>
      <c r="BM175" s="166" t="s">
        <v>1226</v>
      </c>
      <c r="BN175" s="164">
        <f t="shared" ref="BN175:BN179" si="1017">+BL175</f>
        <v>26</v>
      </c>
      <c r="BO175" s="166" t="s">
        <v>1226</v>
      </c>
      <c r="BP175" s="164">
        <f t="shared" ref="BP175:BP179" si="1018">+BN175</f>
        <v>26</v>
      </c>
      <c r="BQ175" s="166" t="s">
        <v>1226</v>
      </c>
      <c r="BR175" s="164">
        <f t="shared" si="1008"/>
        <v>26</v>
      </c>
      <c r="BS175" s="166" t="s">
        <v>1226</v>
      </c>
      <c r="BT175" s="132"/>
      <c r="BU175" s="96">
        <v>23</v>
      </c>
      <c r="BV175" s="147" t="s">
        <v>348</v>
      </c>
      <c r="BW175" s="164">
        <f t="shared" ref="BW175:BW176" si="1019">+BU175</f>
        <v>23</v>
      </c>
      <c r="BX175" s="166" t="s">
        <v>1226</v>
      </c>
      <c r="BY175" s="164">
        <f t="shared" ref="BY175:BY176" si="1020">+BW175</f>
        <v>23</v>
      </c>
      <c r="BZ175" s="166" t="s">
        <v>1226</v>
      </c>
      <c r="CA175" s="146"/>
      <c r="CB175" s="147"/>
      <c r="CC175" s="146"/>
      <c r="CD175" s="147"/>
      <c r="CE175" s="146"/>
      <c r="CF175" s="147"/>
      <c r="CG175" s="146"/>
      <c r="CH175" s="146"/>
      <c r="CI175" s="38" t="s">
        <v>180</v>
      </c>
      <c r="CJ175" t="s">
        <v>688</v>
      </c>
    </row>
    <row r="176" spans="1:89" ht="16.5" hidden="1">
      <c r="A176" t="s">
        <v>821</v>
      </c>
      <c r="B176">
        <v>20036</v>
      </c>
      <c r="D176" s="16" t="s">
        <v>24</v>
      </c>
      <c r="E176" t="s">
        <v>819</v>
      </c>
      <c r="G176" s="16" t="s">
        <v>818</v>
      </c>
      <c r="H176" s="197" t="s">
        <v>1292</v>
      </c>
      <c r="I176" s="9"/>
      <c r="J176" s="2"/>
      <c r="K176" s="164">
        <f>+M176</f>
        <v>11</v>
      </c>
      <c r="L176" s="166">
        <f>+N176</f>
        <v>2</v>
      </c>
      <c r="M176" s="10">
        <v>11</v>
      </c>
      <c r="N176" s="10">
        <v>2</v>
      </c>
      <c r="O176" s="3">
        <v>14</v>
      </c>
      <c r="P176" s="4">
        <v>1</v>
      </c>
      <c r="Q176" s="203">
        <v>16</v>
      </c>
      <c r="R176" s="203">
        <v>3</v>
      </c>
      <c r="S176" s="3">
        <v>19</v>
      </c>
      <c r="T176" s="4">
        <v>12</v>
      </c>
      <c r="U176" s="164">
        <f t="shared" si="936"/>
        <v>14</v>
      </c>
      <c r="V176" s="166" t="s">
        <v>1226</v>
      </c>
      <c r="W176" s="10">
        <v>14</v>
      </c>
      <c r="X176" s="4">
        <v>0</v>
      </c>
      <c r="Y176" s="10">
        <v>14</v>
      </c>
      <c r="Z176" s="4">
        <v>0</v>
      </c>
      <c r="AA176" s="10">
        <v>12</v>
      </c>
      <c r="AB176" s="4">
        <v>5</v>
      </c>
      <c r="AC176" s="164">
        <f t="shared" ref="AC176" si="1021">+AE176</f>
        <v>5</v>
      </c>
      <c r="AD176" s="166" t="s">
        <v>1226</v>
      </c>
      <c r="AE176" s="3">
        <v>5</v>
      </c>
      <c r="AF176" s="5">
        <v>0</v>
      </c>
      <c r="AG176" s="3">
        <v>8</v>
      </c>
      <c r="AH176" s="5">
        <v>0</v>
      </c>
      <c r="AI176" s="164">
        <f t="shared" ref="AI176" si="1022">+AG176</f>
        <v>8</v>
      </c>
      <c r="AJ176" s="166" t="s">
        <v>1226</v>
      </c>
      <c r="AK176" s="164">
        <f t="shared" ref="AK176" si="1023">+AI176</f>
        <v>8</v>
      </c>
      <c r="AL176" s="166" t="s">
        <v>1226</v>
      </c>
      <c r="AM176" s="164">
        <f t="shared" ref="AM176" si="1024">+AK176</f>
        <v>8</v>
      </c>
      <c r="AN176" s="166" t="s">
        <v>1226</v>
      </c>
      <c r="AO176" s="164">
        <f t="shared" si="903"/>
        <v>8</v>
      </c>
      <c r="AP176" s="166" t="s">
        <v>1226</v>
      </c>
      <c r="AQ176" s="132"/>
      <c r="AR176" s="164">
        <f t="shared" si="1015"/>
        <v>18</v>
      </c>
      <c r="AS176" s="166" t="s">
        <v>1226</v>
      </c>
      <c r="AT176" s="164">
        <f t="shared" si="1016"/>
        <v>18</v>
      </c>
      <c r="AU176" s="166" t="s">
        <v>1226</v>
      </c>
      <c r="AV176" s="39">
        <v>18</v>
      </c>
      <c r="AW176" s="40">
        <v>0</v>
      </c>
      <c r="AX176" s="164">
        <f t="shared" si="1001"/>
        <v>6</v>
      </c>
      <c r="AY176" s="166" t="s">
        <v>1226</v>
      </c>
      <c r="AZ176" s="164">
        <f t="shared" si="1002"/>
        <v>6</v>
      </c>
      <c r="BA176" s="166" t="s">
        <v>1226</v>
      </c>
      <c r="BB176" s="39">
        <v>6</v>
      </c>
      <c r="BC176" s="40">
        <v>0</v>
      </c>
      <c r="BD176" s="39">
        <v>8</v>
      </c>
      <c r="BE176" s="5">
        <v>0</v>
      </c>
      <c r="BF176" s="164">
        <f t="shared" si="896"/>
        <v>8</v>
      </c>
      <c r="BG176" s="166" t="s">
        <v>1226</v>
      </c>
      <c r="BH176" s="18">
        <v>3</v>
      </c>
      <c r="BI176" s="5">
        <v>0</v>
      </c>
      <c r="BJ176" s="164">
        <f t="shared" si="879"/>
        <v>3</v>
      </c>
      <c r="BK176" s="166" t="s">
        <v>1226</v>
      </c>
      <c r="BL176" s="164">
        <f t="shared" si="693"/>
        <v>3</v>
      </c>
      <c r="BM176" s="166" t="s">
        <v>1226</v>
      </c>
      <c r="BN176" s="164">
        <f t="shared" si="1017"/>
        <v>3</v>
      </c>
      <c r="BO176" s="166" t="s">
        <v>1226</v>
      </c>
      <c r="BP176" s="164">
        <f t="shared" si="1018"/>
        <v>3</v>
      </c>
      <c r="BQ176" s="166" t="s">
        <v>1226</v>
      </c>
      <c r="BR176" s="164">
        <f t="shared" ref="BR176:BR179" si="1025">+BP176</f>
        <v>3</v>
      </c>
      <c r="BS176" s="166" t="s">
        <v>1226</v>
      </c>
      <c r="BT176" s="132"/>
      <c r="BU176" s="96">
        <v>0</v>
      </c>
      <c r="BV176" s="147">
        <v>0</v>
      </c>
      <c r="BW176" s="164">
        <f t="shared" si="1019"/>
        <v>0</v>
      </c>
      <c r="BX176" s="166" t="s">
        <v>1226</v>
      </c>
      <c r="BY176" s="164">
        <f t="shared" si="1020"/>
        <v>0</v>
      </c>
      <c r="BZ176" s="166" t="s">
        <v>1226</v>
      </c>
      <c r="CA176" s="146"/>
      <c r="CB176" s="147"/>
      <c r="CC176" s="146"/>
      <c r="CD176" s="147"/>
      <c r="CE176" s="146"/>
      <c r="CF176" s="147"/>
      <c r="CG176" s="146"/>
      <c r="CH176" s="146"/>
      <c r="CI176" s="38" t="s">
        <v>786</v>
      </c>
      <c r="CJ176" t="s">
        <v>688</v>
      </c>
      <c r="CK176" t="s">
        <v>785</v>
      </c>
    </row>
    <row r="177" spans="1:88" ht="16.5" hidden="1">
      <c r="A177" t="s">
        <v>821</v>
      </c>
      <c r="B177">
        <v>20129</v>
      </c>
      <c r="D177" s="16" t="s">
        <v>24</v>
      </c>
      <c r="E177" t="s">
        <v>819</v>
      </c>
      <c r="G177" s="16" t="s">
        <v>818</v>
      </c>
      <c r="H177" s="197" t="s">
        <v>1290</v>
      </c>
      <c r="I177" s="9"/>
      <c r="J177" s="2"/>
      <c r="K177" s="164">
        <f>+M177</f>
        <v>4</v>
      </c>
      <c r="L177" s="166" t="s">
        <v>1226</v>
      </c>
      <c r="M177" s="10">
        <v>4</v>
      </c>
      <c r="N177" s="10">
        <v>0</v>
      </c>
      <c r="O177" s="3">
        <v>8</v>
      </c>
      <c r="P177" s="4">
        <v>1</v>
      </c>
      <c r="Q177" s="164">
        <f t="shared" ref="Q177:Q178" si="1026">+S177</f>
        <v>0</v>
      </c>
      <c r="R177" s="166" t="s">
        <v>1226</v>
      </c>
      <c r="S177" s="3">
        <v>0</v>
      </c>
      <c r="T177" s="4">
        <v>0</v>
      </c>
      <c r="U177" s="164">
        <v>0</v>
      </c>
      <c r="V177" s="166" t="s">
        <v>1226</v>
      </c>
      <c r="W177" s="10">
        <v>4</v>
      </c>
      <c r="X177" s="4">
        <v>0</v>
      </c>
      <c r="Y177" s="10">
        <v>1</v>
      </c>
      <c r="Z177" s="4">
        <v>0</v>
      </c>
      <c r="AA177" s="10">
        <v>5</v>
      </c>
      <c r="AB177" s="4">
        <v>0</v>
      </c>
      <c r="AC177" s="164">
        <f t="shared" ref="AC177" si="1027">+AE177</f>
        <v>4</v>
      </c>
      <c r="AD177" s="166" t="s">
        <v>1226</v>
      </c>
      <c r="AE177" s="3">
        <v>4</v>
      </c>
      <c r="AF177" s="5">
        <v>0</v>
      </c>
      <c r="AG177" s="3">
        <v>6</v>
      </c>
      <c r="AH177" s="5">
        <v>0</v>
      </c>
      <c r="AI177" s="164">
        <f t="shared" ref="AI177" si="1028">+AG177</f>
        <v>6</v>
      </c>
      <c r="AJ177" s="166" t="s">
        <v>1226</v>
      </c>
      <c r="AK177" s="164">
        <f t="shared" ref="AK177" si="1029">+AI177</f>
        <v>6</v>
      </c>
      <c r="AL177" s="166" t="s">
        <v>1226</v>
      </c>
      <c r="AM177" s="164">
        <f t="shared" ref="AM177" si="1030">+AK177</f>
        <v>6</v>
      </c>
      <c r="AN177" s="166" t="s">
        <v>1226</v>
      </c>
      <c r="AO177" s="164">
        <f t="shared" ref="AO177" si="1031">+AM177</f>
        <v>6</v>
      </c>
      <c r="AP177" s="166" t="s">
        <v>1226</v>
      </c>
      <c r="AQ177" s="132"/>
      <c r="AR177" s="164">
        <f t="shared" si="1015"/>
        <v>0</v>
      </c>
      <c r="AS177" s="166" t="s">
        <v>1226</v>
      </c>
      <c r="AT177" s="164">
        <f t="shared" si="1016"/>
        <v>0</v>
      </c>
      <c r="AU177" s="166" t="s">
        <v>1226</v>
      </c>
      <c r="AV177" s="39">
        <v>0</v>
      </c>
      <c r="AW177" s="40">
        <v>0</v>
      </c>
      <c r="AX177" s="164">
        <f t="shared" si="1001"/>
        <v>11</v>
      </c>
      <c r="AY177" s="166" t="s">
        <v>1226</v>
      </c>
      <c r="AZ177" s="164">
        <f t="shared" si="1002"/>
        <v>11</v>
      </c>
      <c r="BA177" s="166" t="s">
        <v>1226</v>
      </c>
      <c r="BB177" s="39">
        <v>11</v>
      </c>
      <c r="BC177" s="40">
        <v>0</v>
      </c>
      <c r="BD177" s="39">
        <v>11</v>
      </c>
      <c r="BE177" s="5">
        <v>0</v>
      </c>
      <c r="BF177" s="164">
        <f t="shared" si="896"/>
        <v>11</v>
      </c>
      <c r="BG177" s="166" t="s">
        <v>1226</v>
      </c>
      <c r="BH177" s="18">
        <v>14</v>
      </c>
      <c r="BI177" s="5">
        <v>0</v>
      </c>
      <c r="BJ177" s="164">
        <f t="shared" si="879"/>
        <v>14</v>
      </c>
      <c r="BK177" s="166" t="s">
        <v>1226</v>
      </c>
      <c r="BL177" s="164">
        <f t="shared" si="693"/>
        <v>14</v>
      </c>
      <c r="BM177" s="166" t="s">
        <v>1226</v>
      </c>
      <c r="BN177" s="164">
        <f t="shared" si="1017"/>
        <v>14</v>
      </c>
      <c r="BO177" s="166" t="s">
        <v>1226</v>
      </c>
      <c r="BP177" s="164">
        <f t="shared" si="1018"/>
        <v>14</v>
      </c>
      <c r="BQ177" s="166" t="s">
        <v>1226</v>
      </c>
      <c r="BR177" s="164">
        <f t="shared" si="1025"/>
        <v>14</v>
      </c>
      <c r="BS177" s="166" t="s">
        <v>1226</v>
      </c>
      <c r="BT177" s="132"/>
      <c r="BU177" s="96">
        <v>5</v>
      </c>
      <c r="BV177" s="147">
        <v>0</v>
      </c>
      <c r="BW177" s="164">
        <f t="shared" ref="BW177:BW179" si="1032">+BU177</f>
        <v>5</v>
      </c>
      <c r="BX177" s="166" t="s">
        <v>1226</v>
      </c>
      <c r="BY177" s="164">
        <f t="shared" ref="BY177:BY179" si="1033">+BW177</f>
        <v>5</v>
      </c>
      <c r="BZ177" s="166" t="s">
        <v>1226</v>
      </c>
      <c r="CA177" s="146"/>
      <c r="CB177" s="147"/>
      <c r="CC177" s="146"/>
      <c r="CD177" s="147"/>
      <c r="CE177" s="146"/>
      <c r="CF177" s="147"/>
      <c r="CG177" s="146"/>
      <c r="CH177" s="146"/>
      <c r="CI177" s="38" t="s">
        <v>148</v>
      </c>
      <c r="CJ177" t="s">
        <v>689</v>
      </c>
    </row>
    <row r="178" spans="1:88" ht="16.5" hidden="1">
      <c r="A178" t="s">
        <v>821</v>
      </c>
      <c r="B178">
        <v>20129</v>
      </c>
      <c r="D178" s="16" t="s">
        <v>24</v>
      </c>
      <c r="E178" t="s">
        <v>819</v>
      </c>
      <c r="G178" s="16" t="s">
        <v>818</v>
      </c>
      <c r="H178" s="197" t="s">
        <v>1291</v>
      </c>
      <c r="I178" s="9"/>
      <c r="J178" s="2"/>
      <c r="K178" s="164" t="s">
        <v>1226</v>
      </c>
      <c r="L178" s="166">
        <f>+N178</f>
        <v>2</v>
      </c>
      <c r="M178" s="10">
        <v>0</v>
      </c>
      <c r="N178" s="10">
        <v>2</v>
      </c>
      <c r="O178" s="172">
        <v>0</v>
      </c>
      <c r="P178" s="394">
        <v>21</v>
      </c>
      <c r="Q178" s="164">
        <f t="shared" si="1026"/>
        <v>0</v>
      </c>
      <c r="R178" s="166" t="s">
        <v>1226</v>
      </c>
      <c r="S178" s="3">
        <v>0</v>
      </c>
      <c r="T178" s="4">
        <v>0</v>
      </c>
      <c r="U178" s="164">
        <v>0</v>
      </c>
      <c r="V178" s="166" t="s">
        <v>1226</v>
      </c>
      <c r="W178" s="10">
        <v>0</v>
      </c>
      <c r="X178" s="4">
        <v>0</v>
      </c>
      <c r="Y178" s="10">
        <v>0</v>
      </c>
      <c r="Z178" s="4">
        <v>0</v>
      </c>
      <c r="AA178" s="30">
        <v>0</v>
      </c>
      <c r="AB178" s="4">
        <v>0</v>
      </c>
      <c r="AC178" s="164">
        <f t="shared" ref="AC178:AC180" si="1034">+AE178</f>
        <v>0</v>
      </c>
      <c r="AD178" s="166" t="s">
        <v>1226</v>
      </c>
      <c r="AE178" s="3">
        <v>0</v>
      </c>
      <c r="AF178" s="5">
        <v>0</v>
      </c>
      <c r="AG178" s="3">
        <v>0</v>
      </c>
      <c r="AH178" s="5">
        <v>0</v>
      </c>
      <c r="AI178" s="164">
        <f t="shared" ref="AI178:AI179" si="1035">+AG178</f>
        <v>0</v>
      </c>
      <c r="AJ178" s="166" t="s">
        <v>1226</v>
      </c>
      <c r="AK178" s="164">
        <f t="shared" ref="AK178:AK179" si="1036">+AI178</f>
        <v>0</v>
      </c>
      <c r="AL178" s="166" t="s">
        <v>1226</v>
      </c>
      <c r="AM178" s="164">
        <f t="shared" ref="AM178:AM179" si="1037">+AK178</f>
        <v>0</v>
      </c>
      <c r="AN178" s="166" t="s">
        <v>1226</v>
      </c>
      <c r="AO178" s="164">
        <f t="shared" ref="AO178:AO179" si="1038">+AM178</f>
        <v>0</v>
      </c>
      <c r="AP178" s="166" t="s">
        <v>1226</v>
      </c>
      <c r="AQ178" s="132"/>
      <c r="AR178" s="164">
        <f t="shared" si="1015"/>
        <v>0</v>
      </c>
      <c r="AS178" s="166" t="s">
        <v>1226</v>
      </c>
      <c r="AT178" s="164">
        <f t="shared" si="1016"/>
        <v>0</v>
      </c>
      <c r="AU178" s="166" t="s">
        <v>1226</v>
      </c>
      <c r="AV178" s="39">
        <v>0</v>
      </c>
      <c r="AW178" s="40">
        <v>0</v>
      </c>
      <c r="AX178" s="164">
        <f t="shared" si="1001"/>
        <v>0</v>
      </c>
      <c r="AY178" s="166" t="s">
        <v>1226</v>
      </c>
      <c r="AZ178" s="164">
        <f t="shared" si="1002"/>
        <v>0</v>
      </c>
      <c r="BA178" s="166" t="s">
        <v>1226</v>
      </c>
      <c r="BB178" s="39">
        <v>0</v>
      </c>
      <c r="BC178" s="40">
        <v>0</v>
      </c>
      <c r="BD178" s="39">
        <v>0</v>
      </c>
      <c r="BE178" s="5">
        <v>0</v>
      </c>
      <c r="BF178" s="164">
        <f t="shared" si="896"/>
        <v>0</v>
      </c>
      <c r="BG178" s="166" t="s">
        <v>1226</v>
      </c>
      <c r="BH178" s="18">
        <v>0</v>
      </c>
      <c r="BI178" s="5">
        <v>0</v>
      </c>
      <c r="BJ178" s="164">
        <f t="shared" si="879"/>
        <v>0</v>
      </c>
      <c r="BK178" s="166" t="s">
        <v>1226</v>
      </c>
      <c r="BL178" s="164">
        <f t="shared" si="693"/>
        <v>0</v>
      </c>
      <c r="BM178" s="166" t="s">
        <v>1226</v>
      </c>
      <c r="BN178" s="164">
        <f t="shared" si="1017"/>
        <v>0</v>
      </c>
      <c r="BO178" s="166" t="s">
        <v>1226</v>
      </c>
      <c r="BP178" s="164">
        <f t="shared" si="1018"/>
        <v>0</v>
      </c>
      <c r="BQ178" s="166" t="s">
        <v>1226</v>
      </c>
      <c r="BR178" s="164">
        <f t="shared" si="1025"/>
        <v>0</v>
      </c>
      <c r="BS178" s="166" t="s">
        <v>1226</v>
      </c>
      <c r="BT178" s="132"/>
      <c r="BU178" s="146">
        <v>0</v>
      </c>
      <c r="BV178" s="147">
        <v>0</v>
      </c>
      <c r="BW178" s="164">
        <f t="shared" si="1032"/>
        <v>0</v>
      </c>
      <c r="BX178" s="166" t="s">
        <v>1226</v>
      </c>
      <c r="BY178" s="164">
        <f t="shared" si="1033"/>
        <v>0</v>
      </c>
      <c r="BZ178" s="166" t="s">
        <v>1226</v>
      </c>
      <c r="CA178" s="146"/>
      <c r="CB178" s="147"/>
      <c r="CC178" s="146"/>
      <c r="CD178" s="147"/>
      <c r="CE178" s="146"/>
      <c r="CF178" s="147"/>
      <c r="CG178" s="146"/>
      <c r="CH178" s="146"/>
      <c r="CI178" s="38"/>
    </row>
    <row r="179" spans="1:88" ht="16.5" hidden="1">
      <c r="A179" t="s">
        <v>821</v>
      </c>
      <c r="B179" s="71" t="s">
        <v>1610</v>
      </c>
      <c r="C179" s="171"/>
      <c r="D179" s="16" t="s">
        <v>24</v>
      </c>
      <c r="E179" t="s">
        <v>819</v>
      </c>
      <c r="G179" s="16" t="s">
        <v>818</v>
      </c>
      <c r="H179" s="197" t="s">
        <v>1613</v>
      </c>
      <c r="I179" s="164">
        <v>0</v>
      </c>
      <c r="J179" s="166" t="s">
        <v>1226</v>
      </c>
      <c r="K179" s="164">
        <v>0</v>
      </c>
      <c r="L179" s="166" t="s">
        <v>1226</v>
      </c>
      <c r="M179" s="10">
        <v>0</v>
      </c>
      <c r="N179" s="10">
        <v>0</v>
      </c>
      <c r="O179" s="10">
        <v>0</v>
      </c>
      <c r="P179" s="4">
        <v>0</v>
      </c>
      <c r="Q179" s="164">
        <f t="shared" ref="Q179" si="1039">+O179</f>
        <v>0</v>
      </c>
      <c r="R179" s="166" t="s">
        <v>1226</v>
      </c>
      <c r="S179" s="10">
        <v>0</v>
      </c>
      <c r="T179" s="4">
        <v>0</v>
      </c>
      <c r="U179" s="164">
        <f t="shared" ref="U179" si="1040">+W179</f>
        <v>0</v>
      </c>
      <c r="V179" s="166" t="s">
        <v>1226</v>
      </c>
      <c r="W179" s="10">
        <v>0</v>
      </c>
      <c r="X179" s="4">
        <v>0</v>
      </c>
      <c r="Y179" s="10">
        <v>0</v>
      </c>
      <c r="Z179" s="4">
        <v>0</v>
      </c>
      <c r="AA179" s="10">
        <v>0</v>
      </c>
      <c r="AB179" s="4">
        <v>0</v>
      </c>
      <c r="AC179" s="164">
        <f t="shared" si="1034"/>
        <v>0</v>
      </c>
      <c r="AD179" s="166" t="s">
        <v>1226</v>
      </c>
      <c r="AE179" s="3">
        <v>0</v>
      </c>
      <c r="AF179" s="5">
        <v>0</v>
      </c>
      <c r="AG179" s="3">
        <v>0</v>
      </c>
      <c r="AH179" s="5">
        <v>0</v>
      </c>
      <c r="AI179" s="164">
        <f t="shared" si="1035"/>
        <v>0</v>
      </c>
      <c r="AJ179" s="166" t="s">
        <v>1226</v>
      </c>
      <c r="AK179" s="164">
        <f t="shared" si="1036"/>
        <v>0</v>
      </c>
      <c r="AL179" s="166" t="s">
        <v>1226</v>
      </c>
      <c r="AM179" s="164">
        <f t="shared" si="1037"/>
        <v>0</v>
      </c>
      <c r="AN179" s="166" t="s">
        <v>1226</v>
      </c>
      <c r="AO179" s="164">
        <f t="shared" si="1038"/>
        <v>0</v>
      </c>
      <c r="AP179" s="166" t="s">
        <v>1226</v>
      </c>
      <c r="AQ179" s="132"/>
      <c r="AR179" s="58">
        <f t="shared" si="1015"/>
        <v>0</v>
      </c>
      <c r="AS179" s="166" t="s">
        <v>1226</v>
      </c>
      <c r="AT179" s="58">
        <f t="shared" si="1016"/>
        <v>0</v>
      </c>
      <c r="AU179" s="166" t="s">
        <v>1226</v>
      </c>
      <c r="AV179" s="39">
        <v>0</v>
      </c>
      <c r="AW179" s="40">
        <v>0</v>
      </c>
      <c r="AX179" s="164">
        <f t="shared" ref="AX179" si="1041">+AZ179</f>
        <v>0</v>
      </c>
      <c r="AY179" s="166" t="s">
        <v>1226</v>
      </c>
      <c r="AZ179" s="164">
        <f t="shared" ref="AZ179" si="1042">+BB179</f>
        <v>0</v>
      </c>
      <c r="BA179" s="166" t="s">
        <v>1226</v>
      </c>
      <c r="BB179" s="39">
        <v>0</v>
      </c>
      <c r="BC179" s="40">
        <v>0</v>
      </c>
      <c r="BD179" s="39">
        <v>0</v>
      </c>
      <c r="BE179" s="5">
        <v>0</v>
      </c>
      <c r="BF179" s="164">
        <f t="shared" ref="BF179" si="1043">+BD179</f>
        <v>0</v>
      </c>
      <c r="BG179" s="166" t="s">
        <v>1226</v>
      </c>
      <c r="BH179" s="18">
        <v>0</v>
      </c>
      <c r="BI179" s="5">
        <v>0</v>
      </c>
      <c r="BJ179" s="164">
        <f t="shared" ref="BJ179" si="1044">+BH179</f>
        <v>0</v>
      </c>
      <c r="BK179" s="166" t="s">
        <v>1226</v>
      </c>
      <c r="BL179" s="164">
        <f t="shared" ref="BL179" si="1045">+BJ179</f>
        <v>0</v>
      </c>
      <c r="BM179" s="166" t="s">
        <v>1226</v>
      </c>
      <c r="BN179" s="164">
        <f t="shared" si="1017"/>
        <v>0</v>
      </c>
      <c r="BO179" s="166" t="s">
        <v>1226</v>
      </c>
      <c r="BP179" s="164">
        <f t="shared" si="1018"/>
        <v>0</v>
      </c>
      <c r="BQ179" s="166" t="s">
        <v>1226</v>
      </c>
      <c r="BR179" s="164">
        <f t="shared" si="1025"/>
        <v>0</v>
      </c>
      <c r="BS179" s="166" t="s">
        <v>1226</v>
      </c>
      <c r="BT179" s="132"/>
      <c r="BU179" s="146">
        <v>0</v>
      </c>
      <c r="BV179" s="147">
        <v>0</v>
      </c>
      <c r="BW179" s="164">
        <f t="shared" si="1032"/>
        <v>0</v>
      </c>
      <c r="BX179" s="166" t="s">
        <v>1226</v>
      </c>
      <c r="BY179" s="164">
        <f t="shared" si="1033"/>
        <v>0</v>
      </c>
      <c r="BZ179" s="166" t="s">
        <v>1226</v>
      </c>
      <c r="CA179" s="146"/>
      <c r="CB179" s="147"/>
      <c r="CC179" s="146"/>
      <c r="CD179" s="147"/>
      <c r="CE179" s="146"/>
      <c r="CF179" s="147"/>
      <c r="CG179" s="146"/>
      <c r="CH179" s="146"/>
      <c r="CI179" s="38" t="s">
        <v>601</v>
      </c>
    </row>
    <row r="180" spans="1:88" ht="17.25" hidden="1">
      <c r="A180" t="s">
        <v>821</v>
      </c>
      <c r="B180">
        <v>20010</v>
      </c>
      <c r="D180" s="16" t="s">
        <v>24</v>
      </c>
      <c r="E180" t="s">
        <v>819</v>
      </c>
      <c r="F180" s="1075" t="s">
        <v>2722</v>
      </c>
      <c r="G180" s="16" t="s">
        <v>818</v>
      </c>
      <c r="H180" s="197" t="s">
        <v>1542</v>
      </c>
      <c r="I180" s="164">
        <f>+K180</f>
        <v>0</v>
      </c>
      <c r="J180" s="166" t="s">
        <v>1226</v>
      </c>
      <c r="K180" s="164">
        <v>0</v>
      </c>
      <c r="L180" s="166" t="s">
        <v>1226</v>
      </c>
      <c r="M180" s="10">
        <v>0</v>
      </c>
      <c r="N180" s="10">
        <v>0</v>
      </c>
      <c r="O180" s="3">
        <v>0</v>
      </c>
      <c r="P180" s="4">
        <v>0</v>
      </c>
      <c r="Q180" s="164">
        <f t="shared" ref="Q180" si="1046">+S180</f>
        <v>0</v>
      </c>
      <c r="R180" s="166" t="s">
        <v>1226</v>
      </c>
      <c r="S180" s="3">
        <v>0</v>
      </c>
      <c r="T180" s="4">
        <v>0</v>
      </c>
      <c r="U180" s="164">
        <v>0</v>
      </c>
      <c r="V180" s="166" t="s">
        <v>1226</v>
      </c>
      <c r="W180" s="172">
        <v>1</v>
      </c>
      <c r="X180" s="394" t="s">
        <v>132</v>
      </c>
      <c r="Y180" s="10">
        <v>0</v>
      </c>
      <c r="Z180" s="4">
        <v>0</v>
      </c>
      <c r="AA180" s="10">
        <v>0</v>
      </c>
      <c r="AB180" s="4">
        <v>0</v>
      </c>
      <c r="AC180" s="164">
        <f t="shared" si="1034"/>
        <v>0</v>
      </c>
      <c r="AD180" s="166" t="s">
        <v>1226</v>
      </c>
      <c r="AE180" s="3">
        <v>0</v>
      </c>
      <c r="AF180" s="5">
        <v>0</v>
      </c>
      <c r="AG180" s="3">
        <v>0</v>
      </c>
      <c r="AH180" s="5">
        <v>0</v>
      </c>
      <c r="AI180" s="164">
        <f t="shared" ref="AI180" si="1047">+AG180</f>
        <v>0</v>
      </c>
      <c r="AJ180" s="166" t="s">
        <v>1226</v>
      </c>
      <c r="AK180" s="164">
        <f t="shared" ref="AK180" si="1048">+AI180</f>
        <v>0</v>
      </c>
      <c r="AL180" s="166" t="s">
        <v>1226</v>
      </c>
      <c r="AM180" s="164">
        <f t="shared" ref="AM180" si="1049">+AK180</f>
        <v>0</v>
      </c>
      <c r="AN180" s="166" t="s">
        <v>1226</v>
      </c>
      <c r="AO180" s="164">
        <f t="shared" si="903"/>
        <v>0</v>
      </c>
      <c r="AP180" s="166" t="s">
        <v>1226</v>
      </c>
      <c r="AQ180" s="193">
        <v>42209</v>
      </c>
      <c r="AR180" s="164">
        <f t="shared" si="1015"/>
        <v>0</v>
      </c>
      <c r="AS180" s="166" t="s">
        <v>1226</v>
      </c>
      <c r="AT180" s="164">
        <f t="shared" si="1016"/>
        <v>0</v>
      </c>
      <c r="AU180" s="166" t="s">
        <v>1226</v>
      </c>
      <c r="AV180" s="39">
        <v>0</v>
      </c>
      <c r="AW180" s="40">
        <v>0</v>
      </c>
      <c r="AX180" s="164">
        <f t="shared" si="1001"/>
        <v>0</v>
      </c>
      <c r="AY180" s="166" t="s">
        <v>1226</v>
      </c>
      <c r="AZ180" s="164">
        <f t="shared" si="1002"/>
        <v>0</v>
      </c>
      <c r="BA180" s="166" t="s">
        <v>1226</v>
      </c>
      <c r="BB180" s="39">
        <v>0</v>
      </c>
      <c r="BC180" s="40">
        <v>0</v>
      </c>
      <c r="BD180" s="39">
        <v>0</v>
      </c>
      <c r="BE180" s="5">
        <v>0</v>
      </c>
      <c r="BF180" s="164">
        <f t="shared" si="896"/>
        <v>0</v>
      </c>
      <c r="BG180" s="166" t="s">
        <v>1226</v>
      </c>
      <c r="BH180" s="18">
        <v>0</v>
      </c>
      <c r="BI180" s="5">
        <v>4</v>
      </c>
      <c r="BJ180" s="164" t="s">
        <v>1226</v>
      </c>
      <c r="BK180" s="166">
        <f>+BI180</f>
        <v>4</v>
      </c>
      <c r="BL180" s="164" t="s">
        <v>1226</v>
      </c>
      <c r="BM180" s="166">
        <f t="shared" ref="BM180" si="1050">+BK180</f>
        <v>4</v>
      </c>
      <c r="BN180" s="164" t="s">
        <v>1226</v>
      </c>
      <c r="BO180" s="166">
        <f t="shared" ref="BO180" si="1051">+BM180</f>
        <v>4</v>
      </c>
      <c r="BP180" s="164" t="s">
        <v>1226</v>
      </c>
      <c r="BQ180" s="166">
        <f t="shared" ref="BQ180" si="1052">+BO180</f>
        <v>4</v>
      </c>
      <c r="BR180" s="164" t="s">
        <v>1226</v>
      </c>
      <c r="BS180" s="166">
        <f t="shared" ref="BS180" si="1053">+BQ180</f>
        <v>4</v>
      </c>
      <c r="BT180" s="193">
        <v>42209</v>
      </c>
      <c r="BU180" s="146">
        <v>0</v>
      </c>
      <c r="BV180" s="55">
        <v>4</v>
      </c>
      <c r="BW180" s="164" t="s">
        <v>1226</v>
      </c>
      <c r="BX180" s="166">
        <f t="shared" ref="BX180" si="1054">+BV180</f>
        <v>4</v>
      </c>
      <c r="BY180" s="164" t="s">
        <v>1226</v>
      </c>
      <c r="BZ180" s="166">
        <f t="shared" ref="BZ180" si="1055">+BX180</f>
        <v>4</v>
      </c>
      <c r="CA180" s="146"/>
      <c r="CB180" s="147"/>
      <c r="CC180" s="146"/>
      <c r="CD180" s="147"/>
      <c r="CE180" s="146"/>
      <c r="CF180" s="147"/>
      <c r="CG180" s="146"/>
      <c r="CH180" s="146"/>
      <c r="CI180" s="38" t="s">
        <v>862</v>
      </c>
      <c r="CJ180" t="s">
        <v>690</v>
      </c>
    </row>
    <row r="181" spans="1:88" hidden="1">
      <c r="A181" t="s">
        <v>821</v>
      </c>
      <c r="B181">
        <v>0</v>
      </c>
      <c r="D181" s="16" t="s">
        <v>24</v>
      </c>
      <c r="E181" t="s">
        <v>871</v>
      </c>
      <c r="G181" s="16" t="s">
        <v>818</v>
      </c>
      <c r="H181" s="37" t="s">
        <v>3</v>
      </c>
      <c r="I181" s="9"/>
      <c r="J181" s="2"/>
      <c r="K181" s="3">
        <v>3</v>
      </c>
      <c r="L181" s="4"/>
      <c r="M181" s="14"/>
      <c r="N181" s="14"/>
      <c r="O181" s="3">
        <v>2</v>
      </c>
      <c r="P181" s="4">
        <v>0</v>
      </c>
      <c r="Q181" s="10"/>
      <c r="R181" s="10"/>
      <c r="S181" s="3"/>
      <c r="T181" s="4"/>
      <c r="U181" s="10"/>
      <c r="V181" s="10"/>
      <c r="W181" s="10"/>
      <c r="X181" s="4"/>
      <c r="Y181" s="10"/>
      <c r="Z181" s="4"/>
      <c r="AA181" s="10"/>
      <c r="AB181" s="10"/>
      <c r="AC181" s="3"/>
      <c r="AD181" s="4"/>
      <c r="AE181" s="10"/>
      <c r="AF181" s="10"/>
      <c r="AG181" s="3" t="s">
        <v>937</v>
      </c>
      <c r="AH181" s="5">
        <v>0</v>
      </c>
      <c r="AI181" s="18"/>
      <c r="AJ181" s="18"/>
      <c r="AK181" s="10"/>
      <c r="AL181" s="10"/>
      <c r="AM181" s="3"/>
      <c r="AN181" s="4"/>
      <c r="AO181" s="10"/>
      <c r="AP181" s="10"/>
      <c r="AQ181" s="132"/>
      <c r="AR181" s="24"/>
      <c r="AS181" s="21"/>
      <c r="AT181" s="59"/>
      <c r="AU181" s="21"/>
      <c r="AV181" s="39"/>
      <c r="AW181" s="40"/>
      <c r="AX181" s="164">
        <f t="shared" si="1001"/>
        <v>0</v>
      </c>
      <c r="AY181" s="166" t="s">
        <v>1226</v>
      </c>
      <c r="AZ181" s="164">
        <f t="shared" si="1002"/>
        <v>0</v>
      </c>
      <c r="BA181" s="166" t="s">
        <v>1226</v>
      </c>
      <c r="BB181" s="98"/>
      <c r="BC181" s="40"/>
      <c r="BD181" s="39" t="s">
        <v>937</v>
      </c>
      <c r="BE181" s="5"/>
      <c r="BF181" s="18" t="s">
        <v>937</v>
      </c>
      <c r="BG181" s="18"/>
      <c r="BH181" s="18" t="s">
        <v>937</v>
      </c>
      <c r="BI181" s="5"/>
      <c r="BJ181" s="164">
        <v>0</v>
      </c>
      <c r="BK181" s="166" t="s">
        <v>1226</v>
      </c>
      <c r="BL181" s="164">
        <f t="shared" ref="BL181" si="1056">+BJ181</f>
        <v>0</v>
      </c>
      <c r="BM181" s="166" t="s">
        <v>1226</v>
      </c>
      <c r="BN181" s="164">
        <f t="shared" ref="BN181" si="1057">+BL181</f>
        <v>0</v>
      </c>
      <c r="BO181" s="166" t="s">
        <v>1226</v>
      </c>
      <c r="BP181" s="164">
        <f t="shared" ref="BP181" si="1058">+BN181</f>
        <v>0</v>
      </c>
      <c r="BQ181" s="166" t="s">
        <v>1226</v>
      </c>
      <c r="BR181" s="164">
        <f t="shared" ref="BR181" si="1059">+BP181</f>
        <v>0</v>
      </c>
      <c r="BS181" s="166" t="s">
        <v>1226</v>
      </c>
      <c r="BT181" s="132"/>
      <c r="BU181" s="146"/>
      <c r="BV181" s="147"/>
      <c r="BW181" s="164">
        <f t="shared" ref="BW181" si="1060">+BU181</f>
        <v>0</v>
      </c>
      <c r="BX181" s="166" t="s">
        <v>1226</v>
      </c>
      <c r="BY181" s="164">
        <f t="shared" ref="BY181" si="1061">+BW181</f>
        <v>0</v>
      </c>
      <c r="BZ181" s="166" t="s">
        <v>1226</v>
      </c>
      <c r="CA181" s="146"/>
      <c r="CB181" s="147"/>
      <c r="CC181" s="146"/>
      <c r="CD181" s="147"/>
      <c r="CE181" s="146"/>
      <c r="CF181" s="55"/>
      <c r="CG181" s="96"/>
      <c r="CH181" s="96"/>
    </row>
    <row r="182" spans="1:88" hidden="1">
      <c r="I182" s="9"/>
      <c r="J182" s="9"/>
      <c r="K182" s="39" t="s">
        <v>2525</v>
      </c>
      <c r="L182" s="161"/>
      <c r="M182" s="14"/>
      <c r="N182" s="14"/>
      <c r="O182" s="3"/>
      <c r="P182" s="4"/>
      <c r="Q182" s="10"/>
      <c r="R182" s="10"/>
      <c r="S182" s="3"/>
      <c r="T182" s="4"/>
      <c r="U182" s="10"/>
      <c r="V182" s="10"/>
      <c r="W182" s="10"/>
      <c r="X182" s="4"/>
      <c r="Y182" s="10"/>
      <c r="Z182" s="4"/>
      <c r="AA182" s="10"/>
      <c r="AB182" s="4"/>
      <c r="AC182" s="10"/>
      <c r="AD182" s="4"/>
      <c r="AE182" s="10"/>
      <c r="AF182" s="10"/>
      <c r="AG182" s="3"/>
      <c r="AH182" s="5"/>
      <c r="AI182" s="18"/>
      <c r="AJ182" s="18"/>
      <c r="AK182" s="10"/>
      <c r="AL182" s="10"/>
      <c r="AM182" s="3"/>
      <c r="AN182" s="4"/>
      <c r="AO182" s="10"/>
      <c r="AP182" s="10"/>
      <c r="AQ182" s="132"/>
      <c r="AR182" s="24"/>
      <c r="AS182" s="21"/>
      <c r="AT182" s="59"/>
      <c r="AU182" s="21"/>
      <c r="AV182" s="39"/>
      <c r="AW182" s="40"/>
      <c r="AX182" s="58"/>
      <c r="AY182" s="166"/>
      <c r="AZ182" s="58"/>
      <c r="BA182" s="166"/>
      <c r="BB182" s="98"/>
      <c r="BC182" s="40"/>
      <c r="BD182" s="52"/>
      <c r="BE182" s="5"/>
      <c r="BF182" s="18"/>
      <c r="BG182" s="18"/>
      <c r="BH182" s="18"/>
      <c r="BI182" s="5"/>
      <c r="BJ182" s="18"/>
      <c r="BK182" s="5"/>
      <c r="BL182" s="18"/>
      <c r="BM182" s="5"/>
      <c r="BN182" s="18"/>
      <c r="BO182" s="5"/>
      <c r="BP182" s="18"/>
      <c r="BQ182" s="5"/>
      <c r="BR182" s="18"/>
      <c r="BS182" s="5"/>
      <c r="BT182" s="132"/>
      <c r="BU182" s="146"/>
      <c r="BV182" s="147"/>
      <c r="BW182" s="146"/>
      <c r="BX182" s="147"/>
      <c r="BY182" s="146"/>
      <c r="BZ182" s="147"/>
      <c r="CA182" s="146"/>
      <c r="CB182" s="147"/>
      <c r="CC182" s="146"/>
      <c r="CD182" s="147"/>
      <c r="CE182" s="146"/>
      <c r="CF182" s="55"/>
      <c r="CG182" s="96"/>
      <c r="CH182" s="96"/>
    </row>
    <row r="183" spans="1:88" ht="16.5" hidden="1">
      <c r="A183" t="s">
        <v>1533</v>
      </c>
      <c r="B183">
        <v>20066</v>
      </c>
      <c r="D183" s="16" t="s">
        <v>369</v>
      </c>
      <c r="E183" t="s">
        <v>819</v>
      </c>
      <c r="G183" s="16" t="s">
        <v>369</v>
      </c>
      <c r="H183" s="197" t="s">
        <v>1323</v>
      </c>
      <c r="I183" s="9"/>
      <c r="J183" s="166" t="s">
        <v>54</v>
      </c>
      <c r="K183" s="164">
        <v>0</v>
      </c>
      <c r="L183" s="166" t="s">
        <v>1226</v>
      </c>
      <c r="M183" s="10" t="s">
        <v>52</v>
      </c>
      <c r="N183" s="4">
        <v>0</v>
      </c>
      <c r="O183" s="3" t="s">
        <v>52</v>
      </c>
      <c r="P183" s="4">
        <v>0</v>
      </c>
      <c r="Q183" s="164" t="str">
        <f>+O183</f>
        <v>?</v>
      </c>
      <c r="R183" s="166" t="s">
        <v>1226</v>
      </c>
      <c r="S183" s="164">
        <f t="shared" ref="S183" si="1062">+U183</f>
        <v>0</v>
      </c>
      <c r="T183" s="166" t="s">
        <v>1226</v>
      </c>
      <c r="U183" s="164">
        <f t="shared" ref="U183" si="1063">+W183</f>
        <v>0</v>
      </c>
      <c r="V183" s="166" t="s">
        <v>1226</v>
      </c>
      <c r="W183" s="3">
        <v>0</v>
      </c>
      <c r="X183" s="4">
        <v>0</v>
      </c>
      <c r="Y183" s="3">
        <v>0</v>
      </c>
      <c r="Z183" s="4">
        <v>0</v>
      </c>
      <c r="AA183" s="10" t="s">
        <v>52</v>
      </c>
      <c r="AB183" s="4">
        <v>0</v>
      </c>
      <c r="AC183" s="164" t="str">
        <f t="shared" ref="AC183:AC186" si="1064">+AE183</f>
        <v>?</v>
      </c>
      <c r="AD183" s="166" t="s">
        <v>1226</v>
      </c>
      <c r="AE183" s="10" t="s">
        <v>52</v>
      </c>
      <c r="AF183" s="4">
        <v>0</v>
      </c>
      <c r="AG183" s="39">
        <v>0</v>
      </c>
      <c r="AH183" s="130">
        <v>0</v>
      </c>
      <c r="AI183" s="164">
        <f>+AG183</f>
        <v>0</v>
      </c>
      <c r="AJ183" s="166" t="s">
        <v>1226</v>
      </c>
      <c r="AK183" s="164">
        <f>+AI183</f>
        <v>0</v>
      </c>
      <c r="AL183" s="166" t="s">
        <v>1226</v>
      </c>
      <c r="AM183" s="164">
        <f>+AK183</f>
        <v>0</v>
      </c>
      <c r="AN183" s="166" t="s">
        <v>1226</v>
      </c>
      <c r="AO183" s="164">
        <f>+AM183</f>
        <v>0</v>
      </c>
      <c r="AP183" s="166" t="s">
        <v>1226</v>
      </c>
      <c r="AQ183" s="132"/>
      <c r="AR183" s="58">
        <f t="shared" ref="AR183:AR186" si="1065">+AT183</f>
        <v>0</v>
      </c>
      <c r="AS183" s="166" t="s">
        <v>1226</v>
      </c>
      <c r="AT183" s="58">
        <f>+AV183</f>
        <v>0</v>
      </c>
      <c r="AU183" s="166" t="s">
        <v>1226</v>
      </c>
      <c r="AV183" s="39">
        <v>0</v>
      </c>
      <c r="AW183" s="127">
        <v>0</v>
      </c>
      <c r="AX183" s="164">
        <f t="shared" ref="AX183" si="1066">+AZ183</f>
        <v>0</v>
      </c>
      <c r="AY183" s="166" t="s">
        <v>1226</v>
      </c>
      <c r="AZ183" s="164">
        <f t="shared" ref="AZ183" si="1067">+BB183</f>
        <v>0</v>
      </c>
      <c r="BA183" s="166" t="s">
        <v>1226</v>
      </c>
      <c r="BB183" s="98">
        <v>0</v>
      </c>
      <c r="BC183" s="40">
        <v>0</v>
      </c>
      <c r="BD183" s="98">
        <v>0</v>
      </c>
      <c r="BE183" s="40">
        <v>0</v>
      </c>
      <c r="BF183" s="164">
        <f>+BD183</f>
        <v>0</v>
      </c>
      <c r="BG183" s="166" t="s">
        <v>1226</v>
      </c>
      <c r="BH183" s="98">
        <v>0</v>
      </c>
      <c r="BI183" s="40">
        <v>0</v>
      </c>
      <c r="BJ183" s="164">
        <f t="shared" ref="BJ183:BJ186" si="1068">+BH183</f>
        <v>0</v>
      </c>
      <c r="BK183" s="166" t="s">
        <v>1226</v>
      </c>
      <c r="BL183" s="164">
        <f t="shared" ref="BL183:BL186" si="1069">+BJ183</f>
        <v>0</v>
      </c>
      <c r="BM183" s="166" t="s">
        <v>1226</v>
      </c>
      <c r="BN183" s="164">
        <f t="shared" ref="BN183:BN186" si="1070">+BL183</f>
        <v>0</v>
      </c>
      <c r="BO183" s="166" t="s">
        <v>1226</v>
      </c>
      <c r="BP183" s="164">
        <f t="shared" ref="BP183:BP186" si="1071">+BN183</f>
        <v>0</v>
      </c>
      <c r="BQ183" s="166" t="s">
        <v>1226</v>
      </c>
      <c r="BR183" s="164">
        <f t="shared" ref="BR183:BR186" si="1072">+BP183</f>
        <v>0</v>
      </c>
      <c r="BS183" s="166" t="s">
        <v>1226</v>
      </c>
      <c r="BT183" s="132"/>
      <c r="BU183" s="146">
        <v>0</v>
      </c>
      <c r="BV183" s="147">
        <v>0</v>
      </c>
      <c r="BW183" s="164">
        <f t="shared" ref="BW183:BW197" si="1073">+BU183</f>
        <v>0</v>
      </c>
      <c r="BX183" s="166" t="s">
        <v>1226</v>
      </c>
      <c r="BY183" s="164">
        <f t="shared" ref="BY183:BY197" si="1074">+BW183</f>
        <v>0</v>
      </c>
      <c r="BZ183" s="166" t="s">
        <v>1226</v>
      </c>
      <c r="CA183" s="146"/>
      <c r="CB183" s="147"/>
      <c r="CC183" s="146"/>
      <c r="CD183" s="147"/>
      <c r="CE183" s="146"/>
      <c r="CF183" s="147"/>
      <c r="CG183" s="146"/>
      <c r="CH183" s="146"/>
      <c r="CI183" s="38" t="s">
        <v>156</v>
      </c>
      <c r="CJ183" t="s">
        <v>636</v>
      </c>
    </row>
    <row r="184" spans="1:88" ht="16.5" hidden="1">
      <c r="A184" t="s">
        <v>1533</v>
      </c>
      <c r="B184">
        <v>20049</v>
      </c>
      <c r="D184" s="16" t="s">
        <v>369</v>
      </c>
      <c r="E184" t="s">
        <v>819</v>
      </c>
      <c r="G184" s="16" t="s">
        <v>369</v>
      </c>
      <c r="H184" s="197" t="s">
        <v>1325</v>
      </c>
      <c r="I184" s="9"/>
      <c r="J184" s="22"/>
      <c r="K184" s="164">
        <f>+M184</f>
        <v>1</v>
      </c>
      <c r="L184" s="166">
        <f>+N184</f>
        <v>1</v>
      </c>
      <c r="M184" s="10">
        <v>1</v>
      </c>
      <c r="N184" s="4">
        <v>1</v>
      </c>
      <c r="O184" s="3">
        <v>1</v>
      </c>
      <c r="P184" s="4">
        <v>0</v>
      </c>
      <c r="Q184" s="164">
        <f>+O184</f>
        <v>1</v>
      </c>
      <c r="R184" s="166" t="s">
        <v>1226</v>
      </c>
      <c r="S184" s="164">
        <f t="shared" ref="S184" si="1075">+U184</f>
        <v>0</v>
      </c>
      <c r="T184" s="166" t="s">
        <v>1226</v>
      </c>
      <c r="U184" s="164">
        <f t="shared" ref="U184" si="1076">+W184</f>
        <v>0</v>
      </c>
      <c r="V184" s="166" t="s">
        <v>1226</v>
      </c>
      <c r="W184" s="3">
        <v>0</v>
      </c>
      <c r="X184" s="4">
        <v>0</v>
      </c>
      <c r="Y184" s="3">
        <v>0</v>
      </c>
      <c r="Z184" s="4">
        <v>0</v>
      </c>
      <c r="AA184" s="10">
        <v>0</v>
      </c>
      <c r="AB184" s="4">
        <v>0</v>
      </c>
      <c r="AC184" s="164">
        <f t="shared" si="1064"/>
        <v>0</v>
      </c>
      <c r="AD184" s="166" t="s">
        <v>1226</v>
      </c>
      <c r="AE184" s="39">
        <v>0</v>
      </c>
      <c r="AF184" s="130">
        <v>0</v>
      </c>
      <c r="AG184" s="39">
        <v>0</v>
      </c>
      <c r="AH184" s="130">
        <v>0</v>
      </c>
      <c r="AI184" s="164">
        <f>+AG184</f>
        <v>0</v>
      </c>
      <c r="AJ184" s="166" t="s">
        <v>1226</v>
      </c>
      <c r="AK184" s="164">
        <f>+AI184</f>
        <v>0</v>
      </c>
      <c r="AL184" s="166" t="s">
        <v>1226</v>
      </c>
      <c r="AM184" s="164">
        <f>+AK184</f>
        <v>0</v>
      </c>
      <c r="AN184" s="166" t="s">
        <v>1226</v>
      </c>
      <c r="AO184" s="164">
        <f>+AM184</f>
        <v>0</v>
      </c>
      <c r="AP184" s="166" t="s">
        <v>1226</v>
      </c>
      <c r="AQ184" s="132"/>
      <c r="AR184" s="58">
        <f t="shared" si="1065"/>
        <v>0</v>
      </c>
      <c r="AS184" s="166" t="s">
        <v>1226</v>
      </c>
      <c r="AT184" s="58">
        <f>+AV184</f>
        <v>0</v>
      </c>
      <c r="AU184" s="166" t="s">
        <v>1226</v>
      </c>
      <c r="AV184" s="39">
        <v>0</v>
      </c>
      <c r="AW184" s="127">
        <v>0</v>
      </c>
      <c r="AX184" s="164">
        <f t="shared" ref="AX184" si="1077">+AZ184</f>
        <v>0</v>
      </c>
      <c r="AY184" s="166" t="s">
        <v>1226</v>
      </c>
      <c r="AZ184" s="164">
        <f t="shared" ref="AZ184" si="1078">+BB184</f>
        <v>0</v>
      </c>
      <c r="BA184" s="166" t="s">
        <v>1226</v>
      </c>
      <c r="BB184" s="98">
        <v>0</v>
      </c>
      <c r="BC184" s="40">
        <v>0</v>
      </c>
      <c r="BD184" s="98">
        <v>0</v>
      </c>
      <c r="BE184" s="40">
        <v>0</v>
      </c>
      <c r="BF184" s="164">
        <f>+BD184</f>
        <v>0</v>
      </c>
      <c r="BG184" s="166" t="s">
        <v>1226</v>
      </c>
      <c r="BH184" s="98">
        <v>0</v>
      </c>
      <c r="BI184" s="40">
        <v>0</v>
      </c>
      <c r="BJ184" s="164">
        <f t="shared" si="1068"/>
        <v>0</v>
      </c>
      <c r="BK184" s="166" t="s">
        <v>1226</v>
      </c>
      <c r="BL184" s="164">
        <f t="shared" si="1069"/>
        <v>0</v>
      </c>
      <c r="BM184" s="166" t="s">
        <v>1226</v>
      </c>
      <c r="BN184" s="164">
        <f t="shared" si="1070"/>
        <v>0</v>
      </c>
      <c r="BO184" s="166" t="s">
        <v>1226</v>
      </c>
      <c r="BP184" s="164">
        <f t="shared" si="1071"/>
        <v>0</v>
      </c>
      <c r="BQ184" s="166" t="s">
        <v>1226</v>
      </c>
      <c r="BR184" s="164">
        <f t="shared" si="1072"/>
        <v>0</v>
      </c>
      <c r="BS184" s="166" t="s">
        <v>1226</v>
      </c>
      <c r="BT184" s="132"/>
      <c r="BU184" s="146">
        <v>0</v>
      </c>
      <c r="BV184" s="147">
        <v>0</v>
      </c>
      <c r="BW184" s="164">
        <f t="shared" si="1073"/>
        <v>0</v>
      </c>
      <c r="BX184" s="166" t="s">
        <v>1226</v>
      </c>
      <c r="BY184" s="164">
        <f t="shared" si="1074"/>
        <v>0</v>
      </c>
      <c r="BZ184" s="166" t="s">
        <v>1226</v>
      </c>
      <c r="CA184" s="146"/>
      <c r="CB184" s="147"/>
      <c r="CC184" s="146"/>
      <c r="CD184" s="147"/>
      <c r="CE184" s="146"/>
      <c r="CF184" s="147"/>
      <c r="CG184" s="146"/>
      <c r="CH184" s="146"/>
      <c r="CI184" s="38" t="s">
        <v>755</v>
      </c>
      <c r="CJ184" t="s">
        <v>636</v>
      </c>
    </row>
    <row r="185" spans="1:88" ht="16.5" hidden="1">
      <c r="A185" t="s">
        <v>1533</v>
      </c>
      <c r="B185">
        <v>20133</v>
      </c>
      <c r="D185" s="16" t="s">
        <v>369</v>
      </c>
      <c r="E185" t="s">
        <v>819</v>
      </c>
      <c r="G185" s="16" t="s">
        <v>369</v>
      </c>
      <c r="H185" s="197" t="s">
        <v>1324</v>
      </c>
      <c r="I185" s="9"/>
      <c r="J185" s="166" t="s">
        <v>54</v>
      </c>
      <c r="K185" s="164">
        <v>0</v>
      </c>
      <c r="L185" s="166" t="s">
        <v>1226</v>
      </c>
      <c r="M185" s="10">
        <v>0</v>
      </c>
      <c r="N185" s="4">
        <v>0</v>
      </c>
      <c r="O185" s="3">
        <v>1</v>
      </c>
      <c r="P185" s="4">
        <v>0</v>
      </c>
      <c r="Q185" s="164">
        <f>+O185</f>
        <v>1</v>
      </c>
      <c r="R185" s="166" t="s">
        <v>1226</v>
      </c>
      <c r="S185" s="164">
        <f t="shared" ref="S185:S186" si="1079">+U185</f>
        <v>0</v>
      </c>
      <c r="T185" s="166" t="s">
        <v>1226</v>
      </c>
      <c r="U185" s="164">
        <f t="shared" ref="U185:U186" si="1080">+W185</f>
        <v>0</v>
      </c>
      <c r="V185" s="166" t="s">
        <v>1226</v>
      </c>
      <c r="W185" s="3">
        <v>0</v>
      </c>
      <c r="X185" s="4">
        <v>0</v>
      </c>
      <c r="Y185" s="3">
        <v>0</v>
      </c>
      <c r="Z185" s="4">
        <v>0</v>
      </c>
      <c r="AA185" s="10">
        <v>0</v>
      </c>
      <c r="AB185" s="4">
        <v>0</v>
      </c>
      <c r="AC185" s="164">
        <f t="shared" si="1064"/>
        <v>0</v>
      </c>
      <c r="AD185" s="166" t="s">
        <v>1226</v>
      </c>
      <c r="AE185" s="39">
        <v>0</v>
      </c>
      <c r="AF185" s="130">
        <v>0</v>
      </c>
      <c r="AG185" s="39">
        <v>0</v>
      </c>
      <c r="AH185" s="130">
        <v>0</v>
      </c>
      <c r="AI185" s="164">
        <f>+AG185</f>
        <v>0</v>
      </c>
      <c r="AJ185" s="166" t="s">
        <v>1226</v>
      </c>
      <c r="AK185" s="164">
        <f>+AI185</f>
        <v>0</v>
      </c>
      <c r="AL185" s="166" t="s">
        <v>1226</v>
      </c>
      <c r="AM185" s="164">
        <f>+AK185</f>
        <v>0</v>
      </c>
      <c r="AN185" s="166" t="s">
        <v>1226</v>
      </c>
      <c r="AO185" s="164">
        <f>+AM185</f>
        <v>0</v>
      </c>
      <c r="AP185" s="166" t="s">
        <v>1226</v>
      </c>
      <c r="AQ185" s="132"/>
      <c r="AR185" s="58">
        <f t="shared" si="1065"/>
        <v>0</v>
      </c>
      <c r="AS185" s="166" t="s">
        <v>1226</v>
      </c>
      <c r="AT185" s="58">
        <f>+AV185</f>
        <v>0</v>
      </c>
      <c r="AU185" s="166" t="s">
        <v>1226</v>
      </c>
      <c r="AV185" s="39">
        <v>0</v>
      </c>
      <c r="AW185" s="127">
        <v>0</v>
      </c>
      <c r="AX185" s="164">
        <f t="shared" ref="AX185:AX186" si="1081">+AZ185</f>
        <v>0</v>
      </c>
      <c r="AY185" s="166" t="s">
        <v>1226</v>
      </c>
      <c r="AZ185" s="164">
        <f t="shared" ref="AZ185:AZ186" si="1082">+BB185</f>
        <v>0</v>
      </c>
      <c r="BA185" s="166" t="s">
        <v>1226</v>
      </c>
      <c r="BB185" s="98">
        <v>0</v>
      </c>
      <c r="BC185" s="40">
        <v>0</v>
      </c>
      <c r="BD185" s="98">
        <v>0</v>
      </c>
      <c r="BE185" s="40">
        <v>0</v>
      </c>
      <c r="BF185" s="164">
        <f>+BD185</f>
        <v>0</v>
      </c>
      <c r="BG185" s="166" t="s">
        <v>1226</v>
      </c>
      <c r="BH185" s="98">
        <v>0</v>
      </c>
      <c r="BI185" s="40">
        <v>0</v>
      </c>
      <c r="BJ185" s="164">
        <f t="shared" si="1068"/>
        <v>0</v>
      </c>
      <c r="BK185" s="166" t="s">
        <v>1226</v>
      </c>
      <c r="BL185" s="164">
        <f t="shared" si="1069"/>
        <v>0</v>
      </c>
      <c r="BM185" s="166" t="s">
        <v>1226</v>
      </c>
      <c r="BN185" s="164">
        <f t="shared" si="1070"/>
        <v>0</v>
      </c>
      <c r="BO185" s="166" t="s">
        <v>1226</v>
      </c>
      <c r="BP185" s="164">
        <f t="shared" si="1071"/>
        <v>0</v>
      </c>
      <c r="BQ185" s="166" t="s">
        <v>1226</v>
      </c>
      <c r="BR185" s="164">
        <f t="shared" si="1072"/>
        <v>0</v>
      </c>
      <c r="BS185" s="166" t="s">
        <v>1226</v>
      </c>
      <c r="BT185" s="132"/>
      <c r="BU185" s="146">
        <v>0</v>
      </c>
      <c r="BV185" s="147">
        <v>0</v>
      </c>
      <c r="BW185" s="164">
        <f t="shared" si="1073"/>
        <v>0</v>
      </c>
      <c r="BX185" s="166" t="s">
        <v>1226</v>
      </c>
      <c r="BY185" s="164">
        <f t="shared" si="1074"/>
        <v>0</v>
      </c>
      <c r="BZ185" s="166" t="s">
        <v>1226</v>
      </c>
      <c r="CA185" s="146"/>
      <c r="CB185" s="147"/>
      <c r="CC185" s="146"/>
      <c r="CD185" s="147"/>
      <c r="CE185" s="146"/>
      <c r="CF185" s="147"/>
      <c r="CG185" s="146"/>
      <c r="CH185" s="146"/>
      <c r="CI185" s="38" t="s">
        <v>156</v>
      </c>
      <c r="CJ185" t="s">
        <v>635</v>
      </c>
    </row>
    <row r="186" spans="1:88" ht="16.5" hidden="1">
      <c r="A186" t="s">
        <v>1533</v>
      </c>
      <c r="B186" s="71" t="s">
        <v>52</v>
      </c>
      <c r="C186" s="71"/>
      <c r="D186" s="16" t="s">
        <v>369</v>
      </c>
      <c r="E186" t="s">
        <v>819</v>
      </c>
      <c r="G186" s="16" t="s">
        <v>369</v>
      </c>
      <c r="H186" s="197" t="s">
        <v>1614</v>
      </c>
      <c r="I186" s="164">
        <v>0</v>
      </c>
      <c r="J186" s="166" t="s">
        <v>1226</v>
      </c>
      <c r="K186" s="164">
        <v>0</v>
      </c>
      <c r="L186" s="166" t="s">
        <v>1226</v>
      </c>
      <c r="M186" s="10" t="s">
        <v>52</v>
      </c>
      <c r="N186" s="4"/>
      <c r="O186" s="3" t="s">
        <v>52</v>
      </c>
      <c r="P186" s="4"/>
      <c r="Q186" s="164" t="str">
        <f t="shared" ref="Q186" si="1083">+O186</f>
        <v>?</v>
      </c>
      <c r="R186" s="166" t="s">
        <v>1226</v>
      </c>
      <c r="S186" s="164" t="str">
        <f t="shared" si="1079"/>
        <v>?</v>
      </c>
      <c r="T186" s="166" t="s">
        <v>1226</v>
      </c>
      <c r="U186" s="164" t="str">
        <f t="shared" si="1080"/>
        <v>?</v>
      </c>
      <c r="V186" s="166" t="s">
        <v>1226</v>
      </c>
      <c r="W186" s="10" t="s">
        <v>52</v>
      </c>
      <c r="X186" s="4">
        <v>0</v>
      </c>
      <c r="Y186" s="10" t="s">
        <v>52</v>
      </c>
      <c r="Z186" s="4">
        <v>0</v>
      </c>
      <c r="AA186" s="10" t="s">
        <v>52</v>
      </c>
      <c r="AB186" s="4">
        <v>0</v>
      </c>
      <c r="AC186" s="164" t="str">
        <f t="shared" si="1064"/>
        <v>?</v>
      </c>
      <c r="AD186" s="166" t="s">
        <v>1226</v>
      </c>
      <c r="AE186" s="3" t="s">
        <v>52</v>
      </c>
      <c r="AF186" s="5">
        <v>0</v>
      </c>
      <c r="AG186" s="3">
        <v>0</v>
      </c>
      <c r="AH186" s="5">
        <v>0</v>
      </c>
      <c r="AI186" s="164">
        <f t="shared" ref="AI186" si="1084">+AG186</f>
        <v>0</v>
      </c>
      <c r="AJ186" s="166" t="s">
        <v>1226</v>
      </c>
      <c r="AK186" s="164">
        <f t="shared" ref="AK186" si="1085">+AI186</f>
        <v>0</v>
      </c>
      <c r="AL186" s="166" t="s">
        <v>1226</v>
      </c>
      <c r="AM186" s="164">
        <f t="shared" ref="AM186" si="1086">+AK186</f>
        <v>0</v>
      </c>
      <c r="AN186" s="166" t="s">
        <v>1226</v>
      </c>
      <c r="AO186" s="164">
        <f t="shared" ref="AO186" si="1087">+AM186</f>
        <v>0</v>
      </c>
      <c r="AP186" s="166" t="s">
        <v>1226</v>
      </c>
      <c r="AQ186" s="132"/>
      <c r="AR186" s="58">
        <f t="shared" si="1065"/>
        <v>0</v>
      </c>
      <c r="AS186" s="166" t="s">
        <v>1226</v>
      </c>
      <c r="AT186" s="58">
        <f t="shared" ref="AT186" si="1088">+AV186</f>
        <v>0</v>
      </c>
      <c r="AU186" s="166" t="s">
        <v>1226</v>
      </c>
      <c r="AV186" s="39">
        <v>0</v>
      </c>
      <c r="AW186" s="40">
        <v>0</v>
      </c>
      <c r="AX186" s="164">
        <f t="shared" si="1081"/>
        <v>0</v>
      </c>
      <c r="AY186" s="166" t="s">
        <v>1226</v>
      </c>
      <c r="AZ186" s="164">
        <f t="shared" si="1082"/>
        <v>0</v>
      </c>
      <c r="BA186" s="166" t="s">
        <v>1226</v>
      </c>
      <c r="BB186" s="98">
        <v>0</v>
      </c>
      <c r="BC186" s="40">
        <v>0</v>
      </c>
      <c r="BD186" s="98">
        <v>0</v>
      </c>
      <c r="BE186" s="40">
        <v>0</v>
      </c>
      <c r="BF186" s="164">
        <f>+BD186</f>
        <v>0</v>
      </c>
      <c r="BG186" s="166" t="s">
        <v>1226</v>
      </c>
      <c r="BH186" s="98">
        <v>0</v>
      </c>
      <c r="BI186" s="40">
        <v>0</v>
      </c>
      <c r="BJ186" s="164">
        <f t="shared" si="1068"/>
        <v>0</v>
      </c>
      <c r="BK186" s="166" t="s">
        <v>1226</v>
      </c>
      <c r="BL186" s="164">
        <f t="shared" si="1069"/>
        <v>0</v>
      </c>
      <c r="BM186" s="166" t="s">
        <v>1226</v>
      </c>
      <c r="BN186" s="164">
        <f t="shared" si="1070"/>
        <v>0</v>
      </c>
      <c r="BO186" s="166" t="s">
        <v>1226</v>
      </c>
      <c r="BP186" s="164">
        <f t="shared" si="1071"/>
        <v>0</v>
      </c>
      <c r="BQ186" s="166" t="s">
        <v>1226</v>
      </c>
      <c r="BR186" s="164">
        <f t="shared" si="1072"/>
        <v>0</v>
      </c>
      <c r="BS186" s="166" t="s">
        <v>1226</v>
      </c>
      <c r="BT186" s="132"/>
      <c r="BU186" s="146">
        <v>0</v>
      </c>
      <c r="BV186" s="147">
        <v>0</v>
      </c>
      <c r="BW186" s="164">
        <f t="shared" si="1073"/>
        <v>0</v>
      </c>
      <c r="BX186" s="166" t="s">
        <v>1226</v>
      </c>
      <c r="BY186" s="164">
        <f t="shared" si="1074"/>
        <v>0</v>
      </c>
      <c r="BZ186" s="166" t="s">
        <v>1226</v>
      </c>
      <c r="CA186" s="146"/>
      <c r="CB186" s="147"/>
      <c r="CC186" s="146"/>
      <c r="CD186" s="147"/>
      <c r="CE186" s="146"/>
      <c r="CF186" s="147"/>
      <c r="CG186" s="146"/>
      <c r="CH186" s="146"/>
      <c r="CI186" s="38" t="s">
        <v>148</v>
      </c>
    </row>
    <row r="187" spans="1:88" ht="16.5" hidden="1">
      <c r="A187" t="s">
        <v>1533</v>
      </c>
      <c r="B187">
        <v>0</v>
      </c>
      <c r="D187" s="16" t="s">
        <v>369</v>
      </c>
      <c r="E187" t="s">
        <v>871</v>
      </c>
      <c r="G187" s="16" t="s">
        <v>369</v>
      </c>
      <c r="H187" s="197" t="s">
        <v>1615</v>
      </c>
      <c r="I187" s="9"/>
      <c r="J187" s="166" t="s">
        <v>54</v>
      </c>
      <c r="K187" s="164">
        <v>0</v>
      </c>
      <c r="L187" s="166" t="s">
        <v>1226</v>
      </c>
      <c r="M187" s="10">
        <v>0</v>
      </c>
      <c r="N187" s="4">
        <v>0</v>
      </c>
      <c r="O187" s="3">
        <v>6</v>
      </c>
      <c r="P187" s="4"/>
      <c r="Q187" s="10"/>
      <c r="R187" s="166" t="s">
        <v>54</v>
      </c>
      <c r="S187" s="3"/>
      <c r="T187" s="4"/>
      <c r="U187" s="10"/>
      <c r="V187" s="10"/>
      <c r="W187" s="10"/>
      <c r="X187" s="4"/>
      <c r="Y187" s="10"/>
      <c r="Z187" s="4"/>
      <c r="AA187" s="10">
        <v>0</v>
      </c>
      <c r="AB187" s="10">
        <v>0</v>
      </c>
      <c r="AC187" s="3" t="s">
        <v>937</v>
      </c>
      <c r="AD187" s="4"/>
      <c r="AE187" s="10"/>
      <c r="AF187" s="10"/>
      <c r="AG187" s="39">
        <v>5</v>
      </c>
      <c r="AH187" s="130">
        <v>0</v>
      </c>
      <c r="AI187" s="419"/>
      <c r="AJ187" s="419"/>
      <c r="AK187" s="10"/>
      <c r="AL187" s="10"/>
      <c r="AM187" s="3"/>
      <c r="AN187" s="4"/>
      <c r="AO187" s="10"/>
      <c r="AP187" s="10"/>
      <c r="AQ187" s="132"/>
      <c r="AR187" s="58"/>
      <c r="AS187" s="100"/>
      <c r="AT187" s="105"/>
      <c r="AU187" s="105"/>
      <c r="AV187" s="39"/>
      <c r="AW187" s="127"/>
      <c r="AX187" s="164" t="str">
        <f t="shared" ref="AX187" si="1089">+AZ187</f>
        <v>r</v>
      </c>
      <c r="AY187" s="166" t="s">
        <v>1226</v>
      </c>
      <c r="AZ187" s="164" t="str">
        <f t="shared" ref="AZ187" si="1090">+BB187</f>
        <v>r</v>
      </c>
      <c r="BA187" s="166" t="s">
        <v>1226</v>
      </c>
      <c r="BB187" s="98" t="s">
        <v>937</v>
      </c>
      <c r="BC187" s="40"/>
      <c r="BD187" s="98" t="s">
        <v>937</v>
      </c>
      <c r="BE187" s="40"/>
      <c r="BF187" s="98" t="s">
        <v>937</v>
      </c>
      <c r="BG187" s="98"/>
      <c r="BH187" s="98" t="s">
        <v>937</v>
      </c>
      <c r="BI187" s="40"/>
      <c r="BJ187" s="98"/>
      <c r="BK187" s="40"/>
      <c r="BL187" s="98"/>
      <c r="BM187" s="40"/>
      <c r="BN187" s="98"/>
      <c r="BO187" s="40"/>
      <c r="BP187" s="98"/>
      <c r="BQ187" s="40"/>
      <c r="BR187" s="98"/>
      <c r="BS187" s="40"/>
      <c r="BT187" s="132"/>
      <c r="BU187" s="146"/>
      <c r="BV187" s="147"/>
      <c r="BW187" s="164">
        <f t="shared" si="1073"/>
        <v>0</v>
      </c>
      <c r="BX187" s="166" t="s">
        <v>1226</v>
      </c>
      <c r="BY187" s="164">
        <f t="shared" si="1074"/>
        <v>0</v>
      </c>
      <c r="BZ187" s="166" t="s">
        <v>1226</v>
      </c>
      <c r="CA187" s="146"/>
      <c r="CB187" s="147"/>
      <c r="CC187" s="146"/>
      <c r="CD187" s="147"/>
      <c r="CE187" s="146"/>
      <c r="CF187" s="147"/>
      <c r="CG187" s="146"/>
      <c r="CH187" s="146"/>
      <c r="CI187" t="s">
        <v>361</v>
      </c>
    </row>
    <row r="188" spans="1:88" ht="16.5" hidden="1">
      <c r="A188" t="s">
        <v>1533</v>
      </c>
      <c r="B188" s="71">
        <v>20058</v>
      </c>
      <c r="C188" s="71"/>
      <c r="D188" s="16" t="s">
        <v>1617</v>
      </c>
      <c r="E188" s="37" t="s">
        <v>819</v>
      </c>
      <c r="F188" s="126"/>
      <c r="G188" s="16" t="s">
        <v>369</v>
      </c>
      <c r="H188" s="197" t="s">
        <v>1322</v>
      </c>
      <c r="I188" s="9"/>
      <c r="J188" s="21"/>
      <c r="K188" s="164">
        <v>0</v>
      </c>
      <c r="L188" s="166" t="s">
        <v>1226</v>
      </c>
      <c r="M188" s="10">
        <v>0</v>
      </c>
      <c r="N188" s="4">
        <v>0</v>
      </c>
      <c r="O188" s="3">
        <v>0</v>
      </c>
      <c r="P188" s="4">
        <v>0</v>
      </c>
      <c r="Q188" s="164">
        <f>+O188</f>
        <v>0</v>
      </c>
      <c r="R188" s="166" t="s">
        <v>1226</v>
      </c>
      <c r="S188" s="3">
        <v>0</v>
      </c>
      <c r="T188" s="4">
        <v>0</v>
      </c>
      <c r="U188" s="164">
        <f>+W188</f>
        <v>0</v>
      </c>
      <c r="V188" s="166" t="s">
        <v>1226</v>
      </c>
      <c r="W188" s="3">
        <v>0</v>
      </c>
      <c r="X188" s="4">
        <v>0</v>
      </c>
      <c r="Y188" s="3">
        <v>0</v>
      </c>
      <c r="Z188" s="4">
        <v>0</v>
      </c>
      <c r="AA188" s="10">
        <v>0</v>
      </c>
      <c r="AB188" s="4">
        <v>0</v>
      </c>
      <c r="AC188" s="164">
        <f>+AE188</f>
        <v>0</v>
      </c>
      <c r="AD188" s="166" t="s">
        <v>1226</v>
      </c>
      <c r="AE188" s="39">
        <v>0</v>
      </c>
      <c r="AF188" s="130">
        <v>0</v>
      </c>
      <c r="AG188" s="39">
        <v>0</v>
      </c>
      <c r="AH188" s="1054">
        <v>1.0000000000000001E-5</v>
      </c>
      <c r="AI188" s="164">
        <f>+AG188</f>
        <v>0</v>
      </c>
      <c r="AJ188" s="166" t="s">
        <v>1226</v>
      </c>
      <c r="AK188" s="164">
        <f>+AI188</f>
        <v>0</v>
      </c>
      <c r="AL188" s="166" t="s">
        <v>1226</v>
      </c>
      <c r="AM188" s="164">
        <f>+AK188</f>
        <v>0</v>
      </c>
      <c r="AN188" s="166" t="s">
        <v>1226</v>
      </c>
      <c r="AO188" s="164">
        <f>+AM188</f>
        <v>0</v>
      </c>
      <c r="AP188" s="166" t="s">
        <v>1226</v>
      </c>
      <c r="AQ188" s="136"/>
      <c r="AR188" s="181">
        <f t="shared" ref="AR188" si="1091">+AT188</f>
        <v>8</v>
      </c>
      <c r="AS188" s="167">
        <f t="shared" ref="AS188" si="1092">+AU188</f>
        <v>8</v>
      </c>
      <c r="AT188" s="181">
        <f t="shared" ref="AT188" si="1093">+AV188</f>
        <v>8</v>
      </c>
      <c r="AU188" s="167">
        <f t="shared" ref="AU188" si="1094">+AW188</f>
        <v>8</v>
      </c>
      <c r="AV188" s="39">
        <v>8</v>
      </c>
      <c r="AW188" s="128">
        <v>8</v>
      </c>
      <c r="AX188" s="181">
        <f>+AZ188</f>
        <v>7</v>
      </c>
      <c r="AY188" s="167">
        <f t="shared" ref="AY188" si="1095">+BA188</f>
        <v>8</v>
      </c>
      <c r="AZ188" s="181">
        <f>+BB188</f>
        <v>7</v>
      </c>
      <c r="BA188" s="167">
        <f t="shared" ref="BA188" si="1096">+BC188</f>
        <v>8</v>
      </c>
      <c r="BB188" s="107">
        <v>7</v>
      </c>
      <c r="BC188" s="174">
        <v>8</v>
      </c>
      <c r="BD188" s="39">
        <v>6</v>
      </c>
      <c r="BE188" s="1072">
        <v>8</v>
      </c>
      <c r="BF188" s="164">
        <f>+BH188</f>
        <v>6</v>
      </c>
      <c r="BG188" s="166">
        <f>+BI188</f>
        <v>8</v>
      </c>
      <c r="BH188" s="39">
        <v>6</v>
      </c>
      <c r="BI188" s="5">
        <v>8</v>
      </c>
      <c r="BJ188" s="164">
        <f t="shared" ref="BJ188:BQ188" si="1097">+BH188</f>
        <v>6</v>
      </c>
      <c r="BK188" s="166">
        <f t="shared" si="1097"/>
        <v>8</v>
      </c>
      <c r="BL188" s="164">
        <f t="shared" si="1097"/>
        <v>6</v>
      </c>
      <c r="BM188" s="166">
        <f t="shared" si="1097"/>
        <v>8</v>
      </c>
      <c r="BN188" s="164">
        <f t="shared" si="1097"/>
        <v>6</v>
      </c>
      <c r="BO188" s="166">
        <f t="shared" si="1097"/>
        <v>8</v>
      </c>
      <c r="BP188" s="164">
        <f t="shared" si="1097"/>
        <v>6</v>
      </c>
      <c r="BQ188" s="166">
        <f t="shared" si="1097"/>
        <v>8</v>
      </c>
      <c r="BR188" s="164">
        <f t="shared" ref="BR188:BR195" si="1098">+BP188</f>
        <v>6</v>
      </c>
      <c r="BS188" s="166">
        <f t="shared" ref="BS188" si="1099">+BQ188</f>
        <v>8</v>
      </c>
      <c r="BT188" s="136"/>
      <c r="BU188" s="96">
        <v>6</v>
      </c>
      <c r="BV188" s="55">
        <v>0</v>
      </c>
      <c r="BW188" s="164">
        <f t="shared" si="1073"/>
        <v>6</v>
      </c>
      <c r="BX188" s="166" t="s">
        <v>1226</v>
      </c>
      <c r="BY188" s="164">
        <f t="shared" si="1074"/>
        <v>6</v>
      </c>
      <c r="BZ188" s="166" t="s">
        <v>1226</v>
      </c>
      <c r="CA188" s="149"/>
      <c r="CB188" s="150"/>
      <c r="CC188" s="149"/>
      <c r="CD188" s="150"/>
      <c r="CE188" s="149"/>
      <c r="CF188" s="55"/>
      <c r="CG188" s="96"/>
      <c r="CH188" s="96"/>
      <c r="CI188" s="38" t="s">
        <v>749</v>
      </c>
      <c r="CJ188" t="s">
        <v>637</v>
      </c>
    </row>
    <row r="189" spans="1:88" ht="16.5" hidden="1">
      <c r="A189" t="s">
        <v>1533</v>
      </c>
      <c r="B189">
        <v>20137</v>
      </c>
      <c r="D189" s="16" t="s">
        <v>823</v>
      </c>
      <c r="E189" t="s">
        <v>822</v>
      </c>
      <c r="G189" s="16" t="s">
        <v>369</v>
      </c>
      <c r="H189" s="197" t="s">
        <v>19</v>
      </c>
      <c r="I189" s="9"/>
      <c r="J189" s="21" t="s">
        <v>54</v>
      </c>
      <c r="K189" s="164">
        <f>+M189</f>
        <v>81</v>
      </c>
      <c r="L189" s="166">
        <f>+N189</f>
        <v>88</v>
      </c>
      <c r="M189" s="10">
        <v>81</v>
      </c>
      <c r="N189" s="4">
        <v>88</v>
      </c>
      <c r="O189" s="3">
        <v>78</v>
      </c>
      <c r="P189" s="4">
        <v>76</v>
      </c>
      <c r="Q189" s="164">
        <f>+O189</f>
        <v>78</v>
      </c>
      <c r="R189" s="166">
        <f>+P189</f>
        <v>76</v>
      </c>
      <c r="S189" s="3">
        <v>0</v>
      </c>
      <c r="T189" s="4">
        <v>0</v>
      </c>
      <c r="U189" s="164">
        <v>0</v>
      </c>
      <c r="V189" s="166" t="s">
        <v>1226</v>
      </c>
      <c r="W189" s="14">
        <v>27</v>
      </c>
      <c r="X189" s="674">
        <v>15</v>
      </c>
      <c r="Y189" s="14">
        <v>34</v>
      </c>
      <c r="Z189" s="674">
        <v>15</v>
      </c>
      <c r="AA189" s="10">
        <v>27</v>
      </c>
      <c r="AB189" s="4">
        <v>16</v>
      </c>
      <c r="AC189" s="164">
        <f t="shared" ref="AC189" si="1100">++AA189</f>
        <v>27</v>
      </c>
      <c r="AD189" s="166">
        <f t="shared" ref="AD189" si="1101">+AB189</f>
        <v>16</v>
      </c>
      <c r="AE189" s="39">
        <v>22</v>
      </c>
      <c r="AF189" s="130">
        <v>16</v>
      </c>
      <c r="AG189" s="39">
        <v>22</v>
      </c>
      <c r="AH189" s="130">
        <v>16</v>
      </c>
      <c r="AI189" s="164">
        <f>+AG189</f>
        <v>22</v>
      </c>
      <c r="AJ189" s="166">
        <f t="shared" ref="AJ189:AK189" si="1102">+AH189</f>
        <v>16</v>
      </c>
      <c r="AK189" s="164">
        <f t="shared" si="1102"/>
        <v>22</v>
      </c>
      <c r="AL189" s="166">
        <f t="shared" ref="AL189:AM189" si="1103">+AJ189</f>
        <v>16</v>
      </c>
      <c r="AM189" s="164">
        <f t="shared" si="1103"/>
        <v>22</v>
      </c>
      <c r="AN189" s="166">
        <f t="shared" ref="AN189:AO189" si="1104">+AL189</f>
        <v>16</v>
      </c>
      <c r="AO189" s="164">
        <f t="shared" si="1104"/>
        <v>22</v>
      </c>
      <c r="AP189" s="166">
        <f t="shared" ref="AP189" si="1105">+AN189</f>
        <v>16</v>
      </c>
      <c r="AQ189" s="136"/>
      <c r="AR189" s="181">
        <f t="shared" ref="AR189" si="1106">+AT189</f>
        <v>27</v>
      </c>
      <c r="AS189" s="167">
        <f t="shared" ref="AS189" si="1107">+AU189</f>
        <v>49</v>
      </c>
      <c r="AT189" s="181">
        <f t="shared" ref="AT189" si="1108">+AV189</f>
        <v>27</v>
      </c>
      <c r="AU189" s="167">
        <f t="shared" ref="AU189" si="1109">+AW189</f>
        <v>49</v>
      </c>
      <c r="AV189" s="39">
        <v>27</v>
      </c>
      <c r="AW189" s="128">
        <v>49</v>
      </c>
      <c r="AX189" s="58">
        <f t="shared" ref="AX189" si="1110">+AZ189</f>
        <v>0</v>
      </c>
      <c r="AY189" s="166" t="s">
        <v>1226</v>
      </c>
      <c r="AZ189" s="58">
        <f t="shared" ref="AZ189" si="1111">+BB189</f>
        <v>0</v>
      </c>
      <c r="BA189" s="166" t="s">
        <v>1226</v>
      </c>
      <c r="BB189" s="58">
        <f t="shared" ref="BB189" si="1112">+BD189</f>
        <v>0</v>
      </c>
      <c r="BC189" s="166" t="s">
        <v>1226</v>
      </c>
      <c r="BD189" s="39">
        <v>0</v>
      </c>
      <c r="BE189" s="5">
        <v>0</v>
      </c>
      <c r="BF189" s="164">
        <f t="shared" ref="BF189" si="1113">+BD189</f>
        <v>0</v>
      </c>
      <c r="BG189" s="166" t="s">
        <v>1226</v>
      </c>
      <c r="BH189" s="164">
        <f t="shared" ref="BH189" si="1114">+BF189</f>
        <v>0</v>
      </c>
      <c r="BI189" s="166" t="s">
        <v>1226</v>
      </c>
      <c r="BJ189" s="164">
        <f t="shared" ref="BJ189:BJ192" si="1115">+BH189</f>
        <v>0</v>
      </c>
      <c r="BK189" s="166" t="s">
        <v>1226</v>
      </c>
      <c r="BL189" s="164">
        <f t="shared" ref="BL189:BL192" si="1116">+BJ189</f>
        <v>0</v>
      </c>
      <c r="BM189" s="166" t="s">
        <v>1226</v>
      </c>
      <c r="BN189" s="164">
        <f t="shared" ref="BN189:BN192" si="1117">+BL189</f>
        <v>0</v>
      </c>
      <c r="BO189" s="166" t="s">
        <v>1226</v>
      </c>
      <c r="BP189" s="164">
        <f t="shared" ref="BP189:BP192" si="1118">+BN189</f>
        <v>0</v>
      </c>
      <c r="BQ189" s="166" t="s">
        <v>1226</v>
      </c>
      <c r="BR189" s="164">
        <f t="shared" si="1098"/>
        <v>0</v>
      </c>
      <c r="BS189" s="166" t="s">
        <v>1226</v>
      </c>
      <c r="BT189" s="136"/>
      <c r="BU189" s="96">
        <v>0</v>
      </c>
      <c r="BV189" s="55">
        <v>0</v>
      </c>
      <c r="BW189" s="164">
        <f t="shared" si="1073"/>
        <v>0</v>
      </c>
      <c r="BX189" s="166" t="s">
        <v>1226</v>
      </c>
      <c r="BY189" s="164">
        <f t="shared" si="1074"/>
        <v>0</v>
      </c>
      <c r="BZ189" s="166" t="s">
        <v>1226</v>
      </c>
      <c r="CA189" s="149"/>
      <c r="CB189" s="150"/>
      <c r="CC189" s="149"/>
      <c r="CD189" s="150"/>
      <c r="CE189" s="149"/>
      <c r="CF189" s="55"/>
      <c r="CG189" s="96"/>
      <c r="CH189" s="96"/>
      <c r="CI189" t="s">
        <v>5</v>
      </c>
    </row>
    <row r="190" spans="1:88" ht="16.5" hidden="1">
      <c r="A190" t="s">
        <v>1533</v>
      </c>
      <c r="B190">
        <v>20137</v>
      </c>
      <c r="D190" s="16" t="s">
        <v>823</v>
      </c>
      <c r="E190" t="s">
        <v>822</v>
      </c>
      <c r="G190" s="16" t="s">
        <v>369</v>
      </c>
      <c r="H190" s="197" t="s">
        <v>1293</v>
      </c>
      <c r="I190" s="9"/>
      <c r="J190" s="21"/>
      <c r="K190" s="164">
        <v>0</v>
      </c>
      <c r="L190" s="166" t="s">
        <v>1226</v>
      </c>
      <c r="M190" s="10">
        <v>0</v>
      </c>
      <c r="N190" s="4">
        <v>0</v>
      </c>
      <c r="O190" s="3">
        <v>0</v>
      </c>
      <c r="P190" s="4">
        <v>0</v>
      </c>
      <c r="Q190" s="164">
        <f t="shared" ref="Q190:Q195" si="1119">+O190</f>
        <v>0</v>
      </c>
      <c r="R190" s="166" t="s">
        <v>1226</v>
      </c>
      <c r="S190" s="3">
        <v>0</v>
      </c>
      <c r="T190" s="4">
        <v>0</v>
      </c>
      <c r="U190" s="164">
        <f t="shared" ref="U190:U195" si="1120">+W190</f>
        <v>0</v>
      </c>
      <c r="V190" s="166" t="s">
        <v>1226</v>
      </c>
      <c r="W190" s="3">
        <v>0</v>
      </c>
      <c r="X190" s="4">
        <v>0</v>
      </c>
      <c r="Y190" s="3">
        <v>0</v>
      </c>
      <c r="Z190" s="4">
        <v>0</v>
      </c>
      <c r="AA190" s="10">
        <v>0</v>
      </c>
      <c r="AB190" s="4">
        <v>0</v>
      </c>
      <c r="AC190" s="164">
        <f>+AE190</f>
        <v>0</v>
      </c>
      <c r="AD190" s="166" t="s">
        <v>1226</v>
      </c>
      <c r="AE190" s="39">
        <v>0</v>
      </c>
      <c r="AF190" s="130">
        <v>0</v>
      </c>
      <c r="AG190" s="39">
        <v>0</v>
      </c>
      <c r="AH190" s="130">
        <v>0</v>
      </c>
      <c r="AI190" s="164">
        <f t="shared" ref="AI190:AI195" si="1121">+AG190</f>
        <v>0</v>
      </c>
      <c r="AJ190" s="166" t="s">
        <v>1226</v>
      </c>
      <c r="AK190" s="164">
        <f>+AI190</f>
        <v>0</v>
      </c>
      <c r="AL190" s="166" t="s">
        <v>1226</v>
      </c>
      <c r="AM190" s="164">
        <f t="shared" ref="AM190:AM196" si="1122">+AK190</f>
        <v>0</v>
      </c>
      <c r="AN190" s="166" t="s">
        <v>1226</v>
      </c>
      <c r="AO190" s="164">
        <f t="shared" ref="AO190:AO196" si="1123">+AM190</f>
        <v>0</v>
      </c>
      <c r="AP190" s="166" t="s">
        <v>1226</v>
      </c>
      <c r="AQ190" s="136"/>
      <c r="AR190" s="181">
        <f t="shared" ref="AR190:AR193" si="1124">+AT190</f>
        <v>5</v>
      </c>
      <c r="AS190" s="167">
        <f t="shared" ref="AS190" si="1125">+AU190</f>
        <v>24</v>
      </c>
      <c r="AT190" s="181">
        <f t="shared" ref="AT190:AT193" si="1126">+AV190</f>
        <v>5</v>
      </c>
      <c r="AU190" s="167">
        <f t="shared" ref="AU190" si="1127">+AW190</f>
        <v>24</v>
      </c>
      <c r="AV190" s="39">
        <v>5</v>
      </c>
      <c r="AW190" s="128">
        <v>24</v>
      </c>
      <c r="AX190" s="58">
        <f t="shared" ref="AX190:AX195" si="1128">+AZ190</f>
        <v>0</v>
      </c>
      <c r="AY190" s="166" t="s">
        <v>1226</v>
      </c>
      <c r="AZ190" s="58">
        <f t="shared" ref="AZ190:AZ196" si="1129">+BB190</f>
        <v>0</v>
      </c>
      <c r="BA190" s="166" t="s">
        <v>1226</v>
      </c>
      <c r="BB190" s="58">
        <f t="shared" ref="BB190:BB196" si="1130">+BD190</f>
        <v>0</v>
      </c>
      <c r="BC190" s="166" t="s">
        <v>1226</v>
      </c>
      <c r="BD190" s="39">
        <v>0</v>
      </c>
      <c r="BE190" s="5">
        <v>0</v>
      </c>
      <c r="BF190" s="164">
        <f>+BD190</f>
        <v>0</v>
      </c>
      <c r="BG190" s="166" t="s">
        <v>1226</v>
      </c>
      <c r="BH190" s="18">
        <v>0</v>
      </c>
      <c r="BI190" s="5">
        <v>0</v>
      </c>
      <c r="BJ190" s="164">
        <f t="shared" si="1115"/>
        <v>0</v>
      </c>
      <c r="BK190" s="166" t="s">
        <v>1226</v>
      </c>
      <c r="BL190" s="164">
        <f t="shared" si="1116"/>
        <v>0</v>
      </c>
      <c r="BM190" s="166" t="s">
        <v>1226</v>
      </c>
      <c r="BN190" s="164">
        <f t="shared" si="1117"/>
        <v>0</v>
      </c>
      <c r="BO190" s="166" t="s">
        <v>1226</v>
      </c>
      <c r="BP190" s="164">
        <f t="shared" si="1118"/>
        <v>0</v>
      </c>
      <c r="BQ190" s="166" t="s">
        <v>1226</v>
      </c>
      <c r="BR190" s="164">
        <f t="shared" si="1098"/>
        <v>0</v>
      </c>
      <c r="BS190" s="166" t="s">
        <v>1226</v>
      </c>
      <c r="BT190" s="136"/>
      <c r="BU190" s="96">
        <v>0</v>
      </c>
      <c r="BV190" s="55">
        <v>0</v>
      </c>
      <c r="BW190" s="164">
        <f t="shared" si="1073"/>
        <v>0</v>
      </c>
      <c r="BX190" s="166" t="s">
        <v>1226</v>
      </c>
      <c r="BY190" s="164">
        <f t="shared" si="1074"/>
        <v>0</v>
      </c>
      <c r="BZ190" s="166" t="s">
        <v>1226</v>
      </c>
      <c r="CA190" s="149"/>
      <c r="CB190" s="150"/>
      <c r="CC190" s="149"/>
      <c r="CD190" s="150"/>
      <c r="CE190" s="149"/>
      <c r="CF190" s="55"/>
      <c r="CG190" s="96"/>
      <c r="CH190" s="96"/>
      <c r="CI190" s="38"/>
    </row>
    <row r="191" spans="1:88" ht="16.5" hidden="1">
      <c r="A191" t="s">
        <v>1533</v>
      </c>
      <c r="B191">
        <v>20182</v>
      </c>
      <c r="D191" s="16" t="s">
        <v>747</v>
      </c>
      <c r="E191" t="s">
        <v>822</v>
      </c>
      <c r="G191" s="16" t="s">
        <v>369</v>
      </c>
      <c r="H191" s="197" t="s">
        <v>1294</v>
      </c>
      <c r="I191" s="9"/>
      <c r="J191" s="21"/>
      <c r="K191" s="164">
        <v>0</v>
      </c>
      <c r="L191" s="166" t="s">
        <v>1226</v>
      </c>
      <c r="M191" s="10">
        <v>0</v>
      </c>
      <c r="N191" s="4">
        <v>0</v>
      </c>
      <c r="O191" s="3">
        <v>0</v>
      </c>
      <c r="P191" s="4">
        <v>0</v>
      </c>
      <c r="Q191" s="164">
        <f t="shared" si="1119"/>
        <v>0</v>
      </c>
      <c r="R191" s="166" t="s">
        <v>1226</v>
      </c>
      <c r="S191" s="3">
        <v>0</v>
      </c>
      <c r="T191" s="4">
        <v>0</v>
      </c>
      <c r="U191" s="164">
        <f t="shared" si="1120"/>
        <v>0</v>
      </c>
      <c r="V191" s="166" t="s">
        <v>1226</v>
      </c>
      <c r="W191" s="3">
        <v>0</v>
      </c>
      <c r="X191" s="4">
        <v>0</v>
      </c>
      <c r="Y191" s="3">
        <v>0</v>
      </c>
      <c r="Z191" s="4">
        <v>0</v>
      </c>
      <c r="AA191" s="10">
        <v>0</v>
      </c>
      <c r="AB191" s="4">
        <v>0</v>
      </c>
      <c r="AC191" s="164">
        <f>+AE191</f>
        <v>0</v>
      </c>
      <c r="AD191" s="166" t="s">
        <v>1226</v>
      </c>
      <c r="AE191" s="39">
        <v>0</v>
      </c>
      <c r="AF191" s="130">
        <v>0</v>
      </c>
      <c r="AG191" s="39">
        <v>0</v>
      </c>
      <c r="AH191" s="130">
        <v>0</v>
      </c>
      <c r="AI191" s="164">
        <f t="shared" si="1121"/>
        <v>0</v>
      </c>
      <c r="AJ191" s="166" t="s">
        <v>1226</v>
      </c>
      <c r="AK191" s="164">
        <f>+AI191</f>
        <v>0</v>
      </c>
      <c r="AL191" s="166" t="s">
        <v>1226</v>
      </c>
      <c r="AM191" s="164">
        <f t="shared" si="1122"/>
        <v>0</v>
      </c>
      <c r="AN191" s="166" t="s">
        <v>1226</v>
      </c>
      <c r="AO191" s="164">
        <f t="shared" si="1123"/>
        <v>0</v>
      </c>
      <c r="AP191" s="166" t="s">
        <v>1226</v>
      </c>
      <c r="AQ191" s="137"/>
      <c r="AR191" s="164">
        <f t="shared" si="1124"/>
        <v>1</v>
      </c>
      <c r="AS191" s="166" t="s">
        <v>1226</v>
      </c>
      <c r="AT191" s="164">
        <f t="shared" si="1126"/>
        <v>1</v>
      </c>
      <c r="AU191" s="166" t="s">
        <v>1226</v>
      </c>
      <c r="AV191" s="39">
        <v>1</v>
      </c>
      <c r="AW191" s="127"/>
      <c r="AX191" s="58">
        <f t="shared" si="1128"/>
        <v>0</v>
      </c>
      <c r="AY191" s="166" t="s">
        <v>1226</v>
      </c>
      <c r="AZ191" s="58">
        <f t="shared" si="1129"/>
        <v>0</v>
      </c>
      <c r="BA191" s="166" t="s">
        <v>1226</v>
      </c>
      <c r="BB191" s="58">
        <f t="shared" si="1130"/>
        <v>0</v>
      </c>
      <c r="BC191" s="166" t="s">
        <v>1226</v>
      </c>
      <c r="BD191" s="39">
        <v>0</v>
      </c>
      <c r="BE191" s="5">
        <v>0</v>
      </c>
      <c r="BF191" s="164">
        <f>+BD191</f>
        <v>0</v>
      </c>
      <c r="BG191" s="166" t="s">
        <v>1226</v>
      </c>
      <c r="BH191" s="18">
        <v>0</v>
      </c>
      <c r="BI191" s="5">
        <v>0</v>
      </c>
      <c r="BJ191" s="164">
        <f t="shared" si="1115"/>
        <v>0</v>
      </c>
      <c r="BK191" s="166" t="s">
        <v>1226</v>
      </c>
      <c r="BL191" s="164">
        <f t="shared" si="1116"/>
        <v>0</v>
      </c>
      <c r="BM191" s="166" t="s">
        <v>1226</v>
      </c>
      <c r="BN191" s="164">
        <f t="shared" si="1117"/>
        <v>0</v>
      </c>
      <c r="BO191" s="166" t="s">
        <v>1226</v>
      </c>
      <c r="BP191" s="164">
        <f t="shared" si="1118"/>
        <v>0</v>
      </c>
      <c r="BQ191" s="166" t="s">
        <v>1226</v>
      </c>
      <c r="BR191" s="164">
        <f t="shared" si="1098"/>
        <v>0</v>
      </c>
      <c r="BS191" s="166" t="s">
        <v>1226</v>
      </c>
      <c r="BT191" s="137"/>
      <c r="BU191" s="96">
        <v>0</v>
      </c>
      <c r="BV191" s="55">
        <v>0</v>
      </c>
      <c r="BW191" s="164">
        <f t="shared" si="1073"/>
        <v>0</v>
      </c>
      <c r="BX191" s="166" t="s">
        <v>1226</v>
      </c>
      <c r="BY191" s="164">
        <f t="shared" si="1074"/>
        <v>0</v>
      </c>
      <c r="BZ191" s="166" t="s">
        <v>1226</v>
      </c>
      <c r="CA191" s="151"/>
      <c r="CB191" s="152"/>
      <c r="CC191" s="151"/>
      <c r="CD191" s="152"/>
      <c r="CE191" s="151"/>
      <c r="CF191" s="147"/>
      <c r="CG191" s="146"/>
      <c r="CH191" s="146"/>
      <c r="CI191" t="s">
        <v>748</v>
      </c>
    </row>
    <row r="192" spans="1:88" ht="16.5" hidden="1">
      <c r="A192" t="s">
        <v>1533</v>
      </c>
      <c r="B192">
        <v>20182</v>
      </c>
      <c r="D192" s="16" t="s">
        <v>747</v>
      </c>
      <c r="E192" t="s">
        <v>822</v>
      </c>
      <c r="G192" s="16" t="s">
        <v>369</v>
      </c>
      <c r="H192" s="197" t="s">
        <v>1295</v>
      </c>
      <c r="I192" s="9"/>
      <c r="J192" s="21"/>
      <c r="K192" s="164">
        <v>0</v>
      </c>
      <c r="L192" s="166" t="s">
        <v>1226</v>
      </c>
      <c r="M192" s="10">
        <v>0</v>
      </c>
      <c r="N192" s="4">
        <v>0</v>
      </c>
      <c r="O192" s="3">
        <v>0</v>
      </c>
      <c r="P192" s="4">
        <v>0</v>
      </c>
      <c r="Q192" s="164">
        <f t="shared" si="1119"/>
        <v>0</v>
      </c>
      <c r="R192" s="166" t="s">
        <v>1226</v>
      </c>
      <c r="S192" s="3">
        <v>0</v>
      </c>
      <c r="T192" s="4">
        <v>0</v>
      </c>
      <c r="U192" s="164">
        <f t="shared" si="1120"/>
        <v>0</v>
      </c>
      <c r="V192" s="166" t="s">
        <v>1226</v>
      </c>
      <c r="W192" s="3">
        <v>0</v>
      </c>
      <c r="X192" s="4">
        <v>0</v>
      </c>
      <c r="Y192" s="3">
        <v>0</v>
      </c>
      <c r="Z192" s="4">
        <v>0</v>
      </c>
      <c r="AA192" s="10">
        <v>0</v>
      </c>
      <c r="AB192" s="4">
        <v>0</v>
      </c>
      <c r="AC192" s="164">
        <f>+AE192</f>
        <v>0</v>
      </c>
      <c r="AD192" s="166" t="s">
        <v>1226</v>
      </c>
      <c r="AE192" s="39">
        <v>0</v>
      </c>
      <c r="AF192" s="130">
        <v>0</v>
      </c>
      <c r="AG192" s="39">
        <v>0</v>
      </c>
      <c r="AH192" s="130">
        <v>0</v>
      </c>
      <c r="AI192" s="164">
        <f t="shared" si="1121"/>
        <v>0</v>
      </c>
      <c r="AJ192" s="166" t="s">
        <v>1226</v>
      </c>
      <c r="AK192" s="164">
        <f>+AI192</f>
        <v>0</v>
      </c>
      <c r="AL192" s="166" t="s">
        <v>1226</v>
      </c>
      <c r="AM192" s="164">
        <f t="shared" si="1122"/>
        <v>0</v>
      </c>
      <c r="AN192" s="166" t="s">
        <v>1226</v>
      </c>
      <c r="AO192" s="164">
        <f t="shared" si="1123"/>
        <v>0</v>
      </c>
      <c r="AP192" s="166" t="s">
        <v>1226</v>
      </c>
      <c r="AQ192" s="137"/>
      <c r="AR192" s="164">
        <f t="shared" si="1124"/>
        <v>3</v>
      </c>
      <c r="AS192" s="166" t="s">
        <v>1226</v>
      </c>
      <c r="AT192" s="164">
        <f t="shared" si="1126"/>
        <v>3</v>
      </c>
      <c r="AU192" s="166" t="s">
        <v>1226</v>
      </c>
      <c r="AV192" s="39">
        <v>3</v>
      </c>
      <c r="AW192" s="127">
        <v>0</v>
      </c>
      <c r="AX192" s="58">
        <f t="shared" si="1128"/>
        <v>0</v>
      </c>
      <c r="AY192" s="166" t="s">
        <v>1226</v>
      </c>
      <c r="AZ192" s="58">
        <f t="shared" si="1129"/>
        <v>0</v>
      </c>
      <c r="BA192" s="166" t="s">
        <v>1226</v>
      </c>
      <c r="BB192" s="58">
        <f t="shared" si="1130"/>
        <v>0</v>
      </c>
      <c r="BC192" s="166" t="s">
        <v>1226</v>
      </c>
      <c r="BD192" s="39">
        <v>0</v>
      </c>
      <c r="BE192" s="5">
        <v>0</v>
      </c>
      <c r="BF192" s="164">
        <f>+BD192</f>
        <v>0</v>
      </c>
      <c r="BG192" s="166" t="s">
        <v>1226</v>
      </c>
      <c r="BH192" s="18">
        <v>0</v>
      </c>
      <c r="BI192" s="5">
        <v>0</v>
      </c>
      <c r="BJ192" s="164">
        <f t="shared" si="1115"/>
        <v>0</v>
      </c>
      <c r="BK192" s="166" t="s">
        <v>1226</v>
      </c>
      <c r="BL192" s="164">
        <f t="shared" si="1116"/>
        <v>0</v>
      </c>
      <c r="BM192" s="166" t="s">
        <v>1226</v>
      </c>
      <c r="BN192" s="164">
        <f t="shared" si="1117"/>
        <v>0</v>
      </c>
      <c r="BO192" s="166" t="s">
        <v>1226</v>
      </c>
      <c r="BP192" s="164">
        <f t="shared" si="1118"/>
        <v>0</v>
      </c>
      <c r="BQ192" s="166" t="s">
        <v>1226</v>
      </c>
      <c r="BR192" s="164">
        <f t="shared" si="1098"/>
        <v>0</v>
      </c>
      <c r="BS192" s="166" t="s">
        <v>1226</v>
      </c>
      <c r="BT192" s="137"/>
      <c r="BU192" s="96">
        <v>0</v>
      </c>
      <c r="BV192" s="55">
        <v>0</v>
      </c>
      <c r="BW192" s="164">
        <f t="shared" si="1073"/>
        <v>0</v>
      </c>
      <c r="BX192" s="166" t="s">
        <v>1226</v>
      </c>
      <c r="BY192" s="164">
        <f t="shared" si="1074"/>
        <v>0</v>
      </c>
      <c r="BZ192" s="166" t="s">
        <v>1226</v>
      </c>
      <c r="CA192" s="151"/>
      <c r="CB192" s="152"/>
      <c r="CC192" s="151"/>
      <c r="CD192" s="152"/>
      <c r="CE192" s="151"/>
      <c r="CF192" s="147"/>
      <c r="CG192" s="146"/>
      <c r="CH192" s="146"/>
      <c r="CI192" s="38"/>
    </row>
    <row r="193" spans="1:88" ht="16.5" hidden="1">
      <c r="A193" t="s">
        <v>1533</v>
      </c>
      <c r="B193">
        <v>0</v>
      </c>
      <c r="D193" s="16" t="s">
        <v>518</v>
      </c>
      <c r="E193" t="s">
        <v>822</v>
      </c>
      <c r="G193" s="16" t="s">
        <v>369</v>
      </c>
      <c r="H193" s="197" t="s">
        <v>1296</v>
      </c>
      <c r="I193" s="58">
        <v>0</v>
      </c>
      <c r="J193" s="166" t="s">
        <v>54</v>
      </c>
      <c r="K193" s="164">
        <v>0</v>
      </c>
      <c r="L193" s="166" t="s">
        <v>1226</v>
      </c>
      <c r="M193" s="10">
        <v>0</v>
      </c>
      <c r="N193" s="4">
        <v>0</v>
      </c>
      <c r="O193" s="3">
        <v>0</v>
      </c>
      <c r="P193" s="4">
        <v>0</v>
      </c>
      <c r="Q193" s="164">
        <f t="shared" si="1119"/>
        <v>0</v>
      </c>
      <c r="R193" s="166" t="s">
        <v>1226</v>
      </c>
      <c r="S193" s="3">
        <v>0</v>
      </c>
      <c r="T193" s="4">
        <v>0</v>
      </c>
      <c r="U193" s="164">
        <f t="shared" si="1120"/>
        <v>0</v>
      </c>
      <c r="V193" s="166" t="s">
        <v>1226</v>
      </c>
      <c r="W193" s="3">
        <v>0</v>
      </c>
      <c r="X193" s="4">
        <v>0</v>
      </c>
      <c r="Y193" s="3">
        <v>0</v>
      </c>
      <c r="Z193" s="4">
        <v>0</v>
      </c>
      <c r="AA193" s="10">
        <v>0</v>
      </c>
      <c r="AB193" s="4">
        <v>0</v>
      </c>
      <c r="AC193" s="164">
        <f>+AE193</f>
        <v>0</v>
      </c>
      <c r="AD193" s="166" t="s">
        <v>1226</v>
      </c>
      <c r="AE193" s="39">
        <v>0</v>
      </c>
      <c r="AF193" s="130">
        <v>0</v>
      </c>
      <c r="AG193" s="39">
        <v>0</v>
      </c>
      <c r="AH193" s="130">
        <v>0</v>
      </c>
      <c r="AI193" s="164">
        <f t="shared" si="1121"/>
        <v>0</v>
      </c>
      <c r="AJ193" s="166" t="s">
        <v>1226</v>
      </c>
      <c r="AK193" s="164">
        <f>+AI193</f>
        <v>0</v>
      </c>
      <c r="AL193" s="166" t="s">
        <v>1226</v>
      </c>
      <c r="AM193" s="164">
        <f t="shared" si="1122"/>
        <v>0</v>
      </c>
      <c r="AN193" s="166" t="s">
        <v>1226</v>
      </c>
      <c r="AO193" s="164">
        <f t="shared" si="1123"/>
        <v>0</v>
      </c>
      <c r="AP193" s="166" t="s">
        <v>1226</v>
      </c>
      <c r="AQ193" s="136"/>
      <c r="AR193" s="164">
        <f t="shared" si="1124"/>
        <v>6</v>
      </c>
      <c r="AS193" s="166" t="s">
        <v>1226</v>
      </c>
      <c r="AT193" s="164">
        <f t="shared" si="1126"/>
        <v>6</v>
      </c>
      <c r="AU193" s="166" t="s">
        <v>1226</v>
      </c>
      <c r="AV193" s="39">
        <v>6</v>
      </c>
      <c r="AW193" s="128">
        <v>0</v>
      </c>
      <c r="AX193" s="58">
        <f t="shared" si="1128"/>
        <v>0</v>
      </c>
      <c r="AY193" s="166" t="s">
        <v>1226</v>
      </c>
      <c r="AZ193" s="58">
        <f t="shared" si="1129"/>
        <v>0</v>
      </c>
      <c r="BA193" s="166" t="s">
        <v>1226</v>
      </c>
      <c r="BB193" s="58">
        <f t="shared" si="1130"/>
        <v>0</v>
      </c>
      <c r="BC193" s="166" t="s">
        <v>1226</v>
      </c>
      <c r="BD193" s="39">
        <v>0</v>
      </c>
      <c r="BE193" s="5">
        <v>0</v>
      </c>
      <c r="BF193" s="164">
        <f>+BD193</f>
        <v>0</v>
      </c>
      <c r="BG193" s="166" t="s">
        <v>1226</v>
      </c>
      <c r="BH193" s="164">
        <f t="shared" ref="BH193:BH196" si="1131">+BF193</f>
        <v>0</v>
      </c>
      <c r="BI193" s="166" t="s">
        <v>1226</v>
      </c>
      <c r="BJ193" s="18">
        <v>0</v>
      </c>
      <c r="BK193" s="5">
        <v>0</v>
      </c>
      <c r="BL193" s="164">
        <f t="shared" ref="BL193:BL198" si="1132">+BJ193</f>
        <v>0</v>
      </c>
      <c r="BM193" s="166" t="s">
        <v>1226</v>
      </c>
      <c r="BN193" s="164">
        <f t="shared" ref="BN193:BN198" si="1133">+BL193</f>
        <v>0</v>
      </c>
      <c r="BO193" s="166" t="s">
        <v>1226</v>
      </c>
      <c r="BP193" s="164">
        <f t="shared" ref="BP193:BP198" si="1134">+BN193</f>
        <v>0</v>
      </c>
      <c r="BQ193" s="166" t="s">
        <v>1226</v>
      </c>
      <c r="BR193" s="164">
        <f t="shared" si="1098"/>
        <v>0</v>
      </c>
      <c r="BS193" s="166" t="s">
        <v>1226</v>
      </c>
      <c r="BT193" s="136"/>
      <c r="BU193" s="96">
        <v>1</v>
      </c>
      <c r="BV193" s="55">
        <v>0</v>
      </c>
      <c r="BW193" s="164">
        <f t="shared" si="1073"/>
        <v>1</v>
      </c>
      <c r="BX193" s="166" t="s">
        <v>1226</v>
      </c>
      <c r="BY193" s="164">
        <f t="shared" si="1074"/>
        <v>1</v>
      </c>
      <c r="BZ193" s="166" t="s">
        <v>1226</v>
      </c>
      <c r="CA193" s="149"/>
      <c r="CB193" s="150"/>
      <c r="CC193" s="149"/>
      <c r="CD193" s="150"/>
      <c r="CE193" s="149"/>
      <c r="CF193" s="55"/>
      <c r="CG193" s="96"/>
      <c r="CH193" s="96"/>
      <c r="CI193" s="38">
        <f>98/107</f>
        <v>0.91588785046728971</v>
      </c>
    </row>
    <row r="194" spans="1:88" ht="16.5" hidden="1">
      <c r="A194" t="s">
        <v>1533</v>
      </c>
      <c r="B194">
        <v>0</v>
      </c>
      <c r="D194" s="16" t="s">
        <v>518</v>
      </c>
      <c r="E194" t="s">
        <v>822</v>
      </c>
      <c r="G194" s="16" t="s">
        <v>369</v>
      </c>
      <c r="H194" s="197" t="s">
        <v>1297</v>
      </c>
      <c r="I194" s="58">
        <v>0</v>
      </c>
      <c r="J194" s="166" t="s">
        <v>54</v>
      </c>
      <c r="K194" s="164">
        <v>0</v>
      </c>
      <c r="L194" s="166" t="s">
        <v>1226</v>
      </c>
      <c r="M194" s="10">
        <v>0</v>
      </c>
      <c r="N194" s="4">
        <v>0</v>
      </c>
      <c r="O194" s="3">
        <v>3</v>
      </c>
      <c r="P194" s="4">
        <v>0</v>
      </c>
      <c r="Q194" s="164">
        <f t="shared" si="1119"/>
        <v>3</v>
      </c>
      <c r="R194" s="166" t="s">
        <v>1226</v>
      </c>
      <c r="S194" s="3">
        <v>0</v>
      </c>
      <c r="T194" s="4">
        <v>0</v>
      </c>
      <c r="U194" s="164">
        <f t="shared" si="1120"/>
        <v>0</v>
      </c>
      <c r="V194" s="166" t="s">
        <v>1226</v>
      </c>
      <c r="W194" s="3">
        <v>0</v>
      </c>
      <c r="X194" s="4">
        <v>0</v>
      </c>
      <c r="Y194" s="3">
        <v>0</v>
      </c>
      <c r="Z194" s="4">
        <v>0</v>
      </c>
      <c r="AA194" s="10">
        <v>0</v>
      </c>
      <c r="AB194" s="4">
        <v>0</v>
      </c>
      <c r="AC194" s="164">
        <v>0</v>
      </c>
      <c r="AD194" s="166" t="s">
        <v>1226</v>
      </c>
      <c r="AE194" s="39">
        <v>2</v>
      </c>
      <c r="AF194" s="130">
        <v>0</v>
      </c>
      <c r="AG194" s="39">
        <v>0</v>
      </c>
      <c r="AH194" s="130">
        <v>0</v>
      </c>
      <c r="AI194" s="164">
        <f t="shared" si="1121"/>
        <v>0</v>
      </c>
      <c r="AJ194" s="166" t="s">
        <v>1226</v>
      </c>
      <c r="AK194" s="39">
        <v>0</v>
      </c>
      <c r="AL194" s="130">
        <v>0</v>
      </c>
      <c r="AM194" s="164">
        <f t="shared" si="1122"/>
        <v>0</v>
      </c>
      <c r="AN194" s="166" t="s">
        <v>1226</v>
      </c>
      <c r="AO194" s="164">
        <f t="shared" si="1123"/>
        <v>0</v>
      </c>
      <c r="AP194" s="166" t="s">
        <v>1226</v>
      </c>
      <c r="AQ194" s="136"/>
      <c r="AR194" s="181">
        <f t="shared" ref="AR194" si="1135">+AT194</f>
        <v>15</v>
      </c>
      <c r="AS194" s="167">
        <f t="shared" ref="AS194" si="1136">+AU194</f>
        <v>16</v>
      </c>
      <c r="AT194" s="181">
        <f t="shared" ref="AT194" si="1137">+AV194</f>
        <v>15</v>
      </c>
      <c r="AU194" s="167">
        <f t="shared" ref="AU194" si="1138">+AW194</f>
        <v>16</v>
      </c>
      <c r="AV194" s="39">
        <v>15</v>
      </c>
      <c r="AW194" s="128">
        <v>16</v>
      </c>
      <c r="AX194" s="58">
        <f t="shared" si="1128"/>
        <v>0</v>
      </c>
      <c r="AY194" s="166" t="s">
        <v>1226</v>
      </c>
      <c r="AZ194" s="58">
        <f t="shared" si="1129"/>
        <v>0</v>
      </c>
      <c r="BA194" s="166" t="s">
        <v>1226</v>
      </c>
      <c r="BB194" s="58">
        <f t="shared" si="1130"/>
        <v>0</v>
      </c>
      <c r="BC194" s="166" t="s">
        <v>1226</v>
      </c>
      <c r="BD194" s="39">
        <v>0</v>
      </c>
      <c r="BE194" s="5">
        <v>0</v>
      </c>
      <c r="BF194" s="164">
        <f>+BD194</f>
        <v>0</v>
      </c>
      <c r="BG194" s="166" t="s">
        <v>1226</v>
      </c>
      <c r="BH194" s="164">
        <f t="shared" si="1131"/>
        <v>0</v>
      </c>
      <c r="BI194" s="166" t="s">
        <v>1226</v>
      </c>
      <c r="BJ194" s="18">
        <v>0</v>
      </c>
      <c r="BK194" s="5">
        <v>0</v>
      </c>
      <c r="BL194" s="164">
        <f t="shared" si="1132"/>
        <v>0</v>
      </c>
      <c r="BM194" s="166" t="s">
        <v>1226</v>
      </c>
      <c r="BN194" s="164">
        <f t="shared" si="1133"/>
        <v>0</v>
      </c>
      <c r="BO194" s="166" t="s">
        <v>1226</v>
      </c>
      <c r="BP194" s="164">
        <f t="shared" si="1134"/>
        <v>0</v>
      </c>
      <c r="BQ194" s="166" t="s">
        <v>1226</v>
      </c>
      <c r="BR194" s="164">
        <f t="shared" si="1098"/>
        <v>0</v>
      </c>
      <c r="BS194" s="166" t="s">
        <v>1226</v>
      </c>
      <c r="BT194" s="136"/>
      <c r="BU194" s="96">
        <v>0</v>
      </c>
      <c r="BV194" s="55">
        <v>0</v>
      </c>
      <c r="BW194" s="164">
        <f t="shared" si="1073"/>
        <v>0</v>
      </c>
      <c r="BX194" s="166" t="s">
        <v>1226</v>
      </c>
      <c r="BY194" s="164">
        <f t="shared" si="1074"/>
        <v>0</v>
      </c>
      <c r="BZ194" s="166" t="s">
        <v>1226</v>
      </c>
      <c r="CA194" s="149"/>
      <c r="CB194" s="150"/>
      <c r="CC194" s="149"/>
      <c r="CD194" s="150"/>
      <c r="CE194" s="149"/>
      <c r="CF194" s="55"/>
      <c r="CG194" s="96"/>
      <c r="CH194" s="96"/>
      <c r="CI194" s="38"/>
    </row>
    <row r="195" spans="1:88" ht="16.5" hidden="1">
      <c r="A195" t="s">
        <v>1108</v>
      </c>
      <c r="B195">
        <v>20161</v>
      </c>
      <c r="D195" s="16" t="s">
        <v>274</v>
      </c>
      <c r="E195" t="s">
        <v>822</v>
      </c>
      <c r="G195" s="16" t="s">
        <v>369</v>
      </c>
      <c r="H195" s="197" t="s">
        <v>1305</v>
      </c>
      <c r="I195" s="9"/>
      <c r="J195" s="166" t="s">
        <v>54</v>
      </c>
      <c r="K195" s="164">
        <f>+M195</f>
        <v>79</v>
      </c>
      <c r="L195" s="166">
        <f>+N195</f>
        <v>4</v>
      </c>
      <c r="M195" s="10">
        <v>79</v>
      </c>
      <c r="N195" s="4">
        <v>4</v>
      </c>
      <c r="O195" s="3">
        <v>0</v>
      </c>
      <c r="P195" s="4">
        <v>0</v>
      </c>
      <c r="Q195" s="164">
        <f t="shared" si="1119"/>
        <v>0</v>
      </c>
      <c r="R195" s="166" t="s">
        <v>1226</v>
      </c>
      <c r="S195" s="3">
        <v>0</v>
      </c>
      <c r="T195" s="4">
        <v>0</v>
      </c>
      <c r="U195" s="164">
        <f t="shared" si="1120"/>
        <v>0</v>
      </c>
      <c r="V195" s="166" t="s">
        <v>1226</v>
      </c>
      <c r="W195" s="3">
        <v>0</v>
      </c>
      <c r="X195" s="4">
        <v>0</v>
      </c>
      <c r="Y195" s="3">
        <v>0</v>
      </c>
      <c r="Z195" s="4">
        <v>0</v>
      </c>
      <c r="AA195" s="10">
        <v>0</v>
      </c>
      <c r="AB195" s="4">
        <v>0</v>
      </c>
      <c r="AC195" s="164">
        <v>0</v>
      </c>
      <c r="AD195" s="166" t="s">
        <v>1226</v>
      </c>
      <c r="AE195" s="39">
        <v>0</v>
      </c>
      <c r="AF195" s="130">
        <v>0</v>
      </c>
      <c r="AG195" s="39">
        <v>0</v>
      </c>
      <c r="AH195" s="130">
        <v>0</v>
      </c>
      <c r="AI195" s="164">
        <f t="shared" si="1121"/>
        <v>0</v>
      </c>
      <c r="AJ195" s="166" t="s">
        <v>1226</v>
      </c>
      <c r="AK195" s="39">
        <v>0</v>
      </c>
      <c r="AL195" s="130">
        <v>0</v>
      </c>
      <c r="AM195" s="164">
        <f t="shared" si="1122"/>
        <v>0</v>
      </c>
      <c r="AN195" s="166" t="s">
        <v>1226</v>
      </c>
      <c r="AO195" s="164">
        <f t="shared" si="1123"/>
        <v>0</v>
      </c>
      <c r="AP195" s="166" t="s">
        <v>1226</v>
      </c>
      <c r="AQ195" s="132"/>
      <c r="AR195" s="58">
        <f t="shared" ref="AR195:AR198" si="1139">+AT195</f>
        <v>0</v>
      </c>
      <c r="AS195" s="166" t="s">
        <v>1226</v>
      </c>
      <c r="AT195" s="58">
        <f t="shared" ref="AT195:AT198" si="1140">+AV195</f>
        <v>0</v>
      </c>
      <c r="AU195" s="166" t="s">
        <v>1226</v>
      </c>
      <c r="AV195" s="39">
        <v>0</v>
      </c>
      <c r="AW195" s="127">
        <v>0</v>
      </c>
      <c r="AX195" s="58">
        <f t="shared" si="1128"/>
        <v>0</v>
      </c>
      <c r="AY195" s="166" t="s">
        <v>1226</v>
      </c>
      <c r="AZ195" s="58">
        <f t="shared" si="1129"/>
        <v>0</v>
      </c>
      <c r="BA195" s="166" t="s">
        <v>1226</v>
      </c>
      <c r="BB195" s="58">
        <f t="shared" si="1130"/>
        <v>0</v>
      </c>
      <c r="BC195" s="166" t="s">
        <v>1226</v>
      </c>
      <c r="BD195" s="39">
        <v>0</v>
      </c>
      <c r="BE195" s="5">
        <v>0</v>
      </c>
      <c r="BH195" s="164">
        <f>+BF202</f>
        <v>0</v>
      </c>
      <c r="BI195" s="166" t="s">
        <v>1226</v>
      </c>
      <c r="BJ195" s="18">
        <v>0</v>
      </c>
      <c r="BK195" s="5">
        <v>0</v>
      </c>
      <c r="BL195" s="164">
        <f t="shared" si="1132"/>
        <v>0</v>
      </c>
      <c r="BM195" s="166" t="s">
        <v>1226</v>
      </c>
      <c r="BN195" s="164">
        <f t="shared" si="1133"/>
        <v>0</v>
      </c>
      <c r="BO195" s="166" t="s">
        <v>1226</v>
      </c>
      <c r="BP195" s="164">
        <f t="shared" si="1134"/>
        <v>0</v>
      </c>
      <c r="BQ195" s="166" t="s">
        <v>1226</v>
      </c>
      <c r="BR195" s="164">
        <f t="shared" si="1098"/>
        <v>0</v>
      </c>
      <c r="BS195" s="166" t="s">
        <v>1226</v>
      </c>
      <c r="BT195" s="132"/>
      <c r="BU195" s="146">
        <v>0</v>
      </c>
      <c r="BV195" s="147">
        <v>0</v>
      </c>
      <c r="BW195" s="164">
        <f t="shared" si="1073"/>
        <v>0</v>
      </c>
      <c r="BX195" s="166" t="s">
        <v>1226</v>
      </c>
      <c r="BY195" s="164">
        <f t="shared" si="1074"/>
        <v>0</v>
      </c>
      <c r="BZ195" s="166" t="s">
        <v>1226</v>
      </c>
      <c r="CA195" s="146"/>
      <c r="CB195" s="147"/>
      <c r="CC195" s="146"/>
      <c r="CD195" s="147"/>
      <c r="CE195" s="146"/>
      <c r="CF195" s="147"/>
      <c r="CG195" s="146"/>
      <c r="CH195" s="146"/>
    </row>
    <row r="196" spans="1:88" ht="16.5" hidden="1">
      <c r="A196" t="s">
        <v>1108</v>
      </c>
      <c r="B196">
        <v>20136</v>
      </c>
      <c r="D196" s="16" t="s">
        <v>274</v>
      </c>
      <c r="E196" t="s">
        <v>822</v>
      </c>
      <c r="G196" s="16" t="s">
        <v>369</v>
      </c>
      <c r="H196" s="197" t="s">
        <v>1298</v>
      </c>
      <c r="I196" s="58">
        <v>0</v>
      </c>
      <c r="J196" s="166" t="s">
        <v>54</v>
      </c>
      <c r="K196" s="164">
        <v>0</v>
      </c>
      <c r="L196" s="166" t="s">
        <v>1226</v>
      </c>
      <c r="M196" s="10">
        <v>0</v>
      </c>
      <c r="N196" s="4">
        <v>0</v>
      </c>
      <c r="O196" s="3">
        <v>0</v>
      </c>
      <c r="P196" s="4">
        <v>1</v>
      </c>
      <c r="Q196" s="164" t="s">
        <v>1226</v>
      </c>
      <c r="R196" s="166">
        <f>+P196</f>
        <v>1</v>
      </c>
      <c r="S196" s="3">
        <v>0</v>
      </c>
      <c r="T196" s="4">
        <v>0</v>
      </c>
      <c r="U196" s="164">
        <v>0</v>
      </c>
      <c r="V196" s="166" t="s">
        <v>1226</v>
      </c>
      <c r="W196" s="10">
        <v>18</v>
      </c>
      <c r="X196" s="674">
        <v>42</v>
      </c>
      <c r="Y196" s="14">
        <v>32</v>
      </c>
      <c r="Z196" s="674">
        <v>29</v>
      </c>
      <c r="AA196" s="10">
        <v>30</v>
      </c>
      <c r="AB196" s="4">
        <f>18+9</f>
        <v>27</v>
      </c>
      <c r="AC196" s="164">
        <f t="shared" ref="AC196:AC198" si="1141">++AA196</f>
        <v>30</v>
      </c>
      <c r="AD196" s="166">
        <f t="shared" ref="AD196:AD198" si="1142">+AB196</f>
        <v>27</v>
      </c>
      <c r="AE196" s="10">
        <f>12+14+7+2</f>
        <v>35</v>
      </c>
      <c r="AF196" s="10">
        <v>62</v>
      </c>
      <c r="AG196" s="39">
        <v>48</v>
      </c>
      <c r="AH196" s="130">
        <f>89-29</f>
        <v>60</v>
      </c>
      <c r="AI196" s="164">
        <f>+AG196</f>
        <v>48</v>
      </c>
      <c r="AJ196" s="166">
        <f t="shared" ref="AJ196" si="1143">+AH196</f>
        <v>60</v>
      </c>
      <c r="AK196" s="164">
        <f t="shared" ref="AK196" si="1144">+AI196</f>
        <v>48</v>
      </c>
      <c r="AL196" s="166">
        <f t="shared" ref="AL196:AL197" si="1145">+AJ196</f>
        <v>60</v>
      </c>
      <c r="AM196" s="164">
        <f t="shared" si="1122"/>
        <v>48</v>
      </c>
      <c r="AN196" s="166">
        <f t="shared" ref="AN196:AN197" si="1146">+AL196</f>
        <v>60</v>
      </c>
      <c r="AO196" s="164">
        <f t="shared" si="1123"/>
        <v>48</v>
      </c>
      <c r="AP196" s="166">
        <f t="shared" ref="AP196:AP197" si="1147">+AN196</f>
        <v>60</v>
      </c>
      <c r="AQ196" s="137"/>
      <c r="AR196" s="58">
        <f t="shared" si="1139"/>
        <v>0</v>
      </c>
      <c r="AS196" s="166" t="s">
        <v>1226</v>
      </c>
      <c r="AT196" s="58">
        <f t="shared" si="1140"/>
        <v>0</v>
      </c>
      <c r="AU196" s="166" t="s">
        <v>1226</v>
      </c>
      <c r="AV196" s="39">
        <v>0</v>
      </c>
      <c r="AW196" s="127">
        <v>0</v>
      </c>
      <c r="AX196" s="58">
        <f>+AV196</f>
        <v>0</v>
      </c>
      <c r="AY196" s="166" t="s">
        <v>1226</v>
      </c>
      <c r="AZ196" s="164">
        <f t="shared" si="1129"/>
        <v>4</v>
      </c>
      <c r="BA196" s="166" t="s">
        <v>1226</v>
      </c>
      <c r="BB196" s="164">
        <f t="shared" si="1130"/>
        <v>4</v>
      </c>
      <c r="BC196" s="166" t="s">
        <v>1226</v>
      </c>
      <c r="BD196" s="39">
        <v>4</v>
      </c>
      <c r="BE196" s="5">
        <v>0</v>
      </c>
      <c r="BF196" s="164">
        <f t="shared" ref="BF196" si="1148">+BD196</f>
        <v>4</v>
      </c>
      <c r="BG196" s="166" t="s">
        <v>1226</v>
      </c>
      <c r="BH196" s="164">
        <f t="shared" si="1131"/>
        <v>4</v>
      </c>
      <c r="BI196" s="166" t="s">
        <v>1226</v>
      </c>
      <c r="BJ196" s="18">
        <v>2</v>
      </c>
      <c r="BK196" s="5">
        <v>0</v>
      </c>
      <c r="BL196" s="164">
        <f t="shared" si="1132"/>
        <v>2</v>
      </c>
      <c r="BM196" s="166" t="s">
        <v>1226</v>
      </c>
      <c r="BN196" s="164">
        <f t="shared" si="1133"/>
        <v>2</v>
      </c>
      <c r="BO196" s="166" t="s">
        <v>1226</v>
      </c>
      <c r="BP196" s="164">
        <f t="shared" si="1134"/>
        <v>2</v>
      </c>
      <c r="BQ196" s="166" t="str">
        <f>+BO196</f>
        <v>nd</v>
      </c>
      <c r="BR196" s="164">
        <f t="shared" ref="BR196:BR197" si="1149">+BP196</f>
        <v>2</v>
      </c>
      <c r="BS196" s="166" t="s">
        <v>1226</v>
      </c>
      <c r="BT196" s="132"/>
      <c r="BU196" s="146">
        <v>0</v>
      </c>
      <c r="BV196" s="147">
        <v>0</v>
      </c>
      <c r="BW196" s="164">
        <f t="shared" si="1073"/>
        <v>0</v>
      </c>
      <c r="BX196" s="166" t="s">
        <v>1226</v>
      </c>
      <c r="BY196" s="164">
        <f t="shared" si="1074"/>
        <v>0</v>
      </c>
      <c r="BZ196" s="166" t="s">
        <v>1226</v>
      </c>
      <c r="CA196" s="151"/>
      <c r="CB196" s="152"/>
      <c r="CC196" s="151"/>
      <c r="CD196" s="152"/>
      <c r="CE196" s="151"/>
      <c r="CF196" s="147"/>
      <c r="CG196" s="146"/>
      <c r="CH196" s="146"/>
      <c r="CI196" s="38" t="s">
        <v>156</v>
      </c>
      <c r="CJ196" t="s">
        <v>634</v>
      </c>
    </row>
    <row r="197" spans="1:88" ht="16.5" hidden="1">
      <c r="A197" t="s">
        <v>1108</v>
      </c>
      <c r="B197">
        <v>20136</v>
      </c>
      <c r="D197" s="16" t="s">
        <v>274</v>
      </c>
      <c r="E197" s="37" t="s">
        <v>822</v>
      </c>
      <c r="F197" s="126"/>
      <c r="G197" s="16" t="s">
        <v>369</v>
      </c>
      <c r="H197" s="197" t="s">
        <v>1307</v>
      </c>
      <c r="I197" s="9"/>
      <c r="J197" s="22"/>
      <c r="K197" s="164">
        <v>0</v>
      </c>
      <c r="L197" s="166" t="s">
        <v>1226</v>
      </c>
      <c r="M197" s="10">
        <v>0</v>
      </c>
      <c r="N197" s="4">
        <v>0</v>
      </c>
      <c r="O197" s="3">
        <v>0</v>
      </c>
      <c r="P197" s="4">
        <v>0</v>
      </c>
      <c r="Q197" s="164">
        <f t="shared" ref="Q197:Q199" si="1150">+S197</f>
        <v>0</v>
      </c>
      <c r="R197" s="166" t="s">
        <v>1226</v>
      </c>
      <c r="S197" s="3">
        <v>0</v>
      </c>
      <c r="T197" s="4">
        <v>0</v>
      </c>
      <c r="U197" s="164">
        <v>0</v>
      </c>
      <c r="V197" s="166" t="s">
        <v>1226</v>
      </c>
      <c r="W197" s="14">
        <v>1</v>
      </c>
      <c r="X197" s="674">
        <v>29</v>
      </c>
      <c r="Y197" s="10">
        <v>0</v>
      </c>
      <c r="Z197" s="674">
        <v>31</v>
      </c>
      <c r="AA197" s="10">
        <v>0</v>
      </c>
      <c r="AB197" s="4">
        <v>32</v>
      </c>
      <c r="AC197" s="164">
        <f t="shared" si="1141"/>
        <v>0</v>
      </c>
      <c r="AD197" s="166">
        <f t="shared" si="1142"/>
        <v>32</v>
      </c>
      <c r="AE197" s="10">
        <v>0</v>
      </c>
      <c r="AF197" s="10">
        <v>6</v>
      </c>
      <c r="AG197" s="39">
        <v>0</v>
      </c>
      <c r="AH197" s="130">
        <v>29</v>
      </c>
      <c r="AI197" s="164" t="s">
        <v>1226</v>
      </c>
      <c r="AJ197" s="166">
        <f>+AH197</f>
        <v>29</v>
      </c>
      <c r="AK197" s="164" t="s">
        <v>1226</v>
      </c>
      <c r="AL197" s="166">
        <f t="shared" si="1145"/>
        <v>29</v>
      </c>
      <c r="AM197" s="164" t="s">
        <v>1226</v>
      </c>
      <c r="AN197" s="166">
        <f t="shared" si="1146"/>
        <v>29</v>
      </c>
      <c r="AO197" s="164" t="s">
        <v>1226</v>
      </c>
      <c r="AP197" s="166">
        <f t="shared" si="1147"/>
        <v>29</v>
      </c>
      <c r="AQ197" s="137"/>
      <c r="AR197" s="58">
        <f t="shared" si="1139"/>
        <v>0</v>
      </c>
      <c r="AS197" s="166" t="s">
        <v>1226</v>
      </c>
      <c r="AT197" s="58">
        <f t="shared" si="1140"/>
        <v>0</v>
      </c>
      <c r="AU197" s="166" t="s">
        <v>1226</v>
      </c>
      <c r="AV197" s="39">
        <v>0</v>
      </c>
      <c r="AW197" s="127">
        <v>0</v>
      </c>
      <c r="AX197" s="58">
        <f t="shared" ref="AX197:AX198" si="1151">+AV197</f>
        <v>0</v>
      </c>
      <c r="AY197" s="166" t="s">
        <v>1226</v>
      </c>
      <c r="AZ197" s="181">
        <f t="shared" ref="AZ197:AZ198" si="1152">+BB197</f>
        <v>1</v>
      </c>
      <c r="BA197" s="167">
        <f t="shared" ref="BA197:BA198" si="1153">+BC197</f>
        <v>26</v>
      </c>
      <c r="BB197" s="181">
        <f t="shared" ref="BB197:BB198" si="1154">+BD197</f>
        <v>1</v>
      </c>
      <c r="BC197" s="167">
        <f t="shared" ref="BC197:BC198" si="1155">+BE197</f>
        <v>26</v>
      </c>
      <c r="BD197" s="39">
        <v>1</v>
      </c>
      <c r="BE197" s="1072">
        <v>26</v>
      </c>
      <c r="BF197" s="164">
        <f>+BH197</f>
        <v>1</v>
      </c>
      <c r="BG197" s="166">
        <f>+BI197</f>
        <v>21</v>
      </c>
      <c r="BH197" s="164">
        <f>+BJ197</f>
        <v>1</v>
      </c>
      <c r="BI197" s="166">
        <f>+BK197</f>
        <v>21</v>
      </c>
      <c r="BJ197" s="18">
        <v>1</v>
      </c>
      <c r="BK197" s="5">
        <v>21</v>
      </c>
      <c r="BL197" s="164">
        <f t="shared" si="1132"/>
        <v>1</v>
      </c>
      <c r="BM197" s="166">
        <f>+BK197</f>
        <v>21</v>
      </c>
      <c r="BN197" s="164">
        <f t="shared" si="1133"/>
        <v>1</v>
      </c>
      <c r="BO197" s="166">
        <f>+BM197</f>
        <v>21</v>
      </c>
      <c r="BP197" s="164">
        <f t="shared" si="1134"/>
        <v>1</v>
      </c>
      <c r="BQ197" s="166">
        <f>+BO197</f>
        <v>21</v>
      </c>
      <c r="BR197" s="164">
        <f t="shared" si="1149"/>
        <v>1</v>
      </c>
      <c r="BS197" s="166">
        <f>+BQ197</f>
        <v>21</v>
      </c>
      <c r="BT197" s="137"/>
      <c r="BU197" s="146">
        <v>0</v>
      </c>
      <c r="BV197" s="147">
        <v>0</v>
      </c>
      <c r="BW197" s="164">
        <f t="shared" si="1073"/>
        <v>0</v>
      </c>
      <c r="BX197" s="166" t="s">
        <v>1226</v>
      </c>
      <c r="BY197" s="164">
        <f t="shared" si="1074"/>
        <v>0</v>
      </c>
      <c r="BZ197" s="166" t="s">
        <v>1226</v>
      </c>
      <c r="CA197" s="151"/>
      <c r="CB197" s="152"/>
      <c r="CC197" s="151"/>
      <c r="CD197" s="152"/>
      <c r="CE197" s="151"/>
      <c r="CF197" s="147"/>
      <c r="CG197" s="146"/>
      <c r="CH197" s="146"/>
      <c r="CI197" s="38"/>
    </row>
    <row r="198" spans="1:88" ht="16.5" hidden="1">
      <c r="A198" t="s">
        <v>1108</v>
      </c>
      <c r="B198">
        <v>20136</v>
      </c>
      <c r="D198" s="16" t="s">
        <v>274</v>
      </c>
      <c r="E198" s="37" t="s">
        <v>822</v>
      </c>
      <c r="F198" s="126"/>
      <c r="G198" s="16" t="s">
        <v>369</v>
      </c>
      <c r="H198" s="197" t="s">
        <v>1306</v>
      </c>
      <c r="I198" s="9"/>
      <c r="J198" s="22"/>
      <c r="K198" s="164">
        <v>0</v>
      </c>
      <c r="L198" s="166" t="s">
        <v>1226</v>
      </c>
      <c r="M198" s="10">
        <v>0</v>
      </c>
      <c r="N198" s="4">
        <v>0</v>
      </c>
      <c r="O198" s="3">
        <v>0</v>
      </c>
      <c r="P198" s="4">
        <v>0</v>
      </c>
      <c r="Q198" s="164">
        <f t="shared" si="1150"/>
        <v>0</v>
      </c>
      <c r="R198" s="166" t="s">
        <v>1226</v>
      </c>
      <c r="S198" s="3">
        <v>0</v>
      </c>
      <c r="T198" s="4">
        <v>0</v>
      </c>
      <c r="U198" s="164">
        <v>0</v>
      </c>
      <c r="V198" s="166" t="s">
        <v>1226</v>
      </c>
      <c r="W198" s="14">
        <v>1</v>
      </c>
      <c r="X198" s="674">
        <v>8</v>
      </c>
      <c r="Y198" s="14">
        <v>2</v>
      </c>
      <c r="Z198" s="674">
        <v>26</v>
      </c>
      <c r="AA198" s="10">
        <v>2</v>
      </c>
      <c r="AB198" s="4">
        <v>26</v>
      </c>
      <c r="AC198" s="164">
        <f t="shared" si="1141"/>
        <v>2</v>
      </c>
      <c r="AD198" s="166">
        <f t="shared" si="1142"/>
        <v>26</v>
      </c>
      <c r="AE198" s="10">
        <v>0</v>
      </c>
      <c r="AF198" s="10">
        <v>15</v>
      </c>
      <c r="AG198" s="39">
        <v>0</v>
      </c>
      <c r="AH198" s="1054">
        <v>1.0000000000000001E-5</v>
      </c>
      <c r="AI198" s="164">
        <f t="shared" ref="AI198" si="1156">+AG198</f>
        <v>0</v>
      </c>
      <c r="AJ198" s="166" t="s">
        <v>1226</v>
      </c>
      <c r="AK198" s="164">
        <f t="shared" ref="AK198:AK199" si="1157">+AI198</f>
        <v>0</v>
      </c>
      <c r="AL198" s="166" t="s">
        <v>1226</v>
      </c>
      <c r="AM198" s="164">
        <f t="shared" ref="AM198:AM199" si="1158">+AK198</f>
        <v>0</v>
      </c>
      <c r="AN198" s="166" t="s">
        <v>1226</v>
      </c>
      <c r="AO198" s="164">
        <f t="shared" ref="AO198:AO199" si="1159">+AM198</f>
        <v>0</v>
      </c>
      <c r="AP198" s="166" t="s">
        <v>1226</v>
      </c>
      <c r="AQ198" s="137"/>
      <c r="AR198" s="58">
        <f t="shared" si="1139"/>
        <v>0</v>
      </c>
      <c r="AS198" s="166" t="s">
        <v>1226</v>
      </c>
      <c r="AT198" s="58">
        <f t="shared" si="1140"/>
        <v>0</v>
      </c>
      <c r="AU198" s="166" t="s">
        <v>1226</v>
      </c>
      <c r="AV198" s="39">
        <v>0</v>
      </c>
      <c r="AW198" s="127">
        <v>0</v>
      </c>
      <c r="AX198" s="58">
        <f t="shared" si="1151"/>
        <v>0</v>
      </c>
      <c r="AY198" s="166" t="s">
        <v>1226</v>
      </c>
      <c r="AZ198" s="181">
        <f t="shared" si="1152"/>
        <v>3</v>
      </c>
      <c r="BA198" s="167">
        <f t="shared" si="1153"/>
        <v>25</v>
      </c>
      <c r="BB198" s="181">
        <f t="shared" si="1154"/>
        <v>3</v>
      </c>
      <c r="BC198" s="167">
        <f t="shared" si="1155"/>
        <v>25</v>
      </c>
      <c r="BD198" s="39">
        <v>3</v>
      </c>
      <c r="BE198" s="1072">
        <v>25</v>
      </c>
      <c r="BF198" s="164">
        <f>+BD198</f>
        <v>3</v>
      </c>
      <c r="BG198" s="166" t="s">
        <v>1226</v>
      </c>
      <c r="BH198" s="164">
        <f t="shared" ref="BH198" si="1160">+BF198</f>
        <v>3</v>
      </c>
      <c r="BI198" s="166" t="s">
        <v>1226</v>
      </c>
      <c r="BJ198" s="18">
        <v>0</v>
      </c>
      <c r="BK198" s="5">
        <v>0</v>
      </c>
      <c r="BL198" s="164">
        <f t="shared" si="1132"/>
        <v>0</v>
      </c>
      <c r="BM198" s="166" t="s">
        <v>1226</v>
      </c>
      <c r="BN198" s="164">
        <f t="shared" si="1133"/>
        <v>0</v>
      </c>
      <c r="BO198" s="166" t="s">
        <v>1226</v>
      </c>
      <c r="BP198" s="164">
        <f t="shared" si="1134"/>
        <v>0</v>
      </c>
      <c r="BQ198" s="166" t="s">
        <v>1226</v>
      </c>
      <c r="BR198" s="164">
        <f t="shared" ref="BR198" si="1161">+BP198</f>
        <v>0</v>
      </c>
      <c r="BS198" s="166" t="s">
        <v>1226</v>
      </c>
      <c r="BT198" s="132"/>
      <c r="BU198" s="146">
        <v>0</v>
      </c>
      <c r="BV198" s="147">
        <v>0</v>
      </c>
      <c r="BW198" s="164">
        <f t="shared" ref="BW198" si="1162">+BU198</f>
        <v>0</v>
      </c>
      <c r="BX198" s="166" t="s">
        <v>1226</v>
      </c>
      <c r="BY198" s="164">
        <f t="shared" ref="BY198" si="1163">+BW198</f>
        <v>0</v>
      </c>
      <c r="BZ198" s="166" t="s">
        <v>1226</v>
      </c>
      <c r="CA198" s="151"/>
      <c r="CB198" s="152"/>
      <c r="CC198" s="151"/>
      <c r="CD198" s="152"/>
      <c r="CE198" s="151"/>
      <c r="CF198" s="147"/>
      <c r="CG198" s="146"/>
      <c r="CH198" s="146"/>
      <c r="CI198" s="38"/>
    </row>
    <row r="199" spans="1:88" ht="16.5" hidden="1">
      <c r="A199" t="s">
        <v>1108</v>
      </c>
      <c r="B199">
        <v>0</v>
      </c>
      <c r="D199" s="16" t="s">
        <v>274</v>
      </c>
      <c r="E199" t="s">
        <v>822</v>
      </c>
      <c r="G199" s="16" t="s">
        <v>369</v>
      </c>
      <c r="H199" s="197" t="s">
        <v>1308</v>
      </c>
      <c r="I199" s="9"/>
      <c r="J199" s="22"/>
      <c r="K199" s="164">
        <v>0</v>
      </c>
      <c r="L199" s="166" t="s">
        <v>1226</v>
      </c>
      <c r="M199" s="10">
        <v>0</v>
      </c>
      <c r="N199" s="4">
        <v>0</v>
      </c>
      <c r="O199" s="3">
        <v>0</v>
      </c>
      <c r="P199" s="4">
        <v>0</v>
      </c>
      <c r="Q199" s="164">
        <f t="shared" si="1150"/>
        <v>0</v>
      </c>
      <c r="R199" s="166" t="s">
        <v>1226</v>
      </c>
      <c r="S199" s="3">
        <v>0</v>
      </c>
      <c r="T199" s="4">
        <v>0</v>
      </c>
      <c r="U199" s="164">
        <v>0</v>
      </c>
      <c r="V199" s="166" t="s">
        <v>1226</v>
      </c>
      <c r="W199" s="14">
        <v>4</v>
      </c>
      <c r="X199" s="4">
        <v>0</v>
      </c>
      <c r="Y199" s="14">
        <v>2</v>
      </c>
      <c r="Z199" s="4">
        <v>0</v>
      </c>
      <c r="AA199" s="10">
        <v>2</v>
      </c>
      <c r="AB199" s="4">
        <v>0</v>
      </c>
      <c r="AC199" s="164">
        <f>+AE199</f>
        <v>4</v>
      </c>
      <c r="AD199" s="166" t="s">
        <v>1226</v>
      </c>
      <c r="AE199" s="10">
        <v>4</v>
      </c>
      <c r="AF199" s="4">
        <v>0</v>
      </c>
      <c r="AG199" s="39">
        <v>1</v>
      </c>
      <c r="AH199" s="130">
        <v>0</v>
      </c>
      <c r="AI199" s="164">
        <f>+AG199</f>
        <v>1</v>
      </c>
      <c r="AJ199" s="166" t="s">
        <v>1226</v>
      </c>
      <c r="AK199" s="164">
        <f t="shared" si="1157"/>
        <v>1</v>
      </c>
      <c r="AL199" s="166" t="s">
        <v>1226</v>
      </c>
      <c r="AM199" s="164">
        <f t="shared" si="1158"/>
        <v>1</v>
      </c>
      <c r="AN199" s="166" t="s">
        <v>1226</v>
      </c>
      <c r="AO199" s="164">
        <f t="shared" si="1159"/>
        <v>1</v>
      </c>
      <c r="AP199" s="166" t="s">
        <v>1226</v>
      </c>
      <c r="AQ199" s="137"/>
      <c r="AR199" s="58"/>
      <c r="AS199" s="168"/>
      <c r="AT199" s="58"/>
      <c r="AU199" s="168"/>
      <c r="AV199" s="39"/>
      <c r="AW199" s="127"/>
      <c r="AX199" s="58"/>
      <c r="AY199" s="168"/>
      <c r="AZ199" s="58"/>
      <c r="BA199" s="168"/>
      <c r="BB199" s="58"/>
      <c r="BC199" s="168"/>
      <c r="BD199" s="39"/>
      <c r="BE199" s="5"/>
      <c r="BF199" s="58"/>
      <c r="BG199" s="168"/>
      <c r="BH199" s="58"/>
      <c r="BI199" s="168"/>
      <c r="BJ199" s="18">
        <v>0</v>
      </c>
      <c r="BK199" s="5">
        <v>0</v>
      </c>
      <c r="BL199" s="164">
        <f t="shared" ref="BL199" si="1164">+BJ199</f>
        <v>0</v>
      </c>
      <c r="BM199" s="166" t="s">
        <v>1226</v>
      </c>
      <c r="BN199" s="164">
        <f t="shared" ref="BN199" si="1165">+BL199</f>
        <v>0</v>
      </c>
      <c r="BO199" s="166" t="s">
        <v>1226</v>
      </c>
      <c r="BP199" s="164">
        <f t="shared" ref="BP199" si="1166">+BN199</f>
        <v>0</v>
      </c>
      <c r="BQ199" s="166" t="s">
        <v>1226</v>
      </c>
      <c r="BR199" s="164">
        <f t="shared" ref="BR199:BR200" si="1167">+BP199</f>
        <v>0</v>
      </c>
      <c r="BS199" s="166" t="s">
        <v>1226</v>
      </c>
      <c r="BT199" s="137"/>
      <c r="BU199" s="96">
        <v>1</v>
      </c>
      <c r="BV199" s="147">
        <v>0</v>
      </c>
      <c r="BW199" s="164">
        <f t="shared" ref="BW199:BW211" si="1168">+BU199</f>
        <v>1</v>
      </c>
      <c r="BX199" s="166" t="s">
        <v>1226</v>
      </c>
      <c r="BY199" s="164">
        <f t="shared" ref="BY199:BY211" si="1169">+BW199</f>
        <v>1</v>
      </c>
      <c r="BZ199" s="166" t="s">
        <v>1226</v>
      </c>
      <c r="CA199" s="151"/>
      <c r="CB199" s="152"/>
      <c r="CC199" s="151"/>
      <c r="CD199" s="152"/>
      <c r="CE199" s="151"/>
      <c r="CF199" s="147"/>
      <c r="CG199" s="146"/>
      <c r="CH199" s="146"/>
      <c r="CI199" s="38"/>
    </row>
    <row r="200" spans="1:88" ht="16.5" hidden="1">
      <c r="A200" t="s">
        <v>1108</v>
      </c>
      <c r="B200">
        <v>0</v>
      </c>
      <c r="D200" s="16" t="s">
        <v>274</v>
      </c>
      <c r="E200" t="s">
        <v>822</v>
      </c>
      <c r="G200" s="16" t="s">
        <v>369</v>
      </c>
      <c r="H200" s="197" t="s">
        <v>2672</v>
      </c>
      <c r="I200" s="9"/>
      <c r="J200" s="22"/>
      <c r="K200" s="164">
        <v>0</v>
      </c>
      <c r="L200" s="166" t="s">
        <v>1226</v>
      </c>
      <c r="M200" s="10">
        <v>0</v>
      </c>
      <c r="N200" s="4">
        <v>0</v>
      </c>
      <c r="O200" s="3">
        <v>0</v>
      </c>
      <c r="P200" s="4">
        <v>0</v>
      </c>
      <c r="Q200" s="164">
        <f t="shared" ref="Q200" si="1170">+S200</f>
        <v>0</v>
      </c>
      <c r="R200" s="166" t="s">
        <v>1226</v>
      </c>
      <c r="S200" s="3">
        <v>0</v>
      </c>
      <c r="T200" s="4">
        <v>0</v>
      </c>
      <c r="U200" s="164">
        <v>0</v>
      </c>
      <c r="V200" s="166" t="s">
        <v>1226</v>
      </c>
      <c r="W200" s="14">
        <v>0</v>
      </c>
      <c r="X200" s="4">
        <v>0</v>
      </c>
      <c r="Y200" s="14"/>
      <c r="Z200" s="4"/>
      <c r="AA200" s="10"/>
      <c r="AB200" s="4"/>
      <c r="AC200" s="164"/>
      <c r="AD200" s="166"/>
      <c r="AE200" s="10"/>
      <c r="AF200" s="4"/>
      <c r="AG200" s="39"/>
      <c r="AH200" s="130"/>
      <c r="AI200" s="164"/>
      <c r="AJ200" s="166"/>
      <c r="AK200" s="164"/>
      <c r="AL200" s="166"/>
      <c r="AM200" s="164"/>
      <c r="AN200" s="166"/>
      <c r="AO200" s="164"/>
      <c r="AP200" s="166"/>
      <c r="AQ200" s="137"/>
      <c r="AR200" s="58"/>
      <c r="AS200" s="168"/>
      <c r="AT200" s="58"/>
      <c r="AU200" s="168"/>
      <c r="AV200" s="39">
        <v>1</v>
      </c>
      <c r="AW200" s="128">
        <v>5</v>
      </c>
      <c r="AX200" s="181">
        <f t="shared" ref="AX200" si="1171">+AZ200</f>
        <v>1</v>
      </c>
      <c r="AY200" s="167">
        <f t="shared" ref="AY200" si="1172">+BA200</f>
        <v>5</v>
      </c>
      <c r="AZ200" s="181">
        <f t="shared" ref="AZ200" si="1173">+BB200</f>
        <v>1</v>
      </c>
      <c r="BA200" s="167">
        <f t="shared" ref="BA200" si="1174">+BC200</f>
        <v>5</v>
      </c>
      <c r="BB200" s="181">
        <f t="shared" ref="BB200" si="1175">+BD200</f>
        <v>1</v>
      </c>
      <c r="BC200" s="167">
        <f t="shared" ref="BC200" si="1176">+BE200</f>
        <v>5</v>
      </c>
      <c r="BD200" s="39">
        <v>1</v>
      </c>
      <c r="BE200" s="1072">
        <v>5</v>
      </c>
      <c r="BF200" s="164">
        <f t="shared" ref="BF200:BI200" si="1177">+BH200</f>
        <v>1</v>
      </c>
      <c r="BG200" s="166">
        <f t="shared" si="1177"/>
        <v>5</v>
      </c>
      <c r="BH200" s="164">
        <f t="shared" si="1177"/>
        <v>1</v>
      </c>
      <c r="BI200" s="166">
        <f t="shared" si="1177"/>
        <v>5</v>
      </c>
      <c r="BJ200" s="18">
        <v>1</v>
      </c>
      <c r="BK200" s="5">
        <v>5</v>
      </c>
      <c r="BL200" s="164">
        <f t="shared" ref="BL200:BM200" si="1178">+BJ200</f>
        <v>1</v>
      </c>
      <c r="BM200" s="166">
        <f t="shared" si="1178"/>
        <v>5</v>
      </c>
      <c r="BN200" s="164">
        <f t="shared" ref="BN200:BO200" si="1179">+BL200</f>
        <v>1</v>
      </c>
      <c r="BO200" s="166">
        <f t="shared" si="1179"/>
        <v>5</v>
      </c>
      <c r="BP200" s="164">
        <f t="shared" ref="BP200:BQ200" si="1180">+BN200</f>
        <v>1</v>
      </c>
      <c r="BQ200" s="166">
        <f t="shared" si="1180"/>
        <v>5</v>
      </c>
      <c r="BR200" s="164">
        <f t="shared" si="1167"/>
        <v>1</v>
      </c>
      <c r="BS200" s="166">
        <f t="shared" ref="BS200" si="1181">+BQ200</f>
        <v>5</v>
      </c>
      <c r="BT200" s="137"/>
      <c r="BU200" s="96">
        <v>1</v>
      </c>
      <c r="BV200" s="55">
        <v>5</v>
      </c>
      <c r="BW200" s="164">
        <f t="shared" si="1168"/>
        <v>1</v>
      </c>
      <c r="BX200" s="166">
        <f t="shared" ref="BX200" si="1182">+BV200</f>
        <v>5</v>
      </c>
      <c r="BY200" s="164">
        <f t="shared" si="1169"/>
        <v>1</v>
      </c>
      <c r="BZ200" s="166">
        <f t="shared" ref="BZ200" si="1183">+BX200</f>
        <v>5</v>
      </c>
      <c r="CA200" s="151"/>
      <c r="CB200" s="152"/>
      <c r="CC200" s="151"/>
      <c r="CD200" s="152"/>
      <c r="CE200" s="151"/>
      <c r="CF200" s="147"/>
      <c r="CG200" s="146"/>
      <c r="CH200" s="146"/>
      <c r="CI200" s="38"/>
    </row>
    <row r="201" spans="1:88" ht="16.5" hidden="1">
      <c r="A201" t="s">
        <v>1108</v>
      </c>
      <c r="B201">
        <v>20132</v>
      </c>
      <c r="D201" s="16" t="s">
        <v>274</v>
      </c>
      <c r="E201" s="37" t="s">
        <v>822</v>
      </c>
      <c r="F201" s="126"/>
      <c r="G201" s="16" t="s">
        <v>369</v>
      </c>
      <c r="H201" s="197" t="s">
        <v>1299</v>
      </c>
      <c r="I201" s="9"/>
      <c r="J201" s="22"/>
      <c r="K201" s="164">
        <v>0</v>
      </c>
      <c r="L201" s="166" t="s">
        <v>1226</v>
      </c>
      <c r="M201" s="10">
        <v>0</v>
      </c>
      <c r="N201" s="4">
        <v>0</v>
      </c>
      <c r="O201" s="3">
        <v>0</v>
      </c>
      <c r="P201" s="4">
        <v>0</v>
      </c>
      <c r="Q201" s="164">
        <f>+S201</f>
        <v>0</v>
      </c>
      <c r="R201" s="166" t="s">
        <v>1226</v>
      </c>
      <c r="S201" s="3">
        <v>0</v>
      </c>
      <c r="T201" s="4">
        <v>0</v>
      </c>
      <c r="U201" s="164">
        <f t="shared" ref="U201:U202" si="1184">+W201</f>
        <v>0</v>
      </c>
      <c r="V201" s="166" t="s">
        <v>1226</v>
      </c>
      <c r="W201" s="3">
        <v>0</v>
      </c>
      <c r="X201" s="4">
        <v>0</v>
      </c>
      <c r="Y201" s="10">
        <v>0</v>
      </c>
      <c r="Z201" s="4">
        <v>0</v>
      </c>
      <c r="AA201" s="10">
        <v>0</v>
      </c>
      <c r="AB201" s="4">
        <v>0</v>
      </c>
      <c r="AC201" s="164">
        <f>+AE201</f>
        <v>0</v>
      </c>
      <c r="AD201" s="166" t="s">
        <v>1226</v>
      </c>
      <c r="AE201" s="39">
        <v>0</v>
      </c>
      <c r="AF201" s="130">
        <v>0</v>
      </c>
      <c r="AG201" s="39">
        <v>0</v>
      </c>
      <c r="AH201" s="1054">
        <v>1.0000000000000001E-5</v>
      </c>
      <c r="AI201" s="164">
        <f t="shared" ref="AI201:AI207" si="1185">+AG201</f>
        <v>0</v>
      </c>
      <c r="AJ201" s="166" t="s">
        <v>1226</v>
      </c>
      <c r="AK201" s="164">
        <f t="shared" ref="AK201:AK207" si="1186">+AI201</f>
        <v>0</v>
      </c>
      <c r="AL201" s="166" t="s">
        <v>1226</v>
      </c>
      <c r="AM201" s="164">
        <f>+AK201</f>
        <v>0</v>
      </c>
      <c r="AN201" s="166" t="s">
        <v>1226</v>
      </c>
      <c r="AO201" s="164">
        <f t="shared" ref="AO201:AO207" si="1187">+AM201</f>
        <v>0</v>
      </c>
      <c r="AP201" s="166" t="s">
        <v>1226</v>
      </c>
      <c r="AQ201" s="136"/>
      <c r="AR201" s="181">
        <f t="shared" ref="AR201" si="1188">+AT201</f>
        <v>54</v>
      </c>
      <c r="AS201" s="167">
        <f t="shared" ref="AS201" si="1189">+AU201</f>
        <v>20</v>
      </c>
      <c r="AT201" s="181">
        <f t="shared" ref="AT201" si="1190">+AV201</f>
        <v>54</v>
      </c>
      <c r="AU201" s="167">
        <f t="shared" ref="AU201" si="1191">+AW201</f>
        <v>20</v>
      </c>
      <c r="AV201" s="39">
        <v>54</v>
      </c>
      <c r="AW201" s="128">
        <v>20</v>
      </c>
      <c r="AX201" s="181">
        <f t="shared" ref="AX201" si="1192">+AZ201</f>
        <v>68</v>
      </c>
      <c r="AY201" s="167">
        <f t="shared" ref="AY201" si="1193">+BA201</f>
        <v>80</v>
      </c>
      <c r="AZ201" s="181">
        <f t="shared" ref="AZ201" si="1194">+BB201</f>
        <v>68</v>
      </c>
      <c r="BA201" s="167">
        <f t="shared" ref="BA201" si="1195">+BC201</f>
        <v>80</v>
      </c>
      <c r="BB201" s="181">
        <f t="shared" ref="BB201" si="1196">+BD201</f>
        <v>68</v>
      </c>
      <c r="BC201" s="167">
        <f t="shared" ref="BC201" si="1197">+BE201</f>
        <v>80</v>
      </c>
      <c r="BD201" s="39">
        <v>68</v>
      </c>
      <c r="BE201" s="1072">
        <v>80</v>
      </c>
      <c r="BF201" s="181">
        <f t="shared" ref="BF201:BK207" si="1198">+BD201</f>
        <v>68</v>
      </c>
      <c r="BG201" s="167">
        <f t="shared" si="1198"/>
        <v>80</v>
      </c>
      <c r="BH201" s="181">
        <f t="shared" si="1198"/>
        <v>68</v>
      </c>
      <c r="BI201" s="167">
        <f t="shared" si="1198"/>
        <v>80</v>
      </c>
      <c r="BJ201" s="181">
        <f t="shared" si="1198"/>
        <v>68</v>
      </c>
      <c r="BK201" s="167">
        <f t="shared" si="1198"/>
        <v>80</v>
      </c>
      <c r="BL201" s="181">
        <f t="shared" ref="BL201:BL208" si="1199">+BJ201</f>
        <v>68</v>
      </c>
      <c r="BM201" s="167">
        <f t="shared" ref="BM201" si="1200">+BK201</f>
        <v>80</v>
      </c>
      <c r="BN201" s="181">
        <f t="shared" ref="BN201:BN208" si="1201">+BL201</f>
        <v>68</v>
      </c>
      <c r="BO201" s="167">
        <f t="shared" ref="BO201" si="1202">+BM201</f>
        <v>80</v>
      </c>
      <c r="BP201" s="181">
        <f t="shared" ref="BP201:BP208" si="1203">+BN201</f>
        <v>68</v>
      </c>
      <c r="BQ201" s="167">
        <f t="shared" ref="BQ201" si="1204">+BO201</f>
        <v>80</v>
      </c>
      <c r="BR201" s="164">
        <f t="shared" ref="BR201:BR202" si="1205">+BP201</f>
        <v>68</v>
      </c>
      <c r="BS201" s="166">
        <f t="shared" ref="BS201" si="1206">+BQ201</f>
        <v>80</v>
      </c>
      <c r="BT201" s="136"/>
      <c r="BU201" s="96">
        <v>3</v>
      </c>
      <c r="BV201" s="55">
        <v>4</v>
      </c>
      <c r="BW201" s="164">
        <f t="shared" si="1168"/>
        <v>3</v>
      </c>
      <c r="BX201" s="166">
        <f t="shared" ref="BX201" si="1207">+BV201</f>
        <v>4</v>
      </c>
      <c r="BY201" s="164">
        <f t="shared" ref="BY201" si="1208">+BW201</f>
        <v>3</v>
      </c>
      <c r="BZ201" s="166">
        <f t="shared" ref="BZ201" si="1209">+BX201</f>
        <v>4</v>
      </c>
      <c r="CA201" s="149"/>
      <c r="CB201" s="150"/>
      <c r="CC201" s="149"/>
      <c r="CD201" s="150"/>
      <c r="CE201" s="149"/>
      <c r="CF201" s="55"/>
      <c r="CG201" s="96"/>
      <c r="CH201" s="96"/>
      <c r="CI201" s="38"/>
    </row>
    <row r="202" spans="1:88" ht="16.5" hidden="1">
      <c r="A202" t="s">
        <v>1108</v>
      </c>
      <c r="B202">
        <v>20132</v>
      </c>
      <c r="D202" s="16" t="s">
        <v>274</v>
      </c>
      <c r="E202" t="s">
        <v>822</v>
      </c>
      <c r="G202" s="16" t="s">
        <v>369</v>
      </c>
      <c r="H202" s="197" t="s">
        <v>1300</v>
      </c>
      <c r="I202" s="9"/>
      <c r="J202" s="22"/>
      <c r="K202" s="164">
        <v>0</v>
      </c>
      <c r="L202" s="166" t="s">
        <v>1226</v>
      </c>
      <c r="M202" s="10">
        <v>0</v>
      </c>
      <c r="N202" s="4">
        <v>0</v>
      </c>
      <c r="O202" s="3">
        <v>0</v>
      </c>
      <c r="P202" s="4">
        <v>0</v>
      </c>
      <c r="Q202" s="164">
        <f>+S202</f>
        <v>0</v>
      </c>
      <c r="R202" s="166" t="s">
        <v>1226</v>
      </c>
      <c r="S202" s="3">
        <v>0</v>
      </c>
      <c r="T202" s="4">
        <v>0</v>
      </c>
      <c r="U202" s="164">
        <f t="shared" si="1184"/>
        <v>0</v>
      </c>
      <c r="V202" s="166" t="s">
        <v>1226</v>
      </c>
      <c r="W202" s="3">
        <v>0</v>
      </c>
      <c r="X202" s="4">
        <v>0</v>
      </c>
      <c r="Y202" s="10">
        <v>0</v>
      </c>
      <c r="Z202" s="4">
        <v>0</v>
      </c>
      <c r="AA202" s="10">
        <v>0</v>
      </c>
      <c r="AB202" s="4">
        <v>0</v>
      </c>
      <c r="AC202" s="164">
        <f>+AE202</f>
        <v>0</v>
      </c>
      <c r="AD202" s="166" t="s">
        <v>1226</v>
      </c>
      <c r="AE202" s="39">
        <v>0</v>
      </c>
      <c r="AF202" s="130">
        <v>0</v>
      </c>
      <c r="AG202" s="39">
        <v>0</v>
      </c>
      <c r="AH202" s="130">
        <v>0</v>
      </c>
      <c r="AI202" s="164">
        <f t="shared" si="1185"/>
        <v>0</v>
      </c>
      <c r="AJ202" s="166" t="s">
        <v>1226</v>
      </c>
      <c r="AK202" s="164">
        <f t="shared" si="1186"/>
        <v>0</v>
      </c>
      <c r="AL202" s="166" t="s">
        <v>1226</v>
      </c>
      <c r="AM202" s="164">
        <f>+AK202</f>
        <v>0</v>
      </c>
      <c r="AN202" s="166" t="s">
        <v>1226</v>
      </c>
      <c r="AO202" s="164">
        <f t="shared" si="1187"/>
        <v>0</v>
      </c>
      <c r="AP202" s="166" t="s">
        <v>1226</v>
      </c>
      <c r="AQ202" s="136"/>
      <c r="AR202" s="58"/>
      <c r="AS202" s="167">
        <f t="shared" ref="AS202:AS203" si="1210">+AU202</f>
        <v>1</v>
      </c>
      <c r="AT202" s="58"/>
      <c r="AU202" s="167">
        <f t="shared" ref="AU202:AU203" si="1211">+AW202</f>
        <v>1</v>
      </c>
      <c r="AV202" s="39">
        <v>0</v>
      </c>
      <c r="AW202" s="128">
        <v>1</v>
      </c>
      <c r="AX202" s="164">
        <f t="shared" ref="AX202:AX204" si="1212">+AZ202</f>
        <v>0</v>
      </c>
      <c r="AY202" s="166" t="s">
        <v>1226</v>
      </c>
      <c r="AZ202" s="164">
        <f t="shared" ref="AZ202:AZ204" si="1213">+BB202</f>
        <v>0</v>
      </c>
      <c r="BA202" s="166" t="s">
        <v>1226</v>
      </c>
      <c r="BB202" s="164">
        <f t="shared" ref="BB202:BB204" si="1214">+BD202</f>
        <v>0</v>
      </c>
      <c r="BC202" s="166" t="s">
        <v>1226</v>
      </c>
      <c r="BD202" s="39">
        <v>0</v>
      </c>
      <c r="BE202" s="5">
        <v>0</v>
      </c>
      <c r="BF202" s="164">
        <f t="shared" si="1198"/>
        <v>0</v>
      </c>
      <c r="BG202" s="166" t="s">
        <v>1226</v>
      </c>
      <c r="BH202" s="164">
        <f t="shared" ref="BH202:BH207" si="1215">+BF202</f>
        <v>0</v>
      </c>
      <c r="BI202" s="166" t="s">
        <v>1226</v>
      </c>
      <c r="BJ202" s="18">
        <v>0</v>
      </c>
      <c r="BK202" s="5">
        <v>0</v>
      </c>
      <c r="BL202" s="164">
        <f t="shared" si="1199"/>
        <v>0</v>
      </c>
      <c r="BM202" s="166" t="s">
        <v>1226</v>
      </c>
      <c r="BN202" s="164">
        <f t="shared" si="1201"/>
        <v>0</v>
      </c>
      <c r="BO202" s="166" t="s">
        <v>1226</v>
      </c>
      <c r="BP202" s="164">
        <f t="shared" si="1203"/>
        <v>0</v>
      </c>
      <c r="BQ202" s="166" t="s">
        <v>1226</v>
      </c>
      <c r="BR202" s="164">
        <f t="shared" si="1205"/>
        <v>0</v>
      </c>
      <c r="BS202" s="166" t="s">
        <v>1226</v>
      </c>
      <c r="BT202" s="132"/>
      <c r="BU202" s="146">
        <v>0</v>
      </c>
      <c r="BV202" s="147">
        <v>0</v>
      </c>
      <c r="BW202" s="164">
        <f t="shared" si="1168"/>
        <v>0</v>
      </c>
      <c r="BX202" s="166" t="s">
        <v>1226</v>
      </c>
      <c r="BY202" s="164">
        <f t="shared" si="1169"/>
        <v>0</v>
      </c>
      <c r="BZ202" s="166" t="s">
        <v>1226</v>
      </c>
      <c r="CA202" s="149"/>
      <c r="CB202" s="150"/>
      <c r="CC202" s="149"/>
      <c r="CD202" s="150"/>
      <c r="CE202" s="149"/>
      <c r="CF202" s="55"/>
      <c r="CG202" s="96"/>
      <c r="CH202" s="96"/>
      <c r="CI202" t="s">
        <v>223</v>
      </c>
    </row>
    <row r="203" spans="1:88" ht="16.5" hidden="1">
      <c r="A203" t="s">
        <v>1108</v>
      </c>
      <c r="B203">
        <v>20132</v>
      </c>
      <c r="D203" s="16" t="s">
        <v>274</v>
      </c>
      <c r="E203" t="s">
        <v>822</v>
      </c>
      <c r="G203" s="16" t="s">
        <v>369</v>
      </c>
      <c r="H203" s="197" t="s">
        <v>1301</v>
      </c>
      <c r="I203" s="9"/>
      <c r="J203" s="22"/>
      <c r="K203" s="164">
        <v>0</v>
      </c>
      <c r="L203" s="166" t="s">
        <v>1226</v>
      </c>
      <c r="M203" s="10">
        <v>0</v>
      </c>
      <c r="N203" s="4">
        <v>0</v>
      </c>
      <c r="O203" s="3">
        <v>0</v>
      </c>
      <c r="P203" s="4">
        <v>0</v>
      </c>
      <c r="Q203" s="164">
        <f>+S203</f>
        <v>0</v>
      </c>
      <c r="R203" s="166" t="s">
        <v>1226</v>
      </c>
      <c r="S203" s="3">
        <v>0</v>
      </c>
      <c r="T203" s="4">
        <v>0</v>
      </c>
      <c r="U203" s="164">
        <f>+W203</f>
        <v>0</v>
      </c>
      <c r="V203" s="166" t="s">
        <v>1226</v>
      </c>
      <c r="W203" s="3">
        <v>0</v>
      </c>
      <c r="X203" s="4">
        <v>0</v>
      </c>
      <c r="Y203" s="10">
        <v>0</v>
      </c>
      <c r="Z203" s="4">
        <v>0</v>
      </c>
      <c r="AA203" s="10">
        <v>0</v>
      </c>
      <c r="AB203" s="4">
        <v>0</v>
      </c>
      <c r="AC203" s="164">
        <f>+AE203</f>
        <v>0</v>
      </c>
      <c r="AD203" s="166" t="s">
        <v>1226</v>
      </c>
      <c r="AE203" s="39">
        <v>0</v>
      </c>
      <c r="AF203" s="130">
        <v>0</v>
      </c>
      <c r="AG203" s="39">
        <v>0</v>
      </c>
      <c r="AH203" s="130">
        <v>0</v>
      </c>
      <c r="AI203" s="164">
        <f t="shared" si="1185"/>
        <v>0</v>
      </c>
      <c r="AJ203" s="166" t="s">
        <v>1226</v>
      </c>
      <c r="AK203" s="164">
        <f t="shared" si="1186"/>
        <v>0</v>
      </c>
      <c r="AL203" s="166" t="s">
        <v>1226</v>
      </c>
      <c r="AM203" s="164">
        <f>+AK203</f>
        <v>0</v>
      </c>
      <c r="AN203" s="166" t="s">
        <v>1226</v>
      </c>
      <c r="AO203" s="164">
        <f t="shared" si="1187"/>
        <v>0</v>
      </c>
      <c r="AP203" s="166" t="s">
        <v>1226</v>
      </c>
      <c r="AQ203" s="136"/>
      <c r="AR203" s="181">
        <f t="shared" ref="AR203:AR205" si="1216">+AT203</f>
        <v>29</v>
      </c>
      <c r="AS203" s="167">
        <f t="shared" si="1210"/>
        <v>5</v>
      </c>
      <c r="AT203" s="181">
        <f t="shared" ref="AT203:AT205" si="1217">+AV203</f>
        <v>29</v>
      </c>
      <c r="AU203" s="167">
        <f t="shared" si="1211"/>
        <v>5</v>
      </c>
      <c r="AV203" s="39">
        <v>29</v>
      </c>
      <c r="AW203" s="128">
        <v>5</v>
      </c>
      <c r="AX203" s="164">
        <f t="shared" si="1212"/>
        <v>0</v>
      </c>
      <c r="AY203" s="166" t="s">
        <v>1226</v>
      </c>
      <c r="AZ203" s="164">
        <f t="shared" si="1213"/>
        <v>0</v>
      </c>
      <c r="BA203" s="166" t="s">
        <v>1226</v>
      </c>
      <c r="BB203" s="164">
        <f t="shared" si="1214"/>
        <v>0</v>
      </c>
      <c r="BC203" s="166" t="s">
        <v>1226</v>
      </c>
      <c r="BD203" s="39">
        <v>0</v>
      </c>
      <c r="BE203" s="5">
        <v>0</v>
      </c>
      <c r="BF203" s="164">
        <f t="shared" si="1198"/>
        <v>0</v>
      </c>
      <c r="BG203" s="166" t="s">
        <v>1226</v>
      </c>
      <c r="BH203" s="164">
        <f t="shared" si="1215"/>
        <v>0</v>
      </c>
      <c r="BI203" s="166" t="s">
        <v>1226</v>
      </c>
      <c r="BJ203" s="164">
        <f t="shared" ref="BJ203" si="1218">+BH203</f>
        <v>0</v>
      </c>
      <c r="BK203" s="166" t="s">
        <v>1226</v>
      </c>
      <c r="BL203" s="164">
        <f t="shared" si="1199"/>
        <v>0</v>
      </c>
      <c r="BM203" s="166" t="s">
        <v>1226</v>
      </c>
      <c r="BN203" s="164">
        <f t="shared" si="1201"/>
        <v>0</v>
      </c>
      <c r="BO203" s="166" t="s">
        <v>1226</v>
      </c>
      <c r="BP203" s="164">
        <f t="shared" si="1203"/>
        <v>0</v>
      </c>
      <c r="BQ203" s="166" t="s">
        <v>1226</v>
      </c>
      <c r="BR203" s="164">
        <f t="shared" ref="BR203" si="1219">+BP203</f>
        <v>0</v>
      </c>
      <c r="BS203" s="166" t="s">
        <v>1226</v>
      </c>
      <c r="BT203" s="132"/>
      <c r="BU203" s="146">
        <v>0</v>
      </c>
      <c r="BV203" s="147">
        <v>0</v>
      </c>
      <c r="BW203" s="164">
        <f t="shared" si="1168"/>
        <v>0</v>
      </c>
      <c r="BX203" s="166" t="s">
        <v>1226</v>
      </c>
      <c r="BY203" s="164">
        <f t="shared" si="1169"/>
        <v>0</v>
      </c>
      <c r="BZ203" s="166" t="s">
        <v>1226</v>
      </c>
      <c r="CA203" s="149"/>
      <c r="CB203" s="150"/>
      <c r="CC203" s="149"/>
      <c r="CD203" s="150"/>
      <c r="CE203" s="149"/>
      <c r="CF203" s="55"/>
      <c r="CG203" s="96"/>
      <c r="CH203" s="96"/>
      <c r="CI203" s="38"/>
    </row>
    <row r="204" spans="1:88" ht="16.5" hidden="1">
      <c r="A204" t="s">
        <v>1108</v>
      </c>
      <c r="B204">
        <v>0</v>
      </c>
      <c r="D204" s="16" t="s">
        <v>274</v>
      </c>
      <c r="E204" t="s">
        <v>822</v>
      </c>
      <c r="G204" s="16" t="s">
        <v>369</v>
      </c>
      <c r="H204" s="197" t="s">
        <v>1302</v>
      </c>
      <c r="I204" s="9"/>
      <c r="J204" s="22"/>
      <c r="K204" s="164">
        <v>0</v>
      </c>
      <c r="L204" s="166" t="s">
        <v>1226</v>
      </c>
      <c r="M204" s="10">
        <v>0</v>
      </c>
      <c r="N204" s="4">
        <v>0</v>
      </c>
      <c r="O204" s="3">
        <v>0</v>
      </c>
      <c r="P204" s="4">
        <v>0</v>
      </c>
      <c r="Q204" s="164">
        <f>+S204</f>
        <v>0</v>
      </c>
      <c r="R204" s="166" t="s">
        <v>1226</v>
      </c>
      <c r="S204" s="3">
        <v>0</v>
      </c>
      <c r="T204" s="4">
        <v>0</v>
      </c>
      <c r="U204" s="164">
        <f>+W204</f>
        <v>0</v>
      </c>
      <c r="V204" s="166" t="s">
        <v>1226</v>
      </c>
      <c r="W204" s="3">
        <v>0</v>
      </c>
      <c r="X204" s="4">
        <v>0</v>
      </c>
      <c r="Y204" s="3">
        <v>0</v>
      </c>
      <c r="Z204" s="4">
        <v>0</v>
      </c>
      <c r="AA204" s="10">
        <v>1</v>
      </c>
      <c r="AB204" s="4">
        <v>0</v>
      </c>
      <c r="AC204" s="164">
        <f>+AE204</f>
        <v>0</v>
      </c>
      <c r="AD204" s="166" t="s">
        <v>1226</v>
      </c>
      <c r="AE204" s="39">
        <v>0</v>
      </c>
      <c r="AF204" s="130">
        <v>0</v>
      </c>
      <c r="AG204" s="39">
        <v>0</v>
      </c>
      <c r="AH204" s="130">
        <v>0</v>
      </c>
      <c r="AI204" s="164">
        <f t="shared" si="1185"/>
        <v>0</v>
      </c>
      <c r="AJ204" s="166" t="s">
        <v>1226</v>
      </c>
      <c r="AK204" s="164">
        <f t="shared" si="1186"/>
        <v>0</v>
      </c>
      <c r="AL204" s="166" t="s">
        <v>1226</v>
      </c>
      <c r="AM204" s="164">
        <f>+AK204</f>
        <v>0</v>
      </c>
      <c r="AN204" s="166" t="s">
        <v>1226</v>
      </c>
      <c r="AO204" s="164">
        <f t="shared" si="1187"/>
        <v>0</v>
      </c>
      <c r="AP204" s="166" t="s">
        <v>1226</v>
      </c>
      <c r="AQ204" s="132"/>
      <c r="AR204" s="58">
        <f t="shared" si="1216"/>
        <v>0</v>
      </c>
      <c r="AS204" s="166" t="s">
        <v>1226</v>
      </c>
      <c r="AT204" s="58">
        <f t="shared" si="1217"/>
        <v>0</v>
      </c>
      <c r="AU204" s="166" t="s">
        <v>1226</v>
      </c>
      <c r="AV204" s="39">
        <v>0</v>
      </c>
      <c r="AW204" s="127">
        <v>0</v>
      </c>
      <c r="AX204" s="164">
        <f t="shared" si="1212"/>
        <v>0</v>
      </c>
      <c r="AY204" s="166" t="s">
        <v>1226</v>
      </c>
      <c r="AZ204" s="164">
        <f t="shared" si="1213"/>
        <v>0</v>
      </c>
      <c r="BA204" s="166" t="s">
        <v>1226</v>
      </c>
      <c r="BB204" s="164">
        <f t="shared" si="1214"/>
        <v>0</v>
      </c>
      <c r="BC204" s="166" t="s">
        <v>1226</v>
      </c>
      <c r="BD204" s="39">
        <v>0</v>
      </c>
      <c r="BE204" s="5">
        <v>0</v>
      </c>
      <c r="BF204" s="164">
        <f t="shared" si="1198"/>
        <v>0</v>
      </c>
      <c r="BG204" s="166" t="s">
        <v>1226</v>
      </c>
      <c r="BH204" s="164">
        <f>+BF204</f>
        <v>0</v>
      </c>
      <c r="BI204" s="166" t="s">
        <v>1226</v>
      </c>
      <c r="BJ204" s="18">
        <v>1</v>
      </c>
      <c r="BK204" s="5">
        <v>0</v>
      </c>
      <c r="BL204" s="164">
        <f t="shared" si="1199"/>
        <v>1</v>
      </c>
      <c r="BM204" s="166" t="s">
        <v>1226</v>
      </c>
      <c r="BN204" s="164">
        <f t="shared" si="1201"/>
        <v>1</v>
      </c>
      <c r="BO204" s="166" t="s">
        <v>1226</v>
      </c>
      <c r="BP204" s="164">
        <f t="shared" si="1203"/>
        <v>1</v>
      </c>
      <c r="BQ204" s="166" t="s">
        <v>1226</v>
      </c>
      <c r="BR204" s="164">
        <f t="shared" ref="BR204" si="1220">+BP204</f>
        <v>1</v>
      </c>
      <c r="BS204" s="166" t="s">
        <v>1226</v>
      </c>
      <c r="BT204" s="132"/>
      <c r="BU204" s="146">
        <v>0</v>
      </c>
      <c r="BV204" s="147">
        <v>0</v>
      </c>
      <c r="BW204" s="164">
        <f t="shared" si="1168"/>
        <v>0</v>
      </c>
      <c r="BX204" s="166" t="s">
        <v>1226</v>
      </c>
      <c r="BY204" s="164">
        <f t="shared" si="1169"/>
        <v>0</v>
      </c>
      <c r="BZ204" s="166" t="s">
        <v>1226</v>
      </c>
      <c r="CA204" s="146"/>
      <c r="CB204" s="147"/>
      <c r="CC204" s="146"/>
      <c r="CD204" s="147"/>
      <c r="CE204" s="146"/>
      <c r="CF204" s="147"/>
      <c r="CG204" s="146"/>
      <c r="CH204" s="146"/>
    </row>
    <row r="205" spans="1:88" ht="16.5" hidden="1">
      <c r="A205" t="s">
        <v>1108</v>
      </c>
      <c r="B205">
        <v>0</v>
      </c>
      <c r="D205" s="16" t="s">
        <v>274</v>
      </c>
      <c r="E205" t="s">
        <v>822</v>
      </c>
      <c r="G205" s="16" t="s">
        <v>369</v>
      </c>
      <c r="H205" s="197" t="s">
        <v>1303</v>
      </c>
      <c r="I205" s="9"/>
      <c r="J205" s="22"/>
      <c r="K205" s="164">
        <v>0</v>
      </c>
      <c r="L205" s="166" t="s">
        <v>1226</v>
      </c>
      <c r="M205" s="10">
        <v>0</v>
      </c>
      <c r="N205" s="4">
        <v>0</v>
      </c>
      <c r="O205" s="3">
        <v>0</v>
      </c>
      <c r="P205" s="4">
        <v>0</v>
      </c>
      <c r="Q205" s="164">
        <f>+S205</f>
        <v>0</v>
      </c>
      <c r="R205" s="166" t="s">
        <v>1226</v>
      </c>
      <c r="S205" s="3">
        <v>0</v>
      </c>
      <c r="T205" s="4">
        <v>0</v>
      </c>
      <c r="U205" s="164">
        <v>0</v>
      </c>
      <c r="V205" s="166" t="s">
        <v>1226</v>
      </c>
      <c r="W205" s="675">
        <v>6</v>
      </c>
      <c r="X205" s="674">
        <v>0</v>
      </c>
      <c r="Y205" s="3">
        <v>0</v>
      </c>
      <c r="Z205" s="4">
        <v>0</v>
      </c>
      <c r="AA205" s="10">
        <v>0</v>
      </c>
      <c r="AB205" s="4">
        <v>0</v>
      </c>
      <c r="AC205" s="164">
        <f t="shared" ref="AC205:AC207" si="1221">+AE205</f>
        <v>0</v>
      </c>
      <c r="AD205" s="166" t="s">
        <v>1226</v>
      </c>
      <c r="AE205" s="39">
        <v>0</v>
      </c>
      <c r="AF205" s="130">
        <v>0</v>
      </c>
      <c r="AG205" s="39">
        <v>0</v>
      </c>
      <c r="AH205" s="130">
        <v>0</v>
      </c>
      <c r="AI205" s="164">
        <f t="shared" si="1185"/>
        <v>0</v>
      </c>
      <c r="AJ205" s="166" t="s">
        <v>1226</v>
      </c>
      <c r="AK205" s="164">
        <f t="shared" si="1186"/>
        <v>0</v>
      </c>
      <c r="AL205" s="166" t="s">
        <v>1226</v>
      </c>
      <c r="AM205" s="164">
        <f>+AK205</f>
        <v>0</v>
      </c>
      <c r="AN205" s="166" t="s">
        <v>1226</v>
      </c>
      <c r="AO205" s="164">
        <f t="shared" si="1187"/>
        <v>0</v>
      </c>
      <c r="AP205" s="166" t="s">
        <v>1226</v>
      </c>
      <c r="AQ205" s="132"/>
      <c r="AR205" s="58">
        <f t="shared" si="1216"/>
        <v>0</v>
      </c>
      <c r="AS205" s="166" t="s">
        <v>1226</v>
      </c>
      <c r="AT205" s="58">
        <f t="shared" si="1217"/>
        <v>0</v>
      </c>
      <c r="AU205" s="166" t="s">
        <v>1226</v>
      </c>
      <c r="AV205" s="39">
        <v>0</v>
      </c>
      <c r="AW205" s="127">
        <v>0</v>
      </c>
      <c r="AX205" s="164">
        <f t="shared" ref="AX205" si="1222">+AZ205</f>
        <v>0</v>
      </c>
      <c r="AY205" s="166" t="s">
        <v>1226</v>
      </c>
      <c r="AZ205" s="164">
        <f t="shared" ref="AZ205" si="1223">+BB205</f>
        <v>0</v>
      </c>
      <c r="BA205" s="166" t="s">
        <v>1226</v>
      </c>
      <c r="BB205" s="98">
        <v>0</v>
      </c>
      <c r="BC205" s="40">
        <v>0</v>
      </c>
      <c r="BD205" s="98">
        <v>0</v>
      </c>
      <c r="BE205" s="40">
        <v>0</v>
      </c>
      <c r="BF205" s="164">
        <f t="shared" si="1198"/>
        <v>0</v>
      </c>
      <c r="BG205" s="166" t="s">
        <v>1226</v>
      </c>
      <c r="BH205" s="164">
        <f t="shared" si="1215"/>
        <v>0</v>
      </c>
      <c r="BI205" s="166" t="s">
        <v>1226</v>
      </c>
      <c r="BJ205" s="18">
        <v>0</v>
      </c>
      <c r="BK205" s="5">
        <v>0</v>
      </c>
      <c r="BL205" s="164">
        <f t="shared" si="1199"/>
        <v>0</v>
      </c>
      <c r="BM205" s="166" t="s">
        <v>1226</v>
      </c>
      <c r="BN205" s="164">
        <f t="shared" si="1201"/>
        <v>0</v>
      </c>
      <c r="BO205" s="166" t="s">
        <v>1226</v>
      </c>
      <c r="BP205" s="164">
        <f t="shared" si="1203"/>
        <v>0</v>
      </c>
      <c r="BQ205" s="166" t="s">
        <v>1226</v>
      </c>
      <c r="BR205" s="164">
        <f t="shared" ref="BR205" si="1224">+BP205</f>
        <v>0</v>
      </c>
      <c r="BS205" s="166" t="s">
        <v>1226</v>
      </c>
      <c r="BT205" s="132"/>
      <c r="BU205" s="146">
        <v>0</v>
      </c>
      <c r="BV205" s="147">
        <v>0</v>
      </c>
      <c r="BW205" s="164">
        <f t="shared" si="1168"/>
        <v>0</v>
      </c>
      <c r="BX205" s="166" t="s">
        <v>1226</v>
      </c>
      <c r="BY205" s="164">
        <f t="shared" si="1169"/>
        <v>0</v>
      </c>
      <c r="BZ205" s="166" t="s">
        <v>1226</v>
      </c>
      <c r="CA205" s="146"/>
      <c r="CB205" s="147"/>
      <c r="CC205" s="146"/>
      <c r="CD205" s="147"/>
      <c r="CE205" s="146"/>
      <c r="CF205" s="147"/>
      <c r="CG205" s="146"/>
      <c r="CH205" s="146"/>
      <c r="CI205" t="s">
        <v>249</v>
      </c>
    </row>
    <row r="206" spans="1:88" ht="16.5" hidden="1">
      <c r="A206" t="s">
        <v>1108</v>
      </c>
      <c r="B206">
        <v>0</v>
      </c>
      <c r="D206" s="16" t="s">
        <v>126</v>
      </c>
      <c r="E206" t="s">
        <v>822</v>
      </c>
      <c r="G206" s="16" t="s">
        <v>369</v>
      </c>
      <c r="H206" s="197" t="s">
        <v>127</v>
      </c>
      <c r="I206" s="9"/>
      <c r="J206" s="166" t="s">
        <v>54</v>
      </c>
      <c r="K206" s="164">
        <f>+M206</f>
        <v>9</v>
      </c>
      <c r="L206" s="166" t="s">
        <v>1226</v>
      </c>
      <c r="M206" s="10">
        <v>9</v>
      </c>
      <c r="N206" s="10">
        <v>0</v>
      </c>
      <c r="O206" s="3">
        <v>0</v>
      </c>
      <c r="P206" s="4">
        <v>0</v>
      </c>
      <c r="Q206" s="3">
        <v>0</v>
      </c>
      <c r="R206" s="4">
        <v>0</v>
      </c>
      <c r="S206" s="3">
        <v>0</v>
      </c>
      <c r="T206" s="4">
        <v>0</v>
      </c>
      <c r="U206" s="164">
        <v>0</v>
      </c>
      <c r="V206" s="166" t="s">
        <v>1226</v>
      </c>
      <c r="W206" s="3">
        <v>0</v>
      </c>
      <c r="X206" s="4">
        <v>0</v>
      </c>
      <c r="Y206" s="3">
        <v>0</v>
      </c>
      <c r="Z206" s="4">
        <v>0</v>
      </c>
      <c r="AA206" s="10">
        <v>0</v>
      </c>
      <c r="AB206" s="4">
        <v>0</v>
      </c>
      <c r="AC206" s="164">
        <f t="shared" si="1221"/>
        <v>0</v>
      </c>
      <c r="AD206" s="166" t="s">
        <v>1226</v>
      </c>
      <c r="AE206" s="3">
        <v>0</v>
      </c>
      <c r="AF206" s="4">
        <v>0</v>
      </c>
      <c r="AG206" s="3">
        <v>0</v>
      </c>
      <c r="AH206" s="4">
        <v>0</v>
      </c>
      <c r="AI206" s="164">
        <f t="shared" si="1185"/>
        <v>0</v>
      </c>
      <c r="AJ206" s="166" t="s">
        <v>1226</v>
      </c>
      <c r="AK206" s="164">
        <f t="shared" si="1186"/>
        <v>0</v>
      </c>
      <c r="AL206" s="166" t="s">
        <v>1226</v>
      </c>
      <c r="AM206" s="3">
        <v>0</v>
      </c>
      <c r="AN206" s="4">
        <v>0</v>
      </c>
      <c r="AO206" s="164">
        <f t="shared" si="1187"/>
        <v>0</v>
      </c>
      <c r="AP206" s="166" t="s">
        <v>1226</v>
      </c>
      <c r="AQ206" s="135"/>
      <c r="AR206" s="58">
        <v>0</v>
      </c>
      <c r="AS206" s="127">
        <v>0</v>
      </c>
      <c r="AT206" s="58">
        <f t="shared" ref="AT206" si="1225">+AV206</f>
        <v>0</v>
      </c>
      <c r="AU206" s="166" t="s">
        <v>1226</v>
      </c>
      <c r="AV206" s="58">
        <f t="shared" ref="AV206" si="1226">+AX206</f>
        <v>0</v>
      </c>
      <c r="AW206" s="166" t="s">
        <v>1226</v>
      </c>
      <c r="AX206" s="164">
        <f t="shared" ref="AX206:AX220" si="1227">+AZ206</f>
        <v>0</v>
      </c>
      <c r="AY206" s="166" t="s">
        <v>1226</v>
      </c>
      <c r="AZ206" s="164">
        <f t="shared" ref="AZ206:AZ220" si="1228">+BB206</f>
        <v>0</v>
      </c>
      <c r="BA206" s="166" t="s">
        <v>1226</v>
      </c>
      <c r="BB206" s="164">
        <f t="shared" ref="BB206:BB207" si="1229">+BD206</f>
        <v>0</v>
      </c>
      <c r="BC206" s="166" t="s">
        <v>1226</v>
      </c>
      <c r="BD206" s="39">
        <v>0</v>
      </c>
      <c r="BE206" s="5">
        <v>0</v>
      </c>
      <c r="BF206" s="164">
        <f t="shared" si="1198"/>
        <v>0</v>
      </c>
      <c r="BG206" s="166" t="s">
        <v>1226</v>
      </c>
      <c r="BH206" s="164">
        <f t="shared" si="1215"/>
        <v>0</v>
      </c>
      <c r="BI206" s="166" t="s">
        <v>1226</v>
      </c>
      <c r="BJ206" s="18">
        <v>0</v>
      </c>
      <c r="BK206" s="5">
        <v>0</v>
      </c>
      <c r="BL206" s="164">
        <f t="shared" si="1199"/>
        <v>0</v>
      </c>
      <c r="BM206" s="166" t="s">
        <v>1226</v>
      </c>
      <c r="BN206" s="164">
        <f t="shared" si="1201"/>
        <v>0</v>
      </c>
      <c r="BO206" s="166" t="s">
        <v>1226</v>
      </c>
      <c r="BP206" s="164">
        <f t="shared" si="1203"/>
        <v>0</v>
      </c>
      <c r="BQ206" s="166" t="s">
        <v>1226</v>
      </c>
      <c r="BR206" s="164">
        <f t="shared" ref="BR206" si="1230">+BP206</f>
        <v>0</v>
      </c>
      <c r="BS206" s="166" t="s">
        <v>1226</v>
      </c>
      <c r="BT206" s="135"/>
      <c r="BU206" s="146">
        <v>0</v>
      </c>
      <c r="BV206" s="147">
        <v>0</v>
      </c>
      <c r="BW206" s="164">
        <f t="shared" si="1168"/>
        <v>0</v>
      </c>
      <c r="BX206" s="166" t="s">
        <v>1226</v>
      </c>
      <c r="BY206" s="164">
        <f t="shared" si="1169"/>
        <v>0</v>
      </c>
      <c r="BZ206" s="166" t="s">
        <v>1226</v>
      </c>
      <c r="CA206" s="146"/>
      <c r="CB206" s="147"/>
      <c r="CC206" s="146"/>
      <c r="CD206" s="147"/>
      <c r="CE206" s="146"/>
      <c r="CF206" s="147"/>
      <c r="CG206" s="146"/>
      <c r="CH206" s="146"/>
      <c r="CI206" t="s">
        <v>128</v>
      </c>
    </row>
    <row r="207" spans="1:88" ht="16.5" hidden="1">
      <c r="A207" t="s">
        <v>1108</v>
      </c>
      <c r="B207">
        <v>0</v>
      </c>
      <c r="D207" s="16" t="s">
        <v>274</v>
      </c>
      <c r="E207" t="s">
        <v>822</v>
      </c>
      <c r="G207" s="16" t="s">
        <v>369</v>
      </c>
      <c r="H207" s="197" t="s">
        <v>1304</v>
      </c>
      <c r="I207" s="9"/>
      <c r="J207" s="166"/>
      <c r="K207" s="164">
        <f>+M207</f>
        <v>3</v>
      </c>
      <c r="L207" s="166" t="s">
        <v>1226</v>
      </c>
      <c r="M207" s="10">
        <v>3</v>
      </c>
      <c r="N207" s="10">
        <v>0</v>
      </c>
      <c r="O207" s="3">
        <v>0</v>
      </c>
      <c r="P207" s="4">
        <v>0</v>
      </c>
      <c r="Q207" s="164">
        <f t="shared" ref="Q207:Q209" si="1231">+S207</f>
        <v>0</v>
      </c>
      <c r="R207" s="166" t="s">
        <v>1226</v>
      </c>
      <c r="S207" s="3">
        <v>0</v>
      </c>
      <c r="T207" s="4">
        <v>0</v>
      </c>
      <c r="U207" s="164">
        <v>0</v>
      </c>
      <c r="V207" s="166" t="s">
        <v>1226</v>
      </c>
      <c r="W207" s="3">
        <v>0</v>
      </c>
      <c r="X207" s="4">
        <v>0</v>
      </c>
      <c r="Y207" s="3">
        <v>0</v>
      </c>
      <c r="Z207" s="4">
        <v>0</v>
      </c>
      <c r="AA207" s="10">
        <v>0</v>
      </c>
      <c r="AB207" s="4">
        <v>0</v>
      </c>
      <c r="AC207" s="164">
        <f t="shared" si="1221"/>
        <v>0</v>
      </c>
      <c r="AD207" s="166" t="s">
        <v>1226</v>
      </c>
      <c r="AE207" s="3">
        <v>0</v>
      </c>
      <c r="AF207" s="4">
        <v>0</v>
      </c>
      <c r="AG207" s="3">
        <v>0</v>
      </c>
      <c r="AH207" s="4">
        <v>0</v>
      </c>
      <c r="AI207" s="164">
        <f t="shared" si="1185"/>
        <v>0</v>
      </c>
      <c r="AJ207" s="166" t="s">
        <v>1226</v>
      </c>
      <c r="AK207" s="164">
        <f t="shared" si="1186"/>
        <v>0</v>
      </c>
      <c r="AL207" s="166" t="s">
        <v>1226</v>
      </c>
      <c r="AM207" s="3">
        <v>0</v>
      </c>
      <c r="AN207" s="4">
        <v>0</v>
      </c>
      <c r="AO207" s="164">
        <f t="shared" si="1187"/>
        <v>0</v>
      </c>
      <c r="AP207" s="166" t="s">
        <v>1226</v>
      </c>
      <c r="AQ207" s="135"/>
      <c r="AR207" s="58">
        <v>0</v>
      </c>
      <c r="AS207" s="127">
        <v>0</v>
      </c>
      <c r="AT207" s="58">
        <f t="shared" ref="AT207" si="1232">+AV207</f>
        <v>0</v>
      </c>
      <c r="AU207" s="166" t="s">
        <v>1226</v>
      </c>
      <c r="AV207" s="39">
        <v>0</v>
      </c>
      <c r="AW207" s="127">
        <v>0</v>
      </c>
      <c r="AX207" s="164">
        <f t="shared" si="1227"/>
        <v>0</v>
      </c>
      <c r="AY207" s="166" t="s">
        <v>1226</v>
      </c>
      <c r="AZ207" s="164">
        <f t="shared" si="1228"/>
        <v>0</v>
      </c>
      <c r="BA207" s="166" t="s">
        <v>1226</v>
      </c>
      <c r="BB207" s="164">
        <f t="shared" si="1229"/>
        <v>0</v>
      </c>
      <c r="BC207" s="166" t="s">
        <v>1226</v>
      </c>
      <c r="BD207" s="52">
        <v>0</v>
      </c>
      <c r="BE207" s="5">
        <v>0</v>
      </c>
      <c r="BF207" s="164">
        <f t="shared" si="1198"/>
        <v>0</v>
      </c>
      <c r="BG207" s="166" t="s">
        <v>1226</v>
      </c>
      <c r="BH207" s="164">
        <f t="shared" si="1215"/>
        <v>0</v>
      </c>
      <c r="BI207" s="166" t="s">
        <v>1226</v>
      </c>
      <c r="BJ207" s="18">
        <v>1</v>
      </c>
      <c r="BK207" s="5">
        <v>0</v>
      </c>
      <c r="BL207" s="164">
        <f t="shared" si="1199"/>
        <v>1</v>
      </c>
      <c r="BM207" s="166" t="s">
        <v>1226</v>
      </c>
      <c r="BN207" s="164">
        <f t="shared" si="1201"/>
        <v>1</v>
      </c>
      <c r="BO207" s="166" t="s">
        <v>1226</v>
      </c>
      <c r="BP207" s="164">
        <f t="shared" si="1203"/>
        <v>1</v>
      </c>
      <c r="BQ207" s="166" t="s">
        <v>1226</v>
      </c>
      <c r="BR207" s="164">
        <f t="shared" ref="BR207:BR210" si="1233">+BP207</f>
        <v>1</v>
      </c>
      <c r="BS207" s="166" t="s">
        <v>1226</v>
      </c>
      <c r="BT207" s="135"/>
      <c r="BU207" s="146">
        <v>0</v>
      </c>
      <c r="BV207" s="147">
        <v>0</v>
      </c>
      <c r="BW207" s="164">
        <f t="shared" si="1168"/>
        <v>0</v>
      </c>
      <c r="BX207" s="166" t="s">
        <v>1226</v>
      </c>
      <c r="BY207" s="164">
        <f t="shared" si="1169"/>
        <v>0</v>
      </c>
      <c r="BZ207" s="166" t="s">
        <v>1226</v>
      </c>
      <c r="CA207" s="146"/>
      <c r="CB207" s="147"/>
      <c r="CC207" s="146"/>
      <c r="CD207" s="147"/>
      <c r="CE207" s="146"/>
      <c r="CF207" s="147"/>
      <c r="CG207" s="146"/>
      <c r="CH207" s="146"/>
    </row>
    <row r="208" spans="1:88" ht="16.5" hidden="1">
      <c r="A208" t="s">
        <v>1108</v>
      </c>
      <c r="B208">
        <v>0</v>
      </c>
      <c r="D208" s="16" t="s">
        <v>2824</v>
      </c>
      <c r="E208" t="s">
        <v>822</v>
      </c>
      <c r="G208" s="16" t="s">
        <v>369</v>
      </c>
      <c r="H208" s="197" t="s">
        <v>2825</v>
      </c>
      <c r="I208" s="9"/>
      <c r="J208" s="166"/>
      <c r="K208" s="164"/>
      <c r="L208" s="166"/>
      <c r="M208" s="10"/>
      <c r="N208" s="10"/>
      <c r="O208" s="3"/>
      <c r="P208" s="4"/>
      <c r="Q208" s="164"/>
      <c r="R208" s="166"/>
      <c r="S208" s="3"/>
      <c r="T208" s="4"/>
      <c r="U208" s="164"/>
      <c r="V208" s="166"/>
      <c r="W208" s="3"/>
      <c r="X208" s="4"/>
      <c r="Y208" s="3"/>
      <c r="Z208" s="4"/>
      <c r="AA208" s="10"/>
      <c r="AB208" s="4"/>
      <c r="AC208" s="164"/>
      <c r="AD208" s="166"/>
      <c r="AE208" s="3"/>
      <c r="AF208" s="4"/>
      <c r="AG208" s="3"/>
      <c r="AH208" s="4"/>
      <c r="AI208" s="164"/>
      <c r="AJ208" s="166"/>
      <c r="AK208" s="164"/>
      <c r="AL208" s="166"/>
      <c r="AM208" s="3"/>
      <c r="AN208" s="4"/>
      <c r="AO208" s="164"/>
      <c r="AP208" s="166"/>
      <c r="AQ208" s="135"/>
      <c r="AR208" s="58"/>
      <c r="AS208" s="127"/>
      <c r="AT208" s="58"/>
      <c r="AU208" s="166"/>
      <c r="AV208" s="39"/>
      <c r="AW208" s="127"/>
      <c r="AX208" s="164"/>
      <c r="AY208" s="166"/>
      <c r="AZ208" s="164"/>
      <c r="BA208" s="166"/>
      <c r="BB208" s="164"/>
      <c r="BC208" s="166"/>
      <c r="BD208" s="52"/>
      <c r="BE208" s="5"/>
      <c r="BF208" s="164"/>
      <c r="BG208" s="166"/>
      <c r="BH208" s="164"/>
      <c r="BI208" s="166"/>
      <c r="BJ208" s="18">
        <v>0</v>
      </c>
      <c r="BK208" s="5">
        <v>0</v>
      </c>
      <c r="BL208" s="164">
        <f t="shared" si="1199"/>
        <v>0</v>
      </c>
      <c r="BM208" s="166" t="s">
        <v>1226</v>
      </c>
      <c r="BN208" s="164">
        <f t="shared" si="1201"/>
        <v>0</v>
      </c>
      <c r="BO208" s="166" t="s">
        <v>1226</v>
      </c>
      <c r="BP208" s="164">
        <f t="shared" si="1203"/>
        <v>0</v>
      </c>
      <c r="BQ208" s="166" t="s">
        <v>1226</v>
      </c>
      <c r="BR208" s="164">
        <f t="shared" si="1233"/>
        <v>0</v>
      </c>
      <c r="BS208" s="166" t="s">
        <v>1226</v>
      </c>
      <c r="BT208" s="135"/>
      <c r="BU208" s="164">
        <v>0</v>
      </c>
      <c r="BV208" s="166" t="s">
        <v>1226</v>
      </c>
      <c r="BW208" s="164">
        <f t="shared" si="1168"/>
        <v>0</v>
      </c>
      <c r="BX208" s="166" t="s">
        <v>1226</v>
      </c>
      <c r="BY208" s="146" t="s">
        <v>52</v>
      </c>
      <c r="BZ208" s="147">
        <v>0</v>
      </c>
      <c r="CA208" s="146"/>
      <c r="CB208" s="147"/>
      <c r="CC208" s="146"/>
      <c r="CD208" s="147"/>
      <c r="CE208" s="146"/>
      <c r="CF208" s="147"/>
      <c r="CG208" s="146"/>
      <c r="CH208" s="146"/>
    </row>
    <row r="209" spans="1:87" ht="16.5" hidden="1">
      <c r="A209" t="s">
        <v>1108</v>
      </c>
      <c r="B209">
        <v>0</v>
      </c>
      <c r="D209" s="16" t="s">
        <v>274</v>
      </c>
      <c r="E209" t="s">
        <v>822</v>
      </c>
      <c r="G209" s="16" t="s">
        <v>369</v>
      </c>
      <c r="H209" s="197" t="s">
        <v>1583</v>
      </c>
      <c r="I209" s="9"/>
      <c r="J209" s="166"/>
      <c r="K209" s="164">
        <f>+M209</f>
        <v>0</v>
      </c>
      <c r="L209" s="166" t="s">
        <v>1226</v>
      </c>
      <c r="M209" s="10">
        <v>0</v>
      </c>
      <c r="N209" s="10">
        <v>0</v>
      </c>
      <c r="O209" s="3">
        <v>0</v>
      </c>
      <c r="P209" s="4">
        <v>0</v>
      </c>
      <c r="Q209" s="164">
        <f t="shared" si="1231"/>
        <v>0</v>
      </c>
      <c r="R209" s="166"/>
      <c r="S209" s="3">
        <v>0</v>
      </c>
      <c r="T209" s="4">
        <v>0</v>
      </c>
      <c r="U209" s="164">
        <v>0</v>
      </c>
      <c r="V209" s="166" t="s">
        <v>1226</v>
      </c>
      <c r="W209" s="3">
        <v>0</v>
      </c>
      <c r="X209" s="4">
        <v>0</v>
      </c>
      <c r="Y209" s="3">
        <v>0</v>
      </c>
      <c r="Z209" s="4">
        <v>0</v>
      </c>
      <c r="AA209" s="10">
        <v>1</v>
      </c>
      <c r="AB209" s="4">
        <v>0</v>
      </c>
      <c r="AC209" s="164">
        <f t="shared" ref="AC209" si="1234">+AE209</f>
        <v>0</v>
      </c>
      <c r="AD209" s="166" t="s">
        <v>1226</v>
      </c>
      <c r="AE209" s="3">
        <v>0</v>
      </c>
      <c r="AF209" s="4">
        <v>0</v>
      </c>
      <c r="AG209" s="3">
        <v>0</v>
      </c>
      <c r="AH209" s="4">
        <v>0</v>
      </c>
      <c r="AI209" s="164">
        <f t="shared" ref="AI209" si="1235">+AG209</f>
        <v>0</v>
      </c>
      <c r="AJ209" s="166" t="s">
        <v>1226</v>
      </c>
      <c r="AK209" s="164">
        <f t="shared" ref="AK209" si="1236">+AI209</f>
        <v>0</v>
      </c>
      <c r="AL209" s="166" t="s">
        <v>1226</v>
      </c>
      <c r="AM209" s="3">
        <v>0</v>
      </c>
      <c r="AN209" s="4">
        <v>0</v>
      </c>
      <c r="AO209" s="164">
        <f t="shared" ref="AO209" si="1237">+AM209</f>
        <v>0</v>
      </c>
      <c r="AP209" s="166" t="s">
        <v>1226</v>
      </c>
      <c r="AQ209" s="135"/>
      <c r="AR209" s="58"/>
      <c r="AS209" s="127"/>
      <c r="AT209" s="58"/>
      <c r="AU209" s="166"/>
      <c r="AV209" s="39">
        <v>0</v>
      </c>
      <c r="AW209" s="127">
        <v>0</v>
      </c>
      <c r="AX209" s="164">
        <v>0</v>
      </c>
      <c r="AY209" s="166" t="s">
        <v>1226</v>
      </c>
      <c r="AZ209" s="164"/>
      <c r="BA209" s="166"/>
      <c r="BB209" s="164"/>
      <c r="BC209" s="166"/>
      <c r="BD209" s="39">
        <v>0</v>
      </c>
      <c r="BE209" s="5">
        <v>0</v>
      </c>
      <c r="BF209" s="164">
        <f t="shared" ref="BF209" si="1238">+BD209</f>
        <v>0</v>
      </c>
      <c r="BG209" s="166" t="s">
        <v>1226</v>
      </c>
      <c r="BH209" s="164">
        <f t="shared" ref="BH209" si="1239">+BF209</f>
        <v>0</v>
      </c>
      <c r="BI209" s="166" t="s">
        <v>1226</v>
      </c>
      <c r="BJ209" s="18">
        <v>0</v>
      </c>
      <c r="BK209" s="5">
        <v>0</v>
      </c>
      <c r="BL209" s="164">
        <f t="shared" ref="BL209" si="1240">+BJ209</f>
        <v>0</v>
      </c>
      <c r="BM209" s="166" t="s">
        <v>1226</v>
      </c>
      <c r="BN209" s="164">
        <f t="shared" ref="BN209" si="1241">+BL209</f>
        <v>0</v>
      </c>
      <c r="BO209" s="166" t="s">
        <v>1226</v>
      </c>
      <c r="BP209" s="164">
        <f t="shared" ref="BP209" si="1242">+BN209</f>
        <v>0</v>
      </c>
      <c r="BQ209" s="166" t="s">
        <v>1226</v>
      </c>
      <c r="BR209" s="164">
        <f t="shared" si="1233"/>
        <v>0</v>
      </c>
      <c r="BS209" s="166" t="s">
        <v>1226</v>
      </c>
      <c r="BT209" s="135"/>
      <c r="BU209" s="146">
        <v>0</v>
      </c>
      <c r="BV209" s="147">
        <v>0</v>
      </c>
      <c r="BW209" s="164">
        <f t="shared" si="1168"/>
        <v>0</v>
      </c>
      <c r="BX209" s="166" t="s">
        <v>1226</v>
      </c>
      <c r="BY209" s="164">
        <f t="shared" si="1169"/>
        <v>0</v>
      </c>
      <c r="BZ209" s="166" t="s">
        <v>1226</v>
      </c>
      <c r="CA209" s="146"/>
      <c r="CB209" s="147"/>
      <c r="CC209" s="146"/>
      <c r="CD209" s="147"/>
      <c r="CE209" s="146"/>
      <c r="CF209" s="147"/>
      <c r="CG209" s="146"/>
      <c r="CH209" s="146"/>
    </row>
    <row r="210" spans="1:87" ht="16.5" hidden="1">
      <c r="A210" t="s">
        <v>1530</v>
      </c>
      <c r="B210" s="61" t="s">
        <v>1616</v>
      </c>
      <c r="C210" s="61"/>
      <c r="D210" s="16" t="s">
        <v>129</v>
      </c>
      <c r="E210" s="37" t="s">
        <v>822</v>
      </c>
      <c r="F210" s="126"/>
      <c r="G210" s="16" t="s">
        <v>369</v>
      </c>
      <c r="H210" s="197" t="s">
        <v>1309</v>
      </c>
      <c r="I210" s="10">
        <v>0</v>
      </c>
      <c r="J210" s="166" t="s">
        <v>54</v>
      </c>
      <c r="K210" s="164">
        <v>0</v>
      </c>
      <c r="L210" s="166" t="s">
        <v>1226</v>
      </c>
      <c r="M210" s="10">
        <v>0</v>
      </c>
      <c r="N210" s="4">
        <v>0</v>
      </c>
      <c r="O210" s="3">
        <v>0</v>
      </c>
      <c r="P210" s="4">
        <v>0</v>
      </c>
      <c r="Q210" s="164">
        <f t="shared" ref="Q210:Q212" si="1243">+S210</f>
        <v>0</v>
      </c>
      <c r="R210" s="166" t="s">
        <v>1226</v>
      </c>
      <c r="S210" s="3">
        <v>0</v>
      </c>
      <c r="T210" s="4">
        <v>0</v>
      </c>
      <c r="U210" s="164">
        <v>0</v>
      </c>
      <c r="V210" s="166" t="s">
        <v>1226</v>
      </c>
      <c r="W210" s="14">
        <v>2</v>
      </c>
      <c r="X210" s="674">
        <v>31</v>
      </c>
      <c r="Y210" s="10">
        <v>4</v>
      </c>
      <c r="Z210" s="674">
        <v>33</v>
      </c>
      <c r="AA210" s="10">
        <v>4</v>
      </c>
      <c r="AB210" s="4">
        <v>33</v>
      </c>
      <c r="AC210" s="164">
        <f>+AE210</f>
        <v>4</v>
      </c>
      <c r="AD210" s="166">
        <f>+AF210</f>
        <v>32</v>
      </c>
      <c r="AE210" s="10">
        <v>4</v>
      </c>
      <c r="AF210" s="10">
        <v>32</v>
      </c>
      <c r="AG210" s="39">
        <v>5</v>
      </c>
      <c r="AH210" s="4">
        <v>41</v>
      </c>
      <c r="AI210" s="164">
        <f>+AG210</f>
        <v>5</v>
      </c>
      <c r="AJ210" s="166">
        <f t="shared" ref="AJ210" si="1244">+AH210</f>
        <v>41</v>
      </c>
      <c r="AK210" s="164">
        <f t="shared" ref="AK210" si="1245">+AI210</f>
        <v>5</v>
      </c>
      <c r="AL210" s="166">
        <f t="shared" ref="AL210" si="1246">+AJ210</f>
        <v>41</v>
      </c>
      <c r="AM210" s="164">
        <f t="shared" ref="AM210" si="1247">+AK210</f>
        <v>5</v>
      </c>
      <c r="AN210" s="166">
        <f t="shared" ref="AN210" si="1248">+AL210</f>
        <v>41</v>
      </c>
      <c r="AO210" s="164">
        <f t="shared" ref="AO210" si="1249">+AM210</f>
        <v>5</v>
      </c>
      <c r="AP210" s="166">
        <f t="shared" ref="AP210" si="1250">+AN210</f>
        <v>41</v>
      </c>
      <c r="AQ210" s="132"/>
      <c r="AR210" s="58">
        <f t="shared" ref="AR210" si="1251">+AT210</f>
        <v>0</v>
      </c>
      <c r="AS210" s="166" t="s">
        <v>1226</v>
      </c>
      <c r="AT210" s="58">
        <f t="shared" ref="AT210" si="1252">+AV210</f>
        <v>0</v>
      </c>
      <c r="AU210" s="166" t="s">
        <v>1226</v>
      </c>
      <c r="AV210" s="39">
        <v>0</v>
      </c>
      <c r="AW210" s="127">
        <v>0</v>
      </c>
      <c r="AX210" s="164">
        <f t="shared" si="1227"/>
        <v>1</v>
      </c>
      <c r="AY210" s="166" t="s">
        <v>1226</v>
      </c>
      <c r="AZ210" s="164">
        <f t="shared" si="1228"/>
        <v>1</v>
      </c>
      <c r="BA210" s="166" t="s">
        <v>1226</v>
      </c>
      <c r="BB210" s="164">
        <f t="shared" ref="BB210:BB220" si="1253">+BD210</f>
        <v>1</v>
      </c>
      <c r="BC210" s="166" t="s">
        <v>1226</v>
      </c>
      <c r="BD210" s="18">
        <v>1</v>
      </c>
      <c r="BE210" s="1072">
        <v>29</v>
      </c>
      <c r="BF210" s="164">
        <f t="shared" ref="BF210:BF225" si="1254">+BD210</f>
        <v>1</v>
      </c>
      <c r="BG210" s="166">
        <f>+BE210</f>
        <v>29</v>
      </c>
      <c r="BH210" s="98">
        <v>0</v>
      </c>
      <c r="BI210" s="40">
        <v>0</v>
      </c>
      <c r="BJ210" s="164">
        <f t="shared" ref="BJ210:BJ220" si="1255">+BH210</f>
        <v>0</v>
      </c>
      <c r="BK210" s="166" t="s">
        <v>1226</v>
      </c>
      <c r="BL210" s="164">
        <f t="shared" ref="BL210:BL220" si="1256">+BJ210</f>
        <v>0</v>
      </c>
      <c r="BM210" s="166" t="s">
        <v>1226</v>
      </c>
      <c r="BN210" s="164">
        <f t="shared" ref="BN210:BN220" si="1257">+BL210</f>
        <v>0</v>
      </c>
      <c r="BO210" s="166" t="s">
        <v>1226</v>
      </c>
      <c r="BP210" s="164">
        <f t="shared" ref="BP210:BP220" si="1258">+BN210</f>
        <v>0</v>
      </c>
      <c r="BQ210" s="166" t="s">
        <v>1226</v>
      </c>
      <c r="BR210" s="164">
        <f t="shared" si="1233"/>
        <v>0</v>
      </c>
      <c r="BS210" s="166" t="s">
        <v>1226</v>
      </c>
      <c r="BT210" s="132"/>
      <c r="BU210" s="96">
        <v>0</v>
      </c>
      <c r="BV210" s="147">
        <v>0</v>
      </c>
      <c r="BW210" s="164">
        <f t="shared" si="1168"/>
        <v>0</v>
      </c>
      <c r="BX210" s="166" t="s">
        <v>1226</v>
      </c>
      <c r="BY210" s="164">
        <f t="shared" si="1169"/>
        <v>0</v>
      </c>
      <c r="BZ210" s="166" t="s">
        <v>1226</v>
      </c>
      <c r="CA210" s="146"/>
      <c r="CB210" s="147"/>
      <c r="CC210" s="146"/>
      <c r="CD210" s="147"/>
      <c r="CE210" s="146"/>
      <c r="CF210" s="147"/>
      <c r="CG210" s="146"/>
      <c r="CH210" s="146"/>
      <c r="CI210" t="s">
        <v>292</v>
      </c>
    </row>
    <row r="211" spans="1:87" ht="16.5" hidden="1">
      <c r="A211" t="s">
        <v>1530</v>
      </c>
      <c r="B211">
        <v>0</v>
      </c>
      <c r="D211" s="16" t="s">
        <v>129</v>
      </c>
      <c r="E211" t="s">
        <v>822</v>
      </c>
      <c r="G211" s="16" t="s">
        <v>369</v>
      </c>
      <c r="H211" s="197" t="s">
        <v>2826</v>
      </c>
      <c r="I211" s="10"/>
      <c r="J211" s="166"/>
      <c r="K211" s="164">
        <v>0</v>
      </c>
      <c r="L211" s="166" t="s">
        <v>1226</v>
      </c>
      <c r="M211" s="10">
        <v>0</v>
      </c>
      <c r="N211" s="4">
        <v>0</v>
      </c>
      <c r="O211" s="3">
        <v>0</v>
      </c>
      <c r="P211" s="4">
        <v>0</v>
      </c>
      <c r="Q211" s="164">
        <f t="shared" ref="Q211" si="1259">+S211</f>
        <v>0</v>
      </c>
      <c r="R211" s="166" t="s">
        <v>1226</v>
      </c>
      <c r="S211" s="3">
        <v>0</v>
      </c>
      <c r="T211" s="4">
        <v>0</v>
      </c>
      <c r="U211" s="164">
        <v>0</v>
      </c>
      <c r="V211" s="166" t="s">
        <v>1226</v>
      </c>
      <c r="W211" s="14">
        <v>1</v>
      </c>
      <c r="X211" s="674">
        <v>5</v>
      </c>
      <c r="Y211" s="10"/>
      <c r="Z211" s="674"/>
      <c r="AA211" s="10"/>
      <c r="AB211" s="4"/>
      <c r="AC211" s="164"/>
      <c r="AD211" s="166"/>
      <c r="AE211" s="10"/>
      <c r="AF211" s="10"/>
      <c r="AG211" s="39"/>
      <c r="AH211" s="1055" t="s">
        <v>348</v>
      </c>
      <c r="AI211" s="164"/>
      <c r="AJ211" s="166"/>
      <c r="AK211" s="164"/>
      <c r="AL211" s="166"/>
      <c r="AM211" s="164"/>
      <c r="AN211" s="166"/>
      <c r="AO211" s="164"/>
      <c r="AP211" s="166"/>
      <c r="AQ211" s="132"/>
      <c r="AR211" s="58"/>
      <c r="AS211" s="166"/>
      <c r="AT211" s="58"/>
      <c r="AU211" s="166"/>
      <c r="AV211" s="39"/>
      <c r="AW211" s="127"/>
      <c r="AX211" s="164"/>
      <c r="AY211" s="166"/>
      <c r="AZ211" s="164"/>
      <c r="BA211" s="166"/>
      <c r="BB211" s="164"/>
      <c r="BC211" s="166"/>
      <c r="BD211" s="18"/>
      <c r="BE211" s="5"/>
      <c r="BF211" s="164"/>
      <c r="BG211" s="166"/>
      <c r="BH211" s="98">
        <v>0</v>
      </c>
      <c r="BI211" s="40">
        <v>0</v>
      </c>
      <c r="BJ211" s="164">
        <f t="shared" ref="BJ211" si="1260">+BH211</f>
        <v>0</v>
      </c>
      <c r="BK211" s="166" t="s">
        <v>1226</v>
      </c>
      <c r="BL211" s="164">
        <f t="shared" ref="BL211" si="1261">+BJ211</f>
        <v>0</v>
      </c>
      <c r="BM211" s="166" t="s">
        <v>1226</v>
      </c>
      <c r="BN211" s="164">
        <f t="shared" ref="BN211" si="1262">+BL211</f>
        <v>0</v>
      </c>
      <c r="BO211" s="166" t="s">
        <v>1226</v>
      </c>
      <c r="BP211" s="164">
        <f t="shared" ref="BP211" si="1263">+BN211</f>
        <v>0</v>
      </c>
      <c r="BQ211" s="166" t="s">
        <v>1226</v>
      </c>
      <c r="BR211" s="164">
        <f t="shared" ref="BR211" si="1264">+BP211</f>
        <v>0</v>
      </c>
      <c r="BS211" s="166" t="s">
        <v>1226</v>
      </c>
      <c r="BT211" s="132"/>
      <c r="BU211" s="96">
        <v>0</v>
      </c>
      <c r="BV211" s="147">
        <v>0</v>
      </c>
      <c r="BW211" s="164">
        <f t="shared" si="1168"/>
        <v>0</v>
      </c>
      <c r="BX211" s="166" t="s">
        <v>1226</v>
      </c>
      <c r="BY211" s="164">
        <f t="shared" si="1169"/>
        <v>0</v>
      </c>
      <c r="BZ211" s="166" t="s">
        <v>1226</v>
      </c>
      <c r="CA211" s="146"/>
      <c r="CB211" s="147"/>
      <c r="CC211" s="146"/>
      <c r="CD211" s="147"/>
      <c r="CE211" s="146"/>
      <c r="CF211" s="147"/>
      <c r="CG211" s="146"/>
      <c r="CH211" s="146"/>
    </row>
    <row r="212" spans="1:87" ht="16.5" hidden="1">
      <c r="A212" t="s">
        <v>1530</v>
      </c>
      <c r="B212">
        <v>0</v>
      </c>
      <c r="D212" s="16" t="s">
        <v>129</v>
      </c>
      <c r="E212" t="s">
        <v>822</v>
      </c>
      <c r="G212" s="16" t="s">
        <v>369</v>
      </c>
      <c r="H212" s="197" t="s">
        <v>1584</v>
      </c>
      <c r="I212" s="9"/>
      <c r="J212" s="21"/>
      <c r="K212" s="164">
        <v>0</v>
      </c>
      <c r="L212" s="166" t="s">
        <v>1226</v>
      </c>
      <c r="M212" s="10">
        <v>0</v>
      </c>
      <c r="N212" s="4">
        <v>0</v>
      </c>
      <c r="O212" s="3">
        <v>0</v>
      </c>
      <c r="P212" s="4">
        <v>0</v>
      </c>
      <c r="Q212" s="164">
        <f t="shared" si="1243"/>
        <v>0</v>
      </c>
      <c r="R212" s="166" t="s">
        <v>1226</v>
      </c>
      <c r="S212" s="3">
        <f t="shared" ref="S212" si="1265">+AA212</f>
        <v>0</v>
      </c>
      <c r="T212" s="4">
        <v>0</v>
      </c>
      <c r="U212" s="164">
        <v>0</v>
      </c>
      <c r="V212" s="166" t="s">
        <v>1226</v>
      </c>
      <c r="W212" s="14">
        <v>1</v>
      </c>
      <c r="X212" s="4">
        <v>0</v>
      </c>
      <c r="Y212" s="10">
        <v>0</v>
      </c>
      <c r="Z212" s="4">
        <v>0</v>
      </c>
      <c r="AA212" s="10">
        <v>0</v>
      </c>
      <c r="AB212" s="4">
        <v>0</v>
      </c>
      <c r="AC212" s="164">
        <f>+AE212</f>
        <v>4</v>
      </c>
      <c r="AD212" s="166" t="s">
        <v>1226</v>
      </c>
      <c r="AE212" s="10">
        <v>4</v>
      </c>
      <c r="AF212" s="130">
        <v>0</v>
      </c>
      <c r="AG212" s="39">
        <v>0</v>
      </c>
      <c r="AH212" s="130">
        <v>0</v>
      </c>
      <c r="AI212" s="164">
        <v>0</v>
      </c>
      <c r="AJ212" s="166" t="s">
        <v>1226</v>
      </c>
      <c r="AK212" s="164">
        <f>+AI212</f>
        <v>0</v>
      </c>
      <c r="AL212" s="166" t="s">
        <v>1226</v>
      </c>
      <c r="AM212" s="164">
        <f>+AK212</f>
        <v>0</v>
      </c>
      <c r="AN212" s="166" t="s">
        <v>1226</v>
      </c>
      <c r="AO212" s="164">
        <f>+AM212</f>
        <v>0</v>
      </c>
      <c r="AP212" s="166" t="s">
        <v>1226</v>
      </c>
      <c r="AQ212" s="133"/>
      <c r="AR212" s="58"/>
      <c r="AS212" s="100"/>
      <c r="AT212" s="58"/>
      <c r="AU212" s="100"/>
      <c r="AV212" s="39">
        <v>0</v>
      </c>
      <c r="AW212" s="128">
        <v>0</v>
      </c>
      <c r="AX212" s="164">
        <f t="shared" si="1227"/>
        <v>0</v>
      </c>
      <c r="AY212" s="166" t="s">
        <v>1226</v>
      </c>
      <c r="AZ212" s="164">
        <f t="shared" si="1228"/>
        <v>0</v>
      </c>
      <c r="BA212" s="166" t="s">
        <v>1226</v>
      </c>
      <c r="BB212" s="164">
        <f t="shared" si="1253"/>
        <v>0</v>
      </c>
      <c r="BC212" s="166" t="s">
        <v>1226</v>
      </c>
      <c r="BD212" s="18">
        <v>0</v>
      </c>
      <c r="BE212" s="5">
        <v>0</v>
      </c>
      <c r="BF212" s="164">
        <f t="shared" si="1254"/>
        <v>0</v>
      </c>
      <c r="BG212" s="166" t="s">
        <v>1226</v>
      </c>
      <c r="BH212" s="98">
        <v>0</v>
      </c>
      <c r="BI212" s="40">
        <v>0</v>
      </c>
      <c r="BJ212" s="164">
        <f t="shared" si="1255"/>
        <v>0</v>
      </c>
      <c r="BK212" s="166" t="s">
        <v>1226</v>
      </c>
      <c r="BL212" s="164">
        <f t="shared" si="1256"/>
        <v>0</v>
      </c>
      <c r="BM212" s="166" t="s">
        <v>1226</v>
      </c>
      <c r="BN212" s="164">
        <f t="shared" si="1257"/>
        <v>0</v>
      </c>
      <c r="BO212" s="166" t="s">
        <v>1226</v>
      </c>
      <c r="BP212" s="164">
        <f t="shared" si="1258"/>
        <v>0</v>
      </c>
      <c r="BQ212" s="166" t="s">
        <v>1226</v>
      </c>
      <c r="BR212" s="164">
        <f t="shared" ref="BR212" si="1266">+BP212</f>
        <v>0</v>
      </c>
      <c r="BS212" s="166" t="s">
        <v>1226</v>
      </c>
      <c r="BT212" s="132"/>
      <c r="BU212" s="96">
        <v>0</v>
      </c>
      <c r="BV212" s="147">
        <v>0</v>
      </c>
      <c r="BW212" s="164">
        <f t="shared" ref="BW212" si="1267">+BU212</f>
        <v>0</v>
      </c>
      <c r="BX212" s="166" t="s">
        <v>1226</v>
      </c>
      <c r="BY212" s="164">
        <f t="shared" ref="BY212" si="1268">+BW212</f>
        <v>0</v>
      </c>
      <c r="BZ212" s="166" t="s">
        <v>1226</v>
      </c>
      <c r="CA212" s="96"/>
      <c r="CB212" s="55"/>
      <c r="CC212" s="96"/>
      <c r="CD212" s="55"/>
      <c r="CE212" s="96"/>
      <c r="CF212" s="55"/>
      <c r="CG212" s="96"/>
      <c r="CH212" s="96"/>
      <c r="CI212" s="38"/>
    </row>
    <row r="213" spans="1:87" ht="16.5" hidden="1">
      <c r="A213" t="s">
        <v>1530</v>
      </c>
      <c r="B213">
        <v>0</v>
      </c>
      <c r="D213" s="16" t="s">
        <v>129</v>
      </c>
      <c r="E213" t="s">
        <v>822</v>
      </c>
      <c r="G213" s="16" t="s">
        <v>369</v>
      </c>
      <c r="H213" s="197" t="s">
        <v>1311</v>
      </c>
      <c r="I213" s="20">
        <f>+K213</f>
        <v>0</v>
      </c>
      <c r="J213" s="166" t="s">
        <v>54</v>
      </c>
      <c r="K213" s="164">
        <v>0</v>
      </c>
      <c r="L213" s="166" t="s">
        <v>1226</v>
      </c>
      <c r="M213" s="10">
        <v>0</v>
      </c>
      <c r="N213" s="4">
        <v>0</v>
      </c>
      <c r="O213" s="3">
        <v>0</v>
      </c>
      <c r="P213" s="4">
        <v>0</v>
      </c>
      <c r="Q213" s="164">
        <f>+S213</f>
        <v>0</v>
      </c>
      <c r="R213" s="166" t="s">
        <v>1226</v>
      </c>
      <c r="S213" s="3">
        <v>0</v>
      </c>
      <c r="T213" s="4">
        <v>0</v>
      </c>
      <c r="U213" s="164">
        <v>0</v>
      </c>
      <c r="V213" s="166" t="s">
        <v>1226</v>
      </c>
      <c r="W213" s="3">
        <v>0</v>
      </c>
      <c r="X213" s="4">
        <v>0</v>
      </c>
      <c r="Y213" s="10">
        <v>1</v>
      </c>
      <c r="Z213" s="4">
        <v>0</v>
      </c>
      <c r="AA213" s="10">
        <v>0</v>
      </c>
      <c r="AB213" s="4">
        <v>0</v>
      </c>
      <c r="AC213" s="164">
        <f t="shared" ref="AC213" si="1269">+AE213</f>
        <v>0</v>
      </c>
      <c r="AD213" s="166" t="s">
        <v>1226</v>
      </c>
      <c r="AE213" s="39">
        <v>0</v>
      </c>
      <c r="AF213" s="130">
        <v>0</v>
      </c>
      <c r="AG213" s="39">
        <v>0</v>
      </c>
      <c r="AH213" s="130">
        <v>0</v>
      </c>
      <c r="AI213" s="164">
        <f>+AG213</f>
        <v>0</v>
      </c>
      <c r="AJ213" s="166" t="s">
        <v>1226</v>
      </c>
      <c r="AK213" s="164">
        <f>+AI213</f>
        <v>0</v>
      </c>
      <c r="AL213" s="166" t="s">
        <v>1226</v>
      </c>
      <c r="AM213" s="164">
        <f>+AK213</f>
        <v>0</v>
      </c>
      <c r="AN213" s="166" t="s">
        <v>1226</v>
      </c>
      <c r="AO213" s="164">
        <f>+AM213</f>
        <v>0</v>
      </c>
      <c r="AP213" s="166" t="s">
        <v>1226</v>
      </c>
      <c r="AQ213" s="132"/>
      <c r="AR213" s="181">
        <f>+AT213</f>
        <v>0</v>
      </c>
      <c r="AS213" s="166" t="s">
        <v>1226</v>
      </c>
      <c r="AT213" s="181">
        <f>+AV213</f>
        <v>0</v>
      </c>
      <c r="AU213" s="166" t="s">
        <v>1226</v>
      </c>
      <c r="AV213" s="39">
        <v>0</v>
      </c>
      <c r="AW213" s="127">
        <v>0</v>
      </c>
      <c r="AX213" s="164">
        <f>+AZ213</f>
        <v>0</v>
      </c>
      <c r="AY213" s="166" t="s">
        <v>1226</v>
      </c>
      <c r="AZ213" s="164">
        <f>+BB213</f>
        <v>0</v>
      </c>
      <c r="BA213" s="166" t="s">
        <v>1226</v>
      </c>
      <c r="BB213" s="164">
        <f>+BD213</f>
        <v>0</v>
      </c>
      <c r="BC213" s="166" t="s">
        <v>1226</v>
      </c>
      <c r="BD213" s="18">
        <v>0</v>
      </c>
      <c r="BE213" s="40">
        <v>0</v>
      </c>
      <c r="BF213" s="164">
        <f>+BD213</f>
        <v>0</v>
      </c>
      <c r="BG213" s="166" t="s">
        <v>1226</v>
      </c>
      <c r="BH213" s="98">
        <v>0</v>
      </c>
      <c r="BI213" s="40">
        <v>0</v>
      </c>
      <c r="BJ213" s="164">
        <f>+BH213</f>
        <v>0</v>
      </c>
      <c r="BK213" s="166" t="s">
        <v>1226</v>
      </c>
      <c r="BL213" s="164">
        <f>+BJ213</f>
        <v>0</v>
      </c>
      <c r="BM213" s="166" t="s">
        <v>1226</v>
      </c>
      <c r="BN213" s="164">
        <f>+BL213</f>
        <v>0</v>
      </c>
      <c r="BO213" s="166" t="s">
        <v>1226</v>
      </c>
      <c r="BP213" s="164">
        <f>+BN213</f>
        <v>0</v>
      </c>
      <c r="BQ213" s="166" t="s">
        <v>1226</v>
      </c>
      <c r="BR213" s="164">
        <f t="shared" ref="BR213" si="1270">+BP213</f>
        <v>0</v>
      </c>
      <c r="BS213" s="166" t="s">
        <v>1226</v>
      </c>
      <c r="BT213" s="132"/>
      <c r="BU213" s="96">
        <v>0</v>
      </c>
      <c r="BV213" s="147">
        <v>0</v>
      </c>
      <c r="BW213" s="164">
        <f t="shared" ref="BW213" si="1271">+BU213</f>
        <v>0</v>
      </c>
      <c r="BX213" s="166" t="s">
        <v>1226</v>
      </c>
      <c r="BY213" s="164">
        <f t="shared" ref="BY213" si="1272">+BW213</f>
        <v>0</v>
      </c>
      <c r="BZ213" s="166" t="s">
        <v>1226</v>
      </c>
      <c r="CA213" s="146"/>
      <c r="CB213" s="147"/>
      <c r="CC213" s="146"/>
      <c r="CD213" s="147"/>
      <c r="CE213" s="146"/>
      <c r="CF213" s="147"/>
      <c r="CG213" s="146"/>
      <c r="CH213" s="146"/>
      <c r="CI213" t="s">
        <v>963</v>
      </c>
    </row>
    <row r="214" spans="1:87" ht="16.5" hidden="1">
      <c r="A214" t="s">
        <v>1530</v>
      </c>
      <c r="B214">
        <v>0</v>
      </c>
      <c r="D214" s="16" t="s">
        <v>129</v>
      </c>
      <c r="E214" t="s">
        <v>822</v>
      </c>
      <c r="G214" s="16" t="s">
        <v>369</v>
      </c>
      <c r="H214" s="197" t="s">
        <v>1310</v>
      </c>
      <c r="I214" s="9"/>
      <c r="J214" s="21"/>
      <c r="K214" s="164">
        <v>0</v>
      </c>
      <c r="L214" s="166" t="s">
        <v>1226</v>
      </c>
      <c r="M214" s="10">
        <v>0</v>
      </c>
      <c r="N214" s="4">
        <v>0</v>
      </c>
      <c r="O214" s="3">
        <v>0</v>
      </c>
      <c r="P214" s="4">
        <v>0</v>
      </c>
      <c r="Q214" s="164">
        <f>+S214</f>
        <v>0</v>
      </c>
      <c r="R214" s="166" t="s">
        <v>1226</v>
      </c>
      <c r="S214" s="3">
        <v>0</v>
      </c>
      <c r="T214" s="4">
        <v>0</v>
      </c>
      <c r="U214" s="164">
        <v>0</v>
      </c>
      <c r="V214" s="166" t="s">
        <v>1226</v>
      </c>
      <c r="W214" s="3">
        <v>0</v>
      </c>
      <c r="X214" s="4">
        <v>0</v>
      </c>
      <c r="Y214" s="3">
        <v>0</v>
      </c>
      <c r="Z214" s="4">
        <v>0</v>
      </c>
      <c r="AA214" s="10">
        <v>0</v>
      </c>
      <c r="AB214" s="4">
        <v>0</v>
      </c>
      <c r="AC214" s="164">
        <f t="shared" ref="AC214" si="1273">+AE214</f>
        <v>0</v>
      </c>
      <c r="AD214" s="166" t="s">
        <v>1226</v>
      </c>
      <c r="AE214" s="39">
        <v>0</v>
      </c>
      <c r="AF214" s="130">
        <v>0</v>
      </c>
      <c r="AG214" s="39">
        <v>0</v>
      </c>
      <c r="AH214" s="130">
        <v>0</v>
      </c>
      <c r="AI214" s="164">
        <f>+AG214</f>
        <v>0</v>
      </c>
      <c r="AJ214" s="166" t="s">
        <v>1226</v>
      </c>
      <c r="AK214" s="164">
        <f>+AI214</f>
        <v>0</v>
      </c>
      <c r="AL214" s="166" t="s">
        <v>1226</v>
      </c>
      <c r="AM214" s="164">
        <f>+AK214</f>
        <v>0</v>
      </c>
      <c r="AN214" s="166" t="s">
        <v>1226</v>
      </c>
      <c r="AO214" s="164">
        <f>+AM214</f>
        <v>0</v>
      </c>
      <c r="AP214" s="166" t="s">
        <v>1226</v>
      </c>
      <c r="AQ214" s="132"/>
      <c r="AR214" s="181">
        <f>+AT214</f>
        <v>8</v>
      </c>
      <c r="AS214" s="166" t="s">
        <v>1226</v>
      </c>
      <c r="AT214" s="181">
        <f>+AV214</f>
        <v>8</v>
      </c>
      <c r="AU214" s="166" t="s">
        <v>1226</v>
      </c>
      <c r="AV214" s="39">
        <v>8</v>
      </c>
      <c r="AW214" s="127">
        <v>0</v>
      </c>
      <c r="AX214" s="164">
        <f>+AZ214</f>
        <v>9</v>
      </c>
      <c r="AY214" s="166" t="s">
        <v>1226</v>
      </c>
      <c r="AZ214" s="164">
        <f>+BB214</f>
        <v>9</v>
      </c>
      <c r="BA214" s="166" t="s">
        <v>1226</v>
      </c>
      <c r="BB214" s="164">
        <f>+BD214</f>
        <v>9</v>
      </c>
      <c r="BC214" s="166" t="s">
        <v>1226</v>
      </c>
      <c r="BD214" s="18">
        <v>9</v>
      </c>
      <c r="BE214" s="40">
        <v>0</v>
      </c>
      <c r="BF214" s="164">
        <f>+BD214</f>
        <v>9</v>
      </c>
      <c r="BG214" s="166" t="s">
        <v>1226</v>
      </c>
      <c r="BH214" s="98">
        <v>0</v>
      </c>
      <c r="BI214" s="40">
        <v>0</v>
      </c>
      <c r="BJ214" s="164">
        <f>+BH214</f>
        <v>0</v>
      </c>
      <c r="BK214" s="166" t="s">
        <v>1226</v>
      </c>
      <c r="BL214" s="164">
        <f>+BJ214</f>
        <v>0</v>
      </c>
      <c r="BM214" s="166" t="s">
        <v>1226</v>
      </c>
      <c r="BN214" s="164">
        <f>+BL214</f>
        <v>0</v>
      </c>
      <c r="BO214" s="166" t="s">
        <v>1226</v>
      </c>
      <c r="BP214" s="164">
        <f>+BN214</f>
        <v>0</v>
      </c>
      <c r="BQ214" s="166" t="s">
        <v>1226</v>
      </c>
      <c r="BR214" s="164">
        <f t="shared" ref="BR214" si="1274">+BP214</f>
        <v>0</v>
      </c>
      <c r="BS214" s="166" t="s">
        <v>1226</v>
      </c>
      <c r="BT214" s="132"/>
      <c r="BU214" s="96">
        <v>0</v>
      </c>
      <c r="BV214" s="147">
        <v>0</v>
      </c>
      <c r="BW214" s="164">
        <f t="shared" ref="BW214" si="1275">+BU214</f>
        <v>0</v>
      </c>
      <c r="BX214" s="166" t="s">
        <v>1226</v>
      </c>
      <c r="BY214" s="164">
        <f t="shared" ref="BY214" si="1276">+BW214</f>
        <v>0</v>
      </c>
      <c r="BZ214" s="166" t="s">
        <v>1226</v>
      </c>
      <c r="CA214" s="146"/>
      <c r="CB214" s="147"/>
      <c r="CC214" s="146"/>
      <c r="CD214" s="147"/>
      <c r="CE214" s="146"/>
      <c r="CF214" s="147"/>
      <c r="CG214" s="146"/>
      <c r="CH214" s="146"/>
      <c r="CI214" t="s">
        <v>750</v>
      </c>
    </row>
    <row r="215" spans="1:87" ht="16.5" hidden="1">
      <c r="A215" t="s">
        <v>1530</v>
      </c>
      <c r="B215">
        <v>0</v>
      </c>
      <c r="D215" s="16" t="s">
        <v>129</v>
      </c>
      <c r="E215" t="s">
        <v>822</v>
      </c>
      <c r="G215" s="16" t="s">
        <v>369</v>
      </c>
      <c r="H215" s="197" t="s">
        <v>1312</v>
      </c>
      <c r="I215" s="9"/>
      <c r="J215" s="21"/>
      <c r="K215" s="164">
        <v>0</v>
      </c>
      <c r="L215" s="166" t="s">
        <v>1226</v>
      </c>
      <c r="M215" s="10">
        <v>0</v>
      </c>
      <c r="N215" s="4">
        <v>0</v>
      </c>
      <c r="O215" s="3">
        <v>0</v>
      </c>
      <c r="P215" s="4">
        <v>0</v>
      </c>
      <c r="Q215" s="164">
        <f t="shared" ref="Q215:Q225" si="1277">+S215</f>
        <v>0</v>
      </c>
      <c r="R215" s="166" t="s">
        <v>1226</v>
      </c>
      <c r="S215" s="3">
        <v>0</v>
      </c>
      <c r="T215" s="4">
        <v>0</v>
      </c>
      <c r="U215" s="164">
        <v>0</v>
      </c>
      <c r="V215" s="166" t="s">
        <v>1226</v>
      </c>
      <c r="W215" s="3">
        <v>0</v>
      </c>
      <c r="X215" s="4">
        <v>0</v>
      </c>
      <c r="Y215" s="10">
        <v>0</v>
      </c>
      <c r="Z215" s="4">
        <v>0</v>
      </c>
      <c r="AA215" s="10">
        <v>0</v>
      </c>
      <c r="AB215" s="4">
        <v>0</v>
      </c>
      <c r="AC215" s="164">
        <f t="shared" ref="AC215" si="1278">+AE215</f>
        <v>0</v>
      </c>
      <c r="AD215" s="166" t="s">
        <v>1226</v>
      </c>
      <c r="AE215" s="39">
        <v>0</v>
      </c>
      <c r="AF215" s="130">
        <v>0</v>
      </c>
      <c r="AG215" s="39">
        <v>0</v>
      </c>
      <c r="AH215" s="130">
        <v>0</v>
      </c>
      <c r="AI215" s="164">
        <f t="shared" ref="AI215" si="1279">+AG215</f>
        <v>0</v>
      </c>
      <c r="AJ215" s="166" t="s">
        <v>1226</v>
      </c>
      <c r="AK215" s="164">
        <f t="shared" ref="AK215" si="1280">+AI215</f>
        <v>0</v>
      </c>
      <c r="AL215" s="166" t="s">
        <v>1226</v>
      </c>
      <c r="AM215" s="164">
        <f t="shared" ref="AM215" si="1281">+AK215</f>
        <v>0</v>
      </c>
      <c r="AN215" s="166" t="s">
        <v>1226</v>
      </c>
      <c r="AO215" s="164">
        <f t="shared" ref="AO215" si="1282">+AM215</f>
        <v>0</v>
      </c>
      <c r="AP215" s="166" t="s">
        <v>1226</v>
      </c>
      <c r="AQ215" s="132"/>
      <c r="AR215" s="181">
        <f t="shared" ref="AR215:AR216" si="1283">+AT215</f>
        <v>6</v>
      </c>
      <c r="AS215" s="166" t="s">
        <v>1226</v>
      </c>
      <c r="AT215" s="181">
        <f t="shared" ref="AT215:AT216" si="1284">+AV215</f>
        <v>6</v>
      </c>
      <c r="AU215" s="166" t="s">
        <v>1226</v>
      </c>
      <c r="AV215" s="39">
        <v>6</v>
      </c>
      <c r="AW215" s="127">
        <v>0</v>
      </c>
      <c r="AX215" s="164">
        <f t="shared" si="1227"/>
        <v>0</v>
      </c>
      <c r="AY215" s="166" t="s">
        <v>1226</v>
      </c>
      <c r="AZ215" s="164">
        <f t="shared" si="1228"/>
        <v>0</v>
      </c>
      <c r="BA215" s="166" t="s">
        <v>1226</v>
      </c>
      <c r="BB215" s="164">
        <f t="shared" si="1253"/>
        <v>0</v>
      </c>
      <c r="BC215" s="166" t="s">
        <v>1226</v>
      </c>
      <c r="BD215" s="98">
        <v>0</v>
      </c>
      <c r="BE215" s="40">
        <v>0</v>
      </c>
      <c r="BF215" s="164">
        <f t="shared" si="1254"/>
        <v>0</v>
      </c>
      <c r="BG215" s="166" t="s">
        <v>1226</v>
      </c>
      <c r="BH215" s="98">
        <v>0</v>
      </c>
      <c r="BI215" s="40">
        <v>0</v>
      </c>
      <c r="BJ215" s="164">
        <f t="shared" si="1255"/>
        <v>0</v>
      </c>
      <c r="BK215" s="166" t="s">
        <v>1226</v>
      </c>
      <c r="BL215" s="164">
        <f t="shared" si="1256"/>
        <v>0</v>
      </c>
      <c r="BM215" s="166" t="s">
        <v>1226</v>
      </c>
      <c r="BN215" s="164">
        <f t="shared" si="1257"/>
        <v>0</v>
      </c>
      <c r="BO215" s="166" t="s">
        <v>1226</v>
      </c>
      <c r="BP215" s="164">
        <f t="shared" si="1258"/>
        <v>0</v>
      </c>
      <c r="BQ215" s="166" t="s">
        <v>1226</v>
      </c>
      <c r="BR215" s="164">
        <f t="shared" ref="BR215" si="1285">+BP215</f>
        <v>0</v>
      </c>
      <c r="BS215" s="166" t="s">
        <v>1226</v>
      </c>
      <c r="BT215" s="132"/>
      <c r="BU215" s="96">
        <v>0</v>
      </c>
      <c r="BV215" s="147">
        <v>0</v>
      </c>
      <c r="BW215" s="164">
        <f t="shared" ref="BW215" si="1286">+BU215</f>
        <v>0</v>
      </c>
      <c r="BX215" s="166" t="s">
        <v>1226</v>
      </c>
      <c r="BY215" s="164">
        <f t="shared" ref="BY215" si="1287">+BW215</f>
        <v>0</v>
      </c>
      <c r="BZ215" s="166" t="s">
        <v>1226</v>
      </c>
      <c r="CA215" s="146"/>
      <c r="CB215" s="147"/>
      <c r="CC215" s="146"/>
      <c r="CD215" s="147"/>
      <c r="CE215" s="146"/>
      <c r="CF215" s="147"/>
      <c r="CG215" s="146"/>
      <c r="CH215" s="146"/>
      <c r="CI215" t="s">
        <v>750</v>
      </c>
    </row>
    <row r="216" spans="1:87" ht="16.5" hidden="1">
      <c r="A216" t="s">
        <v>1530</v>
      </c>
      <c r="B216">
        <v>0</v>
      </c>
      <c r="D216" s="16" t="s">
        <v>129</v>
      </c>
      <c r="E216" t="s">
        <v>822</v>
      </c>
      <c r="G216" s="16" t="s">
        <v>369</v>
      </c>
      <c r="H216" s="197" t="s">
        <v>1313</v>
      </c>
      <c r="I216" s="9"/>
      <c r="J216" s="21"/>
      <c r="K216" s="164">
        <v>0</v>
      </c>
      <c r="L216" s="166" t="s">
        <v>1226</v>
      </c>
      <c r="M216" s="10">
        <v>0</v>
      </c>
      <c r="N216" s="4">
        <v>0</v>
      </c>
      <c r="O216" s="3">
        <v>0</v>
      </c>
      <c r="P216" s="4">
        <v>0</v>
      </c>
      <c r="Q216" s="164">
        <f t="shared" si="1277"/>
        <v>0</v>
      </c>
      <c r="R216" s="166" t="s">
        <v>1226</v>
      </c>
      <c r="S216" s="3">
        <v>0</v>
      </c>
      <c r="T216" s="4">
        <v>0</v>
      </c>
      <c r="U216" s="164">
        <v>0</v>
      </c>
      <c r="V216" s="166" t="s">
        <v>1226</v>
      </c>
      <c r="W216" s="3">
        <v>0</v>
      </c>
      <c r="X216" s="4">
        <v>0</v>
      </c>
      <c r="Y216" s="10">
        <v>0</v>
      </c>
      <c r="Z216" s="4">
        <v>0</v>
      </c>
      <c r="AA216" s="10">
        <v>0</v>
      </c>
      <c r="AB216" s="4">
        <v>0</v>
      </c>
      <c r="AC216" s="164">
        <f t="shared" ref="AC216" si="1288">+AE216</f>
        <v>0</v>
      </c>
      <c r="AD216" s="166" t="s">
        <v>1226</v>
      </c>
      <c r="AE216" s="39">
        <v>0</v>
      </c>
      <c r="AF216" s="130">
        <v>0</v>
      </c>
      <c r="AG216" s="39">
        <v>0</v>
      </c>
      <c r="AH216" s="130">
        <v>0</v>
      </c>
      <c r="AI216" s="164">
        <f t="shared" ref="AI216" si="1289">+AG216</f>
        <v>0</v>
      </c>
      <c r="AJ216" s="166" t="s">
        <v>1226</v>
      </c>
      <c r="AK216" s="164">
        <f t="shared" ref="AK216" si="1290">+AI216</f>
        <v>0</v>
      </c>
      <c r="AL216" s="166" t="s">
        <v>1226</v>
      </c>
      <c r="AM216" s="164">
        <f t="shared" ref="AM216" si="1291">+AK216</f>
        <v>0</v>
      </c>
      <c r="AN216" s="166" t="s">
        <v>1226</v>
      </c>
      <c r="AO216" s="164">
        <f t="shared" ref="AO216" si="1292">+AM216</f>
        <v>0</v>
      </c>
      <c r="AP216" s="166" t="s">
        <v>1226</v>
      </c>
      <c r="AQ216" s="132"/>
      <c r="AR216" s="181">
        <f t="shared" si="1283"/>
        <v>3</v>
      </c>
      <c r="AS216" s="166" t="s">
        <v>1226</v>
      </c>
      <c r="AT216" s="181">
        <f t="shared" si="1284"/>
        <v>3</v>
      </c>
      <c r="AU216" s="166" t="s">
        <v>1226</v>
      </c>
      <c r="AV216" s="39">
        <v>3</v>
      </c>
      <c r="AW216" s="127">
        <v>0</v>
      </c>
      <c r="AX216" s="164">
        <f t="shared" si="1227"/>
        <v>0</v>
      </c>
      <c r="AY216" s="166" t="s">
        <v>1226</v>
      </c>
      <c r="AZ216" s="164">
        <f t="shared" si="1228"/>
        <v>0</v>
      </c>
      <c r="BA216" s="166" t="s">
        <v>1226</v>
      </c>
      <c r="BB216" s="164">
        <f t="shared" si="1253"/>
        <v>0</v>
      </c>
      <c r="BC216" s="166" t="s">
        <v>1226</v>
      </c>
      <c r="BD216" s="98">
        <v>0</v>
      </c>
      <c r="BE216" s="40">
        <v>0</v>
      </c>
      <c r="BF216" s="164">
        <f t="shared" si="1254"/>
        <v>0</v>
      </c>
      <c r="BG216" s="166" t="s">
        <v>1226</v>
      </c>
      <c r="BH216" s="98">
        <v>0</v>
      </c>
      <c r="BI216" s="40">
        <v>0</v>
      </c>
      <c r="BJ216" s="164">
        <f t="shared" si="1255"/>
        <v>0</v>
      </c>
      <c r="BK216" s="166" t="s">
        <v>1226</v>
      </c>
      <c r="BL216" s="164">
        <f t="shared" si="1256"/>
        <v>0</v>
      </c>
      <c r="BM216" s="166" t="s">
        <v>1226</v>
      </c>
      <c r="BN216" s="164">
        <f t="shared" si="1257"/>
        <v>0</v>
      </c>
      <c r="BO216" s="166" t="s">
        <v>1226</v>
      </c>
      <c r="BP216" s="164">
        <f t="shared" si="1258"/>
        <v>0</v>
      </c>
      <c r="BQ216" s="166" t="s">
        <v>1226</v>
      </c>
      <c r="BR216" s="164">
        <f t="shared" ref="BR216" si="1293">+BP216</f>
        <v>0</v>
      </c>
      <c r="BS216" s="166" t="s">
        <v>1226</v>
      </c>
      <c r="BT216" s="132"/>
      <c r="BU216" s="96">
        <v>0</v>
      </c>
      <c r="BV216" s="147">
        <v>0</v>
      </c>
      <c r="BW216" s="164">
        <f t="shared" ref="BW216" si="1294">+BU216</f>
        <v>0</v>
      </c>
      <c r="BX216" s="166" t="s">
        <v>1226</v>
      </c>
      <c r="BY216" s="164">
        <f t="shared" ref="BY216" si="1295">+BW216</f>
        <v>0</v>
      </c>
      <c r="BZ216" s="166" t="s">
        <v>1226</v>
      </c>
      <c r="CA216" s="146"/>
      <c r="CB216" s="147"/>
      <c r="CC216" s="146"/>
      <c r="CD216" s="147"/>
      <c r="CE216" s="146"/>
      <c r="CF216" s="147"/>
      <c r="CG216" s="146"/>
      <c r="CH216" s="146"/>
      <c r="CI216" t="s">
        <v>750</v>
      </c>
    </row>
    <row r="217" spans="1:87" ht="16.5" hidden="1">
      <c r="A217" t="s">
        <v>1530</v>
      </c>
      <c r="B217">
        <v>0</v>
      </c>
      <c r="D217" s="16" t="s">
        <v>129</v>
      </c>
      <c r="E217" t="s">
        <v>822</v>
      </c>
      <c r="G217" s="16" t="s">
        <v>369</v>
      </c>
      <c r="H217" s="197" t="s">
        <v>1314</v>
      </c>
      <c r="I217" s="9"/>
      <c r="J217" s="21"/>
      <c r="K217" s="164">
        <v>0</v>
      </c>
      <c r="L217" s="166" t="s">
        <v>1226</v>
      </c>
      <c r="M217" s="10">
        <v>0</v>
      </c>
      <c r="N217" s="4">
        <v>0</v>
      </c>
      <c r="O217" s="3">
        <v>0</v>
      </c>
      <c r="P217" s="4">
        <v>0</v>
      </c>
      <c r="Q217" s="164">
        <f t="shared" si="1277"/>
        <v>0</v>
      </c>
      <c r="R217" s="166" t="s">
        <v>1226</v>
      </c>
      <c r="S217" s="3">
        <v>0</v>
      </c>
      <c r="T217" s="4">
        <v>0</v>
      </c>
      <c r="U217" s="164">
        <v>0</v>
      </c>
      <c r="V217" s="166" t="s">
        <v>1226</v>
      </c>
      <c r="W217" s="3">
        <v>0</v>
      </c>
      <c r="X217" s="4">
        <v>0</v>
      </c>
      <c r="Y217" s="10">
        <v>0</v>
      </c>
      <c r="Z217" s="4">
        <v>0</v>
      </c>
      <c r="AA217" s="10">
        <v>0</v>
      </c>
      <c r="AB217" s="4">
        <v>0</v>
      </c>
      <c r="AC217" s="164">
        <f t="shared" ref="AC217" si="1296">+AE217</f>
        <v>0</v>
      </c>
      <c r="AD217" s="166" t="s">
        <v>1226</v>
      </c>
      <c r="AE217" s="39">
        <v>0</v>
      </c>
      <c r="AF217" s="130">
        <v>0</v>
      </c>
      <c r="AG217" s="39">
        <v>0</v>
      </c>
      <c r="AH217" s="130">
        <v>0</v>
      </c>
      <c r="AI217" s="164">
        <f t="shared" ref="AI217" si="1297">+AG217</f>
        <v>0</v>
      </c>
      <c r="AJ217" s="166" t="s">
        <v>1226</v>
      </c>
      <c r="AK217" s="164">
        <f t="shared" ref="AK217" si="1298">+AI217</f>
        <v>0</v>
      </c>
      <c r="AL217" s="166" t="s">
        <v>1226</v>
      </c>
      <c r="AM217" s="164">
        <f t="shared" ref="AM217" si="1299">+AK217</f>
        <v>0</v>
      </c>
      <c r="AN217" s="166" t="s">
        <v>1226</v>
      </c>
      <c r="AO217" s="164">
        <f t="shared" ref="AO217" si="1300">+AM217</f>
        <v>0</v>
      </c>
      <c r="AP217" s="166" t="s">
        <v>1226</v>
      </c>
      <c r="AQ217" s="136"/>
      <c r="AR217" s="165" t="s">
        <v>1226</v>
      </c>
      <c r="AS217" s="167">
        <f t="shared" ref="AS217:AS218" si="1301">+AU217</f>
        <v>1</v>
      </c>
      <c r="AT217" s="165" t="s">
        <v>1226</v>
      </c>
      <c r="AU217" s="167">
        <f t="shared" ref="AU217:AU218" si="1302">+AW217</f>
        <v>1</v>
      </c>
      <c r="AV217" s="39">
        <v>0</v>
      </c>
      <c r="AW217" s="128">
        <v>1</v>
      </c>
      <c r="AX217" s="164">
        <f t="shared" si="1227"/>
        <v>0</v>
      </c>
      <c r="AY217" s="166" t="s">
        <v>1226</v>
      </c>
      <c r="AZ217" s="164">
        <f t="shared" si="1228"/>
        <v>0</v>
      </c>
      <c r="BA217" s="166" t="s">
        <v>1226</v>
      </c>
      <c r="BB217" s="164">
        <f t="shared" si="1253"/>
        <v>0</v>
      </c>
      <c r="BC217" s="166" t="s">
        <v>1226</v>
      </c>
      <c r="BD217" s="98">
        <v>0</v>
      </c>
      <c r="BE217" s="40">
        <v>0</v>
      </c>
      <c r="BF217" s="164">
        <f t="shared" si="1254"/>
        <v>0</v>
      </c>
      <c r="BG217" s="166" t="s">
        <v>1226</v>
      </c>
      <c r="BH217" s="98">
        <v>0</v>
      </c>
      <c r="BI217" s="40">
        <v>0</v>
      </c>
      <c r="BJ217" s="164">
        <f t="shared" si="1255"/>
        <v>0</v>
      </c>
      <c r="BK217" s="166" t="s">
        <v>1226</v>
      </c>
      <c r="BL217" s="164">
        <f t="shared" si="1256"/>
        <v>0</v>
      </c>
      <c r="BM217" s="166" t="s">
        <v>1226</v>
      </c>
      <c r="BN217" s="164">
        <f t="shared" si="1257"/>
        <v>0</v>
      </c>
      <c r="BO217" s="166" t="s">
        <v>1226</v>
      </c>
      <c r="BP217" s="164">
        <f t="shared" si="1258"/>
        <v>0</v>
      </c>
      <c r="BQ217" s="166" t="s">
        <v>1226</v>
      </c>
      <c r="BR217" s="164">
        <f t="shared" ref="BR217" si="1303">+BP217</f>
        <v>0</v>
      </c>
      <c r="BS217" s="166" t="s">
        <v>1226</v>
      </c>
      <c r="BT217" s="132"/>
      <c r="BU217" s="96">
        <v>0</v>
      </c>
      <c r="BV217" s="147">
        <v>0</v>
      </c>
      <c r="BW217" s="164">
        <f t="shared" ref="BW217" si="1304">+BU217</f>
        <v>0</v>
      </c>
      <c r="BX217" s="166" t="s">
        <v>1226</v>
      </c>
      <c r="BY217" s="164">
        <f t="shared" ref="BY217" si="1305">+BW217</f>
        <v>0</v>
      </c>
      <c r="BZ217" s="166" t="s">
        <v>1226</v>
      </c>
      <c r="CA217" s="149"/>
      <c r="CB217" s="150"/>
      <c r="CC217" s="149"/>
      <c r="CD217" s="150"/>
      <c r="CE217" s="149"/>
      <c r="CF217" s="150"/>
      <c r="CG217" s="149"/>
      <c r="CH217" s="149"/>
      <c r="CI217" t="s">
        <v>750</v>
      </c>
    </row>
    <row r="218" spans="1:87" ht="16.5" hidden="1">
      <c r="A218" t="s">
        <v>1530</v>
      </c>
      <c r="B218">
        <v>0</v>
      </c>
      <c r="D218" s="16" t="s">
        <v>129</v>
      </c>
      <c r="E218" t="s">
        <v>822</v>
      </c>
      <c r="G218" s="16" t="s">
        <v>369</v>
      </c>
      <c r="H218" s="197" t="s">
        <v>1315</v>
      </c>
      <c r="I218" s="9"/>
      <c r="J218" s="21"/>
      <c r="K218" s="164">
        <v>0</v>
      </c>
      <c r="L218" s="166" t="s">
        <v>1226</v>
      </c>
      <c r="M218" s="10">
        <v>0</v>
      </c>
      <c r="N218" s="4">
        <v>0</v>
      </c>
      <c r="O218" s="3">
        <v>0</v>
      </c>
      <c r="P218" s="4">
        <v>0</v>
      </c>
      <c r="Q218" s="164">
        <f t="shared" si="1277"/>
        <v>0</v>
      </c>
      <c r="R218" s="166" t="s">
        <v>1226</v>
      </c>
      <c r="S218" s="3">
        <v>0</v>
      </c>
      <c r="T218" s="4">
        <v>0</v>
      </c>
      <c r="U218" s="164">
        <v>0</v>
      </c>
      <c r="V218" s="166" t="s">
        <v>1226</v>
      </c>
      <c r="W218" s="3">
        <v>0</v>
      </c>
      <c r="X218" s="4">
        <v>0</v>
      </c>
      <c r="Y218" s="10">
        <v>0</v>
      </c>
      <c r="Z218" s="4">
        <v>0</v>
      </c>
      <c r="AA218" s="10">
        <v>0</v>
      </c>
      <c r="AB218" s="4">
        <v>0</v>
      </c>
      <c r="AC218" s="164">
        <f t="shared" ref="AC218" si="1306">+AE218</f>
        <v>0</v>
      </c>
      <c r="AD218" s="166" t="s">
        <v>1226</v>
      </c>
      <c r="AE218" s="39">
        <v>0</v>
      </c>
      <c r="AF218" s="130">
        <v>0</v>
      </c>
      <c r="AG218" s="39">
        <v>0</v>
      </c>
      <c r="AH218" s="130">
        <v>0</v>
      </c>
      <c r="AI218" s="164">
        <f t="shared" ref="AI218" si="1307">+AG218</f>
        <v>0</v>
      </c>
      <c r="AJ218" s="166" t="s">
        <v>1226</v>
      </c>
      <c r="AK218" s="164">
        <f t="shared" ref="AK218" si="1308">+AI218</f>
        <v>0</v>
      </c>
      <c r="AL218" s="166" t="s">
        <v>1226</v>
      </c>
      <c r="AM218" s="164">
        <f t="shared" ref="AM218" si="1309">+AK218</f>
        <v>0</v>
      </c>
      <c r="AN218" s="166" t="s">
        <v>1226</v>
      </c>
      <c r="AO218" s="164">
        <f t="shared" ref="AO218" si="1310">+AM218</f>
        <v>0</v>
      </c>
      <c r="AP218" s="166" t="s">
        <v>1226</v>
      </c>
      <c r="AQ218" s="136"/>
      <c r="AR218" s="165" t="s">
        <v>1226</v>
      </c>
      <c r="AS218" s="167">
        <f t="shared" si="1301"/>
        <v>1</v>
      </c>
      <c r="AT218" s="165" t="s">
        <v>1226</v>
      </c>
      <c r="AU218" s="167">
        <f t="shared" si="1302"/>
        <v>1</v>
      </c>
      <c r="AV218" s="39">
        <v>0</v>
      </c>
      <c r="AW218" s="128">
        <v>1</v>
      </c>
      <c r="AX218" s="164">
        <f t="shared" si="1227"/>
        <v>0</v>
      </c>
      <c r="AY218" s="166" t="s">
        <v>1226</v>
      </c>
      <c r="AZ218" s="164">
        <f t="shared" si="1228"/>
        <v>0</v>
      </c>
      <c r="BA218" s="166" t="s">
        <v>1226</v>
      </c>
      <c r="BB218" s="164">
        <f t="shared" si="1253"/>
        <v>0</v>
      </c>
      <c r="BC218" s="166" t="s">
        <v>1226</v>
      </c>
      <c r="BD218" s="98">
        <v>0</v>
      </c>
      <c r="BE218" s="40">
        <v>0</v>
      </c>
      <c r="BF218" s="164">
        <f t="shared" si="1254"/>
        <v>0</v>
      </c>
      <c r="BG218" s="166" t="s">
        <v>1226</v>
      </c>
      <c r="BH218" s="98">
        <v>0</v>
      </c>
      <c r="BI218" s="40">
        <v>0</v>
      </c>
      <c r="BJ218" s="164">
        <f t="shared" si="1255"/>
        <v>0</v>
      </c>
      <c r="BK218" s="166" t="s">
        <v>1226</v>
      </c>
      <c r="BL218" s="164">
        <f t="shared" si="1256"/>
        <v>0</v>
      </c>
      <c r="BM218" s="166" t="s">
        <v>1226</v>
      </c>
      <c r="BN218" s="164">
        <f t="shared" si="1257"/>
        <v>0</v>
      </c>
      <c r="BO218" s="166" t="s">
        <v>1226</v>
      </c>
      <c r="BP218" s="164">
        <f t="shared" si="1258"/>
        <v>0</v>
      </c>
      <c r="BQ218" s="166" t="s">
        <v>1226</v>
      </c>
      <c r="BR218" s="164">
        <f t="shared" ref="BR218" si="1311">+BP218</f>
        <v>0</v>
      </c>
      <c r="BS218" s="166" t="s">
        <v>1226</v>
      </c>
      <c r="BT218" s="132"/>
      <c r="BU218" s="96">
        <v>0</v>
      </c>
      <c r="BV218" s="147">
        <v>0</v>
      </c>
      <c r="BW218" s="164">
        <f t="shared" ref="BW218" si="1312">+BU218</f>
        <v>0</v>
      </c>
      <c r="BX218" s="166" t="s">
        <v>1226</v>
      </c>
      <c r="BY218" s="164">
        <f t="shared" ref="BY218" si="1313">+BW218</f>
        <v>0</v>
      </c>
      <c r="BZ218" s="166" t="s">
        <v>1226</v>
      </c>
      <c r="CA218" s="149"/>
      <c r="CB218" s="150"/>
      <c r="CC218" s="96"/>
      <c r="CD218" s="55"/>
      <c r="CE218" s="96"/>
      <c r="CF218" s="150"/>
      <c r="CG218" s="149"/>
      <c r="CH218" s="149"/>
      <c r="CI218" t="s">
        <v>750</v>
      </c>
    </row>
    <row r="219" spans="1:87" ht="16.5" hidden="1">
      <c r="A219" t="s">
        <v>1530</v>
      </c>
      <c r="B219">
        <v>0</v>
      </c>
      <c r="D219" s="16" t="s">
        <v>129</v>
      </c>
      <c r="E219" t="s">
        <v>822</v>
      </c>
      <c r="G219" s="16" t="s">
        <v>369</v>
      </c>
      <c r="H219" s="197" t="s">
        <v>1316</v>
      </c>
      <c r="I219" s="9"/>
      <c r="J219" s="21"/>
      <c r="K219" s="164">
        <v>0</v>
      </c>
      <c r="L219" s="166" t="s">
        <v>1226</v>
      </c>
      <c r="M219" s="10">
        <v>0</v>
      </c>
      <c r="N219" s="4">
        <v>0</v>
      </c>
      <c r="O219" s="3">
        <v>0</v>
      </c>
      <c r="P219" s="4">
        <v>0</v>
      </c>
      <c r="Q219" s="164">
        <f t="shared" si="1277"/>
        <v>0</v>
      </c>
      <c r="R219" s="166" t="s">
        <v>1226</v>
      </c>
      <c r="S219" s="3">
        <v>0</v>
      </c>
      <c r="T219" s="4">
        <v>0</v>
      </c>
      <c r="U219" s="164">
        <v>0</v>
      </c>
      <c r="V219" s="166" t="s">
        <v>1226</v>
      </c>
      <c r="W219" s="3">
        <v>0</v>
      </c>
      <c r="X219" s="4">
        <v>0</v>
      </c>
      <c r="Y219" s="10">
        <v>0</v>
      </c>
      <c r="Z219" s="4">
        <v>0</v>
      </c>
      <c r="AA219" s="10">
        <v>0</v>
      </c>
      <c r="AB219" s="4">
        <v>0</v>
      </c>
      <c r="AC219" s="164">
        <f t="shared" ref="AC219" si="1314">+AE219</f>
        <v>0</v>
      </c>
      <c r="AD219" s="166" t="s">
        <v>1226</v>
      </c>
      <c r="AE219" s="39">
        <v>0</v>
      </c>
      <c r="AF219" s="130">
        <v>0</v>
      </c>
      <c r="AG219" s="39">
        <v>0</v>
      </c>
      <c r="AH219" s="130">
        <v>0</v>
      </c>
      <c r="AI219" s="164">
        <f t="shared" ref="AI219" si="1315">+AG219</f>
        <v>0</v>
      </c>
      <c r="AJ219" s="166" t="s">
        <v>1226</v>
      </c>
      <c r="AK219" s="164">
        <f t="shared" ref="AK219" si="1316">+AI219</f>
        <v>0</v>
      </c>
      <c r="AL219" s="166" t="s">
        <v>1226</v>
      </c>
      <c r="AM219" s="164">
        <f t="shared" ref="AM219" si="1317">+AK219</f>
        <v>0</v>
      </c>
      <c r="AN219" s="166" t="s">
        <v>1226</v>
      </c>
      <c r="AO219" s="164">
        <f t="shared" ref="AO219" si="1318">+AM219</f>
        <v>0</v>
      </c>
      <c r="AP219" s="166" t="s">
        <v>1226</v>
      </c>
      <c r="AQ219" s="136"/>
      <c r="AR219" s="181">
        <f t="shared" ref="AR219:AR220" si="1319">+AT219</f>
        <v>9</v>
      </c>
      <c r="AS219" s="166" t="s">
        <v>1226</v>
      </c>
      <c r="AT219" s="181">
        <f t="shared" ref="AT219:AT220" si="1320">+AV219</f>
        <v>9</v>
      </c>
      <c r="AU219" s="166" t="s">
        <v>1226</v>
      </c>
      <c r="AV219" s="39">
        <v>9</v>
      </c>
      <c r="AW219" s="128">
        <v>0</v>
      </c>
      <c r="AX219" s="164">
        <f t="shared" si="1227"/>
        <v>0</v>
      </c>
      <c r="AY219" s="166" t="s">
        <v>1226</v>
      </c>
      <c r="AZ219" s="164">
        <f t="shared" si="1228"/>
        <v>0</v>
      </c>
      <c r="BA219" s="166" t="s">
        <v>1226</v>
      </c>
      <c r="BB219" s="164">
        <f t="shared" si="1253"/>
        <v>0</v>
      </c>
      <c r="BC219" s="166" t="s">
        <v>1226</v>
      </c>
      <c r="BD219" s="98">
        <v>0</v>
      </c>
      <c r="BE219" s="40">
        <v>0</v>
      </c>
      <c r="BF219" s="164">
        <f t="shared" si="1254"/>
        <v>0</v>
      </c>
      <c r="BG219" s="166" t="s">
        <v>1226</v>
      </c>
      <c r="BH219" s="98">
        <v>0</v>
      </c>
      <c r="BI219" s="40">
        <v>0</v>
      </c>
      <c r="BJ219" s="164">
        <f t="shared" si="1255"/>
        <v>0</v>
      </c>
      <c r="BK219" s="166" t="s">
        <v>1226</v>
      </c>
      <c r="BL219" s="164">
        <f t="shared" si="1256"/>
        <v>0</v>
      </c>
      <c r="BM219" s="166" t="s">
        <v>1226</v>
      </c>
      <c r="BN219" s="164">
        <f t="shared" si="1257"/>
        <v>0</v>
      </c>
      <c r="BO219" s="166" t="s">
        <v>1226</v>
      </c>
      <c r="BP219" s="164">
        <f t="shared" si="1258"/>
        <v>0</v>
      </c>
      <c r="BQ219" s="166" t="s">
        <v>1226</v>
      </c>
      <c r="BR219" s="164">
        <f t="shared" ref="BR219" si="1321">+BP219</f>
        <v>0</v>
      </c>
      <c r="BS219" s="166" t="s">
        <v>1226</v>
      </c>
      <c r="BT219" s="132"/>
      <c r="BU219" s="96">
        <v>0</v>
      </c>
      <c r="BV219" s="147">
        <v>0</v>
      </c>
      <c r="BW219" s="164">
        <f t="shared" ref="BW219" si="1322">+BU219</f>
        <v>0</v>
      </c>
      <c r="BX219" s="166" t="s">
        <v>1226</v>
      </c>
      <c r="BY219" s="164">
        <f t="shared" ref="BY219" si="1323">+BW219</f>
        <v>0</v>
      </c>
      <c r="BZ219" s="166" t="s">
        <v>1226</v>
      </c>
      <c r="CA219" s="149"/>
      <c r="CB219" s="150"/>
      <c r="CC219" s="96"/>
      <c r="CD219" s="55"/>
      <c r="CE219" s="96"/>
      <c r="CF219" s="150"/>
      <c r="CG219" s="149"/>
      <c r="CH219" s="149"/>
    </row>
    <row r="220" spans="1:87" ht="16.5" hidden="1">
      <c r="A220" t="s">
        <v>1530</v>
      </c>
      <c r="B220">
        <v>0</v>
      </c>
      <c r="D220" s="16" t="s">
        <v>129</v>
      </c>
      <c r="E220" t="s">
        <v>822</v>
      </c>
      <c r="G220" s="16" t="s">
        <v>369</v>
      </c>
      <c r="H220" s="197" t="s">
        <v>1317</v>
      </c>
      <c r="I220" s="9"/>
      <c r="J220" s="21"/>
      <c r="K220" s="164">
        <v>0</v>
      </c>
      <c r="L220" s="166" t="s">
        <v>1226</v>
      </c>
      <c r="M220" s="10">
        <v>0</v>
      </c>
      <c r="N220" s="4">
        <v>0</v>
      </c>
      <c r="O220" s="3">
        <v>0</v>
      </c>
      <c r="P220" s="4">
        <v>0</v>
      </c>
      <c r="Q220" s="164">
        <f t="shared" si="1277"/>
        <v>0</v>
      </c>
      <c r="R220" s="166" t="s">
        <v>1226</v>
      </c>
      <c r="S220" s="3">
        <v>0</v>
      </c>
      <c r="T220" s="4">
        <v>0</v>
      </c>
      <c r="U220" s="164">
        <v>0</v>
      </c>
      <c r="V220" s="166" t="s">
        <v>1226</v>
      </c>
      <c r="W220" s="3">
        <v>0</v>
      </c>
      <c r="X220" s="4">
        <v>0</v>
      </c>
      <c r="Y220" s="10">
        <v>0</v>
      </c>
      <c r="Z220" s="4">
        <v>0</v>
      </c>
      <c r="AA220" s="10">
        <v>0</v>
      </c>
      <c r="AB220" s="4">
        <v>0</v>
      </c>
      <c r="AC220" s="164">
        <f t="shared" ref="AC220" si="1324">+AE220</f>
        <v>0</v>
      </c>
      <c r="AD220" s="166" t="s">
        <v>1226</v>
      </c>
      <c r="AE220" s="39">
        <v>0</v>
      </c>
      <c r="AF220" s="130">
        <v>0</v>
      </c>
      <c r="AG220" s="39">
        <v>0</v>
      </c>
      <c r="AH220" s="130">
        <v>0</v>
      </c>
      <c r="AI220" s="164">
        <f t="shared" ref="AI220" si="1325">+AG220</f>
        <v>0</v>
      </c>
      <c r="AJ220" s="166" t="s">
        <v>1226</v>
      </c>
      <c r="AK220" s="164">
        <f t="shared" ref="AK220" si="1326">+AI220</f>
        <v>0</v>
      </c>
      <c r="AL220" s="166" t="s">
        <v>1226</v>
      </c>
      <c r="AM220" s="164">
        <f t="shared" ref="AM220" si="1327">+AK220</f>
        <v>0</v>
      </c>
      <c r="AN220" s="166" t="s">
        <v>1226</v>
      </c>
      <c r="AO220" s="164">
        <f t="shared" ref="AO220" si="1328">+AM220</f>
        <v>0</v>
      </c>
      <c r="AP220" s="166" t="s">
        <v>1226</v>
      </c>
      <c r="AQ220" s="133"/>
      <c r="AR220" s="181">
        <f t="shared" si="1319"/>
        <v>2</v>
      </c>
      <c r="AS220" s="166" t="s">
        <v>1226</v>
      </c>
      <c r="AT220" s="181">
        <f t="shared" si="1320"/>
        <v>2</v>
      </c>
      <c r="AU220" s="166" t="s">
        <v>1226</v>
      </c>
      <c r="AV220" s="39">
        <v>2</v>
      </c>
      <c r="AW220" s="128">
        <v>0</v>
      </c>
      <c r="AX220" s="164">
        <f t="shared" si="1227"/>
        <v>0</v>
      </c>
      <c r="AY220" s="166" t="s">
        <v>1226</v>
      </c>
      <c r="AZ220" s="164">
        <f t="shared" si="1228"/>
        <v>0</v>
      </c>
      <c r="BA220" s="166" t="s">
        <v>1226</v>
      </c>
      <c r="BB220" s="164">
        <f t="shared" si="1253"/>
        <v>0</v>
      </c>
      <c r="BC220" s="166" t="s">
        <v>1226</v>
      </c>
      <c r="BD220" s="98">
        <v>0</v>
      </c>
      <c r="BE220" s="40">
        <v>0</v>
      </c>
      <c r="BF220" s="164">
        <f t="shared" si="1254"/>
        <v>0</v>
      </c>
      <c r="BG220" s="166" t="s">
        <v>1226</v>
      </c>
      <c r="BH220" s="98">
        <v>0</v>
      </c>
      <c r="BI220" s="40">
        <v>0</v>
      </c>
      <c r="BJ220" s="164">
        <f t="shared" si="1255"/>
        <v>0</v>
      </c>
      <c r="BK220" s="166" t="s">
        <v>1226</v>
      </c>
      <c r="BL220" s="164">
        <f t="shared" si="1256"/>
        <v>0</v>
      </c>
      <c r="BM220" s="166" t="s">
        <v>1226</v>
      </c>
      <c r="BN220" s="164">
        <f t="shared" si="1257"/>
        <v>0</v>
      </c>
      <c r="BO220" s="166" t="s">
        <v>1226</v>
      </c>
      <c r="BP220" s="164">
        <f t="shared" si="1258"/>
        <v>0</v>
      </c>
      <c r="BQ220" s="166" t="s">
        <v>1226</v>
      </c>
      <c r="BR220" s="164">
        <f t="shared" ref="BR220:BR221" si="1329">+BP220</f>
        <v>0</v>
      </c>
      <c r="BS220" s="166" t="s">
        <v>1226</v>
      </c>
      <c r="BT220" s="132"/>
      <c r="BU220" s="96">
        <v>0</v>
      </c>
      <c r="BV220" s="147">
        <v>0</v>
      </c>
      <c r="BW220" s="164">
        <f t="shared" ref="BW220:BW221" si="1330">+BU220</f>
        <v>0</v>
      </c>
      <c r="BX220" s="166" t="s">
        <v>1226</v>
      </c>
      <c r="BY220" s="164">
        <f t="shared" ref="BY220:BY221" si="1331">+BW220</f>
        <v>0</v>
      </c>
      <c r="BZ220" s="166" t="s">
        <v>1226</v>
      </c>
      <c r="CA220" s="96"/>
      <c r="CB220" s="55"/>
      <c r="CC220" s="96"/>
      <c r="CD220" s="55"/>
      <c r="CE220" s="96"/>
      <c r="CF220" s="55"/>
      <c r="CG220" s="96"/>
      <c r="CH220" s="96"/>
    </row>
    <row r="221" spans="1:87" ht="16.5" hidden="1">
      <c r="A221" t="s">
        <v>1530</v>
      </c>
      <c r="B221">
        <v>0</v>
      </c>
      <c r="D221" s="16" t="s">
        <v>129</v>
      </c>
      <c r="E221" s="37" t="s">
        <v>822</v>
      </c>
      <c r="F221" s="126"/>
      <c r="G221" s="16" t="s">
        <v>369</v>
      </c>
      <c r="H221" s="197" t="s">
        <v>2827</v>
      </c>
      <c r="I221" s="20">
        <f>+K221</f>
        <v>0</v>
      </c>
      <c r="J221" s="166" t="s">
        <v>54</v>
      </c>
      <c r="K221" s="164">
        <v>0</v>
      </c>
      <c r="L221" s="166" t="s">
        <v>1226</v>
      </c>
      <c r="M221" s="10">
        <v>0</v>
      </c>
      <c r="N221" s="4">
        <v>0</v>
      </c>
      <c r="O221" s="3">
        <v>0</v>
      </c>
      <c r="P221" s="4">
        <v>0</v>
      </c>
      <c r="Q221" s="164">
        <f t="shared" si="1277"/>
        <v>0</v>
      </c>
      <c r="R221" s="166" t="s">
        <v>1226</v>
      </c>
      <c r="S221" s="3">
        <v>0</v>
      </c>
      <c r="T221" s="4">
        <v>0</v>
      </c>
      <c r="U221" s="164">
        <v>0</v>
      </c>
      <c r="V221" s="166" t="s">
        <v>1226</v>
      </c>
      <c r="W221" s="3">
        <v>0</v>
      </c>
      <c r="X221" s="4">
        <v>0</v>
      </c>
      <c r="Y221" s="10">
        <v>0</v>
      </c>
      <c r="Z221" s="4">
        <v>0</v>
      </c>
      <c r="AA221" s="10">
        <v>0</v>
      </c>
      <c r="AB221" s="4">
        <v>0</v>
      </c>
      <c r="AC221" s="164">
        <f t="shared" ref="AC221" si="1332">+AE221</f>
        <v>0</v>
      </c>
      <c r="AD221" s="166" t="s">
        <v>1226</v>
      </c>
      <c r="AE221" s="39">
        <v>0</v>
      </c>
      <c r="AF221" s="130">
        <v>0</v>
      </c>
      <c r="AG221" s="39">
        <v>0</v>
      </c>
      <c r="AH221" s="130">
        <v>1.0000000000000001E-5</v>
      </c>
      <c r="AI221" s="164">
        <f t="shared" ref="AI221" si="1333">+AG221</f>
        <v>0</v>
      </c>
      <c r="AJ221" s="166" t="s">
        <v>1226</v>
      </c>
      <c r="AK221" s="164">
        <f t="shared" ref="AK221" si="1334">+AI221</f>
        <v>0</v>
      </c>
      <c r="AL221" s="166" t="s">
        <v>1226</v>
      </c>
      <c r="AM221" s="164">
        <f t="shared" ref="AM221" si="1335">+AK221</f>
        <v>0</v>
      </c>
      <c r="AN221" s="166" t="s">
        <v>1226</v>
      </c>
      <c r="AO221" s="164">
        <f t="shared" ref="AO221" si="1336">+AM221</f>
        <v>0</v>
      </c>
      <c r="AP221" s="166" t="s">
        <v>1226</v>
      </c>
      <c r="AQ221" s="136"/>
      <c r="AR221" s="165" t="s">
        <v>1226</v>
      </c>
      <c r="AS221" s="166">
        <f t="shared" ref="AS221" si="1337">+AU221</f>
        <v>1</v>
      </c>
      <c r="AT221" s="165" t="s">
        <v>1226</v>
      </c>
      <c r="AU221" s="166">
        <f t="shared" ref="AU221" si="1338">+AW221</f>
        <v>1</v>
      </c>
      <c r="AV221" s="39">
        <v>0</v>
      </c>
      <c r="AW221" s="128">
        <v>1</v>
      </c>
      <c r="AX221" s="58"/>
      <c r="AY221" s="168"/>
      <c r="AZ221" s="58"/>
      <c r="BA221" s="168"/>
      <c r="BB221" s="58"/>
      <c r="BC221" s="168"/>
      <c r="BD221" s="107">
        <v>2</v>
      </c>
      <c r="BE221" s="1072">
        <v>3</v>
      </c>
      <c r="BF221" s="164">
        <f t="shared" si="1254"/>
        <v>2</v>
      </c>
      <c r="BG221" s="166">
        <f>+BE221</f>
        <v>3</v>
      </c>
      <c r="BH221" s="107">
        <v>1</v>
      </c>
      <c r="BI221" s="128">
        <v>27</v>
      </c>
      <c r="BJ221" s="164">
        <f t="shared" ref="BJ221:BK225" si="1339">+BH221</f>
        <v>1</v>
      </c>
      <c r="BK221" s="166">
        <f t="shared" si="1339"/>
        <v>27</v>
      </c>
      <c r="BL221" s="164">
        <f t="shared" ref="BL221:BM225" si="1340">+BJ221</f>
        <v>1</v>
      </c>
      <c r="BM221" s="166">
        <f t="shared" si="1340"/>
        <v>27</v>
      </c>
      <c r="BN221" s="164">
        <f t="shared" ref="BN221:BO225" si="1341">+BL221</f>
        <v>1</v>
      </c>
      <c r="BO221" s="166">
        <f t="shared" si="1341"/>
        <v>27</v>
      </c>
      <c r="BP221" s="164">
        <f t="shared" ref="BP221:BQ225" si="1342">+BN221</f>
        <v>1</v>
      </c>
      <c r="BQ221" s="166">
        <f t="shared" si="1342"/>
        <v>27</v>
      </c>
      <c r="BR221" s="164">
        <f t="shared" si="1329"/>
        <v>1</v>
      </c>
      <c r="BS221" s="166">
        <f t="shared" ref="BS221" si="1343">+BQ221</f>
        <v>27</v>
      </c>
      <c r="BT221" s="136"/>
      <c r="BU221" s="96">
        <v>4</v>
      </c>
      <c r="BV221" s="55">
        <v>26</v>
      </c>
      <c r="BW221" s="164">
        <f t="shared" si="1330"/>
        <v>4</v>
      </c>
      <c r="BX221" s="166">
        <f t="shared" ref="BX221" si="1344">+BV221</f>
        <v>26</v>
      </c>
      <c r="BY221" s="164">
        <f t="shared" si="1331"/>
        <v>4</v>
      </c>
      <c r="BZ221" s="166">
        <f t="shared" ref="BZ221" si="1345">+BX221</f>
        <v>26</v>
      </c>
      <c r="CA221" s="149"/>
      <c r="CB221" s="150"/>
      <c r="CC221" s="96"/>
      <c r="CD221" s="55"/>
      <c r="CE221" s="96"/>
      <c r="CF221" s="150"/>
      <c r="CG221" s="149"/>
      <c r="CH221" s="149"/>
      <c r="CI221" t="s">
        <v>751</v>
      </c>
    </row>
    <row r="222" spans="1:87" ht="16.5" hidden="1">
      <c r="A222" t="s">
        <v>1530</v>
      </c>
      <c r="B222">
        <v>0</v>
      </c>
      <c r="D222" s="16" t="s">
        <v>129</v>
      </c>
      <c r="E222" t="s">
        <v>822</v>
      </c>
      <c r="G222" s="16" t="s">
        <v>369</v>
      </c>
      <c r="H222" s="197" t="s">
        <v>1318</v>
      </c>
      <c r="I222" s="9"/>
      <c r="J222" s="21"/>
      <c r="K222" s="164">
        <v>0</v>
      </c>
      <c r="L222" s="166" t="s">
        <v>1226</v>
      </c>
      <c r="M222" s="10">
        <v>0</v>
      </c>
      <c r="N222" s="4">
        <v>0</v>
      </c>
      <c r="O222" s="3">
        <v>0</v>
      </c>
      <c r="P222" s="4">
        <v>0</v>
      </c>
      <c r="Q222" s="164">
        <f t="shared" si="1277"/>
        <v>0</v>
      </c>
      <c r="R222" s="166" t="s">
        <v>1226</v>
      </c>
      <c r="S222" s="3">
        <v>0</v>
      </c>
      <c r="T222" s="4">
        <v>0</v>
      </c>
      <c r="U222" s="164">
        <v>0</v>
      </c>
      <c r="V222" s="166" t="s">
        <v>1226</v>
      </c>
      <c r="W222" s="3">
        <v>0</v>
      </c>
      <c r="X222" s="4">
        <v>0</v>
      </c>
      <c r="Y222" s="10">
        <v>0</v>
      </c>
      <c r="Z222" s="4">
        <v>0</v>
      </c>
      <c r="AA222" s="10">
        <v>0</v>
      </c>
      <c r="AB222" s="4">
        <v>0</v>
      </c>
      <c r="AC222" s="164">
        <f t="shared" ref="AC222" si="1346">+AE222</f>
        <v>0</v>
      </c>
      <c r="AD222" s="166" t="s">
        <v>1226</v>
      </c>
      <c r="AE222" s="39">
        <v>0</v>
      </c>
      <c r="AF222" s="130">
        <v>0</v>
      </c>
      <c r="AG222" s="39">
        <v>0</v>
      </c>
      <c r="AH222" s="130">
        <v>0</v>
      </c>
      <c r="AI222" s="164">
        <f t="shared" ref="AI222" si="1347">+AG222</f>
        <v>0</v>
      </c>
      <c r="AJ222" s="166" t="s">
        <v>1226</v>
      </c>
      <c r="AK222" s="164">
        <f t="shared" ref="AK222" si="1348">+AI222</f>
        <v>0</v>
      </c>
      <c r="AL222" s="166" t="s">
        <v>1226</v>
      </c>
      <c r="AM222" s="164">
        <f t="shared" ref="AM222" si="1349">+AK222</f>
        <v>0</v>
      </c>
      <c r="AN222" s="166" t="s">
        <v>1226</v>
      </c>
      <c r="AO222" s="164">
        <f t="shared" ref="AO222" si="1350">+AM222</f>
        <v>0</v>
      </c>
      <c r="AP222" s="166" t="s">
        <v>1226</v>
      </c>
      <c r="AQ222" s="133"/>
      <c r="AR222" s="181">
        <f t="shared" ref="AR222" si="1351">+AT222</f>
        <v>0</v>
      </c>
      <c r="AS222" s="166" t="s">
        <v>1226</v>
      </c>
      <c r="AT222" s="181">
        <f t="shared" ref="AT222" si="1352">+AV222</f>
        <v>0</v>
      </c>
      <c r="AU222" s="166" t="s">
        <v>1226</v>
      </c>
      <c r="AV222" s="39">
        <v>0</v>
      </c>
      <c r="AW222" s="128">
        <v>0</v>
      </c>
      <c r="AX222" s="164">
        <f t="shared" ref="AX222:AX225" si="1353">+AZ222</f>
        <v>0</v>
      </c>
      <c r="AY222" s="166" t="s">
        <v>1226</v>
      </c>
      <c r="AZ222" s="164">
        <f t="shared" ref="AZ222:AZ225" si="1354">+BB222</f>
        <v>0</v>
      </c>
      <c r="BA222" s="166" t="s">
        <v>1226</v>
      </c>
      <c r="BB222" s="164">
        <f t="shared" ref="BB222:BB225" si="1355">+BD222</f>
        <v>0</v>
      </c>
      <c r="BC222" s="166" t="s">
        <v>1226</v>
      </c>
      <c r="BD222" s="98">
        <v>0</v>
      </c>
      <c r="BE222" s="40">
        <v>0</v>
      </c>
      <c r="BF222" s="164">
        <f t="shared" si="1254"/>
        <v>0</v>
      </c>
      <c r="BG222" s="166" t="s">
        <v>1226</v>
      </c>
      <c r="BH222" s="98">
        <v>0</v>
      </c>
      <c r="BI222" s="40">
        <v>0</v>
      </c>
      <c r="BJ222" s="164">
        <f t="shared" si="1339"/>
        <v>0</v>
      </c>
      <c r="BK222" s="166" t="s">
        <v>1226</v>
      </c>
      <c r="BL222" s="164">
        <f t="shared" si="1340"/>
        <v>0</v>
      </c>
      <c r="BM222" s="166" t="s">
        <v>1226</v>
      </c>
      <c r="BN222" s="164">
        <f t="shared" si="1341"/>
        <v>0</v>
      </c>
      <c r="BO222" s="166" t="s">
        <v>1226</v>
      </c>
      <c r="BP222" s="164">
        <f t="shared" si="1342"/>
        <v>0</v>
      </c>
      <c r="BQ222" s="166" t="s">
        <v>1226</v>
      </c>
      <c r="BR222" s="164">
        <f t="shared" ref="BR222" si="1356">+BP222</f>
        <v>0</v>
      </c>
      <c r="BS222" s="166" t="s">
        <v>1226</v>
      </c>
      <c r="BT222" s="132"/>
      <c r="BU222" s="96">
        <v>0</v>
      </c>
      <c r="BV222" s="147">
        <v>0</v>
      </c>
      <c r="BW222" s="164">
        <f t="shared" ref="BW222" si="1357">+BU222</f>
        <v>0</v>
      </c>
      <c r="BX222" s="166" t="s">
        <v>1226</v>
      </c>
      <c r="BY222" s="164">
        <f t="shared" ref="BY222" si="1358">+BW222</f>
        <v>0</v>
      </c>
      <c r="BZ222" s="166" t="s">
        <v>1226</v>
      </c>
      <c r="CA222" s="96"/>
      <c r="CB222" s="55"/>
      <c r="CC222" s="96"/>
      <c r="CD222" s="55"/>
      <c r="CE222" s="96"/>
      <c r="CF222" s="55"/>
      <c r="CG222" s="96"/>
      <c r="CH222" s="96"/>
      <c r="CI222" t="s">
        <v>751</v>
      </c>
    </row>
    <row r="223" spans="1:87" ht="16.5" hidden="1">
      <c r="A223" t="s">
        <v>1530</v>
      </c>
      <c r="B223">
        <v>0</v>
      </c>
      <c r="D223" s="16" t="s">
        <v>129</v>
      </c>
      <c r="E223" t="s">
        <v>822</v>
      </c>
      <c r="G223" s="16" t="s">
        <v>369</v>
      </c>
      <c r="H223" s="197" t="s">
        <v>1319</v>
      </c>
      <c r="I223" s="9"/>
      <c r="J223" s="21"/>
      <c r="K223" s="164">
        <v>0</v>
      </c>
      <c r="L223" s="166" t="s">
        <v>1226</v>
      </c>
      <c r="M223" s="10">
        <v>0</v>
      </c>
      <c r="N223" s="4">
        <v>0</v>
      </c>
      <c r="O223" s="3">
        <v>0</v>
      </c>
      <c r="P223" s="4">
        <v>0</v>
      </c>
      <c r="Q223" s="164">
        <f t="shared" si="1277"/>
        <v>0</v>
      </c>
      <c r="R223" s="166" t="s">
        <v>1226</v>
      </c>
      <c r="S223" s="3">
        <v>0</v>
      </c>
      <c r="T223" s="4">
        <v>0</v>
      </c>
      <c r="U223" s="164">
        <v>0</v>
      </c>
      <c r="V223" s="166" t="s">
        <v>1226</v>
      </c>
      <c r="W223" s="3">
        <v>0</v>
      </c>
      <c r="X223" s="4">
        <v>0</v>
      </c>
      <c r="Y223" s="10">
        <v>0</v>
      </c>
      <c r="Z223" s="4">
        <v>0</v>
      </c>
      <c r="AA223" s="10">
        <v>0</v>
      </c>
      <c r="AB223" s="4">
        <v>0</v>
      </c>
      <c r="AC223" s="164">
        <f t="shared" ref="AC223:AC224" si="1359">+AE223</f>
        <v>0</v>
      </c>
      <c r="AD223" s="166" t="s">
        <v>1226</v>
      </c>
      <c r="AE223" s="39">
        <v>0</v>
      </c>
      <c r="AF223" s="130">
        <v>0</v>
      </c>
      <c r="AG223" s="39">
        <v>0</v>
      </c>
      <c r="AH223" s="130">
        <v>0</v>
      </c>
      <c r="AI223" s="164">
        <f t="shared" ref="AI223:AI224" si="1360">+AG223</f>
        <v>0</v>
      </c>
      <c r="AJ223" s="166" t="s">
        <v>1226</v>
      </c>
      <c r="AK223" s="164">
        <f t="shared" ref="AK223:AK224" si="1361">+AI223</f>
        <v>0</v>
      </c>
      <c r="AL223" s="166" t="s">
        <v>1226</v>
      </c>
      <c r="AM223" s="164">
        <f t="shared" ref="AM223:AM224" si="1362">+AK223</f>
        <v>0</v>
      </c>
      <c r="AN223" s="166" t="s">
        <v>1226</v>
      </c>
      <c r="AO223" s="164">
        <f t="shared" ref="AO223:AO224" si="1363">+AM223</f>
        <v>0</v>
      </c>
      <c r="AP223" s="166" t="s">
        <v>1226</v>
      </c>
      <c r="AQ223" s="136"/>
      <c r="AR223" s="181">
        <v>0</v>
      </c>
      <c r="AS223" s="167">
        <f t="shared" ref="AS223:AU223" si="1364">+AU223</f>
        <v>15</v>
      </c>
      <c r="AT223" s="181">
        <v>0</v>
      </c>
      <c r="AU223" s="167">
        <f t="shared" si="1364"/>
        <v>15</v>
      </c>
      <c r="AV223" s="39">
        <v>0</v>
      </c>
      <c r="AW223" s="128">
        <v>15</v>
      </c>
      <c r="AX223" s="164">
        <f t="shared" si="1353"/>
        <v>0</v>
      </c>
      <c r="AY223" s="166" t="s">
        <v>1226</v>
      </c>
      <c r="AZ223" s="164">
        <f t="shared" si="1354"/>
        <v>0</v>
      </c>
      <c r="BA223" s="166" t="s">
        <v>1226</v>
      </c>
      <c r="BB223" s="164">
        <f t="shared" si="1355"/>
        <v>0</v>
      </c>
      <c r="BC223" s="166" t="s">
        <v>1226</v>
      </c>
      <c r="BD223" s="98">
        <v>0</v>
      </c>
      <c r="BE223" s="40">
        <v>0</v>
      </c>
      <c r="BF223" s="164">
        <f t="shared" si="1254"/>
        <v>0</v>
      </c>
      <c r="BG223" s="166" t="s">
        <v>1226</v>
      </c>
      <c r="BH223" s="98">
        <v>0</v>
      </c>
      <c r="BI223" s="40">
        <v>0</v>
      </c>
      <c r="BJ223" s="164">
        <f t="shared" si="1339"/>
        <v>0</v>
      </c>
      <c r="BK223" s="166" t="s">
        <v>1226</v>
      </c>
      <c r="BL223" s="164">
        <f t="shared" si="1340"/>
        <v>0</v>
      </c>
      <c r="BM223" s="166" t="s">
        <v>1226</v>
      </c>
      <c r="BN223" s="164">
        <f t="shared" si="1341"/>
        <v>0</v>
      </c>
      <c r="BO223" s="166" t="s">
        <v>1226</v>
      </c>
      <c r="BP223" s="164">
        <f t="shared" si="1342"/>
        <v>0</v>
      </c>
      <c r="BQ223" s="166" t="s">
        <v>1226</v>
      </c>
      <c r="BR223" s="164">
        <f t="shared" ref="BR223" si="1365">+BP223</f>
        <v>0</v>
      </c>
      <c r="BS223" s="166" t="s">
        <v>1226</v>
      </c>
      <c r="BT223" s="132"/>
      <c r="BU223" s="96">
        <v>0</v>
      </c>
      <c r="BV223" s="147">
        <v>0</v>
      </c>
      <c r="BW223" s="164">
        <f t="shared" ref="BW223" si="1366">+BU223</f>
        <v>0</v>
      </c>
      <c r="BX223" s="166" t="s">
        <v>1226</v>
      </c>
      <c r="BY223" s="164">
        <f t="shared" ref="BY223" si="1367">+BW223</f>
        <v>0</v>
      </c>
      <c r="BZ223" s="166" t="s">
        <v>1226</v>
      </c>
      <c r="CA223" s="149"/>
      <c r="CB223" s="150"/>
      <c r="CC223" s="96"/>
      <c r="CD223" s="55"/>
      <c r="CE223" s="96"/>
      <c r="CF223" s="150"/>
      <c r="CG223" s="149"/>
      <c r="CH223" s="149"/>
    </row>
    <row r="224" spans="1:87" ht="16.5" hidden="1">
      <c r="A224" t="s">
        <v>1530</v>
      </c>
      <c r="B224">
        <v>0</v>
      </c>
      <c r="D224" s="16" t="s">
        <v>129</v>
      </c>
      <c r="E224" t="s">
        <v>822</v>
      </c>
      <c r="G224" s="16" t="s">
        <v>369</v>
      </c>
      <c r="H224" s="197" t="s">
        <v>1320</v>
      </c>
      <c r="I224" s="9"/>
      <c r="J224" s="21"/>
      <c r="K224" s="164">
        <v>0</v>
      </c>
      <c r="L224" s="166" t="s">
        <v>1226</v>
      </c>
      <c r="M224" s="10">
        <v>0</v>
      </c>
      <c r="N224" s="4">
        <v>0</v>
      </c>
      <c r="O224" s="3">
        <v>0</v>
      </c>
      <c r="P224" s="4">
        <v>0</v>
      </c>
      <c r="Q224" s="164">
        <f t="shared" si="1277"/>
        <v>0</v>
      </c>
      <c r="R224" s="166" t="s">
        <v>1226</v>
      </c>
      <c r="S224" s="3">
        <v>0</v>
      </c>
      <c r="T224" s="4">
        <v>0</v>
      </c>
      <c r="U224" s="164">
        <v>0</v>
      </c>
      <c r="V224" s="166" t="s">
        <v>1226</v>
      </c>
      <c r="W224" s="3">
        <v>0</v>
      </c>
      <c r="X224" s="4">
        <v>0</v>
      </c>
      <c r="Y224" s="10">
        <v>0</v>
      </c>
      <c r="Z224" s="4">
        <v>0</v>
      </c>
      <c r="AA224" s="10">
        <v>0</v>
      </c>
      <c r="AB224" s="4">
        <v>0</v>
      </c>
      <c r="AC224" s="164">
        <f t="shared" si="1359"/>
        <v>0</v>
      </c>
      <c r="AD224" s="166" t="s">
        <v>1226</v>
      </c>
      <c r="AE224" s="39">
        <v>0</v>
      </c>
      <c r="AF224" s="130">
        <v>0</v>
      </c>
      <c r="AG224" s="39">
        <v>0</v>
      </c>
      <c r="AH224" s="130">
        <v>0</v>
      </c>
      <c r="AI224" s="164">
        <f t="shared" si="1360"/>
        <v>0</v>
      </c>
      <c r="AJ224" s="166" t="s">
        <v>1226</v>
      </c>
      <c r="AK224" s="164">
        <f t="shared" si="1361"/>
        <v>0</v>
      </c>
      <c r="AL224" s="166" t="s">
        <v>1226</v>
      </c>
      <c r="AM224" s="164">
        <f t="shared" si="1362"/>
        <v>0</v>
      </c>
      <c r="AN224" s="166" t="s">
        <v>1226</v>
      </c>
      <c r="AO224" s="164">
        <f t="shared" si="1363"/>
        <v>0</v>
      </c>
      <c r="AP224" s="166" t="s">
        <v>1226</v>
      </c>
      <c r="AQ224" s="133"/>
      <c r="AR224" s="181">
        <f t="shared" ref="AR224:AR225" si="1368">+AT224</f>
        <v>20</v>
      </c>
      <c r="AS224" s="166" t="s">
        <v>1226</v>
      </c>
      <c r="AT224" s="181">
        <f t="shared" ref="AT224:AT225" si="1369">+AV224</f>
        <v>20</v>
      </c>
      <c r="AU224" s="166" t="s">
        <v>1226</v>
      </c>
      <c r="AV224" s="39">
        <v>20</v>
      </c>
      <c r="AW224" s="128">
        <v>0</v>
      </c>
      <c r="AX224" s="164">
        <f t="shared" si="1353"/>
        <v>0</v>
      </c>
      <c r="AY224" s="166" t="s">
        <v>1226</v>
      </c>
      <c r="AZ224" s="164">
        <f t="shared" si="1354"/>
        <v>0</v>
      </c>
      <c r="BA224" s="166" t="s">
        <v>1226</v>
      </c>
      <c r="BB224" s="164">
        <f t="shared" si="1355"/>
        <v>0</v>
      </c>
      <c r="BC224" s="166" t="s">
        <v>1226</v>
      </c>
      <c r="BD224" s="18">
        <v>0</v>
      </c>
      <c r="BE224" s="5">
        <v>0</v>
      </c>
      <c r="BF224" s="164">
        <f t="shared" si="1254"/>
        <v>0</v>
      </c>
      <c r="BG224" s="166" t="s">
        <v>1226</v>
      </c>
      <c r="BH224" s="98">
        <v>0</v>
      </c>
      <c r="BI224" s="40">
        <v>0</v>
      </c>
      <c r="BJ224" s="164">
        <f t="shared" si="1339"/>
        <v>0</v>
      </c>
      <c r="BK224" s="166" t="s">
        <v>1226</v>
      </c>
      <c r="BL224" s="164">
        <f t="shared" si="1340"/>
        <v>0</v>
      </c>
      <c r="BM224" s="166" t="s">
        <v>1226</v>
      </c>
      <c r="BN224" s="164">
        <f t="shared" si="1341"/>
        <v>0</v>
      </c>
      <c r="BO224" s="166" t="s">
        <v>1226</v>
      </c>
      <c r="BP224" s="164">
        <f t="shared" si="1342"/>
        <v>0</v>
      </c>
      <c r="BQ224" s="166" t="s">
        <v>1226</v>
      </c>
      <c r="BR224" s="164">
        <f t="shared" ref="BR224" si="1370">+BP224</f>
        <v>0</v>
      </c>
      <c r="BS224" s="166" t="s">
        <v>1226</v>
      </c>
      <c r="BT224" s="132"/>
      <c r="BU224" s="96">
        <v>0</v>
      </c>
      <c r="BV224" s="147">
        <v>0</v>
      </c>
      <c r="BW224" s="164">
        <f t="shared" ref="BW224" si="1371">+BU224</f>
        <v>0</v>
      </c>
      <c r="BX224" s="166" t="s">
        <v>1226</v>
      </c>
      <c r="BY224" s="164">
        <f t="shared" ref="BY224" si="1372">+BW224</f>
        <v>0</v>
      </c>
      <c r="BZ224" s="166" t="s">
        <v>1226</v>
      </c>
      <c r="CA224" s="96"/>
      <c r="CB224" s="55"/>
      <c r="CC224" s="96"/>
      <c r="CD224" s="55"/>
      <c r="CE224" s="96"/>
      <c r="CF224" s="55"/>
      <c r="CG224" s="96"/>
      <c r="CH224" s="96"/>
      <c r="CI224" s="38" t="s">
        <v>752</v>
      </c>
    </row>
    <row r="225" spans="1:94" ht="16.5" hidden="1">
      <c r="A225" t="s">
        <v>1530</v>
      </c>
      <c r="B225">
        <v>0</v>
      </c>
      <c r="D225" s="126" t="s">
        <v>129</v>
      </c>
      <c r="E225" t="s">
        <v>822</v>
      </c>
      <c r="G225" s="16" t="s">
        <v>369</v>
      </c>
      <c r="H225" s="197" t="s">
        <v>1321</v>
      </c>
      <c r="I225" s="9"/>
      <c r="J225" s="21"/>
      <c r="K225" s="164">
        <v>0</v>
      </c>
      <c r="L225" s="166" t="s">
        <v>1226</v>
      </c>
      <c r="M225" s="10">
        <v>0</v>
      </c>
      <c r="N225" s="4">
        <v>0</v>
      </c>
      <c r="O225" s="3">
        <v>0</v>
      </c>
      <c r="P225" s="4">
        <v>0</v>
      </c>
      <c r="Q225" s="164">
        <f t="shared" si="1277"/>
        <v>0</v>
      </c>
      <c r="R225" s="166" t="s">
        <v>1226</v>
      </c>
      <c r="S225" s="3">
        <v>0</v>
      </c>
      <c r="T225" s="4">
        <v>0</v>
      </c>
      <c r="U225" s="164">
        <v>0</v>
      </c>
      <c r="V225" s="166" t="s">
        <v>1226</v>
      </c>
      <c r="W225" s="3">
        <v>0</v>
      </c>
      <c r="X225" s="4">
        <v>0</v>
      </c>
      <c r="Y225" s="10">
        <v>0</v>
      </c>
      <c r="Z225" s="4">
        <v>0</v>
      </c>
      <c r="AA225" s="10">
        <v>0</v>
      </c>
      <c r="AB225" s="4">
        <v>0</v>
      </c>
      <c r="AC225" s="164">
        <f t="shared" ref="AC225" si="1373">+AE225</f>
        <v>0</v>
      </c>
      <c r="AD225" s="166" t="s">
        <v>1226</v>
      </c>
      <c r="AE225" s="39">
        <v>0</v>
      </c>
      <c r="AF225" s="130">
        <v>0</v>
      </c>
      <c r="AG225" s="39">
        <v>0</v>
      </c>
      <c r="AH225" s="130">
        <v>0</v>
      </c>
      <c r="AI225" s="164">
        <f t="shared" ref="AI225" si="1374">+AG225</f>
        <v>0</v>
      </c>
      <c r="AJ225" s="166" t="s">
        <v>1226</v>
      </c>
      <c r="AK225" s="164">
        <f t="shared" ref="AK225" si="1375">+AI225</f>
        <v>0</v>
      </c>
      <c r="AL225" s="166" t="s">
        <v>1226</v>
      </c>
      <c r="AM225" s="164">
        <f t="shared" ref="AM225" si="1376">+AK225</f>
        <v>0</v>
      </c>
      <c r="AN225" s="166" t="s">
        <v>1226</v>
      </c>
      <c r="AO225" s="164">
        <f t="shared" ref="AO225" si="1377">+AM225</f>
        <v>0</v>
      </c>
      <c r="AP225" s="166" t="s">
        <v>1226</v>
      </c>
      <c r="AQ225" s="133"/>
      <c r="AR225" s="181">
        <f t="shared" si="1368"/>
        <v>0</v>
      </c>
      <c r="AS225" s="166" t="s">
        <v>1226</v>
      </c>
      <c r="AT225" s="181">
        <f t="shared" si="1369"/>
        <v>0</v>
      </c>
      <c r="AU225" s="166" t="s">
        <v>1226</v>
      </c>
      <c r="AV225" s="39">
        <v>0</v>
      </c>
      <c r="AW225" s="128">
        <v>0</v>
      </c>
      <c r="AX225" s="164">
        <f t="shared" si="1353"/>
        <v>0</v>
      </c>
      <c r="AY225" s="166" t="s">
        <v>1226</v>
      </c>
      <c r="AZ225" s="164">
        <f t="shared" si="1354"/>
        <v>0</v>
      </c>
      <c r="BA225" s="166" t="s">
        <v>1226</v>
      </c>
      <c r="BB225" s="164">
        <f t="shared" si="1355"/>
        <v>0</v>
      </c>
      <c r="BC225" s="166" t="s">
        <v>1226</v>
      </c>
      <c r="BD225" s="18">
        <v>0</v>
      </c>
      <c r="BE225" s="5">
        <v>0</v>
      </c>
      <c r="BF225" s="164">
        <f t="shared" si="1254"/>
        <v>0</v>
      </c>
      <c r="BG225" s="166" t="s">
        <v>1226</v>
      </c>
      <c r="BH225" s="107">
        <v>1</v>
      </c>
      <c r="BI225" s="40">
        <v>0</v>
      </c>
      <c r="BJ225" s="164">
        <f t="shared" si="1339"/>
        <v>1</v>
      </c>
      <c r="BK225" s="166" t="s">
        <v>1226</v>
      </c>
      <c r="BL225" s="164">
        <f t="shared" si="1340"/>
        <v>1</v>
      </c>
      <c r="BM225" s="166" t="s">
        <v>1226</v>
      </c>
      <c r="BN225" s="164">
        <f t="shared" si="1341"/>
        <v>1</v>
      </c>
      <c r="BO225" s="166" t="s">
        <v>1226</v>
      </c>
      <c r="BP225" s="164">
        <f t="shared" si="1342"/>
        <v>1</v>
      </c>
      <c r="BQ225" s="166" t="s">
        <v>1226</v>
      </c>
      <c r="BR225" s="164">
        <f t="shared" ref="BR225" si="1378">+BP225</f>
        <v>1</v>
      </c>
      <c r="BS225" s="166" t="s">
        <v>1226</v>
      </c>
      <c r="BT225" s="132"/>
      <c r="BU225" s="96">
        <v>0</v>
      </c>
      <c r="BV225" s="147">
        <v>0</v>
      </c>
      <c r="BW225" s="164">
        <f t="shared" ref="BW225" si="1379">+BU225</f>
        <v>0</v>
      </c>
      <c r="BX225" s="166" t="s">
        <v>1226</v>
      </c>
      <c r="BY225" s="164">
        <f t="shared" ref="BY225" si="1380">+BW225</f>
        <v>0</v>
      </c>
      <c r="BZ225" s="166" t="s">
        <v>1226</v>
      </c>
      <c r="CA225" s="96"/>
      <c r="CB225" s="55"/>
      <c r="CC225" s="96"/>
      <c r="CD225" s="55"/>
      <c r="CE225" s="96"/>
      <c r="CF225" s="55"/>
      <c r="CG225" s="96"/>
      <c r="CH225" s="96"/>
      <c r="CI225" s="38"/>
    </row>
    <row r="226" spans="1:94" ht="16.5" hidden="1">
      <c r="H226" s="197"/>
      <c r="I226" s="9"/>
      <c r="J226" s="22"/>
      <c r="K226" s="52" t="s">
        <v>2525</v>
      </c>
      <c r="L226" s="161"/>
      <c r="M226" s="10"/>
      <c r="N226" s="4"/>
      <c r="O226" s="3"/>
      <c r="P226" s="4"/>
      <c r="Q226" s="164"/>
      <c r="R226" s="166"/>
      <c r="S226" s="3"/>
      <c r="T226" s="4"/>
      <c r="U226" s="164"/>
      <c r="V226" s="166"/>
      <c r="W226" s="3"/>
      <c r="X226" s="4"/>
      <c r="Y226" s="10"/>
      <c r="Z226" s="4"/>
      <c r="AA226" s="10"/>
      <c r="AB226" s="4"/>
      <c r="AC226" s="164"/>
      <c r="AD226" s="166"/>
      <c r="AE226" s="39"/>
      <c r="AF226" s="130"/>
      <c r="AG226" s="39"/>
      <c r="AH226" s="130"/>
      <c r="AI226" s="164"/>
      <c r="AJ226" s="166"/>
      <c r="AK226" s="164"/>
      <c r="AL226" s="166"/>
      <c r="AM226" s="164"/>
      <c r="AN226" s="166"/>
      <c r="AO226" s="164"/>
      <c r="AP226" s="166"/>
      <c r="AQ226" s="600"/>
      <c r="AR226" s="101"/>
      <c r="AS226" s="180"/>
      <c r="AT226" s="101"/>
      <c r="AU226" s="180"/>
      <c r="AV226" s="52"/>
      <c r="AW226" s="107"/>
      <c r="AX226" s="101"/>
      <c r="AY226" s="180"/>
      <c r="AZ226" s="101"/>
      <c r="BA226" s="180"/>
      <c r="BB226" s="58"/>
      <c r="BC226" s="168"/>
      <c r="BD226" s="18"/>
      <c r="BE226" s="18"/>
      <c r="BF226" s="101"/>
      <c r="BG226" s="180"/>
      <c r="BH226" s="107"/>
      <c r="BI226" s="98"/>
      <c r="BJ226" s="101"/>
      <c r="BK226" s="180"/>
      <c r="BL226" s="101"/>
      <c r="BM226" s="168"/>
      <c r="BN226" s="101"/>
      <c r="BO226" s="180"/>
      <c r="BP226" s="101"/>
      <c r="BQ226" s="180"/>
      <c r="BR226" s="180"/>
      <c r="BS226" s="180"/>
      <c r="BT226" s="600"/>
      <c r="BU226" s="96"/>
      <c r="BV226" s="96"/>
      <c r="BW226" s="96"/>
      <c r="BX226" s="96"/>
      <c r="BY226" s="96"/>
      <c r="BZ226" s="55"/>
      <c r="CA226" s="96"/>
      <c r="CB226" s="96"/>
      <c r="CC226" s="96"/>
      <c r="CD226" s="96"/>
      <c r="CE226" s="96"/>
      <c r="CF226" s="96"/>
      <c r="CG226" s="96"/>
      <c r="CH226" s="96"/>
      <c r="CI226" s="38"/>
    </row>
    <row r="227" spans="1:94" ht="16.5" hidden="1">
      <c r="A227" t="s">
        <v>1534</v>
      </c>
      <c r="B227">
        <v>20155</v>
      </c>
      <c r="D227" s="16" t="s">
        <v>824</v>
      </c>
      <c r="E227" t="s">
        <v>822</v>
      </c>
      <c r="G227" s="16" t="s">
        <v>825</v>
      </c>
      <c r="H227" s="197" t="s">
        <v>1328</v>
      </c>
      <c r="K227" s="164">
        <v>0</v>
      </c>
      <c r="L227" s="166" t="s">
        <v>1226</v>
      </c>
      <c r="M227" s="10">
        <v>0</v>
      </c>
      <c r="N227" s="4">
        <v>0</v>
      </c>
      <c r="O227" s="3">
        <v>0</v>
      </c>
      <c r="P227" s="4">
        <v>0</v>
      </c>
      <c r="Q227" s="164">
        <v>0</v>
      </c>
      <c r="R227" s="166" t="s">
        <v>1226</v>
      </c>
      <c r="S227" s="3">
        <v>5</v>
      </c>
      <c r="U227" s="164">
        <f>+W227</f>
        <v>0</v>
      </c>
      <c r="V227" s="166" t="s">
        <v>1226</v>
      </c>
      <c r="W227" s="3">
        <v>0</v>
      </c>
      <c r="X227" s="4">
        <v>0</v>
      </c>
      <c r="Y227" s="164">
        <f t="shared" ref="Y227:Y236" si="1381">+AA227</f>
        <v>0</v>
      </c>
      <c r="Z227" s="166" t="s">
        <v>1226</v>
      </c>
      <c r="AA227" s="164">
        <f t="shared" ref="AA227:AA236" si="1382">+AC227</f>
        <v>0</v>
      </c>
      <c r="AB227" s="166" t="s">
        <v>1226</v>
      </c>
      <c r="AC227" s="164">
        <f>+AE227</f>
        <v>0</v>
      </c>
      <c r="AD227" s="166" t="s">
        <v>1226</v>
      </c>
      <c r="AE227" s="39">
        <v>0</v>
      </c>
      <c r="AF227" s="130">
        <v>0</v>
      </c>
      <c r="AG227" s="39">
        <v>0</v>
      </c>
      <c r="AH227" s="130">
        <v>0</v>
      </c>
      <c r="AI227" s="164">
        <f t="shared" ref="AI227:AI228" si="1383">+AG227</f>
        <v>0</v>
      </c>
      <c r="AJ227" s="166" t="s">
        <v>1226</v>
      </c>
      <c r="AK227" s="164">
        <f t="shared" ref="AK227:AK236" si="1384">+AI227</f>
        <v>0</v>
      </c>
      <c r="AL227" s="166" t="s">
        <v>1226</v>
      </c>
      <c r="AM227" s="39">
        <v>0</v>
      </c>
      <c r="AN227" s="130">
        <v>0</v>
      </c>
      <c r="AO227" s="164">
        <f t="shared" ref="AO227" si="1385">+AM227</f>
        <v>0</v>
      </c>
      <c r="AP227" s="166" t="s">
        <v>1226</v>
      </c>
      <c r="BL227" s="164">
        <f t="shared" ref="BL227" si="1386">+BJ227</f>
        <v>0</v>
      </c>
      <c r="BM227" s="166" t="s">
        <v>1226</v>
      </c>
      <c r="BN227" s="164">
        <f t="shared" ref="BN227" si="1387">+BL227</f>
        <v>0</v>
      </c>
      <c r="BO227" s="166" t="s">
        <v>1226</v>
      </c>
      <c r="BP227" s="164">
        <f t="shared" ref="BP227" si="1388">+BN227</f>
        <v>0</v>
      </c>
      <c r="BQ227" s="166" t="s">
        <v>1226</v>
      </c>
      <c r="BR227" s="164">
        <f t="shared" ref="BR227:BR237" si="1389">+BP227</f>
        <v>0</v>
      </c>
      <c r="BS227" s="166" t="s">
        <v>1226</v>
      </c>
      <c r="BT227" s="138"/>
      <c r="BU227" s="164">
        <f>+BW227</f>
        <v>1</v>
      </c>
      <c r="BV227" s="166" t="s">
        <v>1226</v>
      </c>
      <c r="BW227" s="96">
        <v>1</v>
      </c>
      <c r="BX227" s="55">
        <v>0</v>
      </c>
      <c r="BY227" s="96">
        <v>3</v>
      </c>
      <c r="BZ227" s="55">
        <v>0</v>
      </c>
    </row>
    <row r="228" spans="1:94" ht="16.5" hidden="1">
      <c r="A228" t="s">
        <v>1534</v>
      </c>
      <c r="B228">
        <v>20155</v>
      </c>
      <c r="D228" s="16" t="s">
        <v>824</v>
      </c>
      <c r="E228" s="37" t="s">
        <v>822</v>
      </c>
      <c r="F228" s="126"/>
      <c r="G228" s="16" t="s">
        <v>825</v>
      </c>
      <c r="H228" s="197" t="s">
        <v>1326</v>
      </c>
      <c r="I228" s="9"/>
      <c r="J228" s="21" t="s">
        <v>54</v>
      </c>
      <c r="K228" s="164">
        <v>0</v>
      </c>
      <c r="L228" s="166" t="s">
        <v>1226</v>
      </c>
      <c r="M228" s="10">
        <v>0</v>
      </c>
      <c r="N228" s="4">
        <v>0</v>
      </c>
      <c r="O228" s="3">
        <v>0</v>
      </c>
      <c r="P228" s="4">
        <v>0</v>
      </c>
      <c r="Q228" s="3">
        <v>0</v>
      </c>
      <c r="R228" s="4">
        <v>0</v>
      </c>
      <c r="S228" s="3">
        <v>1</v>
      </c>
      <c r="T228" s="4">
        <v>0</v>
      </c>
      <c r="U228" s="164">
        <f>+W228</f>
        <v>6</v>
      </c>
      <c r="V228" s="166">
        <f>+X228</f>
        <v>43</v>
      </c>
      <c r="W228" s="3">
        <v>6</v>
      </c>
      <c r="X228" s="4">
        <v>43</v>
      </c>
      <c r="Y228" s="164">
        <f t="shared" si="1381"/>
        <v>7</v>
      </c>
      <c r="Z228" s="166">
        <f t="shared" ref="Z228" si="1390">+AB228</f>
        <v>84</v>
      </c>
      <c r="AA228" s="164">
        <f t="shared" si="1382"/>
        <v>7</v>
      </c>
      <c r="AB228" s="166">
        <f t="shared" ref="AB228" si="1391">+AD228</f>
        <v>84</v>
      </c>
      <c r="AC228" s="164">
        <f>+AE228</f>
        <v>7</v>
      </c>
      <c r="AD228" s="166">
        <f>+AF228</f>
        <v>84</v>
      </c>
      <c r="AE228" s="39">
        <v>7</v>
      </c>
      <c r="AF228" s="130">
        <v>84</v>
      </c>
      <c r="AG228" s="172">
        <v>10</v>
      </c>
      <c r="AH228" s="174">
        <v>76</v>
      </c>
      <c r="AI228" s="164">
        <f t="shared" si="1383"/>
        <v>10</v>
      </c>
      <c r="AJ228" s="166">
        <f t="shared" ref="AJ228" si="1392">+AH228</f>
        <v>76</v>
      </c>
      <c r="AK228" s="164">
        <f>+AM228</f>
        <v>20</v>
      </c>
      <c r="AL228" s="166">
        <f>+AN228</f>
        <v>113</v>
      </c>
      <c r="AM228" s="3">
        <f>15+5</f>
        <v>20</v>
      </c>
      <c r="AN228" s="4">
        <v>113</v>
      </c>
      <c r="AO228" s="392">
        <f>+AM228</f>
        <v>20</v>
      </c>
      <c r="AP228" s="166">
        <f>+AN228</f>
        <v>113</v>
      </c>
      <c r="AQ228" s="138"/>
      <c r="AR228" s="170">
        <f>12+28+13+7+3+2+1+6+10+2+1</f>
        <v>85</v>
      </c>
      <c r="AS228" s="170">
        <f>10+18+12+24+14+43</f>
        <v>121</v>
      </c>
      <c r="AT228" s="128">
        <f t="shared" ref="AT228" si="1393">+AV228</f>
        <v>130</v>
      </c>
      <c r="AU228" s="167">
        <f t="shared" ref="AU228" si="1394">+AW228</f>
        <v>120</v>
      </c>
      <c r="AV228" s="181">
        <f t="shared" ref="AV228" si="1395">+AX228</f>
        <v>130</v>
      </c>
      <c r="AW228" s="167">
        <f t="shared" ref="AW228" si="1396">+AY228</f>
        <v>120</v>
      </c>
      <c r="AX228" s="181">
        <f t="shared" ref="AX228" si="1397">+AZ228</f>
        <v>130</v>
      </c>
      <c r="AY228" s="167">
        <f t="shared" ref="AY228" si="1398">+BA228</f>
        <v>120</v>
      </c>
      <c r="AZ228" s="181">
        <f t="shared" ref="AZ228" si="1399">+BB228</f>
        <v>130</v>
      </c>
      <c r="BA228" s="167">
        <f t="shared" ref="BA228" si="1400">+BC228</f>
        <v>120</v>
      </c>
      <c r="BB228" s="181">
        <f t="shared" ref="BB228" si="1401">+BD228</f>
        <v>130</v>
      </c>
      <c r="BC228" s="167">
        <f t="shared" ref="BC228" si="1402">+BE228</f>
        <v>120</v>
      </c>
      <c r="BD228" s="177">
        <f>7+7+3+2+26+26+9+20+10+16+1+2+1</f>
        <v>130</v>
      </c>
      <c r="BE228" s="1073">
        <f>1+1+16+18+17+18+25+24</f>
        <v>120</v>
      </c>
      <c r="BF228" s="164">
        <f t="shared" ref="BF228:BG228" si="1403">+BD228</f>
        <v>130</v>
      </c>
      <c r="BG228" s="166">
        <f t="shared" si="1403"/>
        <v>120</v>
      </c>
      <c r="BH228" s="164">
        <f t="shared" ref="BH228:BI228" si="1404">+BF228</f>
        <v>130</v>
      </c>
      <c r="BI228" s="166">
        <f t="shared" si="1404"/>
        <v>120</v>
      </c>
      <c r="BJ228" s="164">
        <f t="shared" ref="BJ228:BK228" si="1405">+BH228</f>
        <v>130</v>
      </c>
      <c r="BK228" s="166">
        <f t="shared" si="1405"/>
        <v>120</v>
      </c>
      <c r="BL228" s="164">
        <f t="shared" ref="BL228:BM229" si="1406">+BJ228</f>
        <v>130</v>
      </c>
      <c r="BM228" s="166">
        <f t="shared" si="1406"/>
        <v>120</v>
      </c>
      <c r="BN228" s="164">
        <f t="shared" ref="BN228:BO229" si="1407">+BL228</f>
        <v>130</v>
      </c>
      <c r="BO228" s="166">
        <f t="shared" si="1407"/>
        <v>120</v>
      </c>
      <c r="BP228" s="164">
        <f t="shared" ref="BP228:BQ229" si="1408">+BN228</f>
        <v>130</v>
      </c>
      <c r="BQ228" s="166">
        <f t="shared" si="1408"/>
        <v>120</v>
      </c>
      <c r="BR228" s="164">
        <f t="shared" si="1389"/>
        <v>130</v>
      </c>
      <c r="BS228" s="166">
        <f t="shared" ref="BS228" si="1409">+BQ228</f>
        <v>120</v>
      </c>
      <c r="BT228" s="138"/>
      <c r="BU228" s="164">
        <f>+BW228</f>
        <v>65</v>
      </c>
      <c r="BV228" s="166">
        <f>+BX228</f>
        <v>123</v>
      </c>
      <c r="BW228" s="96">
        <v>65</v>
      </c>
      <c r="BX228" s="55">
        <f>8+5+7+6+19+13+6+12+12+7+6+4+6+2+7+3</f>
        <v>123</v>
      </c>
      <c r="BY228" s="96">
        <f>5+4+5+2+6+3+7+3+4+5+5+8+3+11</f>
        <v>71</v>
      </c>
      <c r="BZ228" s="55">
        <f>13+18+11+6+14+13+16+6+1+10+6+3</f>
        <v>117</v>
      </c>
      <c r="CA228" s="96"/>
      <c r="CB228" s="55"/>
      <c r="CC228" s="96"/>
      <c r="CD228" s="55"/>
      <c r="CE228" s="96"/>
      <c r="CF228" s="55"/>
      <c r="CG228" s="96"/>
      <c r="CH228" s="96"/>
      <c r="CI228" s="38" t="s">
        <v>156</v>
      </c>
      <c r="CJ228" t="s">
        <v>632</v>
      </c>
      <c r="CL228" s="26"/>
      <c r="CP228" s="56" t="s">
        <v>263</v>
      </c>
    </row>
    <row r="229" spans="1:94" ht="16.5" hidden="1">
      <c r="A229" t="s">
        <v>1534</v>
      </c>
      <c r="B229">
        <v>20155</v>
      </c>
      <c r="D229" s="16" t="s">
        <v>824</v>
      </c>
      <c r="E229" t="s">
        <v>822</v>
      </c>
      <c r="G229" s="16" t="s">
        <v>825</v>
      </c>
      <c r="H229" s="197" t="s">
        <v>1327</v>
      </c>
      <c r="I229" s="9"/>
      <c r="J229" s="21"/>
      <c r="K229" s="164">
        <v>0</v>
      </c>
      <c r="L229" s="166" t="s">
        <v>1226</v>
      </c>
      <c r="M229" s="10">
        <v>0</v>
      </c>
      <c r="N229" s="4">
        <v>0</v>
      </c>
      <c r="O229" s="3">
        <v>0</v>
      </c>
      <c r="P229" s="4">
        <v>0</v>
      </c>
      <c r="Q229" s="3">
        <v>0</v>
      </c>
      <c r="R229" s="4">
        <v>0</v>
      </c>
      <c r="S229" s="3">
        <v>1</v>
      </c>
      <c r="T229" s="4">
        <v>6</v>
      </c>
      <c r="U229" s="164">
        <f>+W229</f>
        <v>1</v>
      </c>
      <c r="V229" s="166" t="s">
        <v>1226</v>
      </c>
      <c r="W229" s="3">
        <v>1</v>
      </c>
      <c r="X229" s="4">
        <v>0</v>
      </c>
      <c r="Y229" s="164">
        <f t="shared" si="1381"/>
        <v>1</v>
      </c>
      <c r="Z229" s="166" t="s">
        <v>1226</v>
      </c>
      <c r="AA229" s="164">
        <f t="shared" si="1382"/>
        <v>1</v>
      </c>
      <c r="AB229" s="166" t="s">
        <v>1226</v>
      </c>
      <c r="AC229" s="164">
        <f t="shared" ref="AC229:AC237" si="1410">+AE229</f>
        <v>1</v>
      </c>
      <c r="AD229" s="166" t="s">
        <v>1226</v>
      </c>
      <c r="AE229" s="39">
        <v>1</v>
      </c>
      <c r="AF229" s="130">
        <v>0</v>
      </c>
      <c r="AG229" s="39">
        <v>1</v>
      </c>
      <c r="AH229" s="130">
        <v>0</v>
      </c>
      <c r="AI229" s="164">
        <f t="shared" ref="AI229:AI237" si="1411">+AG229</f>
        <v>1</v>
      </c>
      <c r="AJ229" s="166" t="s">
        <v>1226</v>
      </c>
      <c r="AK229" s="164">
        <f t="shared" si="1384"/>
        <v>1</v>
      </c>
      <c r="AL229" s="166" t="s">
        <v>1226</v>
      </c>
      <c r="AM229" s="39">
        <v>1</v>
      </c>
      <c r="AN229" s="99" t="s">
        <v>1004</v>
      </c>
      <c r="AO229" s="164">
        <f t="shared" ref="AO229" si="1412">+AM229</f>
        <v>1</v>
      </c>
      <c r="AP229" s="166" t="s">
        <v>1226</v>
      </c>
      <c r="AQ229" s="138"/>
      <c r="AR229" s="170"/>
      <c r="AS229" s="128"/>
      <c r="AT229" s="58"/>
      <c r="AU229" s="44"/>
      <c r="AV229" s="58"/>
      <c r="AW229" s="44"/>
      <c r="AX229" s="58"/>
      <c r="AY229" s="44"/>
      <c r="AZ229" s="58"/>
      <c r="BA229" s="44"/>
      <c r="BB229" s="58"/>
      <c r="BC229" s="44"/>
      <c r="BD229" s="177"/>
      <c r="BE229" s="178"/>
      <c r="BF229" s="58"/>
      <c r="BG229" s="168"/>
      <c r="BH229" s="58"/>
      <c r="BI229" s="168"/>
      <c r="BJ229" s="58"/>
      <c r="BK229" s="168"/>
      <c r="BL229" s="164">
        <f t="shared" si="1406"/>
        <v>0</v>
      </c>
      <c r="BM229" s="166" t="s">
        <v>1226</v>
      </c>
      <c r="BN229" s="164">
        <f t="shared" si="1407"/>
        <v>0</v>
      </c>
      <c r="BO229" s="166" t="s">
        <v>1226</v>
      </c>
      <c r="BP229" s="164">
        <f t="shared" si="1408"/>
        <v>0</v>
      </c>
      <c r="BQ229" s="166" t="s">
        <v>1226</v>
      </c>
      <c r="BR229" s="164">
        <f t="shared" si="1389"/>
        <v>0</v>
      </c>
      <c r="BS229" s="166" t="s">
        <v>1226</v>
      </c>
      <c r="BT229" s="138"/>
      <c r="BU229" s="164">
        <f t="shared" ref="BU229:BU230" si="1413">+BW229</f>
        <v>1</v>
      </c>
      <c r="BV229" s="166" t="s">
        <v>1226</v>
      </c>
      <c r="BW229" s="96">
        <v>1</v>
      </c>
      <c r="BX229" s="55">
        <v>0</v>
      </c>
      <c r="BY229" s="96">
        <v>3</v>
      </c>
      <c r="BZ229" s="55"/>
      <c r="CA229" s="96"/>
      <c r="CB229" s="55"/>
      <c r="CC229" s="96"/>
      <c r="CD229" s="55"/>
      <c r="CE229" s="96"/>
      <c r="CF229" s="55"/>
      <c r="CG229" s="96"/>
      <c r="CH229" s="96"/>
      <c r="CI229" s="38"/>
      <c r="CL229" s="26"/>
      <c r="CP229" s="56"/>
    </row>
    <row r="230" spans="1:94" ht="16.5" hidden="1">
      <c r="A230" t="s">
        <v>1534</v>
      </c>
      <c r="B230">
        <v>20155</v>
      </c>
      <c r="D230" s="16" t="s">
        <v>824</v>
      </c>
      <c r="E230" t="s">
        <v>822</v>
      </c>
      <c r="G230" s="16" t="s">
        <v>825</v>
      </c>
      <c r="H230" s="197" t="s">
        <v>251</v>
      </c>
      <c r="I230" s="9"/>
      <c r="J230" s="21" t="s">
        <v>54</v>
      </c>
      <c r="K230" s="164">
        <v>0</v>
      </c>
      <c r="L230" s="166" t="s">
        <v>1226</v>
      </c>
      <c r="M230" s="10">
        <v>0</v>
      </c>
      <c r="N230" s="4">
        <v>0</v>
      </c>
      <c r="O230" s="3">
        <v>0</v>
      </c>
      <c r="P230" s="4">
        <v>0</v>
      </c>
      <c r="Q230" s="3">
        <v>0</v>
      </c>
      <c r="R230" s="4">
        <v>0</v>
      </c>
      <c r="S230" s="3">
        <v>1</v>
      </c>
      <c r="T230" s="4">
        <v>0</v>
      </c>
      <c r="U230" s="164">
        <f t="shared" ref="U230:U248" si="1414">+W230</f>
        <v>0</v>
      </c>
      <c r="V230" s="166" t="s">
        <v>1226</v>
      </c>
      <c r="W230" s="10">
        <v>0</v>
      </c>
      <c r="X230" s="4">
        <v>0</v>
      </c>
      <c r="Y230" s="164">
        <f t="shared" si="1381"/>
        <v>1</v>
      </c>
      <c r="Z230" s="166" t="s">
        <v>1226</v>
      </c>
      <c r="AA230" s="164">
        <f t="shared" si="1382"/>
        <v>1</v>
      </c>
      <c r="AB230" s="166" t="s">
        <v>1226</v>
      </c>
      <c r="AC230" s="164">
        <f t="shared" si="1410"/>
        <v>1</v>
      </c>
      <c r="AD230" s="166" t="s">
        <v>1226</v>
      </c>
      <c r="AE230" s="39">
        <v>1</v>
      </c>
      <c r="AF230" s="130">
        <v>0</v>
      </c>
      <c r="AG230" s="39">
        <v>1</v>
      </c>
      <c r="AH230" s="130">
        <v>0</v>
      </c>
      <c r="AI230" s="164">
        <f t="shared" si="1411"/>
        <v>1</v>
      </c>
      <c r="AJ230" s="166" t="s">
        <v>1226</v>
      </c>
      <c r="AK230" s="164">
        <f t="shared" si="1384"/>
        <v>1</v>
      </c>
      <c r="AL230" s="166" t="s">
        <v>1226</v>
      </c>
      <c r="AM230" s="3">
        <v>0</v>
      </c>
      <c r="AN230" s="4">
        <v>0</v>
      </c>
      <c r="AO230" s="164">
        <f t="shared" ref="AO230:AO235" si="1415">+AM230</f>
        <v>0</v>
      </c>
      <c r="AP230" s="166" t="s">
        <v>1226</v>
      </c>
      <c r="AQ230" s="132"/>
      <c r="AR230" s="170">
        <v>0</v>
      </c>
      <c r="AS230" s="40">
        <v>0</v>
      </c>
      <c r="AT230" s="164">
        <f t="shared" ref="AT230" si="1416">+AR230</f>
        <v>0</v>
      </c>
      <c r="AU230" s="166" t="s">
        <v>1226</v>
      </c>
      <c r="AV230" s="39">
        <v>0</v>
      </c>
      <c r="AW230" s="40">
        <v>0</v>
      </c>
      <c r="AX230" s="164">
        <f t="shared" ref="AX230" si="1417">+AV230</f>
        <v>0</v>
      </c>
      <c r="AY230" s="166" t="s">
        <v>1226</v>
      </c>
      <c r="AZ230" s="164">
        <f t="shared" ref="AZ230" si="1418">+AX230</f>
        <v>0</v>
      </c>
      <c r="BA230" s="166" t="s">
        <v>1226</v>
      </c>
      <c r="BB230" s="164">
        <f t="shared" ref="BB230" si="1419">+AZ230</f>
        <v>0</v>
      </c>
      <c r="BC230" s="166" t="s">
        <v>1226</v>
      </c>
      <c r="BD230" s="98">
        <v>0</v>
      </c>
      <c r="BE230" s="40">
        <v>0</v>
      </c>
      <c r="BF230" s="164">
        <f t="shared" ref="BF230" si="1420">+BD230</f>
        <v>0</v>
      </c>
      <c r="BG230" s="166" t="s">
        <v>1226</v>
      </c>
      <c r="BH230" s="164">
        <f t="shared" ref="BH230" si="1421">+BF230</f>
        <v>0</v>
      </c>
      <c r="BI230" s="166" t="s">
        <v>1226</v>
      </c>
      <c r="BJ230" s="164">
        <f t="shared" ref="BJ230" si="1422">+BH230</f>
        <v>0</v>
      </c>
      <c r="BK230" s="166" t="s">
        <v>1226</v>
      </c>
      <c r="BL230" s="164">
        <f t="shared" ref="BL230" si="1423">+BJ230</f>
        <v>0</v>
      </c>
      <c r="BM230" s="166" t="s">
        <v>1226</v>
      </c>
      <c r="BN230" s="164">
        <f t="shared" ref="BN230" si="1424">+BL230</f>
        <v>0</v>
      </c>
      <c r="BO230" s="166" t="s">
        <v>1226</v>
      </c>
      <c r="BP230" s="164">
        <f t="shared" ref="BP230" si="1425">+BN230</f>
        <v>0</v>
      </c>
      <c r="BQ230" s="166" t="s">
        <v>1226</v>
      </c>
      <c r="BR230" s="164">
        <f t="shared" si="1389"/>
        <v>0</v>
      </c>
      <c r="BS230" s="166" t="s">
        <v>1226</v>
      </c>
      <c r="BT230" s="132"/>
      <c r="BU230" s="164">
        <f t="shared" si="1413"/>
        <v>0</v>
      </c>
      <c r="BV230" s="166" t="s">
        <v>1226</v>
      </c>
      <c r="BW230" s="96">
        <v>0</v>
      </c>
      <c r="BX230" s="55">
        <v>0</v>
      </c>
      <c r="BY230" s="96">
        <v>0</v>
      </c>
      <c r="BZ230" s="55">
        <v>0</v>
      </c>
      <c r="CA230" s="146"/>
      <c r="CB230" s="147"/>
      <c r="CC230" s="96"/>
      <c r="CD230" s="55"/>
      <c r="CE230" s="96"/>
      <c r="CF230" s="147"/>
      <c r="CG230" s="146"/>
      <c r="CH230" s="146"/>
      <c r="CI230" t="s">
        <v>264</v>
      </c>
      <c r="CJ230" t="s">
        <v>361</v>
      </c>
      <c r="CL230" s="26"/>
    </row>
    <row r="231" spans="1:94" ht="16.5" hidden="1">
      <c r="A231" t="s">
        <v>1534</v>
      </c>
      <c r="B231">
        <v>20155</v>
      </c>
      <c r="D231" s="16" t="s">
        <v>824</v>
      </c>
      <c r="E231" t="s">
        <v>822</v>
      </c>
      <c r="G231" s="16" t="s">
        <v>825</v>
      </c>
      <c r="H231" s="197" t="s">
        <v>1330</v>
      </c>
      <c r="I231" s="9"/>
      <c r="J231" s="21"/>
      <c r="K231" s="164">
        <v>0</v>
      </c>
      <c r="L231" s="166" t="s">
        <v>1226</v>
      </c>
      <c r="M231" s="3">
        <v>0</v>
      </c>
      <c r="N231" s="4">
        <v>0</v>
      </c>
      <c r="O231" s="3">
        <v>0</v>
      </c>
      <c r="P231" s="4">
        <v>0</v>
      </c>
      <c r="Q231" s="3">
        <v>0</v>
      </c>
      <c r="R231" s="4">
        <v>0</v>
      </c>
      <c r="S231" s="3">
        <v>0</v>
      </c>
      <c r="T231" s="4">
        <v>0</v>
      </c>
      <c r="U231" s="164">
        <f t="shared" si="1414"/>
        <v>2</v>
      </c>
      <c r="V231" s="166">
        <f>+X231</f>
        <v>31</v>
      </c>
      <c r="W231" s="10">
        <v>2</v>
      </c>
      <c r="X231" s="4">
        <v>31</v>
      </c>
      <c r="Y231" s="164">
        <f t="shared" si="1381"/>
        <v>1</v>
      </c>
      <c r="Z231" s="166" t="s">
        <v>1226</v>
      </c>
      <c r="AA231" s="164">
        <f t="shared" si="1382"/>
        <v>1</v>
      </c>
      <c r="AB231" s="166" t="s">
        <v>1226</v>
      </c>
      <c r="AC231" s="164">
        <f t="shared" si="1410"/>
        <v>1</v>
      </c>
      <c r="AD231" s="166" t="s">
        <v>1226</v>
      </c>
      <c r="AE231" s="39">
        <v>1</v>
      </c>
      <c r="AF231" s="130">
        <v>0</v>
      </c>
      <c r="AG231" s="39">
        <v>1</v>
      </c>
      <c r="AH231" s="1055" t="s">
        <v>348</v>
      </c>
      <c r="AI231" s="164">
        <f t="shared" si="1411"/>
        <v>1</v>
      </c>
      <c r="AJ231" s="166" t="s">
        <v>1226</v>
      </c>
      <c r="AK231" s="164">
        <f t="shared" si="1384"/>
        <v>1</v>
      </c>
      <c r="AL231" s="166" t="s">
        <v>1226</v>
      </c>
      <c r="AM231" s="3">
        <v>0</v>
      </c>
      <c r="AN231" s="4">
        <v>0</v>
      </c>
      <c r="AO231" s="164">
        <f t="shared" si="1415"/>
        <v>0</v>
      </c>
      <c r="AP231" s="166" t="s">
        <v>1226</v>
      </c>
      <c r="AQ231" s="132"/>
      <c r="AR231" s="170"/>
      <c r="AS231" s="40"/>
      <c r="AT231" s="58"/>
      <c r="AU231" s="168"/>
      <c r="AV231" s="39"/>
      <c r="AW231" s="40"/>
      <c r="AX231" s="58"/>
      <c r="AY231" s="168"/>
      <c r="AZ231" s="58"/>
      <c r="BA231" s="168"/>
      <c r="BB231" s="58"/>
      <c r="BC231" s="168"/>
      <c r="BD231" s="98"/>
      <c r="BE231" s="40"/>
      <c r="BF231" s="58"/>
      <c r="BG231" s="168"/>
      <c r="BH231" s="58"/>
      <c r="BI231" s="168"/>
      <c r="BJ231" s="101"/>
      <c r="BK231" s="168"/>
      <c r="BL231" s="164">
        <f t="shared" ref="BL231:BL236" si="1426">+BJ231</f>
        <v>0</v>
      </c>
      <c r="BM231" s="166" t="s">
        <v>1226</v>
      </c>
      <c r="BN231" s="164">
        <f t="shared" ref="BN231:BN236" si="1427">+BL231</f>
        <v>0</v>
      </c>
      <c r="BO231" s="166" t="s">
        <v>1226</v>
      </c>
      <c r="BP231" s="164">
        <f t="shared" ref="BP231:BP236" si="1428">+BN231</f>
        <v>0</v>
      </c>
      <c r="BQ231" s="166" t="s">
        <v>1226</v>
      </c>
      <c r="BR231" s="164">
        <f t="shared" si="1389"/>
        <v>0</v>
      </c>
      <c r="BS231" s="166" t="s">
        <v>1226</v>
      </c>
      <c r="BT231" s="132"/>
      <c r="BU231" s="164">
        <f>+BW231</f>
        <v>0</v>
      </c>
      <c r="BV231" s="166" t="s">
        <v>1226</v>
      </c>
      <c r="BW231" s="96">
        <v>0</v>
      </c>
      <c r="BX231" s="55">
        <v>0</v>
      </c>
      <c r="BY231" s="96">
        <v>0</v>
      </c>
      <c r="BZ231" s="55">
        <v>0</v>
      </c>
      <c r="CA231" s="146"/>
      <c r="CB231" s="147"/>
      <c r="CC231" s="96"/>
      <c r="CD231" s="55"/>
      <c r="CE231" s="96"/>
      <c r="CF231" s="147"/>
      <c r="CG231" s="146"/>
      <c r="CH231" s="146"/>
      <c r="CL231" s="26"/>
    </row>
    <row r="232" spans="1:94" ht="16.5" hidden="1">
      <c r="A232" t="s">
        <v>1534</v>
      </c>
      <c r="B232">
        <v>20155</v>
      </c>
      <c r="D232" s="16" t="s">
        <v>824</v>
      </c>
      <c r="E232" t="s">
        <v>822</v>
      </c>
      <c r="G232" s="16" t="s">
        <v>825</v>
      </c>
      <c r="H232" s="197" t="s">
        <v>2794</v>
      </c>
      <c r="I232" s="9"/>
      <c r="J232" s="21"/>
      <c r="K232" s="164"/>
      <c r="L232" s="166"/>
      <c r="M232" s="3"/>
      <c r="N232" s="4"/>
      <c r="O232" s="3"/>
      <c r="P232" s="4"/>
      <c r="Q232" s="3"/>
      <c r="R232" s="4"/>
      <c r="S232" s="3"/>
      <c r="T232" s="4"/>
      <c r="U232" s="164"/>
      <c r="V232" s="166"/>
      <c r="W232" s="10"/>
      <c r="X232" s="4"/>
      <c r="Y232" s="164"/>
      <c r="Z232" s="166"/>
      <c r="AA232" s="164"/>
      <c r="AB232" s="166"/>
      <c r="AC232" s="164"/>
      <c r="AD232" s="166"/>
      <c r="AE232" s="39"/>
      <c r="AF232" s="130"/>
      <c r="AG232" s="39"/>
      <c r="AH232" s="1055"/>
      <c r="AI232" s="164"/>
      <c r="AJ232" s="166"/>
      <c r="AK232" s="164"/>
      <c r="AL232" s="166"/>
      <c r="AM232" s="3"/>
      <c r="AN232" s="4"/>
      <c r="AO232" s="164"/>
      <c r="AP232" s="166"/>
      <c r="AQ232" s="132"/>
      <c r="AR232" s="170"/>
      <c r="AS232" s="40"/>
      <c r="AT232" s="58"/>
      <c r="AU232" s="168"/>
      <c r="AV232" s="39"/>
      <c r="AW232" s="40"/>
      <c r="AX232" s="58"/>
      <c r="AY232" s="168"/>
      <c r="AZ232" s="58"/>
      <c r="BA232" s="168"/>
      <c r="BB232" s="58"/>
      <c r="BC232" s="168"/>
      <c r="BD232" s="98"/>
      <c r="BE232" s="40"/>
      <c r="BF232" s="58"/>
      <c r="BG232" s="168"/>
      <c r="BH232" s="58"/>
      <c r="BI232" s="168"/>
      <c r="BJ232" s="101"/>
      <c r="BK232" s="168"/>
      <c r="BL232" s="164"/>
      <c r="BM232" s="166"/>
      <c r="BN232" s="164"/>
      <c r="BO232" s="166"/>
      <c r="BP232" s="164"/>
      <c r="BQ232" s="166"/>
      <c r="BR232" s="164"/>
      <c r="BS232" s="166"/>
      <c r="BT232" s="132"/>
      <c r="BU232" s="164" t="s">
        <v>1226</v>
      </c>
      <c r="BV232" s="166">
        <f>+BX232</f>
        <v>3</v>
      </c>
      <c r="BW232" s="1099">
        <v>0</v>
      </c>
      <c r="BX232" s="1100">
        <v>3</v>
      </c>
      <c r="BY232" s="96">
        <v>0</v>
      </c>
      <c r="BZ232" s="55">
        <v>0</v>
      </c>
      <c r="CA232" s="146"/>
      <c r="CB232" s="147"/>
      <c r="CC232" s="96"/>
      <c r="CD232" s="55"/>
      <c r="CE232" s="96"/>
      <c r="CF232" s="147"/>
      <c r="CG232" s="146"/>
      <c r="CH232" s="146"/>
      <c r="CL232" s="26"/>
    </row>
    <row r="233" spans="1:94" ht="16.5" hidden="1">
      <c r="A233" t="s">
        <v>1534</v>
      </c>
      <c r="B233">
        <v>20155</v>
      </c>
      <c r="D233" s="16" t="s">
        <v>824</v>
      </c>
      <c r="E233" t="s">
        <v>822</v>
      </c>
      <c r="G233" s="16" t="s">
        <v>825</v>
      </c>
      <c r="H233" s="197" t="s">
        <v>2795</v>
      </c>
      <c r="I233" s="9"/>
      <c r="J233" s="21"/>
      <c r="K233" s="164"/>
      <c r="L233" s="166"/>
      <c r="M233" s="3"/>
      <c r="N233" s="4"/>
      <c r="O233" s="3"/>
      <c r="P233" s="4"/>
      <c r="Q233" s="3"/>
      <c r="R233" s="4"/>
      <c r="S233" s="3"/>
      <c r="T233" s="4"/>
      <c r="U233" s="164"/>
      <c r="V233" s="166"/>
      <c r="W233" s="10"/>
      <c r="X233" s="4"/>
      <c r="Y233" s="164"/>
      <c r="Z233" s="166"/>
      <c r="AA233" s="164"/>
      <c r="AB233" s="166"/>
      <c r="AC233" s="164"/>
      <c r="AD233" s="166"/>
      <c r="AE233" s="39"/>
      <c r="AF233" s="130"/>
      <c r="AG233" s="39"/>
      <c r="AH233" s="1055"/>
      <c r="AI233" s="164"/>
      <c r="AJ233" s="166"/>
      <c r="AK233" s="164"/>
      <c r="AL233" s="166"/>
      <c r="AM233" s="3"/>
      <c r="AN233" s="4"/>
      <c r="AO233" s="164"/>
      <c r="AP233" s="166"/>
      <c r="AQ233" s="132"/>
      <c r="AR233" s="170"/>
      <c r="AS233" s="40"/>
      <c r="AT233" s="58"/>
      <c r="AU233" s="168"/>
      <c r="AV233" s="39"/>
      <c r="AW233" s="40"/>
      <c r="AX233" s="58"/>
      <c r="AY233" s="168"/>
      <c r="AZ233" s="58"/>
      <c r="BA233" s="168"/>
      <c r="BB233" s="58"/>
      <c r="BC233" s="168"/>
      <c r="BD233" s="98"/>
      <c r="BE233" s="40"/>
      <c r="BF233" s="58"/>
      <c r="BG233" s="168"/>
      <c r="BH233" s="58"/>
      <c r="BI233" s="168"/>
      <c r="BJ233" s="101"/>
      <c r="BK233" s="168"/>
      <c r="BL233" s="164"/>
      <c r="BM233" s="166"/>
      <c r="BN233" s="164"/>
      <c r="BO233" s="166"/>
      <c r="BP233" s="164"/>
      <c r="BQ233" s="166"/>
      <c r="BR233" s="164"/>
      <c r="BS233" s="166"/>
      <c r="BT233" s="132"/>
      <c r="BU233" s="164">
        <f>+BW233</f>
        <v>1</v>
      </c>
      <c r="BV233" s="166">
        <f>+BX233</f>
        <v>5</v>
      </c>
      <c r="BW233" s="1099">
        <v>1</v>
      </c>
      <c r="BX233" s="1100">
        <v>5</v>
      </c>
      <c r="BY233" s="96">
        <v>0</v>
      </c>
      <c r="BZ233" s="55">
        <v>0</v>
      </c>
      <c r="CA233" s="146"/>
      <c r="CB233" s="147"/>
      <c r="CC233" s="96"/>
      <c r="CD233" s="55"/>
      <c r="CE233" s="96"/>
      <c r="CF233" s="147"/>
      <c r="CG233" s="146"/>
      <c r="CH233" s="146"/>
      <c r="CL233" s="26"/>
    </row>
    <row r="234" spans="1:94" ht="16.5" hidden="1">
      <c r="A234" t="s">
        <v>1534</v>
      </c>
      <c r="B234">
        <v>20155</v>
      </c>
      <c r="D234" s="16" t="s">
        <v>824</v>
      </c>
      <c r="E234" t="s">
        <v>822</v>
      </c>
      <c r="G234" s="16" t="s">
        <v>825</v>
      </c>
      <c r="H234" s="197" t="s">
        <v>2796</v>
      </c>
      <c r="I234" s="9"/>
      <c r="J234" s="21"/>
      <c r="K234" s="164"/>
      <c r="L234" s="166"/>
      <c r="M234" s="3"/>
      <c r="N234" s="4"/>
      <c r="O234" s="3"/>
      <c r="P234" s="4"/>
      <c r="Q234" s="3"/>
      <c r="R234" s="4"/>
      <c r="S234" s="3"/>
      <c r="T234" s="4"/>
      <c r="U234" s="164"/>
      <c r="V234" s="166"/>
      <c r="W234" s="10"/>
      <c r="X234" s="4"/>
      <c r="Y234" s="164"/>
      <c r="Z234" s="166"/>
      <c r="AA234" s="164"/>
      <c r="AB234" s="166"/>
      <c r="AC234" s="164"/>
      <c r="AD234" s="166"/>
      <c r="AE234" s="39"/>
      <c r="AF234" s="130"/>
      <c r="AG234" s="39"/>
      <c r="AH234" s="1055"/>
      <c r="AI234" s="164"/>
      <c r="AJ234" s="166"/>
      <c r="AK234" s="164"/>
      <c r="AL234" s="166"/>
      <c r="AM234" s="3"/>
      <c r="AN234" s="4"/>
      <c r="AO234" s="164"/>
      <c r="AP234" s="166"/>
      <c r="AQ234" s="132"/>
      <c r="AR234" s="170"/>
      <c r="AS234" s="40"/>
      <c r="AT234" s="58"/>
      <c r="AU234" s="168"/>
      <c r="AV234" s="39"/>
      <c r="AW234" s="40"/>
      <c r="AX234" s="58"/>
      <c r="AY234" s="168"/>
      <c r="AZ234" s="58"/>
      <c r="BA234" s="168"/>
      <c r="BB234" s="58"/>
      <c r="BC234" s="168"/>
      <c r="BD234" s="98"/>
      <c r="BE234" s="40"/>
      <c r="BF234" s="58"/>
      <c r="BG234" s="168"/>
      <c r="BH234" s="58"/>
      <c r="BI234" s="168"/>
      <c r="BJ234" s="101"/>
      <c r="BK234" s="168"/>
      <c r="BL234" s="164"/>
      <c r="BM234" s="166"/>
      <c r="BN234" s="164"/>
      <c r="BO234" s="166"/>
      <c r="BP234" s="164"/>
      <c r="BQ234" s="166"/>
      <c r="BR234" s="164"/>
      <c r="BS234" s="166"/>
      <c r="BT234" s="132"/>
      <c r="BU234" s="164">
        <f t="shared" ref="BU234:BU236" si="1429">+BW234</f>
        <v>1</v>
      </c>
      <c r="BV234" s="166" t="s">
        <v>1226</v>
      </c>
      <c r="BW234" s="96">
        <v>1</v>
      </c>
      <c r="BX234" s="55">
        <v>0</v>
      </c>
      <c r="BY234" s="96">
        <v>0</v>
      </c>
      <c r="BZ234" s="55">
        <v>0</v>
      </c>
      <c r="CA234" s="146"/>
      <c r="CB234" s="147"/>
      <c r="CC234" s="96"/>
      <c r="CD234" s="55"/>
      <c r="CE234" s="96"/>
      <c r="CF234" s="147"/>
      <c r="CG234" s="146"/>
      <c r="CH234" s="146"/>
      <c r="CL234" s="26"/>
    </row>
    <row r="235" spans="1:94" ht="16.5" hidden="1">
      <c r="A235" t="s">
        <v>1534</v>
      </c>
      <c r="B235">
        <v>20155</v>
      </c>
      <c r="D235" s="16" t="s">
        <v>824</v>
      </c>
      <c r="E235" t="s">
        <v>822</v>
      </c>
      <c r="G235" s="16" t="s">
        <v>825</v>
      </c>
      <c r="H235" s="197" t="s">
        <v>1332</v>
      </c>
      <c r="I235" s="9"/>
      <c r="J235" s="21"/>
      <c r="K235" s="164">
        <v>0</v>
      </c>
      <c r="L235" s="166" t="s">
        <v>1226</v>
      </c>
      <c r="M235" s="3">
        <v>0</v>
      </c>
      <c r="N235" s="4">
        <v>0</v>
      </c>
      <c r="O235" s="3">
        <v>0</v>
      </c>
      <c r="P235" s="4">
        <v>0</v>
      </c>
      <c r="Q235" s="3">
        <v>0</v>
      </c>
      <c r="R235" s="4">
        <v>0</v>
      </c>
      <c r="S235" s="3">
        <v>0</v>
      </c>
      <c r="T235" s="4">
        <v>0</v>
      </c>
      <c r="U235" s="164">
        <f t="shared" si="1414"/>
        <v>1</v>
      </c>
      <c r="V235" s="166" t="s">
        <v>1226</v>
      </c>
      <c r="W235" s="3">
        <v>1</v>
      </c>
      <c r="X235" s="4" t="s">
        <v>1004</v>
      </c>
      <c r="Y235" s="164">
        <f t="shared" si="1381"/>
        <v>0</v>
      </c>
      <c r="Z235" s="166" t="s">
        <v>1226</v>
      </c>
      <c r="AA235" s="164">
        <f t="shared" si="1382"/>
        <v>0</v>
      </c>
      <c r="AB235" s="166" t="s">
        <v>1226</v>
      </c>
      <c r="AC235" s="164">
        <f t="shared" si="1410"/>
        <v>0</v>
      </c>
      <c r="AD235" s="166" t="s">
        <v>1226</v>
      </c>
      <c r="AE235" s="39">
        <v>0</v>
      </c>
      <c r="AF235" s="130">
        <v>0</v>
      </c>
      <c r="AG235" s="39">
        <v>0</v>
      </c>
      <c r="AH235" s="130">
        <v>0</v>
      </c>
      <c r="AI235" s="164">
        <f t="shared" si="1411"/>
        <v>0</v>
      </c>
      <c r="AJ235" s="166" t="s">
        <v>1226</v>
      </c>
      <c r="AK235" s="164">
        <f t="shared" si="1384"/>
        <v>0</v>
      </c>
      <c r="AL235" s="166" t="s">
        <v>1226</v>
      </c>
      <c r="AM235" s="3">
        <v>0</v>
      </c>
      <c r="AN235" s="4">
        <v>0</v>
      </c>
      <c r="AO235" s="164">
        <f t="shared" si="1415"/>
        <v>0</v>
      </c>
      <c r="AP235" s="166" t="s">
        <v>1226</v>
      </c>
      <c r="AQ235" s="132"/>
      <c r="AR235" s="170"/>
      <c r="AS235" s="40"/>
      <c r="AT235" s="58"/>
      <c r="AU235" s="168"/>
      <c r="AV235" s="39"/>
      <c r="AW235" s="40"/>
      <c r="AX235" s="58"/>
      <c r="AY235" s="168"/>
      <c r="AZ235" s="58"/>
      <c r="BA235" s="168"/>
      <c r="BB235" s="58"/>
      <c r="BC235" s="168"/>
      <c r="BD235" s="98"/>
      <c r="BE235" s="40"/>
      <c r="BF235" s="58"/>
      <c r="BG235" s="168"/>
      <c r="BH235" s="58"/>
      <c r="BI235" s="168"/>
      <c r="BJ235" s="101"/>
      <c r="BK235" s="168"/>
      <c r="BL235" s="164">
        <f t="shared" si="1426"/>
        <v>0</v>
      </c>
      <c r="BM235" s="166" t="s">
        <v>1226</v>
      </c>
      <c r="BN235" s="164">
        <f t="shared" si="1427"/>
        <v>0</v>
      </c>
      <c r="BO235" s="166" t="s">
        <v>1226</v>
      </c>
      <c r="BP235" s="164">
        <f t="shared" si="1428"/>
        <v>0</v>
      </c>
      <c r="BQ235" s="166" t="s">
        <v>1226</v>
      </c>
      <c r="BR235" s="164">
        <f t="shared" si="1389"/>
        <v>0</v>
      </c>
      <c r="BS235" s="166" t="s">
        <v>1226</v>
      </c>
      <c r="BT235" s="132"/>
      <c r="BU235" s="164">
        <f t="shared" si="1429"/>
        <v>0</v>
      </c>
      <c r="BV235" s="166" t="s">
        <v>1226</v>
      </c>
      <c r="BW235" s="96">
        <v>0</v>
      </c>
      <c r="BX235" s="55">
        <v>0</v>
      </c>
      <c r="BY235" s="96">
        <v>0</v>
      </c>
      <c r="BZ235" s="55">
        <v>0</v>
      </c>
      <c r="CA235" s="146"/>
      <c r="CB235" s="147"/>
      <c r="CC235" s="96"/>
      <c r="CD235" s="55"/>
      <c r="CE235" s="96"/>
      <c r="CF235" s="147"/>
      <c r="CG235" s="146"/>
      <c r="CH235" s="146"/>
      <c r="CL235" s="26"/>
    </row>
    <row r="236" spans="1:94" ht="16.5" hidden="1">
      <c r="A236" t="s">
        <v>1534</v>
      </c>
      <c r="B236">
        <v>20155</v>
      </c>
      <c r="D236" s="16" t="s">
        <v>824</v>
      </c>
      <c r="E236" t="s">
        <v>822</v>
      </c>
      <c r="G236" s="16" t="s">
        <v>825</v>
      </c>
      <c r="H236" s="197" t="s">
        <v>1331</v>
      </c>
      <c r="I236" s="9"/>
      <c r="J236" s="21"/>
      <c r="K236" s="164">
        <v>0</v>
      </c>
      <c r="L236" s="166" t="s">
        <v>1226</v>
      </c>
      <c r="M236" s="3">
        <v>0</v>
      </c>
      <c r="N236" s="4">
        <v>0</v>
      </c>
      <c r="O236" s="3">
        <v>0</v>
      </c>
      <c r="P236" s="4">
        <v>0</v>
      </c>
      <c r="Q236" s="3">
        <v>0</v>
      </c>
      <c r="R236" s="4">
        <v>0</v>
      </c>
      <c r="S236" s="3">
        <v>0</v>
      </c>
      <c r="T236" s="4">
        <v>0</v>
      </c>
      <c r="U236" s="164">
        <f t="shared" si="1414"/>
        <v>0</v>
      </c>
      <c r="V236" s="166" t="s">
        <v>1226</v>
      </c>
      <c r="W236" s="3">
        <v>0</v>
      </c>
      <c r="X236" s="4">
        <v>0</v>
      </c>
      <c r="Y236" s="164">
        <f t="shared" si="1381"/>
        <v>0</v>
      </c>
      <c r="Z236" s="166" t="s">
        <v>1226</v>
      </c>
      <c r="AA236" s="164">
        <f t="shared" si="1382"/>
        <v>0</v>
      </c>
      <c r="AB236" s="166" t="s">
        <v>1226</v>
      </c>
      <c r="AC236" s="164">
        <f t="shared" si="1410"/>
        <v>0</v>
      </c>
      <c r="AD236" s="166" t="s">
        <v>1226</v>
      </c>
      <c r="AE236" s="39">
        <v>0</v>
      </c>
      <c r="AF236" s="130">
        <v>0</v>
      </c>
      <c r="AG236" s="39">
        <v>0</v>
      </c>
      <c r="AH236" s="130">
        <v>0</v>
      </c>
      <c r="AI236" s="164">
        <f t="shared" si="1411"/>
        <v>0</v>
      </c>
      <c r="AJ236" s="166" t="s">
        <v>1226</v>
      </c>
      <c r="AK236" s="164">
        <f t="shared" si="1384"/>
        <v>0</v>
      </c>
      <c r="AL236" s="166" t="s">
        <v>1226</v>
      </c>
      <c r="AM236" s="10">
        <v>15</v>
      </c>
      <c r="AN236" s="4">
        <v>0</v>
      </c>
      <c r="AO236" s="164">
        <f t="shared" ref="AO236" si="1430">+AM236</f>
        <v>15</v>
      </c>
      <c r="AP236" s="166" t="s">
        <v>1226</v>
      </c>
      <c r="AQ236" s="132"/>
      <c r="AR236" s="170"/>
      <c r="AS236" s="40"/>
      <c r="AT236" s="58"/>
      <c r="AU236" s="168"/>
      <c r="AV236" s="39"/>
      <c r="AW236" s="40"/>
      <c r="AX236" s="58"/>
      <c r="AY236" s="168"/>
      <c r="AZ236" s="58"/>
      <c r="BA236" s="168"/>
      <c r="BB236" s="58"/>
      <c r="BC236" s="168"/>
      <c r="BD236" s="98"/>
      <c r="BE236" s="40"/>
      <c r="BF236" s="58"/>
      <c r="BG236" s="168"/>
      <c r="BH236" s="58"/>
      <c r="BI236" s="168"/>
      <c r="BJ236" s="101"/>
      <c r="BK236" s="168"/>
      <c r="BL236" s="164">
        <f t="shared" si="1426"/>
        <v>0</v>
      </c>
      <c r="BM236" s="166" t="s">
        <v>1226</v>
      </c>
      <c r="BN236" s="164">
        <f t="shared" si="1427"/>
        <v>0</v>
      </c>
      <c r="BO236" s="166" t="s">
        <v>1226</v>
      </c>
      <c r="BP236" s="164">
        <f t="shared" si="1428"/>
        <v>0</v>
      </c>
      <c r="BQ236" s="166" t="s">
        <v>1226</v>
      </c>
      <c r="BR236" s="164">
        <f t="shared" si="1389"/>
        <v>0</v>
      </c>
      <c r="BS236" s="166" t="s">
        <v>1226</v>
      </c>
      <c r="BT236" s="132"/>
      <c r="BU236" s="164">
        <f t="shared" si="1429"/>
        <v>2</v>
      </c>
      <c r="BV236" s="166" t="s">
        <v>1226</v>
      </c>
      <c r="BW236" s="96">
        <v>2</v>
      </c>
      <c r="BX236" s="55">
        <v>0</v>
      </c>
      <c r="BY236" s="96">
        <v>1</v>
      </c>
      <c r="BZ236" s="55">
        <v>0</v>
      </c>
      <c r="CA236" s="146"/>
      <c r="CB236" s="147"/>
      <c r="CC236" s="96"/>
      <c r="CD236" s="55"/>
      <c r="CE236" s="96"/>
      <c r="CF236" s="147"/>
      <c r="CG236" s="146"/>
      <c r="CH236" s="146"/>
      <c r="CL236" s="26"/>
    </row>
    <row r="237" spans="1:94" ht="16.5" hidden="1">
      <c r="A237" t="s">
        <v>1528</v>
      </c>
      <c r="B237">
        <v>20154</v>
      </c>
      <c r="D237" s="16" t="s">
        <v>273</v>
      </c>
      <c r="E237" s="37" t="s">
        <v>822</v>
      </c>
      <c r="F237" s="126"/>
      <c r="G237" s="16" t="s">
        <v>825</v>
      </c>
      <c r="H237" s="197" t="s">
        <v>1335</v>
      </c>
      <c r="I237" s="9"/>
      <c r="J237" s="21" t="s">
        <v>54</v>
      </c>
      <c r="K237" s="164">
        <v>0</v>
      </c>
      <c r="L237" s="166" t="s">
        <v>1226</v>
      </c>
      <c r="M237" s="10">
        <v>0</v>
      </c>
      <c r="N237" s="10">
        <v>0</v>
      </c>
      <c r="O237" s="3">
        <v>0</v>
      </c>
      <c r="P237" s="4">
        <v>0</v>
      </c>
      <c r="Q237" s="10">
        <v>0</v>
      </c>
      <c r="R237" s="10">
        <v>0</v>
      </c>
      <c r="S237" s="3">
        <v>0</v>
      </c>
      <c r="T237" s="4">
        <v>0</v>
      </c>
      <c r="U237" s="164">
        <f t="shared" si="1414"/>
        <v>10</v>
      </c>
      <c r="V237" s="166">
        <f>+X237</f>
        <v>29</v>
      </c>
      <c r="W237" s="10">
        <v>10</v>
      </c>
      <c r="X237" s="4">
        <v>29</v>
      </c>
      <c r="Y237" s="203">
        <v>30</v>
      </c>
      <c r="Z237" s="394">
        <v>52</v>
      </c>
      <c r="AA237" s="164">
        <f>+Y237</f>
        <v>30</v>
      </c>
      <c r="AB237" s="166">
        <f>+Z237</f>
        <v>52</v>
      </c>
      <c r="AC237" s="164">
        <f t="shared" si="1410"/>
        <v>15</v>
      </c>
      <c r="AD237" s="166">
        <f t="shared" ref="AD237" si="1431">+AF237</f>
        <v>19</v>
      </c>
      <c r="AE237" s="39">
        <v>15</v>
      </c>
      <c r="AF237" s="130">
        <v>19</v>
      </c>
      <c r="AG237" s="39">
        <v>17</v>
      </c>
      <c r="AH237" s="130">
        <v>20</v>
      </c>
      <c r="AI237" s="164">
        <f t="shared" si="1411"/>
        <v>17</v>
      </c>
      <c r="AJ237" s="166">
        <f t="shared" ref="AJ237" si="1432">+AH237</f>
        <v>20</v>
      </c>
      <c r="AK237" s="164">
        <f>+AM237</f>
        <v>13</v>
      </c>
      <c r="AL237" s="166">
        <f>+AN237</f>
        <v>17</v>
      </c>
      <c r="AM237" s="10">
        <v>13</v>
      </c>
      <c r="AN237" s="10">
        <f>17</f>
        <v>17</v>
      </c>
      <c r="AO237" s="392">
        <f>+AM237</f>
        <v>13</v>
      </c>
      <c r="AP237" s="166">
        <f>+AN237</f>
        <v>17</v>
      </c>
      <c r="AQ237" s="138"/>
      <c r="AR237" s="39">
        <v>13</v>
      </c>
      <c r="AS237" s="130">
        <v>35</v>
      </c>
      <c r="AT237" s="181">
        <f t="shared" ref="AT237:AT238" si="1433">+AV237</f>
        <v>5</v>
      </c>
      <c r="AU237" s="167">
        <f t="shared" ref="AU237:AU238" si="1434">+AW237</f>
        <v>33</v>
      </c>
      <c r="AV237" s="181">
        <f t="shared" ref="AV237" si="1435">+AX237</f>
        <v>5</v>
      </c>
      <c r="AW237" s="167">
        <f t="shared" ref="AW237:AW238" si="1436">+AY237</f>
        <v>33</v>
      </c>
      <c r="AX237" s="181">
        <f t="shared" ref="AX237:AX238" si="1437">+AZ237</f>
        <v>5</v>
      </c>
      <c r="AY237" s="167">
        <f t="shared" ref="AY237:AY238" si="1438">+BA237</f>
        <v>33</v>
      </c>
      <c r="AZ237" s="181">
        <f t="shared" ref="AZ237:AZ238" si="1439">+BB237</f>
        <v>5</v>
      </c>
      <c r="BA237" s="167">
        <f t="shared" ref="BA237:BA238" si="1440">+BC237</f>
        <v>33</v>
      </c>
      <c r="BB237" s="181">
        <f t="shared" ref="BB237:BB238" si="1441">+BD237</f>
        <v>5</v>
      </c>
      <c r="BC237" s="167">
        <f t="shared" ref="BC237:BC238" si="1442">+BE237</f>
        <v>33</v>
      </c>
      <c r="BD237" s="175">
        <v>5</v>
      </c>
      <c r="BE237" s="1074">
        <v>33</v>
      </c>
      <c r="BF237" s="164">
        <f t="shared" ref="BF237:BF238" si="1443">+BD237</f>
        <v>5</v>
      </c>
      <c r="BG237" s="166">
        <f t="shared" ref="BG237:BG238" si="1444">+BE237</f>
        <v>33</v>
      </c>
      <c r="BH237" s="164">
        <f t="shared" ref="BH237:BH238" si="1445">+BF237</f>
        <v>5</v>
      </c>
      <c r="BI237" s="166">
        <f t="shared" ref="BI237:BI238" si="1446">+BG237</f>
        <v>33</v>
      </c>
      <c r="BJ237" s="107">
        <v>6</v>
      </c>
      <c r="BK237" s="128">
        <v>50</v>
      </c>
      <c r="BL237" s="164">
        <f>+BJ237</f>
        <v>6</v>
      </c>
      <c r="BM237" s="166">
        <f>+BK237</f>
        <v>50</v>
      </c>
      <c r="BN237" s="164">
        <f t="shared" ref="BN237" si="1447">+BL237</f>
        <v>6</v>
      </c>
      <c r="BO237" s="166">
        <f t="shared" ref="BO237" si="1448">+BM237</f>
        <v>50</v>
      </c>
      <c r="BP237" s="164">
        <f t="shared" ref="BP237" si="1449">+BN237</f>
        <v>6</v>
      </c>
      <c r="BQ237" s="166">
        <f t="shared" ref="BQ237" si="1450">+BO237</f>
        <v>50</v>
      </c>
      <c r="BR237" s="164">
        <f t="shared" si="1389"/>
        <v>6</v>
      </c>
      <c r="BS237" s="166">
        <f t="shared" ref="BS237" si="1451">+BQ237</f>
        <v>50</v>
      </c>
      <c r="BT237" s="138"/>
      <c r="BU237" s="164">
        <f>+BW237</f>
        <v>33</v>
      </c>
      <c r="BV237" s="166">
        <f>+BX237</f>
        <v>31</v>
      </c>
      <c r="BW237" s="175">
        <v>33</v>
      </c>
      <c r="BX237" s="179">
        <v>31</v>
      </c>
      <c r="BY237" s="164">
        <f t="shared" ref="BY237" si="1452">+BW237</f>
        <v>33</v>
      </c>
      <c r="BZ237" s="166">
        <f t="shared" ref="BZ237" si="1453">+BX237</f>
        <v>31</v>
      </c>
      <c r="CA237" s="96"/>
      <c r="CB237" s="55"/>
      <c r="CC237" s="96"/>
      <c r="CD237" s="55"/>
      <c r="CE237" s="96">
        <f>29+23</f>
        <v>52</v>
      </c>
      <c r="CF237" s="55">
        <f>20+32</f>
        <v>52</v>
      </c>
      <c r="CG237" s="96"/>
      <c r="CH237" s="96"/>
      <c r="CI237" t="s">
        <v>250</v>
      </c>
      <c r="CJ237" t="s">
        <v>632</v>
      </c>
      <c r="CL237" s="26"/>
    </row>
    <row r="238" spans="1:94" ht="16.5" hidden="1">
      <c r="A238" t="s">
        <v>1528</v>
      </c>
      <c r="B238">
        <v>20154</v>
      </c>
      <c r="D238" s="16" t="s">
        <v>273</v>
      </c>
      <c r="E238" s="37" t="s">
        <v>822</v>
      </c>
      <c r="F238" s="126"/>
      <c r="G238" s="16" t="s">
        <v>825</v>
      </c>
      <c r="H238" s="197" t="s">
        <v>1336</v>
      </c>
      <c r="I238" s="9"/>
      <c r="J238" s="22"/>
      <c r="K238" s="164">
        <v>0</v>
      </c>
      <c r="L238" s="166" t="s">
        <v>1226</v>
      </c>
      <c r="M238" s="10">
        <v>0</v>
      </c>
      <c r="N238" s="10">
        <v>0</v>
      </c>
      <c r="O238" s="3">
        <v>0</v>
      </c>
      <c r="P238" s="4">
        <v>0</v>
      </c>
      <c r="Q238" s="10">
        <v>0</v>
      </c>
      <c r="R238" s="10">
        <v>0</v>
      </c>
      <c r="S238" s="3">
        <v>0</v>
      </c>
      <c r="T238" s="4">
        <v>0</v>
      </c>
      <c r="U238" s="164">
        <f t="shared" si="1414"/>
        <v>0</v>
      </c>
      <c r="V238" s="166" t="s">
        <v>1226</v>
      </c>
      <c r="W238" s="39">
        <v>0</v>
      </c>
      <c r="X238" s="130">
        <v>0</v>
      </c>
      <c r="Y238" s="10">
        <v>0</v>
      </c>
      <c r="Z238" s="4">
        <v>0</v>
      </c>
      <c r="AA238" s="164">
        <f t="shared" ref="AA238:AA245" si="1454">+AC238</f>
        <v>0</v>
      </c>
      <c r="AB238" s="166" t="s">
        <v>1226</v>
      </c>
      <c r="AC238" s="164">
        <f t="shared" ref="AC238:AC245" si="1455">+AE238</f>
        <v>0</v>
      </c>
      <c r="AD238" s="166" t="s">
        <v>1226</v>
      </c>
      <c r="AE238" s="39">
        <v>0</v>
      </c>
      <c r="AF238" s="130">
        <v>0</v>
      </c>
      <c r="AG238" s="39">
        <v>0</v>
      </c>
      <c r="AH238" s="1054">
        <v>1.0000000000000001E-5</v>
      </c>
      <c r="AI238" s="164">
        <f t="shared" ref="AI238:AI248" si="1456">+AG238</f>
        <v>0</v>
      </c>
      <c r="AJ238" s="166" t="s">
        <v>1226</v>
      </c>
      <c r="AK238" s="164">
        <f t="shared" ref="AK238:AK248" si="1457">+AI238</f>
        <v>0</v>
      </c>
      <c r="AL238" s="166" t="s">
        <v>1226</v>
      </c>
      <c r="AM238" s="3">
        <v>1</v>
      </c>
      <c r="AN238" s="4">
        <v>0</v>
      </c>
      <c r="AO238" s="164">
        <f t="shared" ref="AO238:AO240" si="1458">+AM238</f>
        <v>1</v>
      </c>
      <c r="AP238" s="166" t="s">
        <v>1226</v>
      </c>
      <c r="AQ238" s="135"/>
      <c r="AR238" s="170">
        <v>0</v>
      </c>
      <c r="AS238" s="40">
        <v>0</v>
      </c>
      <c r="AT238" s="181">
        <f t="shared" si="1433"/>
        <v>22</v>
      </c>
      <c r="AU238" s="167">
        <f t="shared" si="1434"/>
        <v>31</v>
      </c>
      <c r="AV238" s="181">
        <f>+AX238</f>
        <v>22</v>
      </c>
      <c r="AW238" s="167">
        <f t="shared" si="1436"/>
        <v>31</v>
      </c>
      <c r="AX238" s="181">
        <f t="shared" si="1437"/>
        <v>22</v>
      </c>
      <c r="AY238" s="167">
        <f t="shared" si="1438"/>
        <v>31</v>
      </c>
      <c r="AZ238" s="181">
        <f t="shared" si="1439"/>
        <v>22</v>
      </c>
      <c r="BA238" s="167">
        <f t="shared" si="1440"/>
        <v>31</v>
      </c>
      <c r="BB238" s="181">
        <f t="shared" si="1441"/>
        <v>22</v>
      </c>
      <c r="BC238" s="167">
        <f t="shared" si="1442"/>
        <v>31</v>
      </c>
      <c r="BD238" s="175">
        <v>22</v>
      </c>
      <c r="BE238" s="1074">
        <v>31</v>
      </c>
      <c r="BF238" s="164">
        <f t="shared" si="1443"/>
        <v>22</v>
      </c>
      <c r="BG238" s="166">
        <f t="shared" si="1444"/>
        <v>31</v>
      </c>
      <c r="BH238" s="164">
        <f t="shared" si="1445"/>
        <v>22</v>
      </c>
      <c r="BI238" s="166">
        <f t="shared" si="1446"/>
        <v>31</v>
      </c>
      <c r="BJ238" s="107">
        <v>0</v>
      </c>
      <c r="BK238" s="128">
        <v>0</v>
      </c>
      <c r="BL238" s="164">
        <f t="shared" ref="BL238:BL246" si="1459">+BJ238</f>
        <v>0</v>
      </c>
      <c r="BM238" s="166">
        <f>+BK238</f>
        <v>0</v>
      </c>
      <c r="BN238" s="164">
        <f>+BJ238</f>
        <v>0</v>
      </c>
      <c r="BO238" s="166" t="s">
        <v>1226</v>
      </c>
      <c r="BP238" s="164">
        <f>+BL238</f>
        <v>0</v>
      </c>
      <c r="BQ238" s="166" t="s">
        <v>1226</v>
      </c>
      <c r="BR238" s="164">
        <f>+BN238</f>
        <v>0</v>
      </c>
      <c r="BS238" s="166" t="s">
        <v>1226</v>
      </c>
      <c r="BT238" s="138"/>
      <c r="BU238" s="164">
        <f t="shared" ref="BU238" si="1460">+BW238</f>
        <v>0</v>
      </c>
      <c r="BV238" s="166" t="s">
        <v>1226</v>
      </c>
      <c r="BW238" s="96">
        <v>0</v>
      </c>
      <c r="BX238" s="55">
        <v>0</v>
      </c>
      <c r="BY238" s="164">
        <f t="shared" ref="BY238:BY242" si="1461">+BW238</f>
        <v>0</v>
      </c>
      <c r="BZ238" s="166" t="s">
        <v>1226</v>
      </c>
      <c r="CA238" s="96"/>
      <c r="CB238" s="55"/>
      <c r="CC238" s="96"/>
      <c r="CD238" s="55"/>
      <c r="CE238" s="96"/>
      <c r="CF238" s="55"/>
      <c r="CG238" s="96"/>
      <c r="CH238" s="96"/>
      <c r="CL238" s="26"/>
    </row>
    <row r="239" spans="1:94" ht="16.5" hidden="1">
      <c r="A239" t="s">
        <v>1528</v>
      </c>
      <c r="B239">
        <v>20154</v>
      </c>
      <c r="D239" s="16" t="s">
        <v>273</v>
      </c>
      <c r="E239" s="37" t="s">
        <v>822</v>
      </c>
      <c r="F239" s="485"/>
      <c r="G239" s="16" t="s">
        <v>825</v>
      </c>
      <c r="H239" s="197" t="s">
        <v>2819</v>
      </c>
      <c r="I239" s="9"/>
      <c r="J239" s="22"/>
      <c r="K239" s="164"/>
      <c r="L239" s="166"/>
      <c r="M239" s="10"/>
      <c r="N239" s="10"/>
      <c r="O239" s="3"/>
      <c r="P239" s="4"/>
      <c r="Q239" s="10"/>
      <c r="R239" s="10"/>
      <c r="S239" s="3"/>
      <c r="T239" s="4"/>
      <c r="U239" s="164"/>
      <c r="V239" s="166"/>
      <c r="W239" s="39"/>
      <c r="X239" s="130"/>
      <c r="Y239" s="10"/>
      <c r="Z239" s="4"/>
      <c r="AA239" s="164"/>
      <c r="AB239" s="166"/>
      <c r="AC239" s="164"/>
      <c r="AD239" s="166"/>
      <c r="AE239" s="39"/>
      <c r="AF239" s="130"/>
      <c r="AG239" s="39"/>
      <c r="AH239" s="1054"/>
      <c r="AI239" s="164"/>
      <c r="AJ239" s="166"/>
      <c r="AK239" s="164"/>
      <c r="AL239" s="166"/>
      <c r="AM239" s="3"/>
      <c r="AN239" s="4"/>
      <c r="AO239" s="164"/>
      <c r="AP239" s="166"/>
      <c r="AQ239" s="135"/>
      <c r="AR239" s="170"/>
      <c r="AS239" s="40"/>
      <c r="AT239" s="181"/>
      <c r="AU239" s="167"/>
      <c r="AV239" s="181"/>
      <c r="AW239" s="167"/>
      <c r="AX239" s="181"/>
      <c r="AY239" s="167"/>
      <c r="AZ239" s="181"/>
      <c r="BA239" s="167"/>
      <c r="BB239" s="181"/>
      <c r="BC239" s="167"/>
      <c r="BD239" s="175"/>
      <c r="BE239" s="1074"/>
      <c r="BF239" s="164"/>
      <c r="BG239" s="166"/>
      <c r="BH239" s="164"/>
      <c r="BI239" s="166"/>
      <c r="BJ239" s="107">
        <v>1</v>
      </c>
      <c r="BK239" s="128">
        <v>0</v>
      </c>
      <c r="BL239" s="164">
        <f t="shared" si="1459"/>
        <v>1</v>
      </c>
      <c r="BM239" s="166" t="s">
        <v>1226</v>
      </c>
      <c r="BN239" s="164">
        <f>+BJ239</f>
        <v>1</v>
      </c>
      <c r="BO239" s="166" t="s">
        <v>1226</v>
      </c>
      <c r="BP239" s="164">
        <f>+BL239</f>
        <v>1</v>
      </c>
      <c r="BQ239" s="166" t="s">
        <v>1226</v>
      </c>
      <c r="BR239" s="164">
        <f>+BN239</f>
        <v>1</v>
      </c>
      <c r="BS239" s="166" t="s">
        <v>1226</v>
      </c>
      <c r="BT239" s="138"/>
      <c r="BU239" s="164">
        <f>+BW239</f>
        <v>2</v>
      </c>
      <c r="BV239" s="166">
        <f>+BX239</f>
        <v>6</v>
      </c>
      <c r="BW239" s="175">
        <v>2</v>
      </c>
      <c r="BX239" s="179">
        <v>6</v>
      </c>
      <c r="BY239" s="164">
        <f t="shared" si="1461"/>
        <v>2</v>
      </c>
      <c r="BZ239" s="166">
        <f t="shared" ref="BZ239" si="1462">+BX239</f>
        <v>6</v>
      </c>
      <c r="CA239" s="96"/>
      <c r="CB239" s="55"/>
      <c r="CC239" s="96"/>
      <c r="CD239" s="55"/>
      <c r="CE239" s="96"/>
      <c r="CF239" s="55"/>
      <c r="CG239" s="96"/>
      <c r="CH239" s="96"/>
      <c r="CL239" s="26"/>
    </row>
    <row r="240" spans="1:94" ht="16.5" hidden="1">
      <c r="A240" t="s">
        <v>1528</v>
      </c>
      <c r="B240">
        <v>20154</v>
      </c>
      <c r="D240" s="16" t="s">
        <v>273</v>
      </c>
      <c r="E240" t="s">
        <v>822</v>
      </c>
      <c r="G240" s="16" t="s">
        <v>825</v>
      </c>
      <c r="H240" s="197" t="s">
        <v>1338</v>
      </c>
      <c r="I240" s="9"/>
      <c r="J240" s="22"/>
      <c r="K240" s="164">
        <v>0</v>
      </c>
      <c r="L240" s="166" t="s">
        <v>1226</v>
      </c>
      <c r="M240" s="10">
        <v>0</v>
      </c>
      <c r="N240" s="10">
        <v>0</v>
      </c>
      <c r="O240" s="3">
        <v>0</v>
      </c>
      <c r="P240" s="4">
        <v>0</v>
      </c>
      <c r="Q240" s="10">
        <v>0</v>
      </c>
      <c r="R240" s="10">
        <v>0</v>
      </c>
      <c r="S240" s="3">
        <v>0</v>
      </c>
      <c r="T240" s="4">
        <v>0</v>
      </c>
      <c r="U240" s="164">
        <f t="shared" si="1414"/>
        <v>1</v>
      </c>
      <c r="V240" s="166" t="s">
        <v>1226</v>
      </c>
      <c r="W240" s="39">
        <v>1</v>
      </c>
      <c r="X240" s="130">
        <v>0</v>
      </c>
      <c r="Y240" s="10">
        <v>0</v>
      </c>
      <c r="Z240" s="4">
        <v>0</v>
      </c>
      <c r="AA240" s="164">
        <f t="shared" si="1454"/>
        <v>0</v>
      </c>
      <c r="AB240" s="166" t="s">
        <v>1226</v>
      </c>
      <c r="AC240" s="164">
        <f t="shared" si="1455"/>
        <v>0</v>
      </c>
      <c r="AD240" s="166" t="s">
        <v>1226</v>
      </c>
      <c r="AE240" s="39">
        <v>0</v>
      </c>
      <c r="AF240" s="130">
        <v>0</v>
      </c>
      <c r="AG240" s="39">
        <v>0</v>
      </c>
      <c r="AH240" s="130">
        <v>0</v>
      </c>
      <c r="AI240" s="164">
        <f t="shared" si="1456"/>
        <v>0</v>
      </c>
      <c r="AJ240" s="166" t="s">
        <v>1226</v>
      </c>
      <c r="AK240" s="164">
        <f t="shared" si="1457"/>
        <v>0</v>
      </c>
      <c r="AL240" s="166" t="s">
        <v>1226</v>
      </c>
      <c r="AM240" s="3">
        <v>0</v>
      </c>
      <c r="AN240" s="4">
        <v>0</v>
      </c>
      <c r="AO240" s="164">
        <f t="shared" si="1458"/>
        <v>0</v>
      </c>
      <c r="AP240" s="166" t="s">
        <v>1226</v>
      </c>
      <c r="AQ240" s="135"/>
      <c r="AR240" s="170"/>
      <c r="AS240" s="40"/>
      <c r="AT240" s="58"/>
      <c r="AU240" s="168"/>
      <c r="AV240" s="39"/>
      <c r="AW240" s="168"/>
      <c r="AX240" s="58"/>
      <c r="AY240" s="168"/>
      <c r="AZ240" s="58"/>
      <c r="BA240" s="168"/>
      <c r="BB240" s="58"/>
      <c r="BC240" s="168"/>
      <c r="BD240" s="650"/>
      <c r="BE240" s="651"/>
      <c r="BF240" s="58"/>
      <c r="BG240" s="168"/>
      <c r="BH240" s="58"/>
      <c r="BI240" s="168"/>
      <c r="BJ240" s="107"/>
      <c r="BK240" s="128"/>
      <c r="BL240" s="164">
        <f t="shared" si="1459"/>
        <v>0</v>
      </c>
      <c r="BM240" s="168"/>
      <c r="BN240" s="164">
        <f t="shared" ref="BN240:BP246" si="1463">+BJ240</f>
        <v>0</v>
      </c>
      <c r="BO240" s="168"/>
      <c r="BP240" s="164">
        <f t="shared" si="1463"/>
        <v>0</v>
      </c>
      <c r="BQ240" s="168"/>
      <c r="BR240" s="164">
        <f t="shared" ref="BR240:BR246" si="1464">+BN240</f>
        <v>0</v>
      </c>
      <c r="BS240" s="168"/>
      <c r="BT240" s="138"/>
      <c r="BU240" s="164">
        <f t="shared" ref="BU240:BU242" si="1465">+BW240</f>
        <v>0</v>
      </c>
      <c r="BV240" s="166" t="s">
        <v>1226</v>
      </c>
      <c r="BW240" s="96">
        <v>0</v>
      </c>
      <c r="BX240" s="55">
        <v>0</v>
      </c>
      <c r="BY240" s="164">
        <f t="shared" si="1461"/>
        <v>0</v>
      </c>
      <c r="BZ240" s="166" t="s">
        <v>1226</v>
      </c>
      <c r="CA240" s="96"/>
      <c r="CB240" s="55"/>
      <c r="CC240" s="96"/>
      <c r="CD240" s="55"/>
      <c r="CE240" s="96"/>
      <c r="CF240" s="55"/>
      <c r="CG240" s="96"/>
      <c r="CH240" s="96"/>
      <c r="CL240" s="26"/>
    </row>
    <row r="241" spans="1:90" ht="16.5" hidden="1">
      <c r="A241" t="s">
        <v>1528</v>
      </c>
      <c r="B241">
        <v>20154</v>
      </c>
      <c r="D241" s="16" t="s">
        <v>273</v>
      </c>
      <c r="E241" t="s">
        <v>822</v>
      </c>
      <c r="G241" s="16" t="s">
        <v>825</v>
      </c>
      <c r="H241" s="197" t="s">
        <v>1337</v>
      </c>
      <c r="I241" s="9"/>
      <c r="J241" s="22"/>
      <c r="K241" s="164">
        <v>0</v>
      </c>
      <c r="L241" s="166" t="s">
        <v>1226</v>
      </c>
      <c r="M241" s="10">
        <v>0</v>
      </c>
      <c r="N241" s="10">
        <v>0</v>
      </c>
      <c r="O241" s="3">
        <v>0</v>
      </c>
      <c r="P241" s="4">
        <v>0</v>
      </c>
      <c r="Q241" s="10">
        <v>0</v>
      </c>
      <c r="R241" s="10">
        <v>0</v>
      </c>
      <c r="S241" s="3">
        <v>0</v>
      </c>
      <c r="T241" s="4">
        <v>0</v>
      </c>
      <c r="U241" s="164">
        <f t="shared" si="1414"/>
        <v>30</v>
      </c>
      <c r="V241" s="166">
        <f>+X241</f>
        <v>33</v>
      </c>
      <c r="W241" s="172">
        <v>30</v>
      </c>
      <c r="X241" s="174">
        <v>33</v>
      </c>
      <c r="Y241" s="39">
        <v>0</v>
      </c>
      <c r="Z241" s="130">
        <v>0</v>
      </c>
      <c r="AA241" s="164">
        <f t="shared" si="1454"/>
        <v>0</v>
      </c>
      <c r="AB241" s="166" t="s">
        <v>1226</v>
      </c>
      <c r="AC241" s="164">
        <f t="shared" si="1455"/>
        <v>0</v>
      </c>
      <c r="AD241" s="166" t="s">
        <v>1226</v>
      </c>
      <c r="AE241" s="39">
        <v>0</v>
      </c>
      <c r="AF241" s="130">
        <v>0</v>
      </c>
      <c r="AG241" s="39">
        <v>0</v>
      </c>
      <c r="AH241" s="1055" t="s">
        <v>348</v>
      </c>
      <c r="AI241" s="164">
        <f t="shared" si="1456"/>
        <v>0</v>
      </c>
      <c r="AJ241" s="166" t="s">
        <v>1226</v>
      </c>
      <c r="AK241" s="164">
        <f t="shared" si="1457"/>
        <v>0</v>
      </c>
      <c r="AL241" s="166" t="s">
        <v>1226</v>
      </c>
      <c r="AM241" s="3">
        <v>0</v>
      </c>
      <c r="AN241" s="4">
        <v>0</v>
      </c>
      <c r="AO241" s="164">
        <f t="shared" ref="AO241" si="1466">+AM241</f>
        <v>0</v>
      </c>
      <c r="AP241" s="166" t="s">
        <v>1226</v>
      </c>
      <c r="AQ241" s="135"/>
      <c r="AR241" s="170"/>
      <c r="AS241" s="40"/>
      <c r="AT241" s="58"/>
      <c r="AU241" s="168"/>
      <c r="AV241" s="39"/>
      <c r="AW241" s="168"/>
      <c r="AX241" s="58"/>
      <c r="AY241" s="168"/>
      <c r="AZ241" s="58"/>
      <c r="BA241" s="168"/>
      <c r="BB241" s="58"/>
      <c r="BC241" s="168"/>
      <c r="BD241" s="650"/>
      <c r="BE241" s="651"/>
      <c r="BF241" s="58"/>
      <c r="BG241" s="168"/>
      <c r="BH241" s="58"/>
      <c r="BI241" s="168"/>
      <c r="BJ241" s="107"/>
      <c r="BK241" s="128"/>
      <c r="BL241" s="164">
        <f t="shared" si="1459"/>
        <v>0</v>
      </c>
      <c r="BM241" s="168"/>
      <c r="BN241" s="164">
        <f t="shared" si="1463"/>
        <v>0</v>
      </c>
      <c r="BO241" s="168"/>
      <c r="BP241" s="164">
        <f t="shared" si="1463"/>
        <v>0</v>
      </c>
      <c r="BQ241" s="168"/>
      <c r="BR241" s="164">
        <f t="shared" si="1464"/>
        <v>0</v>
      </c>
      <c r="BS241" s="168"/>
      <c r="BT241" s="138"/>
      <c r="BU241" s="164">
        <f t="shared" si="1465"/>
        <v>0</v>
      </c>
      <c r="BV241" s="166" t="s">
        <v>1226</v>
      </c>
      <c r="BW241" s="96">
        <v>0</v>
      </c>
      <c r="BX241" s="55">
        <v>0</v>
      </c>
      <c r="BY241" s="164">
        <f t="shared" si="1461"/>
        <v>0</v>
      </c>
      <c r="BZ241" s="166" t="s">
        <v>1226</v>
      </c>
      <c r="CA241" s="96"/>
      <c r="CB241" s="55"/>
      <c r="CC241" s="96"/>
      <c r="CD241" s="55"/>
      <c r="CE241" s="96"/>
      <c r="CF241" s="55"/>
      <c r="CG241" s="96"/>
      <c r="CH241" s="96"/>
      <c r="CL241" s="26"/>
    </row>
    <row r="242" spans="1:90" ht="16.5" hidden="1">
      <c r="A242" t="s">
        <v>1528</v>
      </c>
      <c r="B242">
        <v>20154</v>
      </c>
      <c r="D242" s="16" t="s">
        <v>273</v>
      </c>
      <c r="E242" t="s">
        <v>822</v>
      </c>
      <c r="G242" s="16" t="s">
        <v>825</v>
      </c>
      <c r="H242" s="197" t="s">
        <v>1334</v>
      </c>
      <c r="I242" s="9"/>
      <c r="J242" s="22"/>
      <c r="K242" s="164">
        <v>0</v>
      </c>
      <c r="L242" s="166" t="s">
        <v>1226</v>
      </c>
      <c r="M242" s="10">
        <v>0</v>
      </c>
      <c r="N242" s="10">
        <v>0</v>
      </c>
      <c r="O242" s="3">
        <v>0</v>
      </c>
      <c r="P242" s="4">
        <v>0</v>
      </c>
      <c r="Q242" s="3">
        <v>0</v>
      </c>
      <c r="R242" s="4">
        <v>0</v>
      </c>
      <c r="S242" s="3">
        <v>0</v>
      </c>
      <c r="T242" s="4">
        <v>0</v>
      </c>
      <c r="U242" s="164">
        <f t="shared" si="1414"/>
        <v>0</v>
      </c>
      <c r="V242" s="166" t="s">
        <v>1226</v>
      </c>
      <c r="W242" s="39">
        <v>0</v>
      </c>
      <c r="X242" s="130">
        <v>0</v>
      </c>
      <c r="Y242" s="39">
        <v>0</v>
      </c>
      <c r="Z242" s="130">
        <v>0</v>
      </c>
      <c r="AA242" s="164">
        <f t="shared" si="1454"/>
        <v>0</v>
      </c>
      <c r="AB242" s="166" t="s">
        <v>1226</v>
      </c>
      <c r="AC242" s="164">
        <f t="shared" si="1455"/>
        <v>0</v>
      </c>
      <c r="AD242" s="166" t="s">
        <v>1226</v>
      </c>
      <c r="AE242" s="39">
        <v>0</v>
      </c>
      <c r="AF242" s="130">
        <v>0</v>
      </c>
      <c r="AG242" s="39">
        <v>0</v>
      </c>
      <c r="AH242" s="130">
        <v>0</v>
      </c>
      <c r="AI242" s="164">
        <f t="shared" si="1456"/>
        <v>0</v>
      </c>
      <c r="AJ242" s="166" t="s">
        <v>1226</v>
      </c>
      <c r="AK242" s="164">
        <f t="shared" si="1457"/>
        <v>0</v>
      </c>
      <c r="AL242" s="166" t="s">
        <v>1226</v>
      </c>
      <c r="AM242" s="3">
        <v>0</v>
      </c>
      <c r="AN242" s="4" t="s">
        <v>1006</v>
      </c>
      <c r="AO242" s="164">
        <f t="shared" ref="AO242:AO246" si="1467">+AM242</f>
        <v>0</v>
      </c>
      <c r="AP242" s="166" t="s">
        <v>1226</v>
      </c>
      <c r="AQ242" s="135"/>
      <c r="AR242" s="164">
        <f t="shared" ref="AR242" si="1468">+AT242</f>
        <v>2</v>
      </c>
      <c r="AS242" s="166" t="s">
        <v>1226</v>
      </c>
      <c r="AT242" s="164">
        <f t="shared" ref="AT242:AT246" si="1469">+AV242</f>
        <v>2</v>
      </c>
      <c r="AU242" s="166" t="s">
        <v>1226</v>
      </c>
      <c r="AV242" s="164">
        <f t="shared" ref="AV242:AV246" si="1470">+AX242</f>
        <v>2</v>
      </c>
      <c r="AW242" s="166" t="s">
        <v>1226</v>
      </c>
      <c r="AX242" s="164">
        <f t="shared" ref="AX242:AX246" si="1471">+AZ242</f>
        <v>2</v>
      </c>
      <c r="AY242" s="166" t="s">
        <v>1226</v>
      </c>
      <c r="AZ242" s="164">
        <f t="shared" ref="AZ242:AZ246" si="1472">+BB242</f>
        <v>2</v>
      </c>
      <c r="BA242" s="166" t="s">
        <v>1226</v>
      </c>
      <c r="BB242" s="164">
        <f t="shared" ref="BB242:BB246" si="1473">+BD242</f>
        <v>2</v>
      </c>
      <c r="BC242" s="166" t="s">
        <v>1226</v>
      </c>
      <c r="BD242" s="96">
        <v>2</v>
      </c>
      <c r="BE242" s="40">
        <v>0</v>
      </c>
      <c r="BF242" s="164">
        <f t="shared" ref="BF242:BF246" si="1474">+BD242</f>
        <v>2</v>
      </c>
      <c r="BG242" s="166" t="s">
        <v>1226</v>
      </c>
      <c r="BH242" s="164">
        <f t="shared" ref="BH242:BH246" si="1475">+BF242</f>
        <v>2</v>
      </c>
      <c r="BI242" s="166" t="s">
        <v>1226</v>
      </c>
      <c r="BJ242" s="107">
        <v>3</v>
      </c>
      <c r="BK242" s="40">
        <v>0</v>
      </c>
      <c r="BL242" s="164">
        <f t="shared" si="1459"/>
        <v>3</v>
      </c>
      <c r="BM242" s="166" t="s">
        <v>1226</v>
      </c>
      <c r="BN242" s="164">
        <f t="shared" si="1463"/>
        <v>3</v>
      </c>
      <c r="BO242" s="166" t="s">
        <v>1226</v>
      </c>
      <c r="BP242" s="164">
        <f t="shared" si="1463"/>
        <v>3</v>
      </c>
      <c r="BQ242" s="166" t="s">
        <v>1226</v>
      </c>
      <c r="BR242" s="164">
        <f t="shared" si="1464"/>
        <v>3</v>
      </c>
      <c r="BS242" s="166" t="s">
        <v>1226</v>
      </c>
      <c r="BT242" s="135"/>
      <c r="BU242" s="164">
        <f t="shared" si="1465"/>
        <v>0</v>
      </c>
      <c r="BV242" s="166" t="s">
        <v>1226</v>
      </c>
      <c r="BW242" s="96">
        <v>0</v>
      </c>
      <c r="BX242" s="55">
        <v>0</v>
      </c>
      <c r="BY242" s="164">
        <f t="shared" si="1461"/>
        <v>0</v>
      </c>
      <c r="BZ242" s="166" t="s">
        <v>1226</v>
      </c>
      <c r="CA242" s="146"/>
      <c r="CB242" s="147"/>
      <c r="CC242" s="96"/>
      <c r="CD242" s="55"/>
      <c r="CE242" s="96"/>
      <c r="CF242" s="147"/>
      <c r="CG242" s="146"/>
      <c r="CH242" s="146"/>
      <c r="CI242" t="s">
        <v>281</v>
      </c>
      <c r="CL242" s="26"/>
    </row>
    <row r="243" spans="1:90" ht="16.5" hidden="1">
      <c r="A243" t="s">
        <v>1528</v>
      </c>
      <c r="B243">
        <v>0</v>
      </c>
      <c r="D243" s="16" t="s">
        <v>2673</v>
      </c>
      <c r="E243" t="s">
        <v>819</v>
      </c>
      <c r="G243" s="16" t="s">
        <v>2673</v>
      </c>
      <c r="H243" s="197" t="s">
        <v>2677</v>
      </c>
      <c r="I243" s="9"/>
      <c r="J243" s="22"/>
      <c r="K243" s="164">
        <v>0</v>
      </c>
      <c r="L243" s="166" t="s">
        <v>1226</v>
      </c>
      <c r="M243" s="10">
        <v>0</v>
      </c>
      <c r="N243" s="10">
        <v>0</v>
      </c>
      <c r="O243" s="3">
        <v>0</v>
      </c>
      <c r="P243" s="4">
        <v>0</v>
      </c>
      <c r="Q243" s="3">
        <v>0</v>
      </c>
      <c r="R243" s="4">
        <v>0</v>
      </c>
      <c r="S243" s="3">
        <v>0</v>
      </c>
      <c r="T243" s="4">
        <v>0</v>
      </c>
      <c r="U243" s="164">
        <f t="shared" ref="U243" si="1476">+W243</f>
        <v>0</v>
      </c>
      <c r="V243" s="166" t="s">
        <v>1226</v>
      </c>
      <c r="W243" s="39">
        <v>0</v>
      </c>
      <c r="X243" s="130">
        <v>0</v>
      </c>
      <c r="Y243" s="39">
        <v>0</v>
      </c>
      <c r="Z243" s="130">
        <v>0</v>
      </c>
      <c r="AA243" s="164">
        <f t="shared" si="1454"/>
        <v>0</v>
      </c>
      <c r="AB243" s="166" t="s">
        <v>1226</v>
      </c>
      <c r="AC243" s="164">
        <f t="shared" ref="AC243" si="1477">+AE243</f>
        <v>0</v>
      </c>
      <c r="AD243" s="166" t="s">
        <v>1226</v>
      </c>
      <c r="AE243" s="39">
        <v>0</v>
      </c>
      <c r="AF243" s="130">
        <v>0</v>
      </c>
      <c r="AG243" s="39">
        <v>0</v>
      </c>
      <c r="AH243" s="130">
        <v>0</v>
      </c>
      <c r="AI243" s="164">
        <f t="shared" si="1456"/>
        <v>0</v>
      </c>
      <c r="AJ243" s="166"/>
      <c r="AK243" s="164">
        <f t="shared" si="1457"/>
        <v>0</v>
      </c>
      <c r="AL243" s="166"/>
      <c r="AM243" s="3">
        <v>0</v>
      </c>
      <c r="AN243" s="4">
        <v>0</v>
      </c>
      <c r="AO243" s="164">
        <f t="shared" si="1467"/>
        <v>0</v>
      </c>
      <c r="AP243" s="166"/>
      <c r="AQ243" s="135"/>
      <c r="AR243" s="164"/>
      <c r="AS243" s="166"/>
      <c r="AT243" s="164"/>
      <c r="AU243" s="166"/>
      <c r="AV243" s="39">
        <v>0</v>
      </c>
      <c r="AW243" s="128">
        <v>0</v>
      </c>
      <c r="AX243" s="164">
        <f t="shared" ref="AX243" si="1478">+AZ243</f>
        <v>4</v>
      </c>
      <c r="AY243" s="166" t="s">
        <v>1226</v>
      </c>
      <c r="AZ243" s="164">
        <f t="shared" ref="AZ243" si="1479">+BB243</f>
        <v>4</v>
      </c>
      <c r="BA243" s="166" t="s">
        <v>1226</v>
      </c>
      <c r="BB243" s="96">
        <v>4</v>
      </c>
      <c r="BC243" s="40">
        <v>0</v>
      </c>
      <c r="BD243" s="96">
        <v>5</v>
      </c>
      <c r="BE243" s="40">
        <v>0</v>
      </c>
      <c r="BF243" s="164"/>
      <c r="BG243" s="166"/>
      <c r="BH243" s="164">
        <f t="shared" ref="BH243:BH245" si="1480">+BF243</f>
        <v>0</v>
      </c>
      <c r="BI243" s="166" t="s">
        <v>1226</v>
      </c>
      <c r="BJ243" s="107">
        <v>2</v>
      </c>
      <c r="BK243" s="40">
        <v>0</v>
      </c>
      <c r="BL243" s="164">
        <f t="shared" si="1459"/>
        <v>2</v>
      </c>
      <c r="BM243" s="166" t="s">
        <v>1226</v>
      </c>
      <c r="BN243" s="164">
        <f t="shared" si="1463"/>
        <v>2</v>
      </c>
      <c r="BO243" s="166" t="s">
        <v>1226</v>
      </c>
      <c r="BP243" s="164">
        <f t="shared" si="1463"/>
        <v>2</v>
      </c>
      <c r="BQ243" s="166" t="s">
        <v>1226</v>
      </c>
      <c r="BR243" s="164">
        <f t="shared" si="1464"/>
        <v>2</v>
      </c>
      <c r="BS243" s="166" t="s">
        <v>1226</v>
      </c>
      <c r="BT243" s="135"/>
      <c r="BU243" s="146">
        <v>0</v>
      </c>
      <c r="BV243" s="147">
        <v>0</v>
      </c>
      <c r="BW243" s="164">
        <f t="shared" ref="BW243" si="1481">+BU243</f>
        <v>0</v>
      </c>
      <c r="BX243" s="166" t="s">
        <v>1226</v>
      </c>
      <c r="BY243" s="164">
        <f t="shared" ref="BY243" si="1482">+BW243</f>
        <v>0</v>
      </c>
      <c r="BZ243" s="166" t="s">
        <v>1226</v>
      </c>
      <c r="CA243" s="146"/>
      <c r="CB243" s="147"/>
      <c r="CC243" s="96"/>
      <c r="CD243" s="55"/>
      <c r="CE243" s="96"/>
      <c r="CF243" s="147"/>
      <c r="CG243" s="146"/>
      <c r="CH243" s="146"/>
      <c r="CL243" s="26"/>
    </row>
    <row r="244" spans="1:90" ht="16.5" hidden="1">
      <c r="A244" t="s">
        <v>1528</v>
      </c>
      <c r="B244">
        <v>0</v>
      </c>
      <c r="D244" s="16" t="s">
        <v>2673</v>
      </c>
      <c r="E244" t="s">
        <v>822</v>
      </c>
      <c r="G244" s="16" t="s">
        <v>2673</v>
      </c>
      <c r="H244" s="197" t="s">
        <v>2674</v>
      </c>
      <c r="I244" s="9"/>
      <c r="J244" s="22"/>
      <c r="K244" s="164"/>
      <c r="L244" s="166"/>
      <c r="M244" s="10">
        <v>0</v>
      </c>
      <c r="N244" s="10">
        <v>0</v>
      </c>
      <c r="O244" s="3">
        <v>0</v>
      </c>
      <c r="P244" s="4">
        <v>0</v>
      </c>
      <c r="Q244" s="3">
        <v>0</v>
      </c>
      <c r="R244" s="4">
        <v>0</v>
      </c>
      <c r="S244" s="3">
        <v>0</v>
      </c>
      <c r="T244" s="4">
        <v>0</v>
      </c>
      <c r="U244" s="164">
        <f t="shared" ref="U244" si="1483">+W244</f>
        <v>0</v>
      </c>
      <c r="V244" s="166" t="s">
        <v>1226</v>
      </c>
      <c r="W244" s="39">
        <v>0</v>
      </c>
      <c r="X244" s="130">
        <v>0</v>
      </c>
      <c r="Y244" s="39">
        <v>0</v>
      </c>
      <c r="Z244" s="130">
        <v>0</v>
      </c>
      <c r="AA244" s="164">
        <f t="shared" si="1454"/>
        <v>0</v>
      </c>
      <c r="AB244" s="166" t="s">
        <v>1226</v>
      </c>
      <c r="AC244" s="164">
        <f t="shared" si="1455"/>
        <v>0</v>
      </c>
      <c r="AD244" s="166" t="s">
        <v>1226</v>
      </c>
      <c r="AE244" s="39">
        <v>0</v>
      </c>
      <c r="AF244" s="130">
        <v>0</v>
      </c>
      <c r="AG244" s="39">
        <v>0</v>
      </c>
      <c r="AH244" s="130">
        <v>0</v>
      </c>
      <c r="AI244" s="164">
        <f t="shared" ref="AI244" si="1484">+AG244</f>
        <v>0</v>
      </c>
      <c r="AJ244" s="166" t="s">
        <v>1226</v>
      </c>
      <c r="AK244" s="164">
        <f t="shared" ref="AK244" si="1485">+AI244</f>
        <v>0</v>
      </c>
      <c r="AL244" s="166" t="s">
        <v>1226</v>
      </c>
      <c r="AM244" s="3">
        <v>0</v>
      </c>
      <c r="AN244" s="4">
        <v>0</v>
      </c>
      <c r="AO244" s="164">
        <f t="shared" ref="AO244" si="1486">+AM244</f>
        <v>0</v>
      </c>
      <c r="AP244" s="166" t="s">
        <v>1226</v>
      </c>
      <c r="AQ244" s="135"/>
      <c r="AR244" s="170">
        <v>0</v>
      </c>
      <c r="AS244" s="40">
        <v>0</v>
      </c>
      <c r="AT244" s="164">
        <f>+AR244</f>
        <v>0</v>
      </c>
      <c r="AU244" s="166" t="s">
        <v>1226</v>
      </c>
      <c r="AV244" s="39">
        <v>12</v>
      </c>
      <c r="AW244" s="128" t="s">
        <v>773</v>
      </c>
      <c r="AX244" s="164">
        <f t="shared" ref="AX244:AX245" si="1487">+AZ244</f>
        <v>0</v>
      </c>
      <c r="AY244" s="166" t="s">
        <v>1226</v>
      </c>
      <c r="AZ244" s="164">
        <f t="shared" ref="AZ244:AZ245" si="1488">+BB244</f>
        <v>0</v>
      </c>
      <c r="BA244" s="166" t="s">
        <v>1226</v>
      </c>
      <c r="BB244" s="96">
        <v>0</v>
      </c>
      <c r="BC244" s="40">
        <v>0</v>
      </c>
      <c r="BD244" s="96">
        <v>0</v>
      </c>
      <c r="BE244" s="40">
        <v>0</v>
      </c>
      <c r="BF244" s="164">
        <f t="shared" ref="BF244:BF245" si="1489">+BD244</f>
        <v>0</v>
      </c>
      <c r="BG244" s="166" t="s">
        <v>1226</v>
      </c>
      <c r="BH244" s="164">
        <f t="shared" si="1480"/>
        <v>0</v>
      </c>
      <c r="BI244" s="166" t="s">
        <v>1226</v>
      </c>
      <c r="BJ244" s="107">
        <v>0</v>
      </c>
      <c r="BK244" s="40">
        <v>0</v>
      </c>
      <c r="BL244" s="164">
        <f t="shared" si="1459"/>
        <v>0</v>
      </c>
      <c r="BM244" s="166" t="s">
        <v>1226</v>
      </c>
      <c r="BN244" s="164">
        <f t="shared" ref="BN244" si="1490">+BJ244</f>
        <v>0</v>
      </c>
      <c r="BO244" s="166" t="s">
        <v>1226</v>
      </c>
      <c r="BP244" s="164">
        <f t="shared" ref="BP244" si="1491">+BL244</f>
        <v>0</v>
      </c>
      <c r="BQ244" s="166" t="s">
        <v>1226</v>
      </c>
      <c r="BR244" s="164">
        <f t="shared" ref="BR244" si="1492">+BN244</f>
        <v>0</v>
      </c>
      <c r="BS244" s="166" t="s">
        <v>1226</v>
      </c>
      <c r="BT244" s="135"/>
      <c r="BU244" s="146">
        <v>0</v>
      </c>
      <c r="BV244" s="147">
        <v>0</v>
      </c>
      <c r="BW244" s="164">
        <f t="shared" ref="BW244" si="1493">+BU244</f>
        <v>0</v>
      </c>
      <c r="BX244" s="166" t="s">
        <v>1226</v>
      </c>
      <c r="BY244" s="164">
        <f t="shared" ref="BY244" si="1494">+BW244</f>
        <v>0</v>
      </c>
      <c r="BZ244" s="166" t="s">
        <v>1226</v>
      </c>
      <c r="CA244" s="146"/>
      <c r="CB244" s="147"/>
      <c r="CC244" s="96"/>
      <c r="CD244" s="55"/>
      <c r="CE244" s="96"/>
      <c r="CF244" s="147"/>
      <c r="CG244" s="146"/>
      <c r="CH244" s="146"/>
      <c r="CL244" s="26"/>
    </row>
    <row r="245" spans="1:90" ht="16.5" hidden="1">
      <c r="A245" t="s">
        <v>1528</v>
      </c>
      <c r="B245">
        <v>0</v>
      </c>
      <c r="D245" s="16" t="s">
        <v>2673</v>
      </c>
      <c r="E245" t="s">
        <v>822</v>
      </c>
      <c r="G245" s="16" t="s">
        <v>2673</v>
      </c>
      <c r="H245" s="197" t="s">
        <v>2675</v>
      </c>
      <c r="I245" s="9"/>
      <c r="J245" s="22"/>
      <c r="K245" s="164"/>
      <c r="L245" s="166"/>
      <c r="M245" s="10">
        <v>0</v>
      </c>
      <c r="N245" s="10">
        <v>0</v>
      </c>
      <c r="O245" s="3">
        <v>0</v>
      </c>
      <c r="P245" s="4">
        <v>0</v>
      </c>
      <c r="Q245" s="3">
        <v>0</v>
      </c>
      <c r="R245" s="4">
        <v>0</v>
      </c>
      <c r="S245" s="3">
        <v>0</v>
      </c>
      <c r="T245" s="4">
        <v>0</v>
      </c>
      <c r="U245" s="164">
        <f t="shared" ref="U245" si="1495">+W245</f>
        <v>0</v>
      </c>
      <c r="V245" s="166" t="s">
        <v>1226</v>
      </c>
      <c r="W245" s="39">
        <v>0</v>
      </c>
      <c r="X245" s="130">
        <v>0</v>
      </c>
      <c r="Y245" s="39">
        <v>0</v>
      </c>
      <c r="Z245" s="130">
        <v>0</v>
      </c>
      <c r="AA245" s="164">
        <f t="shared" si="1454"/>
        <v>0</v>
      </c>
      <c r="AB245" s="166" t="s">
        <v>1226</v>
      </c>
      <c r="AC245" s="164">
        <f t="shared" si="1455"/>
        <v>0</v>
      </c>
      <c r="AD245" s="166" t="s">
        <v>1226</v>
      </c>
      <c r="AE245" s="39">
        <v>0</v>
      </c>
      <c r="AF245" s="130">
        <v>0</v>
      </c>
      <c r="AG245" s="39">
        <v>0</v>
      </c>
      <c r="AH245" s="130">
        <v>0</v>
      </c>
      <c r="AI245" s="164">
        <f t="shared" ref="AI245" si="1496">+AG245</f>
        <v>0</v>
      </c>
      <c r="AJ245" s="166" t="s">
        <v>1226</v>
      </c>
      <c r="AK245" s="164">
        <f t="shared" ref="AK245" si="1497">+AI245</f>
        <v>0</v>
      </c>
      <c r="AL245" s="166" t="s">
        <v>1226</v>
      </c>
      <c r="AM245" s="3">
        <v>0</v>
      </c>
      <c r="AN245" s="4">
        <v>0</v>
      </c>
      <c r="AO245" s="164">
        <f t="shared" ref="AO245" si="1498">+AM245</f>
        <v>0</v>
      </c>
      <c r="AP245" s="166" t="s">
        <v>1226</v>
      </c>
      <c r="AQ245" s="135"/>
      <c r="AR245" s="170">
        <v>0</v>
      </c>
      <c r="AS245" s="40">
        <v>0</v>
      </c>
      <c r="AT245" s="164">
        <f>+AR245</f>
        <v>0</v>
      </c>
      <c r="AU245" s="166" t="s">
        <v>1226</v>
      </c>
      <c r="AV245" s="39">
        <v>18</v>
      </c>
      <c r="AW245" s="128" t="s">
        <v>2676</v>
      </c>
      <c r="AX245" s="164">
        <f t="shared" si="1487"/>
        <v>0</v>
      </c>
      <c r="AY245" s="166" t="s">
        <v>1226</v>
      </c>
      <c r="AZ245" s="164">
        <f t="shared" si="1488"/>
        <v>0</v>
      </c>
      <c r="BA245" s="166" t="s">
        <v>1226</v>
      </c>
      <c r="BB245" s="96">
        <v>0</v>
      </c>
      <c r="BC245" s="40">
        <v>0</v>
      </c>
      <c r="BD245" s="96">
        <v>0</v>
      </c>
      <c r="BE245" s="40">
        <v>0</v>
      </c>
      <c r="BF245" s="164">
        <f t="shared" si="1489"/>
        <v>0</v>
      </c>
      <c r="BG245" s="166" t="s">
        <v>1226</v>
      </c>
      <c r="BH245" s="164">
        <f t="shared" si="1480"/>
        <v>0</v>
      </c>
      <c r="BI245" s="166" t="s">
        <v>1226</v>
      </c>
      <c r="BJ245" s="164">
        <v>0</v>
      </c>
      <c r="BK245" s="166" t="s">
        <v>1226</v>
      </c>
      <c r="BL245" s="164">
        <f t="shared" si="1459"/>
        <v>0</v>
      </c>
      <c r="BM245" s="166" t="s">
        <v>1226</v>
      </c>
      <c r="BN245" s="164">
        <v>0</v>
      </c>
      <c r="BO245" s="166" t="s">
        <v>1226</v>
      </c>
      <c r="BP245" s="164">
        <v>0</v>
      </c>
      <c r="BQ245" s="166" t="s">
        <v>1226</v>
      </c>
      <c r="BR245" s="164">
        <f t="shared" si="1464"/>
        <v>0</v>
      </c>
      <c r="BS245" s="166"/>
      <c r="BT245" s="135"/>
      <c r="BU245" s="146">
        <v>0</v>
      </c>
      <c r="BV245" s="147">
        <v>0</v>
      </c>
      <c r="BW245" s="164">
        <f t="shared" ref="BW245" si="1499">+BU245</f>
        <v>0</v>
      </c>
      <c r="BX245" s="166" t="s">
        <v>1226</v>
      </c>
      <c r="BY245" s="164">
        <f t="shared" ref="BY245" si="1500">+BW245</f>
        <v>0</v>
      </c>
      <c r="BZ245" s="166" t="s">
        <v>1226</v>
      </c>
      <c r="CA245" s="146"/>
      <c r="CB245" s="147"/>
      <c r="CC245" s="96"/>
      <c r="CD245" s="55"/>
      <c r="CE245" s="96"/>
      <c r="CF245" s="147"/>
      <c r="CG245" s="146"/>
      <c r="CH245" s="146"/>
      <c r="CL245" s="26"/>
    </row>
    <row r="246" spans="1:90" ht="16.5" hidden="1">
      <c r="A246" t="s">
        <v>1528</v>
      </c>
      <c r="B246" s="71" t="s">
        <v>1610</v>
      </c>
      <c r="C246" s="71"/>
      <c r="D246" s="16" t="s">
        <v>834</v>
      </c>
      <c r="E246" t="s">
        <v>822</v>
      </c>
      <c r="G246" s="16" t="s">
        <v>825</v>
      </c>
      <c r="H246" s="197" t="s">
        <v>1671</v>
      </c>
      <c r="I246" s="164">
        <v>0</v>
      </c>
      <c r="J246" s="166" t="s">
        <v>1226</v>
      </c>
      <c r="K246" s="164">
        <v>0</v>
      </c>
      <c r="L246" s="166" t="s">
        <v>1226</v>
      </c>
      <c r="M246" s="10">
        <v>0</v>
      </c>
      <c r="N246" s="4">
        <v>0</v>
      </c>
      <c r="O246" s="10">
        <v>0</v>
      </c>
      <c r="P246" s="4">
        <v>0</v>
      </c>
      <c r="Q246" s="10">
        <v>0</v>
      </c>
      <c r="R246" s="4">
        <v>0</v>
      </c>
      <c r="S246" s="10">
        <v>0</v>
      </c>
      <c r="T246" s="4">
        <v>0</v>
      </c>
      <c r="U246" s="164">
        <f t="shared" si="1414"/>
        <v>0</v>
      </c>
      <c r="V246" s="166" t="s">
        <v>1226</v>
      </c>
      <c r="W246" s="10">
        <v>0</v>
      </c>
      <c r="X246" s="4">
        <v>0</v>
      </c>
      <c r="Y246" s="10">
        <v>0</v>
      </c>
      <c r="Z246" s="4">
        <v>0</v>
      </c>
      <c r="AA246" s="164">
        <f t="shared" ref="AA246" si="1501">+AC246</f>
        <v>0</v>
      </c>
      <c r="AB246" s="166" t="s">
        <v>1226</v>
      </c>
      <c r="AC246" s="164">
        <f t="shared" ref="AC246" si="1502">+AE246</f>
        <v>0</v>
      </c>
      <c r="AD246" s="166" t="s">
        <v>1226</v>
      </c>
      <c r="AE246" s="10">
        <v>0</v>
      </c>
      <c r="AF246" s="10">
        <v>0</v>
      </c>
      <c r="AG246" s="3">
        <v>0</v>
      </c>
      <c r="AH246" s="4">
        <v>0</v>
      </c>
      <c r="AI246" s="164">
        <f t="shared" si="1456"/>
        <v>0</v>
      </c>
      <c r="AJ246" s="166" t="s">
        <v>1226</v>
      </c>
      <c r="AK246" s="164">
        <f t="shared" si="1457"/>
        <v>0</v>
      </c>
      <c r="AL246" s="166" t="s">
        <v>1226</v>
      </c>
      <c r="AM246" s="3">
        <v>0</v>
      </c>
      <c r="AN246" s="4">
        <v>0</v>
      </c>
      <c r="AO246" s="164">
        <f t="shared" si="1467"/>
        <v>0</v>
      </c>
      <c r="AP246" s="166" t="s">
        <v>1226</v>
      </c>
      <c r="AQ246" s="132"/>
      <c r="AR246" s="39">
        <v>0</v>
      </c>
      <c r="AS246" s="5">
        <v>11</v>
      </c>
      <c r="AT246" s="181">
        <f t="shared" si="1469"/>
        <v>4</v>
      </c>
      <c r="AU246" s="166" t="s">
        <v>1226</v>
      </c>
      <c r="AV246" s="181">
        <f t="shared" si="1470"/>
        <v>4</v>
      </c>
      <c r="AW246" s="166" t="s">
        <v>1226</v>
      </c>
      <c r="AX246" s="181">
        <f t="shared" si="1471"/>
        <v>4</v>
      </c>
      <c r="AY246" s="166" t="s">
        <v>1226</v>
      </c>
      <c r="AZ246" s="181">
        <f t="shared" si="1472"/>
        <v>4</v>
      </c>
      <c r="BA246" s="166" t="s">
        <v>1226</v>
      </c>
      <c r="BB246" s="181">
        <f t="shared" si="1473"/>
        <v>4</v>
      </c>
      <c r="BC246" s="166" t="s">
        <v>1226</v>
      </c>
      <c r="BD246" s="39">
        <v>4</v>
      </c>
      <c r="BE246" s="5">
        <v>0</v>
      </c>
      <c r="BF246" s="164">
        <f t="shared" si="1474"/>
        <v>4</v>
      </c>
      <c r="BG246" s="166" t="s">
        <v>1226</v>
      </c>
      <c r="BH246" s="164">
        <f t="shared" si="1475"/>
        <v>4</v>
      </c>
      <c r="BI246" s="166" t="s">
        <v>1226</v>
      </c>
      <c r="BJ246" s="39">
        <v>1</v>
      </c>
      <c r="BK246" s="40">
        <v>0</v>
      </c>
      <c r="BL246" s="164">
        <f t="shared" si="1459"/>
        <v>1</v>
      </c>
      <c r="BM246" s="166" t="s">
        <v>1226</v>
      </c>
      <c r="BN246" s="164">
        <f t="shared" si="1463"/>
        <v>1</v>
      </c>
      <c r="BO246" s="166" t="s">
        <v>1226</v>
      </c>
      <c r="BP246" s="164">
        <f t="shared" si="1463"/>
        <v>1</v>
      </c>
      <c r="BQ246" s="166" t="s">
        <v>1226</v>
      </c>
      <c r="BR246" s="164">
        <f t="shared" si="1464"/>
        <v>1</v>
      </c>
      <c r="BS246" s="166" t="s">
        <v>1226</v>
      </c>
      <c r="BT246" s="132"/>
      <c r="BU246" s="164">
        <f>+BW246</f>
        <v>1</v>
      </c>
      <c r="BV246" s="166" t="s">
        <v>1226</v>
      </c>
      <c r="BW246" s="96">
        <v>1</v>
      </c>
      <c r="BX246" s="147">
        <v>0</v>
      </c>
      <c r="BY246" s="164">
        <f t="shared" ref="BY246" si="1503">+BW246</f>
        <v>1</v>
      </c>
      <c r="BZ246" s="166" t="s">
        <v>1226</v>
      </c>
      <c r="CA246" s="146"/>
      <c r="CB246" s="147"/>
      <c r="CC246" s="96"/>
      <c r="CD246" s="55"/>
      <c r="CE246" s="96"/>
      <c r="CF246" s="147"/>
      <c r="CG246" s="146"/>
      <c r="CH246" s="146"/>
      <c r="CI246" s="38" t="s">
        <v>148</v>
      </c>
      <c r="CL246" s="26"/>
    </row>
    <row r="247" spans="1:90" ht="16.5" hidden="1">
      <c r="H247" s="197"/>
      <c r="I247" s="9"/>
      <c r="J247" s="22"/>
      <c r="K247" s="52" t="s">
        <v>2525</v>
      </c>
      <c r="L247" s="161"/>
      <c r="M247" s="10"/>
      <c r="N247" s="10"/>
      <c r="O247" s="3"/>
      <c r="P247" s="4"/>
      <c r="Q247" s="10"/>
      <c r="R247" s="4"/>
      <c r="S247" s="3"/>
      <c r="T247" s="4"/>
      <c r="U247" s="164"/>
      <c r="V247" s="166"/>
      <c r="W247" s="52"/>
      <c r="X247" s="130"/>
      <c r="Y247" s="52"/>
      <c r="Z247" s="130"/>
      <c r="AA247" s="164"/>
      <c r="AB247" s="166"/>
      <c r="AC247" s="164"/>
      <c r="AD247" s="166"/>
      <c r="AE247" s="39"/>
      <c r="AF247" s="130"/>
      <c r="AG247" s="39"/>
      <c r="AH247" s="130"/>
      <c r="AI247" s="164"/>
      <c r="AJ247" s="166"/>
      <c r="AK247" s="164"/>
      <c r="AL247" s="166"/>
      <c r="AM247" s="3"/>
      <c r="AN247" s="4"/>
      <c r="AO247" s="164"/>
      <c r="AP247" s="166"/>
      <c r="AQ247" s="135"/>
      <c r="AR247" s="164"/>
      <c r="AS247" s="166"/>
      <c r="AT247" s="164"/>
      <c r="AU247" s="166"/>
      <c r="AV247" s="164"/>
      <c r="AW247" s="166"/>
      <c r="AX247" s="164"/>
      <c r="AY247" s="166"/>
      <c r="AZ247" s="164"/>
      <c r="BA247" s="166"/>
      <c r="BB247" s="164"/>
      <c r="BC247" s="166"/>
      <c r="BD247" s="96"/>
      <c r="BE247" s="40"/>
      <c r="BF247" s="164"/>
      <c r="BG247" s="166"/>
      <c r="BH247" s="164"/>
      <c r="BI247" s="166"/>
      <c r="BJ247" s="107"/>
      <c r="BK247" s="40"/>
      <c r="BL247" s="164"/>
      <c r="BM247" s="166"/>
      <c r="BN247" s="164"/>
      <c r="BO247" s="166"/>
      <c r="BP247" s="164"/>
      <c r="BQ247" s="166"/>
      <c r="BR247" s="164"/>
      <c r="BS247" s="166"/>
      <c r="BT247" s="135"/>
      <c r="BU247" s="146"/>
      <c r="BV247" s="147"/>
      <c r="BW247" s="146"/>
      <c r="BX247" s="146"/>
      <c r="BY247" s="146"/>
      <c r="BZ247" s="147"/>
      <c r="CA247" s="146"/>
      <c r="CB247" s="147"/>
      <c r="CC247" s="96"/>
      <c r="CD247" s="55"/>
      <c r="CE247" s="96"/>
      <c r="CF247" s="147"/>
      <c r="CG247" s="146"/>
      <c r="CH247" s="146"/>
      <c r="CL247" s="26"/>
    </row>
    <row r="248" spans="1:90" ht="16.5" hidden="1">
      <c r="A248" t="s">
        <v>1531</v>
      </c>
      <c r="B248">
        <v>20068</v>
      </c>
      <c r="D248" s="16" t="s">
        <v>811</v>
      </c>
      <c r="E248" s="37" t="s">
        <v>819</v>
      </c>
      <c r="F248" s="126"/>
      <c r="G248" s="16" t="s">
        <v>825</v>
      </c>
      <c r="H248" s="197" t="s">
        <v>1333</v>
      </c>
      <c r="I248" s="9"/>
      <c r="J248" s="21"/>
      <c r="K248" s="164">
        <f t="shared" ref="K248:K256" si="1504">+M248</f>
        <v>1</v>
      </c>
      <c r="L248" s="166" t="s">
        <v>1226</v>
      </c>
      <c r="M248" s="10">
        <v>1</v>
      </c>
      <c r="N248" s="10">
        <v>0</v>
      </c>
      <c r="O248" s="3">
        <v>2</v>
      </c>
      <c r="P248" s="4">
        <v>0</v>
      </c>
      <c r="Q248" s="164">
        <f>+S248</f>
        <v>1</v>
      </c>
      <c r="R248" s="166" t="s">
        <v>1226</v>
      </c>
      <c r="S248" s="3">
        <v>1</v>
      </c>
      <c r="T248" s="4">
        <v>0</v>
      </c>
      <c r="U248" s="164">
        <f t="shared" si="1414"/>
        <v>1</v>
      </c>
      <c r="V248" s="166" t="s">
        <v>1226</v>
      </c>
      <c r="W248" s="10">
        <v>1</v>
      </c>
      <c r="X248" s="4">
        <v>0</v>
      </c>
      <c r="Y248" s="10">
        <v>7</v>
      </c>
      <c r="Z248" s="4">
        <v>0</v>
      </c>
      <c r="AA248" s="10">
        <v>7</v>
      </c>
      <c r="AB248" s="4">
        <v>0</v>
      </c>
      <c r="AC248" s="164">
        <f>+AE248</f>
        <v>9</v>
      </c>
      <c r="AD248" s="166" t="s">
        <v>1226</v>
      </c>
      <c r="AE248" s="3">
        <v>9</v>
      </c>
      <c r="AF248" s="4">
        <v>0</v>
      </c>
      <c r="AG248" s="3">
        <v>5</v>
      </c>
      <c r="AH248" s="1054">
        <v>1.0000000000000001E-5</v>
      </c>
      <c r="AI248" s="164">
        <f t="shared" si="1456"/>
        <v>5</v>
      </c>
      <c r="AJ248" s="166" t="s">
        <v>1226</v>
      </c>
      <c r="AK248" s="164">
        <f t="shared" si="1457"/>
        <v>5</v>
      </c>
      <c r="AL248" s="166" t="s">
        <v>1226</v>
      </c>
      <c r="AM248" s="3">
        <v>1</v>
      </c>
      <c r="AN248" s="4">
        <v>28</v>
      </c>
      <c r="AO248" s="392">
        <f>+AM248</f>
        <v>1</v>
      </c>
      <c r="AP248" s="166">
        <f>+AN248</f>
        <v>28</v>
      </c>
      <c r="AQ248" s="136"/>
      <c r="AR248" s="181">
        <f t="shared" ref="AR248" si="1505">+AT248</f>
        <v>0</v>
      </c>
      <c r="AS248" s="167">
        <f t="shared" ref="AS248" si="1506">+AU248</f>
        <v>28</v>
      </c>
      <c r="AT248" s="181">
        <f t="shared" ref="AT248" si="1507">+AV248</f>
        <v>0</v>
      </c>
      <c r="AU248" s="167">
        <f t="shared" ref="AU248" si="1508">+AW248</f>
        <v>28</v>
      </c>
      <c r="AV248" s="39">
        <v>0</v>
      </c>
      <c r="AW248" s="128">
        <v>28</v>
      </c>
      <c r="AX248" s="181">
        <f t="shared" ref="AX248" si="1509">+AZ248</f>
        <v>1</v>
      </c>
      <c r="AY248" s="167">
        <f t="shared" ref="AY248" si="1510">+BA248</f>
        <v>28</v>
      </c>
      <c r="AZ248" s="181">
        <f t="shared" ref="AZ248" si="1511">+BB248</f>
        <v>1</v>
      </c>
      <c r="BA248" s="167">
        <f t="shared" ref="BA248" si="1512">+BC248</f>
        <v>28</v>
      </c>
      <c r="BB248" s="107">
        <v>1</v>
      </c>
      <c r="BC248" s="128">
        <v>28</v>
      </c>
      <c r="BD248" s="107">
        <v>2</v>
      </c>
      <c r="BE248" s="1072">
        <v>28</v>
      </c>
      <c r="BF248" s="164">
        <f t="shared" ref="BF248" si="1513">+BD248</f>
        <v>2</v>
      </c>
      <c r="BG248" s="166">
        <f t="shared" ref="BG248" si="1514">+BE248</f>
        <v>28</v>
      </c>
      <c r="BH248" s="164">
        <f t="shared" ref="BH248" si="1515">+BF248</f>
        <v>2</v>
      </c>
      <c r="BI248" s="166">
        <f t="shared" ref="BI248" si="1516">+BG248</f>
        <v>28</v>
      </c>
      <c r="BJ248" s="107">
        <v>2</v>
      </c>
      <c r="BK248" s="128">
        <v>28</v>
      </c>
      <c r="BL248" s="164">
        <f t="shared" ref="BL248" si="1517">+BJ248</f>
        <v>2</v>
      </c>
      <c r="BM248" s="166">
        <f>+BI248</f>
        <v>28</v>
      </c>
      <c r="BN248" s="164">
        <f t="shared" ref="BN248" si="1518">+BL248</f>
        <v>2</v>
      </c>
      <c r="BO248" s="166">
        <f>+BK248</f>
        <v>28</v>
      </c>
      <c r="BP248" s="164">
        <f t="shared" ref="BP248" si="1519">+BN248</f>
        <v>2</v>
      </c>
      <c r="BQ248" s="166">
        <f>+BM248</f>
        <v>28</v>
      </c>
      <c r="BR248" s="164">
        <f t="shared" ref="BR248:BR249" si="1520">+BP248</f>
        <v>2</v>
      </c>
      <c r="BS248" s="166">
        <f>+BQ248</f>
        <v>28</v>
      </c>
      <c r="BT248" s="136"/>
      <c r="BU248" s="175">
        <v>8</v>
      </c>
      <c r="BV248" s="179">
        <v>5</v>
      </c>
      <c r="BW248" s="164">
        <f t="shared" ref="BW248:BW249" si="1521">+BU248</f>
        <v>8</v>
      </c>
      <c r="BX248" s="166">
        <f>+BV248</f>
        <v>5</v>
      </c>
      <c r="BY248" s="164">
        <f t="shared" ref="BY248:BY249" si="1522">+BW248</f>
        <v>8</v>
      </c>
      <c r="BZ248" s="166">
        <f t="shared" ref="BZ248" si="1523">+BV248</f>
        <v>5</v>
      </c>
      <c r="CA248" s="149"/>
      <c r="CB248" s="150"/>
      <c r="CC248" s="96"/>
      <c r="CD248" s="55"/>
      <c r="CE248" s="96"/>
      <c r="CF248" s="150"/>
      <c r="CG248" s="149"/>
      <c r="CH248" s="149"/>
      <c r="CI248" s="38" t="s">
        <v>787</v>
      </c>
      <c r="CJ248" t="s">
        <v>633</v>
      </c>
      <c r="CK248" t="s">
        <v>2809</v>
      </c>
    </row>
    <row r="249" spans="1:90" ht="16.5" hidden="1">
      <c r="A249" t="s">
        <v>1531</v>
      </c>
      <c r="B249">
        <v>20087</v>
      </c>
      <c r="D249" s="16" t="s">
        <v>811</v>
      </c>
      <c r="E249" t="s">
        <v>819</v>
      </c>
      <c r="G249" s="16" t="s">
        <v>825</v>
      </c>
      <c r="H249" s="197" t="s">
        <v>1618</v>
      </c>
      <c r="I249" s="9"/>
      <c r="J249" s="21"/>
      <c r="K249" s="164">
        <f t="shared" si="1504"/>
        <v>7</v>
      </c>
      <c r="L249" s="166">
        <f>+N249</f>
        <v>3</v>
      </c>
      <c r="M249" s="10">
        <v>7</v>
      </c>
      <c r="N249" s="10">
        <v>3</v>
      </c>
      <c r="O249" s="3">
        <v>12</v>
      </c>
      <c r="P249" s="4">
        <v>2</v>
      </c>
      <c r="Q249" s="164">
        <f t="shared" ref="Q249" si="1524">+S249</f>
        <v>9</v>
      </c>
      <c r="R249" s="166">
        <f t="shared" ref="R249" si="1525">+T249</f>
        <v>2</v>
      </c>
      <c r="S249" s="3">
        <v>9</v>
      </c>
      <c r="T249" s="4">
        <v>2</v>
      </c>
      <c r="U249" s="164">
        <f t="shared" ref="U249" si="1526">+W249</f>
        <v>9</v>
      </c>
      <c r="V249" s="166">
        <f t="shared" ref="V249" si="1527">+X249</f>
        <v>3</v>
      </c>
      <c r="W249" s="10">
        <v>9</v>
      </c>
      <c r="X249" s="4">
        <v>3</v>
      </c>
      <c r="Y249" s="10">
        <v>9</v>
      </c>
      <c r="Z249" s="4">
        <v>3</v>
      </c>
      <c r="AA249" s="10">
        <v>7</v>
      </c>
      <c r="AB249" s="4">
        <v>3</v>
      </c>
      <c r="AC249" s="164">
        <f t="shared" ref="AC249" si="1528">+AE249</f>
        <v>5</v>
      </c>
      <c r="AD249" s="166">
        <f t="shared" ref="AD249" si="1529">+AF249</f>
        <v>3</v>
      </c>
      <c r="AE249" s="3">
        <v>5</v>
      </c>
      <c r="AF249" s="4">
        <v>3</v>
      </c>
      <c r="AG249" s="3">
        <v>8</v>
      </c>
      <c r="AH249" s="4">
        <v>3</v>
      </c>
      <c r="AI249" s="164">
        <f>+AG249</f>
        <v>8</v>
      </c>
      <c r="AJ249" s="166">
        <f t="shared" ref="AJ249" si="1530">+AH249</f>
        <v>3</v>
      </c>
      <c r="AK249" s="164">
        <f t="shared" ref="AK249" si="1531">+AI249</f>
        <v>8</v>
      </c>
      <c r="AL249" s="166">
        <f t="shared" ref="AL249" si="1532">+AJ249</f>
        <v>3</v>
      </c>
      <c r="AM249" s="3">
        <v>7</v>
      </c>
      <c r="AN249" s="4">
        <v>0</v>
      </c>
      <c r="AO249" s="164">
        <f t="shared" ref="AO249" si="1533">+AM249</f>
        <v>7</v>
      </c>
      <c r="AP249" s="166" t="s">
        <v>1226</v>
      </c>
      <c r="AQ249" s="132"/>
      <c r="AR249" s="164">
        <f t="shared" ref="AR249" si="1534">+AT249</f>
        <v>0</v>
      </c>
      <c r="AS249" s="166" t="s">
        <v>1226</v>
      </c>
      <c r="AT249" s="164">
        <f t="shared" ref="AT249" si="1535">+AV249</f>
        <v>0</v>
      </c>
      <c r="AU249" s="166" t="s">
        <v>1226</v>
      </c>
      <c r="AV249" s="39">
        <v>0</v>
      </c>
      <c r="AW249" s="40">
        <v>0</v>
      </c>
      <c r="AX249" s="164">
        <f t="shared" ref="AX249" si="1536">+AZ249</f>
        <v>0</v>
      </c>
      <c r="AY249" s="166" t="s">
        <v>1226</v>
      </c>
      <c r="AZ249" s="164">
        <f t="shared" ref="AZ249" si="1537">+BB249</f>
        <v>0</v>
      </c>
      <c r="BA249" s="166" t="s">
        <v>1226</v>
      </c>
      <c r="BB249" s="107">
        <v>0</v>
      </c>
      <c r="BC249" s="128">
        <v>0</v>
      </c>
      <c r="BD249" s="177">
        <v>8</v>
      </c>
      <c r="BE249" s="40">
        <v>0</v>
      </c>
      <c r="BF249" s="164">
        <f t="shared" ref="BF249" si="1538">+BD249</f>
        <v>8</v>
      </c>
      <c r="BG249" s="166" t="s">
        <v>1226</v>
      </c>
      <c r="BH249" s="164">
        <f t="shared" ref="BH249" si="1539">+BF249</f>
        <v>8</v>
      </c>
      <c r="BI249" s="166" t="s">
        <v>1226</v>
      </c>
      <c r="BJ249" s="18">
        <v>1</v>
      </c>
      <c r="BK249" s="40">
        <v>0</v>
      </c>
      <c r="BL249" s="164">
        <f t="shared" ref="BL249" si="1540">+BJ249</f>
        <v>1</v>
      </c>
      <c r="BM249" s="166" t="s">
        <v>1226</v>
      </c>
      <c r="BN249" s="164">
        <f t="shared" ref="BN249" si="1541">+BL249</f>
        <v>1</v>
      </c>
      <c r="BO249" s="166" t="s">
        <v>1226</v>
      </c>
      <c r="BP249" s="164">
        <f t="shared" ref="BP249" si="1542">+BN249</f>
        <v>1</v>
      </c>
      <c r="BQ249" s="166" t="s">
        <v>1226</v>
      </c>
      <c r="BR249" s="164">
        <f t="shared" si="1520"/>
        <v>1</v>
      </c>
      <c r="BS249" s="166" t="s">
        <v>1226</v>
      </c>
      <c r="BT249" s="132"/>
      <c r="BU249" s="96">
        <v>1</v>
      </c>
      <c r="BV249" s="147">
        <v>0</v>
      </c>
      <c r="BW249" s="164">
        <f t="shared" si="1521"/>
        <v>1</v>
      </c>
      <c r="BX249" s="166" t="s">
        <v>1226</v>
      </c>
      <c r="BY249" s="164">
        <f t="shared" si="1522"/>
        <v>1</v>
      </c>
      <c r="BZ249" s="166" t="s">
        <v>1226</v>
      </c>
      <c r="CA249" s="146"/>
      <c r="CB249" s="147"/>
      <c r="CC249" s="96"/>
      <c r="CD249" s="55"/>
      <c r="CE249" s="96"/>
      <c r="CF249" s="147"/>
      <c r="CG249" s="146"/>
      <c r="CH249" s="146"/>
      <c r="CI249" s="38" t="s">
        <v>449</v>
      </c>
      <c r="CJ249" t="s">
        <v>633</v>
      </c>
    </row>
    <row r="250" spans="1:90" ht="16.5" hidden="1">
      <c r="A250" t="s">
        <v>1531</v>
      </c>
      <c r="B250">
        <v>0</v>
      </c>
      <c r="D250" s="16" t="s">
        <v>811</v>
      </c>
      <c r="E250" t="s">
        <v>871</v>
      </c>
      <c r="G250" s="16" t="s">
        <v>825</v>
      </c>
      <c r="H250" s="197" t="s">
        <v>2678</v>
      </c>
      <c r="I250" s="9"/>
      <c r="J250" s="21"/>
      <c r="K250" s="164"/>
      <c r="L250" s="166"/>
      <c r="M250" s="10"/>
      <c r="N250" s="10"/>
      <c r="O250" s="3"/>
      <c r="P250" s="4"/>
      <c r="Q250" s="164"/>
      <c r="R250" s="166"/>
      <c r="S250" s="3"/>
      <c r="T250" s="4"/>
      <c r="U250" s="164"/>
      <c r="V250" s="166"/>
      <c r="W250" s="10"/>
      <c r="X250" s="4"/>
      <c r="Y250" s="10"/>
      <c r="Z250" s="4"/>
      <c r="AA250" s="10"/>
      <c r="AB250" s="4"/>
      <c r="AC250" s="164">
        <v>0</v>
      </c>
      <c r="AD250" s="166" t="s">
        <v>1226</v>
      </c>
      <c r="AE250" s="172">
        <v>10</v>
      </c>
      <c r="AF250" s="394">
        <v>0</v>
      </c>
      <c r="AG250" s="3"/>
      <c r="AH250" s="4"/>
      <c r="AI250" s="164"/>
      <c r="AJ250" s="166"/>
      <c r="AK250" s="164"/>
      <c r="AL250" s="166"/>
      <c r="AM250" s="3"/>
      <c r="AN250" s="4"/>
      <c r="AO250" s="164"/>
      <c r="AP250" s="166"/>
      <c r="AQ250" s="132"/>
      <c r="AR250" s="164"/>
      <c r="AS250" s="166"/>
      <c r="AT250" s="164"/>
      <c r="AU250" s="166"/>
      <c r="AV250" s="39"/>
      <c r="AW250" s="40"/>
      <c r="AX250" s="164"/>
      <c r="AY250" s="166"/>
      <c r="AZ250" s="164"/>
      <c r="BA250" s="166"/>
      <c r="BB250" s="107"/>
      <c r="BC250" s="128"/>
      <c r="BD250" s="177"/>
      <c r="BE250" s="40"/>
      <c r="BF250" s="164"/>
      <c r="BG250" s="166"/>
      <c r="BH250" s="164"/>
      <c r="BI250" s="166"/>
      <c r="BJ250" s="18"/>
      <c r="BK250" s="40"/>
      <c r="BL250" s="164"/>
      <c r="BM250" s="166"/>
      <c r="BN250" s="164"/>
      <c r="BO250" s="166"/>
      <c r="BP250" s="164">
        <f t="shared" ref="BP250" si="1543">+BN250</f>
        <v>0</v>
      </c>
      <c r="BQ250" s="166" t="s">
        <v>1226</v>
      </c>
      <c r="BR250" s="164">
        <f t="shared" ref="BR250" si="1544">+BP250</f>
        <v>0</v>
      </c>
      <c r="BS250" s="166" t="s">
        <v>1226</v>
      </c>
      <c r="BT250" s="132"/>
      <c r="BU250" s="146">
        <v>0</v>
      </c>
      <c r="BV250" s="147">
        <v>0</v>
      </c>
      <c r="BW250" s="164">
        <f t="shared" ref="BW250:BW251" si="1545">+BU250</f>
        <v>0</v>
      </c>
      <c r="BX250" s="166" t="s">
        <v>1226</v>
      </c>
      <c r="BY250" s="164">
        <f t="shared" ref="BY250:BY251" si="1546">+BW250</f>
        <v>0</v>
      </c>
      <c r="BZ250" s="166" t="s">
        <v>1226</v>
      </c>
      <c r="CA250" s="146"/>
      <c r="CB250" s="147"/>
      <c r="CC250" s="96"/>
      <c r="CD250" s="55"/>
      <c r="CE250" s="96"/>
      <c r="CF250" s="147"/>
      <c r="CG250" s="146"/>
      <c r="CH250" s="146"/>
      <c r="CI250" s="38"/>
    </row>
    <row r="251" spans="1:90" ht="16.5" hidden="1">
      <c r="A251" t="s">
        <v>1531</v>
      </c>
      <c r="B251">
        <v>0</v>
      </c>
      <c r="D251" s="16" t="s">
        <v>2840</v>
      </c>
      <c r="E251" t="s">
        <v>821</v>
      </c>
      <c r="G251" s="16" t="s">
        <v>825</v>
      </c>
      <c r="H251" s="197" t="s">
        <v>2810</v>
      </c>
      <c r="I251" s="9"/>
      <c r="J251" s="21"/>
      <c r="K251" s="164"/>
      <c r="L251" s="166"/>
      <c r="M251" s="10"/>
      <c r="N251" s="10"/>
      <c r="O251" s="3"/>
      <c r="P251" s="4"/>
      <c r="Q251" s="164"/>
      <c r="R251" s="166"/>
      <c r="S251" s="3"/>
      <c r="T251" s="4"/>
      <c r="U251" s="164"/>
      <c r="V251" s="166"/>
      <c r="W251" s="10"/>
      <c r="X251" s="4"/>
      <c r="Y251" s="10"/>
      <c r="Z251" s="4"/>
      <c r="AA251" s="10"/>
      <c r="AB251" s="4"/>
      <c r="AC251" s="164"/>
      <c r="AD251" s="166"/>
      <c r="AE251" s="172"/>
      <c r="AF251" s="394"/>
      <c r="AG251" s="3"/>
      <c r="AH251" s="4"/>
      <c r="AI251" s="164"/>
      <c r="AJ251" s="166"/>
      <c r="AK251" s="164"/>
      <c r="AL251" s="166"/>
      <c r="AM251" s="3"/>
      <c r="AN251" s="4"/>
      <c r="AO251" s="164"/>
      <c r="AP251" s="166"/>
      <c r="AQ251" s="132"/>
      <c r="AR251" s="164"/>
      <c r="AS251" s="166"/>
      <c r="AT251" s="164"/>
      <c r="AU251" s="166"/>
      <c r="AV251" s="39"/>
      <c r="AW251" s="40"/>
      <c r="AX251" s="164"/>
      <c r="AY251" s="166"/>
      <c r="AZ251" s="164"/>
      <c r="BA251" s="166"/>
      <c r="BB251" s="107">
        <v>0</v>
      </c>
      <c r="BC251" s="128">
        <v>1</v>
      </c>
      <c r="BD251" s="177"/>
      <c r="BE251" s="40"/>
      <c r="BF251" s="164"/>
      <c r="BG251" s="166"/>
      <c r="BH251" s="98">
        <v>0</v>
      </c>
      <c r="BI251" s="40">
        <v>0</v>
      </c>
      <c r="BJ251" s="18"/>
      <c r="BK251" s="40"/>
      <c r="BL251" s="164">
        <f t="shared" ref="BL251" si="1547">+BJ251</f>
        <v>0</v>
      </c>
      <c r="BM251" s="166" t="s">
        <v>1226</v>
      </c>
      <c r="BN251" s="164">
        <f t="shared" ref="BN251" si="1548">+BL251</f>
        <v>0</v>
      </c>
      <c r="BO251" s="166" t="s">
        <v>1226</v>
      </c>
      <c r="BP251" s="164">
        <f t="shared" ref="BP251" si="1549">+BN251</f>
        <v>0</v>
      </c>
      <c r="BQ251" s="166" t="s">
        <v>1226</v>
      </c>
      <c r="BR251" s="164">
        <f t="shared" ref="BR251" si="1550">+BP251</f>
        <v>0</v>
      </c>
      <c r="BS251" s="166" t="s">
        <v>1226</v>
      </c>
      <c r="BT251" s="132"/>
      <c r="BU251" s="146">
        <v>0</v>
      </c>
      <c r="BV251" s="147" t="s">
        <v>52</v>
      </c>
      <c r="BW251" s="164">
        <f t="shared" si="1545"/>
        <v>0</v>
      </c>
      <c r="BX251" s="166" t="s">
        <v>1226</v>
      </c>
      <c r="BY251" s="164">
        <f t="shared" si="1546"/>
        <v>0</v>
      </c>
      <c r="BZ251" s="166" t="s">
        <v>1226</v>
      </c>
      <c r="CA251" s="146"/>
      <c r="CB251" s="147"/>
      <c r="CC251" s="96"/>
      <c r="CD251" s="55"/>
      <c r="CE251" s="96"/>
      <c r="CF251" s="147"/>
      <c r="CG251" s="146"/>
      <c r="CH251" s="146"/>
      <c r="CI251" s="38"/>
    </row>
    <row r="252" spans="1:90" ht="16.5" hidden="1">
      <c r="A252" t="s">
        <v>1531</v>
      </c>
      <c r="B252">
        <v>0</v>
      </c>
      <c r="D252" s="16" t="s">
        <v>631</v>
      </c>
      <c r="E252" t="s">
        <v>871</v>
      </c>
      <c r="G252" s="16" t="s">
        <v>818</v>
      </c>
      <c r="H252" s="197" t="s">
        <v>1555</v>
      </c>
      <c r="I252" s="9"/>
      <c r="J252" s="21"/>
      <c r="K252" s="164">
        <f t="shared" si="1504"/>
        <v>0</v>
      </c>
      <c r="L252" s="166" t="s">
        <v>1226</v>
      </c>
      <c r="M252" s="10">
        <v>0</v>
      </c>
      <c r="N252" s="10">
        <v>0</v>
      </c>
      <c r="O252" s="3">
        <v>2</v>
      </c>
      <c r="P252" s="4">
        <v>1</v>
      </c>
      <c r="Q252" s="3">
        <v>0</v>
      </c>
      <c r="R252" s="4">
        <v>0</v>
      </c>
      <c r="S252" s="3">
        <v>0</v>
      </c>
      <c r="T252" s="4">
        <v>0</v>
      </c>
      <c r="U252" s="164">
        <v>0</v>
      </c>
      <c r="V252" s="166" t="s">
        <v>1226</v>
      </c>
      <c r="W252" s="3">
        <v>0</v>
      </c>
      <c r="X252" s="4">
        <v>0</v>
      </c>
      <c r="Y252" s="10">
        <v>0</v>
      </c>
      <c r="Z252" s="4">
        <v>0</v>
      </c>
      <c r="AA252" s="164">
        <f t="shared" ref="AA252" si="1551">+AC252</f>
        <v>0</v>
      </c>
      <c r="AB252" s="166" t="s">
        <v>1226</v>
      </c>
      <c r="AC252" s="164">
        <f t="shared" ref="AC252" si="1552">+AE252</f>
        <v>0</v>
      </c>
      <c r="AD252" s="166" t="s">
        <v>1226</v>
      </c>
      <c r="AE252" s="3">
        <v>0</v>
      </c>
      <c r="AF252" s="4">
        <v>0</v>
      </c>
      <c r="AG252" s="3">
        <v>0</v>
      </c>
      <c r="AH252" s="4">
        <v>0</v>
      </c>
      <c r="AI252" s="164">
        <f>+AG252</f>
        <v>0</v>
      </c>
      <c r="AJ252" s="166" t="s">
        <v>1226</v>
      </c>
      <c r="AK252" s="164">
        <f t="shared" ref="AK252" si="1553">+AI252</f>
        <v>0</v>
      </c>
      <c r="AL252" s="166" t="s">
        <v>1226</v>
      </c>
      <c r="AM252" s="3">
        <v>0</v>
      </c>
      <c r="AN252" s="4">
        <v>0</v>
      </c>
      <c r="AO252" s="164">
        <f t="shared" ref="AO252" si="1554">+AM252</f>
        <v>0</v>
      </c>
      <c r="AP252" s="166" t="s">
        <v>1226</v>
      </c>
      <c r="AQ252" s="135"/>
      <c r="AR252" s="58"/>
      <c r="AS252" s="166"/>
      <c r="AT252" s="58"/>
      <c r="AU252" s="166"/>
      <c r="AV252" s="58"/>
      <c r="AW252" s="166"/>
      <c r="AX252" s="58"/>
      <c r="AY252" s="166"/>
      <c r="AZ252" s="58"/>
      <c r="BA252" s="166"/>
      <c r="BB252" s="58"/>
      <c r="BC252" s="166"/>
      <c r="BD252" s="98"/>
      <c r="BE252" s="40"/>
      <c r="BF252" s="164"/>
      <c r="BG252" s="166"/>
      <c r="BH252" s="98">
        <v>0</v>
      </c>
      <c r="BI252" s="40">
        <v>0</v>
      </c>
      <c r="BJ252" s="98"/>
      <c r="BK252" s="40"/>
      <c r="BL252" s="164">
        <f t="shared" ref="BL252" si="1555">+BJ252</f>
        <v>0</v>
      </c>
      <c r="BM252" s="166" t="s">
        <v>1226</v>
      </c>
      <c r="BN252" s="164">
        <f t="shared" ref="BN252" si="1556">+BL252</f>
        <v>0</v>
      </c>
      <c r="BO252" s="166" t="s">
        <v>1226</v>
      </c>
      <c r="BP252" s="164">
        <f t="shared" ref="BP252" si="1557">+BN252</f>
        <v>0</v>
      </c>
      <c r="BQ252" s="166" t="s">
        <v>1226</v>
      </c>
      <c r="BR252" s="164">
        <f t="shared" ref="BR252:BR253" si="1558">+BP252</f>
        <v>0</v>
      </c>
      <c r="BS252" s="166" t="s">
        <v>1226</v>
      </c>
      <c r="BT252" s="135"/>
      <c r="BU252" s="164">
        <f>+BW252</f>
        <v>0</v>
      </c>
      <c r="BV252" s="166" t="s">
        <v>1226</v>
      </c>
      <c r="BW252" s="146">
        <v>0</v>
      </c>
      <c r="BX252" s="55">
        <v>0</v>
      </c>
      <c r="BY252" s="164">
        <f t="shared" ref="BY252:BY254" si="1559">+BW252</f>
        <v>0</v>
      </c>
      <c r="BZ252" s="166" t="s">
        <v>1226</v>
      </c>
      <c r="CA252" s="146"/>
      <c r="CB252" s="147"/>
      <c r="CC252" s="96"/>
      <c r="CD252" s="55"/>
      <c r="CE252" s="96"/>
      <c r="CF252" s="147"/>
      <c r="CG252" s="146"/>
      <c r="CH252" s="146"/>
      <c r="CI252" s="38"/>
    </row>
    <row r="253" spans="1:90" ht="34.5" hidden="1">
      <c r="A253" t="s">
        <v>1531</v>
      </c>
      <c r="B253">
        <v>20170</v>
      </c>
      <c r="D253" s="16" t="s">
        <v>631</v>
      </c>
      <c r="E253" s="37" t="s">
        <v>819</v>
      </c>
      <c r="F253" s="1075" t="s">
        <v>2733</v>
      </c>
      <c r="G253" s="16" t="s">
        <v>818</v>
      </c>
      <c r="H253" s="197" t="s">
        <v>1350</v>
      </c>
      <c r="I253" s="9"/>
      <c r="J253" s="21"/>
      <c r="K253" s="164">
        <f t="shared" si="1504"/>
        <v>0</v>
      </c>
      <c r="L253" s="166" t="s">
        <v>1226</v>
      </c>
      <c r="M253" s="10">
        <v>0</v>
      </c>
      <c r="N253" s="10">
        <v>0</v>
      </c>
      <c r="O253" s="3">
        <v>0</v>
      </c>
      <c r="P253" s="4">
        <v>0</v>
      </c>
      <c r="Q253" s="10">
        <v>0</v>
      </c>
      <c r="R253" s="4">
        <v>0</v>
      </c>
      <c r="S253" s="3">
        <v>0</v>
      </c>
      <c r="T253" s="4">
        <v>0</v>
      </c>
      <c r="U253" s="164">
        <v>0</v>
      </c>
      <c r="V253" s="166" t="s">
        <v>1226</v>
      </c>
      <c r="W253" s="3">
        <v>0</v>
      </c>
      <c r="X253" s="4">
        <v>0</v>
      </c>
      <c r="Y253" s="3">
        <v>0</v>
      </c>
      <c r="Z253" s="4">
        <v>0</v>
      </c>
      <c r="AA253" s="164">
        <f t="shared" ref="AA253" si="1560">+AC253</f>
        <v>0</v>
      </c>
      <c r="AB253" s="166" t="s">
        <v>1226</v>
      </c>
      <c r="AC253" s="164">
        <f t="shared" ref="AC253" si="1561">+AE253</f>
        <v>0</v>
      </c>
      <c r="AD253" s="166" t="s">
        <v>1226</v>
      </c>
      <c r="AE253" s="3">
        <v>0</v>
      </c>
      <c r="AF253" s="4">
        <v>0</v>
      </c>
      <c r="AG253" s="3">
        <v>0</v>
      </c>
      <c r="AH253" s="1054">
        <v>1.0000000000000001E-5</v>
      </c>
      <c r="AI253" s="164">
        <f>+AG253</f>
        <v>0</v>
      </c>
      <c r="AJ253" s="166" t="s">
        <v>1226</v>
      </c>
      <c r="AK253" s="164">
        <f>+AI253</f>
        <v>0</v>
      </c>
      <c r="AL253" s="166" t="s">
        <v>1226</v>
      </c>
      <c r="AM253" s="3">
        <v>0</v>
      </c>
      <c r="AN253" s="4">
        <v>0</v>
      </c>
      <c r="AO253" s="164">
        <f t="shared" ref="AO253" si="1562">+AM253</f>
        <v>0</v>
      </c>
      <c r="AP253" s="166" t="s">
        <v>1226</v>
      </c>
      <c r="AQ253" s="135"/>
      <c r="AR253" s="58">
        <f t="shared" ref="AR253" si="1563">+AT253</f>
        <v>0</v>
      </c>
      <c r="AS253" s="166" t="s">
        <v>1226</v>
      </c>
      <c r="AT253" s="58">
        <f t="shared" ref="AT253" si="1564">+AV253</f>
        <v>0</v>
      </c>
      <c r="AU253" s="166" t="s">
        <v>1226</v>
      </c>
      <c r="AV253" s="58">
        <f t="shared" ref="AV253" si="1565">+AX253</f>
        <v>0</v>
      </c>
      <c r="AW253" s="166" t="s">
        <v>1226</v>
      </c>
      <c r="AX253" s="58">
        <f t="shared" ref="AX253" si="1566">+AZ253</f>
        <v>0</v>
      </c>
      <c r="AY253" s="166" t="s">
        <v>1226</v>
      </c>
      <c r="AZ253" s="58">
        <f>+BB253</f>
        <v>0</v>
      </c>
      <c r="BA253" s="166" t="s">
        <v>1226</v>
      </c>
      <c r="BB253" s="58">
        <v>0</v>
      </c>
      <c r="BC253" s="166" t="s">
        <v>1226</v>
      </c>
      <c r="BD253" s="175">
        <v>2</v>
      </c>
      <c r="BE253" s="179">
        <v>5</v>
      </c>
      <c r="BF253" s="58">
        <f>+BH253</f>
        <v>2</v>
      </c>
      <c r="BG253" s="44">
        <f>+BI253</f>
        <v>1</v>
      </c>
      <c r="BH253" s="58">
        <f>+BJ253</f>
        <v>2</v>
      </c>
      <c r="BI253" s="44">
        <f>+BK253</f>
        <v>1</v>
      </c>
      <c r="BJ253" s="18">
        <v>2</v>
      </c>
      <c r="BK253" s="5">
        <v>1</v>
      </c>
      <c r="BL253" s="164">
        <f t="shared" ref="BL253:BQ253" si="1567">+BJ253</f>
        <v>2</v>
      </c>
      <c r="BM253" s="166">
        <f t="shared" si="1567"/>
        <v>1</v>
      </c>
      <c r="BN253" s="164">
        <f t="shared" si="1567"/>
        <v>2</v>
      </c>
      <c r="BO253" s="166">
        <f t="shared" si="1567"/>
        <v>1</v>
      </c>
      <c r="BP253" s="164">
        <f t="shared" si="1567"/>
        <v>2</v>
      </c>
      <c r="BQ253" s="166">
        <f t="shared" si="1567"/>
        <v>1</v>
      </c>
      <c r="BR253" s="164">
        <f t="shared" si="1558"/>
        <v>2</v>
      </c>
      <c r="BS253" s="166">
        <f t="shared" ref="BS253" si="1568">+BQ253</f>
        <v>1</v>
      </c>
      <c r="BT253" s="135"/>
      <c r="BU253" s="164">
        <f>+BW253</f>
        <v>0</v>
      </c>
      <c r="BV253" s="166" t="s">
        <v>1226</v>
      </c>
      <c r="BW253" s="146">
        <v>0</v>
      </c>
      <c r="BX253" s="55">
        <v>0</v>
      </c>
      <c r="BY253" s="164">
        <f t="shared" si="1559"/>
        <v>0</v>
      </c>
      <c r="BZ253" s="166" t="s">
        <v>1226</v>
      </c>
      <c r="CA253" s="146"/>
      <c r="CB253" s="147"/>
      <c r="CC253" s="96"/>
      <c r="CD253" s="55"/>
      <c r="CE253" s="96"/>
      <c r="CF253" s="147"/>
      <c r="CG253" s="146"/>
      <c r="CH253" s="146"/>
      <c r="CI253" s="38" t="s">
        <v>156</v>
      </c>
      <c r="CJ253" t="s">
        <v>630</v>
      </c>
    </row>
    <row r="254" spans="1:90" ht="16.5" hidden="1">
      <c r="A254" t="s">
        <v>1531</v>
      </c>
      <c r="B254">
        <v>20151</v>
      </c>
      <c r="D254" s="16" t="s">
        <v>683</v>
      </c>
      <c r="E254" t="s">
        <v>819</v>
      </c>
      <c r="G254" s="16" t="s">
        <v>818</v>
      </c>
      <c r="H254" s="197" t="s">
        <v>1349</v>
      </c>
      <c r="I254" s="9"/>
      <c r="J254" s="21"/>
      <c r="K254" s="164">
        <f t="shared" si="1504"/>
        <v>2</v>
      </c>
      <c r="L254" s="166" t="s">
        <v>1226</v>
      </c>
      <c r="M254" s="10">
        <v>2</v>
      </c>
      <c r="N254" s="10">
        <v>0</v>
      </c>
      <c r="O254" s="3">
        <v>2</v>
      </c>
      <c r="P254" s="4">
        <v>0</v>
      </c>
      <c r="Q254" s="164">
        <f>+S254</f>
        <v>4</v>
      </c>
      <c r="R254" s="166" t="s">
        <v>1226</v>
      </c>
      <c r="S254" s="3">
        <v>4</v>
      </c>
      <c r="T254" s="4">
        <v>0</v>
      </c>
      <c r="U254" s="164">
        <v>0</v>
      </c>
      <c r="V254" s="166" t="s">
        <v>1226</v>
      </c>
      <c r="W254" s="10">
        <v>2</v>
      </c>
      <c r="X254" s="4">
        <v>0</v>
      </c>
      <c r="Y254" s="10">
        <v>2</v>
      </c>
      <c r="Z254" s="4">
        <v>0</v>
      </c>
      <c r="AA254" s="10">
        <v>2</v>
      </c>
      <c r="AB254" s="4">
        <v>0</v>
      </c>
      <c r="AC254" s="164">
        <f t="shared" ref="AC254" si="1569">+AE254</f>
        <v>3</v>
      </c>
      <c r="AD254" s="166" t="s">
        <v>1226</v>
      </c>
      <c r="AE254" s="3">
        <v>3</v>
      </c>
      <c r="AF254" s="4">
        <v>0</v>
      </c>
      <c r="AG254" s="3">
        <v>3</v>
      </c>
      <c r="AH254" s="4">
        <v>0</v>
      </c>
      <c r="AI254" s="164">
        <f>+AG254</f>
        <v>3</v>
      </c>
      <c r="AJ254" s="166" t="s">
        <v>1226</v>
      </c>
      <c r="AK254" s="164">
        <f>+AI254</f>
        <v>3</v>
      </c>
      <c r="AL254" s="166" t="s">
        <v>1226</v>
      </c>
      <c r="AM254" s="3">
        <v>2</v>
      </c>
      <c r="AN254" s="4">
        <v>0</v>
      </c>
      <c r="AO254" s="164">
        <f t="shared" ref="AO254" si="1570">+AM254</f>
        <v>2</v>
      </c>
      <c r="AP254" s="166" t="s">
        <v>1226</v>
      </c>
      <c r="AQ254" s="132"/>
      <c r="AR254" s="58">
        <f t="shared" ref="AR254" si="1571">+AT254</f>
        <v>0</v>
      </c>
      <c r="AS254" s="166" t="s">
        <v>1226</v>
      </c>
      <c r="AT254" s="58">
        <f t="shared" ref="AT254" si="1572">+AV254</f>
        <v>0</v>
      </c>
      <c r="AU254" s="166" t="s">
        <v>1226</v>
      </c>
      <c r="AV254" s="39">
        <v>0</v>
      </c>
      <c r="AW254" s="40">
        <v>0</v>
      </c>
      <c r="AX254" s="58">
        <f>+AZ254</f>
        <v>0</v>
      </c>
      <c r="AY254" s="166" t="s">
        <v>1226</v>
      </c>
      <c r="AZ254" s="58">
        <f>+BB254</f>
        <v>0</v>
      </c>
      <c r="BA254" s="166" t="s">
        <v>1226</v>
      </c>
      <c r="BB254" s="58">
        <f>+BD254</f>
        <v>0</v>
      </c>
      <c r="BC254" s="166" t="s">
        <v>1226</v>
      </c>
      <c r="BD254" s="98">
        <v>0</v>
      </c>
      <c r="BE254" s="40">
        <v>0</v>
      </c>
      <c r="BF254" s="164">
        <f>+BD254</f>
        <v>0</v>
      </c>
      <c r="BG254" s="166" t="s">
        <v>1226</v>
      </c>
      <c r="BH254" s="164">
        <f>+BF254</f>
        <v>0</v>
      </c>
      <c r="BI254" s="166" t="s">
        <v>1226</v>
      </c>
      <c r="BJ254" s="98">
        <v>0</v>
      </c>
      <c r="BK254" s="40">
        <v>0</v>
      </c>
      <c r="BL254" s="164">
        <f>+BJ254</f>
        <v>0</v>
      </c>
      <c r="BM254" s="166" t="s">
        <v>1226</v>
      </c>
      <c r="BN254" s="164">
        <f>+BL254</f>
        <v>0</v>
      </c>
      <c r="BO254" s="166" t="s">
        <v>1226</v>
      </c>
      <c r="BP254" s="164">
        <f>+BN254</f>
        <v>0</v>
      </c>
      <c r="BQ254" s="166" t="s">
        <v>1226</v>
      </c>
      <c r="BR254" s="164">
        <f>+BP254</f>
        <v>0</v>
      </c>
      <c r="BS254" s="166" t="s">
        <v>1226</v>
      </c>
      <c r="BT254" s="132"/>
      <c r="BU254" s="146" t="s">
        <v>52</v>
      </c>
      <c r="BV254" s="147">
        <v>0</v>
      </c>
      <c r="BW254" s="164">
        <v>0</v>
      </c>
      <c r="BX254" s="166" t="s">
        <v>1226</v>
      </c>
      <c r="BY254" s="164">
        <f t="shared" si="1559"/>
        <v>0</v>
      </c>
      <c r="BZ254" s="166" t="s">
        <v>1226</v>
      </c>
      <c r="CA254" s="146"/>
      <c r="CB254" s="147"/>
      <c r="CC254" s="96"/>
      <c r="CD254" s="55"/>
      <c r="CE254" s="96"/>
      <c r="CF254" s="147"/>
      <c r="CG254" s="146"/>
      <c r="CH254" s="146"/>
      <c r="CI254" s="38" t="s">
        <v>153</v>
      </c>
      <c r="CJ254" t="s">
        <v>684</v>
      </c>
    </row>
    <row r="255" spans="1:90" ht="16.5" hidden="1">
      <c r="A255" t="s">
        <v>1531</v>
      </c>
      <c r="B255">
        <v>20141</v>
      </c>
      <c r="D255" s="194" t="s">
        <v>825</v>
      </c>
      <c r="E255" t="s">
        <v>819</v>
      </c>
      <c r="G255" s="16" t="s">
        <v>825</v>
      </c>
      <c r="H255" s="197" t="s">
        <v>1353</v>
      </c>
      <c r="I255" s="9"/>
      <c r="J255" s="166" t="s">
        <v>54</v>
      </c>
      <c r="K255" s="164">
        <f t="shared" si="1504"/>
        <v>6</v>
      </c>
      <c r="L255" s="166" t="s">
        <v>1226</v>
      </c>
      <c r="M255" s="10">
        <v>6</v>
      </c>
      <c r="N255" s="4">
        <v>0</v>
      </c>
      <c r="O255" s="3">
        <v>9</v>
      </c>
      <c r="P255" s="4">
        <v>0</v>
      </c>
      <c r="Q255" s="10">
        <v>9</v>
      </c>
      <c r="R255" s="10">
        <v>0</v>
      </c>
      <c r="S255" s="3">
        <v>10</v>
      </c>
      <c r="T255" s="4">
        <v>0</v>
      </c>
      <c r="U255" s="164">
        <f t="shared" ref="U255:U264" si="1573">+S255</f>
        <v>10</v>
      </c>
      <c r="V255" s="166" t="s">
        <v>1226</v>
      </c>
      <c r="W255" s="10">
        <v>9</v>
      </c>
      <c r="X255" s="4">
        <v>0</v>
      </c>
      <c r="Y255" s="164">
        <f t="shared" ref="Y255" si="1574">+AA255</f>
        <v>10</v>
      </c>
      <c r="Z255" s="166" t="s">
        <v>1226</v>
      </c>
      <c r="AA255" s="164">
        <f t="shared" ref="AA255" si="1575">+AC255</f>
        <v>10</v>
      </c>
      <c r="AB255" s="166" t="s">
        <v>1226</v>
      </c>
      <c r="AC255" s="3">
        <v>10</v>
      </c>
      <c r="AD255" s="4">
        <v>0</v>
      </c>
      <c r="AE255" s="3">
        <v>10</v>
      </c>
      <c r="AF255" s="4">
        <v>0</v>
      </c>
      <c r="AG255" s="3">
        <v>12</v>
      </c>
      <c r="AH255" s="4">
        <v>0</v>
      </c>
      <c r="AI255" s="164">
        <f t="shared" ref="AI255:AI260" si="1576">+AG255</f>
        <v>12</v>
      </c>
      <c r="AJ255" s="166" t="s">
        <v>1226</v>
      </c>
      <c r="AK255" s="164">
        <f t="shared" ref="AK255:AK261" si="1577">+AI255</f>
        <v>12</v>
      </c>
      <c r="AL255" s="166" t="s">
        <v>1226</v>
      </c>
      <c r="AM255" s="601">
        <v>12</v>
      </c>
      <c r="AN255" s="602">
        <v>0</v>
      </c>
      <c r="AO255" s="164">
        <f t="shared" ref="AO255" si="1578">+AM255</f>
        <v>12</v>
      </c>
      <c r="AP255" s="166" t="s">
        <v>1226</v>
      </c>
      <c r="AQ255" s="138"/>
      <c r="AR255" s="164">
        <f t="shared" ref="AR255:AR293" si="1579">+AT255</f>
        <v>0</v>
      </c>
      <c r="AS255" s="166" t="s">
        <v>1226</v>
      </c>
      <c r="AT255" s="164">
        <f t="shared" ref="AT255:AT293" si="1580">+AV255</f>
        <v>0</v>
      </c>
      <c r="AU255" s="166" t="s">
        <v>1226</v>
      </c>
      <c r="AV255" s="164">
        <f t="shared" ref="AV255:AV293" si="1581">+AX255</f>
        <v>0</v>
      </c>
      <c r="AW255" s="166" t="s">
        <v>1226</v>
      </c>
      <c r="AX255" s="164">
        <f t="shared" ref="AX255:AX293" si="1582">+AZ255</f>
        <v>0</v>
      </c>
      <c r="AY255" s="166" t="s">
        <v>1226</v>
      </c>
      <c r="AZ255" s="164">
        <f t="shared" ref="AZ255:AZ293" si="1583">+BB255</f>
        <v>0</v>
      </c>
      <c r="BA255" s="166" t="s">
        <v>1226</v>
      </c>
      <c r="BB255" s="164">
        <f t="shared" ref="BB255:BB293" si="1584">+BD255</f>
        <v>0</v>
      </c>
      <c r="BC255" s="166" t="s">
        <v>1226</v>
      </c>
      <c r="BD255" s="98">
        <v>0</v>
      </c>
      <c r="BE255" s="40">
        <v>0</v>
      </c>
      <c r="BF255" s="164">
        <f t="shared" ref="BF255:BF297" si="1585">+BD255</f>
        <v>0</v>
      </c>
      <c r="BG255" s="166" t="s">
        <v>1226</v>
      </c>
      <c r="BH255" s="164">
        <f t="shared" ref="BH255:BH296" si="1586">+BF255</f>
        <v>0</v>
      </c>
      <c r="BI255" s="166" t="s">
        <v>1226</v>
      </c>
      <c r="BJ255" s="164">
        <f t="shared" ref="BJ255:BJ296" si="1587">+BH255</f>
        <v>0</v>
      </c>
      <c r="BK255" s="166" t="s">
        <v>1226</v>
      </c>
      <c r="BL255" s="98">
        <v>0</v>
      </c>
      <c r="BM255" s="40">
        <v>0</v>
      </c>
      <c r="BN255" s="164">
        <f t="shared" ref="BN255:BN297" si="1588">+BL255</f>
        <v>0</v>
      </c>
      <c r="BO255" s="166" t="s">
        <v>1226</v>
      </c>
      <c r="BP255" s="164">
        <f t="shared" ref="BP255:BP297" si="1589">+BN255</f>
        <v>0</v>
      </c>
      <c r="BQ255" s="166" t="s">
        <v>1226</v>
      </c>
      <c r="BR255" s="164">
        <f>+BP255</f>
        <v>0</v>
      </c>
      <c r="BS255" s="166" t="s">
        <v>1226</v>
      </c>
      <c r="BT255" s="138"/>
      <c r="BU255" s="164">
        <f t="shared" ref="BU255:BU267" si="1590">+BW255</f>
        <v>0</v>
      </c>
      <c r="BV255" s="166" t="s">
        <v>1226</v>
      </c>
      <c r="BW255" s="96">
        <v>0</v>
      </c>
      <c r="BX255" s="55" t="s">
        <v>52</v>
      </c>
      <c r="BY255" s="96">
        <v>0</v>
      </c>
      <c r="BZ255" s="55" t="s">
        <v>52</v>
      </c>
      <c r="CA255" s="96"/>
      <c r="CB255" s="55"/>
      <c r="CC255" s="96"/>
      <c r="CD255" s="55"/>
      <c r="CE255" s="96"/>
      <c r="CF255" s="55"/>
      <c r="CG255" s="96"/>
      <c r="CH255" s="96"/>
      <c r="CI255" s="38" t="s">
        <v>156</v>
      </c>
      <c r="CJ255" t="s">
        <v>626</v>
      </c>
      <c r="CK255" t="s">
        <v>123</v>
      </c>
    </row>
    <row r="256" spans="1:90" ht="16.5" hidden="1">
      <c r="A256" t="s">
        <v>1531</v>
      </c>
      <c r="B256">
        <v>20140</v>
      </c>
      <c r="D256" s="194" t="s">
        <v>825</v>
      </c>
      <c r="E256" t="s">
        <v>819</v>
      </c>
      <c r="G256" s="16" t="s">
        <v>825</v>
      </c>
      <c r="H256" s="197" t="s">
        <v>1354</v>
      </c>
      <c r="I256" s="9"/>
      <c r="J256" s="166" t="s">
        <v>54</v>
      </c>
      <c r="K256" s="164">
        <f t="shared" si="1504"/>
        <v>23</v>
      </c>
      <c r="L256" s="166" t="s">
        <v>1226</v>
      </c>
      <c r="M256" s="10">
        <v>23</v>
      </c>
      <c r="N256" s="32">
        <v>0</v>
      </c>
      <c r="O256" s="3">
        <v>21</v>
      </c>
      <c r="P256" s="32">
        <v>0</v>
      </c>
      <c r="Q256" s="10">
        <v>23</v>
      </c>
      <c r="R256" s="10">
        <v>0</v>
      </c>
      <c r="S256" s="3">
        <v>26</v>
      </c>
      <c r="T256" s="4">
        <v>0</v>
      </c>
      <c r="U256" s="164">
        <f t="shared" si="1573"/>
        <v>26</v>
      </c>
      <c r="V256" s="166" t="s">
        <v>1226</v>
      </c>
      <c r="W256" s="10">
        <v>26</v>
      </c>
      <c r="X256" s="4">
        <v>0</v>
      </c>
      <c r="Y256" s="164">
        <f t="shared" ref="Y256:Y257" si="1591">+AA256</f>
        <v>24</v>
      </c>
      <c r="Z256" s="166" t="s">
        <v>1226</v>
      </c>
      <c r="AA256" s="164">
        <f t="shared" ref="AA256:AA259" si="1592">+AC256</f>
        <v>24</v>
      </c>
      <c r="AB256" s="166" t="s">
        <v>1226</v>
      </c>
      <c r="AC256" s="3">
        <v>24</v>
      </c>
      <c r="AD256" s="4">
        <v>0</v>
      </c>
      <c r="AE256" s="10">
        <v>19</v>
      </c>
      <c r="AF256" s="10">
        <v>0</v>
      </c>
      <c r="AG256" s="3">
        <v>18</v>
      </c>
      <c r="AH256" s="4">
        <v>0</v>
      </c>
      <c r="AI256" s="164">
        <f t="shared" si="1576"/>
        <v>18</v>
      </c>
      <c r="AJ256" s="166" t="s">
        <v>1226</v>
      </c>
      <c r="AK256" s="164">
        <f t="shared" si="1577"/>
        <v>18</v>
      </c>
      <c r="AL256" s="166" t="s">
        <v>1226</v>
      </c>
      <c r="AM256" s="10">
        <v>24</v>
      </c>
      <c r="AN256" s="4">
        <v>0</v>
      </c>
      <c r="AO256" s="164">
        <f t="shared" ref="AO256:AO257" si="1593">+AM256</f>
        <v>24</v>
      </c>
      <c r="AP256" s="166" t="s">
        <v>1226</v>
      </c>
      <c r="AQ256" s="135"/>
      <c r="AR256" s="164">
        <f t="shared" si="1579"/>
        <v>0</v>
      </c>
      <c r="AS256" s="166" t="s">
        <v>1226</v>
      </c>
      <c r="AT256" s="164">
        <f t="shared" si="1580"/>
        <v>0</v>
      </c>
      <c r="AU256" s="166" t="s">
        <v>1226</v>
      </c>
      <c r="AV256" s="164">
        <f t="shared" si="1581"/>
        <v>0</v>
      </c>
      <c r="AW256" s="166" t="s">
        <v>1226</v>
      </c>
      <c r="AX256" s="164">
        <f t="shared" si="1582"/>
        <v>0</v>
      </c>
      <c r="AY256" s="166" t="s">
        <v>1226</v>
      </c>
      <c r="AZ256" s="164">
        <f t="shared" si="1583"/>
        <v>0</v>
      </c>
      <c r="BA256" s="166" t="s">
        <v>1226</v>
      </c>
      <c r="BB256" s="164">
        <f t="shared" si="1584"/>
        <v>0</v>
      </c>
      <c r="BC256" s="166" t="s">
        <v>1226</v>
      </c>
      <c r="BD256" s="98">
        <v>0</v>
      </c>
      <c r="BE256" s="40">
        <v>0</v>
      </c>
      <c r="BF256" s="164">
        <f t="shared" si="1585"/>
        <v>0</v>
      </c>
      <c r="BG256" s="166" t="s">
        <v>1226</v>
      </c>
      <c r="BH256" s="164">
        <f t="shared" si="1586"/>
        <v>0</v>
      </c>
      <c r="BI256" s="166" t="s">
        <v>1226</v>
      </c>
      <c r="BJ256" s="164">
        <f t="shared" si="1587"/>
        <v>0</v>
      </c>
      <c r="BK256" s="166" t="s">
        <v>1226</v>
      </c>
      <c r="BL256" s="98">
        <v>0</v>
      </c>
      <c r="BM256" s="40">
        <v>0</v>
      </c>
      <c r="BN256" s="164">
        <f t="shared" si="1588"/>
        <v>0</v>
      </c>
      <c r="BO256" s="166" t="s">
        <v>1226</v>
      </c>
      <c r="BP256" s="164">
        <f t="shared" si="1589"/>
        <v>0</v>
      </c>
      <c r="BQ256" s="166" t="s">
        <v>1226</v>
      </c>
      <c r="BR256" s="164">
        <f>+BP256</f>
        <v>0</v>
      </c>
      <c r="BS256" s="166" t="s">
        <v>1226</v>
      </c>
      <c r="BT256" s="135"/>
      <c r="BU256" s="164">
        <f t="shared" si="1590"/>
        <v>0</v>
      </c>
      <c r="BV256" s="166" t="s">
        <v>1226</v>
      </c>
      <c r="BW256" s="146">
        <v>0</v>
      </c>
      <c r="BX256" s="55">
        <v>0</v>
      </c>
      <c r="BY256" s="96">
        <v>0</v>
      </c>
      <c r="BZ256" s="147">
        <v>0</v>
      </c>
      <c r="CA256" s="146"/>
      <c r="CB256" s="147"/>
      <c r="CC256" s="96"/>
      <c r="CD256" s="55"/>
      <c r="CE256" s="96"/>
      <c r="CF256" s="55"/>
      <c r="CG256" s="96"/>
      <c r="CH256" s="96"/>
      <c r="CI256" s="38" t="s">
        <v>153</v>
      </c>
      <c r="CJ256" t="s">
        <v>626</v>
      </c>
      <c r="CL256" s="26"/>
    </row>
    <row r="257" spans="1:92" ht="16.5" hidden="1">
      <c r="A257" t="s">
        <v>1531</v>
      </c>
      <c r="B257" s="71">
        <v>20183</v>
      </c>
      <c r="C257" s="71"/>
      <c r="D257" s="194" t="s">
        <v>825</v>
      </c>
      <c r="E257" t="s">
        <v>819</v>
      </c>
      <c r="G257" s="16" t="s">
        <v>825</v>
      </c>
      <c r="H257" s="197" t="s">
        <v>1638</v>
      </c>
      <c r="I257" s="164">
        <v>0</v>
      </c>
      <c r="J257" s="166" t="s">
        <v>1226</v>
      </c>
      <c r="K257" s="164">
        <v>0</v>
      </c>
      <c r="L257" s="166" t="s">
        <v>1226</v>
      </c>
      <c r="M257" s="10">
        <v>0</v>
      </c>
      <c r="N257" s="4">
        <v>0</v>
      </c>
      <c r="O257" s="10">
        <v>0</v>
      </c>
      <c r="P257" s="4">
        <v>0</v>
      </c>
      <c r="Q257" s="10">
        <v>0</v>
      </c>
      <c r="R257" s="4">
        <v>0</v>
      </c>
      <c r="S257" s="10">
        <v>0</v>
      </c>
      <c r="T257" s="4">
        <v>0</v>
      </c>
      <c r="U257" s="164">
        <f t="shared" ref="U257" si="1594">+W257</f>
        <v>0</v>
      </c>
      <c r="V257" s="166" t="s">
        <v>1226</v>
      </c>
      <c r="W257" s="10">
        <v>0</v>
      </c>
      <c r="X257" s="4">
        <v>0</v>
      </c>
      <c r="Y257" s="164">
        <f t="shared" si="1591"/>
        <v>0</v>
      </c>
      <c r="Z257" s="166" t="s">
        <v>1226</v>
      </c>
      <c r="AA257" s="164">
        <f t="shared" si="1592"/>
        <v>0</v>
      </c>
      <c r="AB257" s="166" t="s">
        <v>1226</v>
      </c>
      <c r="AC257" s="3">
        <v>0</v>
      </c>
      <c r="AD257" s="4">
        <v>0</v>
      </c>
      <c r="AE257" s="10">
        <v>0</v>
      </c>
      <c r="AF257" s="10">
        <v>0</v>
      </c>
      <c r="AG257" s="3">
        <v>0</v>
      </c>
      <c r="AH257" s="4">
        <v>0</v>
      </c>
      <c r="AI257" s="164">
        <f t="shared" si="1576"/>
        <v>0</v>
      </c>
      <c r="AJ257" s="166" t="s">
        <v>1226</v>
      </c>
      <c r="AK257" s="164">
        <f t="shared" si="1577"/>
        <v>0</v>
      </c>
      <c r="AL257" s="166" t="s">
        <v>1226</v>
      </c>
      <c r="AM257" s="10">
        <v>0</v>
      </c>
      <c r="AN257" s="4">
        <v>0</v>
      </c>
      <c r="AO257" s="164">
        <f t="shared" si="1593"/>
        <v>0</v>
      </c>
      <c r="AP257" s="166" t="s">
        <v>1226</v>
      </c>
      <c r="AQ257" s="135"/>
      <c r="AR257" s="58">
        <f t="shared" si="1579"/>
        <v>0</v>
      </c>
      <c r="AS257" s="166" t="s">
        <v>1226</v>
      </c>
      <c r="AT257" s="58">
        <f t="shared" si="1580"/>
        <v>0</v>
      </c>
      <c r="AU257" s="166" t="s">
        <v>1226</v>
      </c>
      <c r="AV257" s="58">
        <f t="shared" si="1581"/>
        <v>0</v>
      </c>
      <c r="AW257" s="166" t="s">
        <v>1226</v>
      </c>
      <c r="AX257" s="58">
        <f t="shared" si="1582"/>
        <v>0</v>
      </c>
      <c r="AY257" s="166" t="s">
        <v>1226</v>
      </c>
      <c r="AZ257" s="58">
        <f t="shared" si="1583"/>
        <v>0</v>
      </c>
      <c r="BA257" s="166" t="s">
        <v>1226</v>
      </c>
      <c r="BB257" s="58">
        <f t="shared" si="1584"/>
        <v>0</v>
      </c>
      <c r="BC257" s="166" t="s">
        <v>1226</v>
      </c>
      <c r="BD257" s="98">
        <v>0</v>
      </c>
      <c r="BE257" s="40">
        <v>0</v>
      </c>
      <c r="BF257" s="164">
        <f t="shared" si="1585"/>
        <v>0</v>
      </c>
      <c r="BG257" s="166" t="s">
        <v>1226</v>
      </c>
      <c r="BH257" s="164">
        <f t="shared" si="1586"/>
        <v>0</v>
      </c>
      <c r="BI257" s="166" t="s">
        <v>1226</v>
      </c>
      <c r="BJ257" s="164">
        <f t="shared" si="1587"/>
        <v>0</v>
      </c>
      <c r="BK257" s="166" t="s">
        <v>1226</v>
      </c>
      <c r="BL257" s="98">
        <v>0</v>
      </c>
      <c r="BM257" s="40">
        <v>0</v>
      </c>
      <c r="BN257" s="164">
        <f t="shared" si="1588"/>
        <v>0</v>
      </c>
      <c r="BO257" s="166" t="s">
        <v>1226</v>
      </c>
      <c r="BP257" s="164">
        <f t="shared" si="1589"/>
        <v>0</v>
      </c>
      <c r="BQ257" s="166" t="s">
        <v>1226</v>
      </c>
      <c r="BR257" s="164">
        <f t="shared" ref="BR257" si="1595">+BP257</f>
        <v>0</v>
      </c>
      <c r="BS257" s="166" t="s">
        <v>1226</v>
      </c>
      <c r="BT257" s="135"/>
      <c r="BU257" s="164">
        <f t="shared" si="1590"/>
        <v>0</v>
      </c>
      <c r="BV257" s="166" t="s">
        <v>1226</v>
      </c>
      <c r="BW257" s="146">
        <v>0</v>
      </c>
      <c r="BX257" s="55">
        <v>0</v>
      </c>
      <c r="BY257" s="96">
        <v>0</v>
      </c>
      <c r="BZ257" s="147">
        <v>0</v>
      </c>
      <c r="CA257" s="146"/>
      <c r="CB257" s="147"/>
      <c r="CC257" s="96"/>
      <c r="CD257" s="55"/>
      <c r="CE257" s="96"/>
      <c r="CF257" s="55"/>
      <c r="CG257" s="96"/>
      <c r="CH257" s="96"/>
      <c r="CI257" s="38"/>
      <c r="CL257" s="26"/>
    </row>
    <row r="258" spans="1:92" ht="16.5" hidden="1">
      <c r="A258" t="s">
        <v>1531</v>
      </c>
      <c r="B258" s="61" t="s">
        <v>52</v>
      </c>
      <c r="C258" s="61"/>
      <c r="D258" s="194" t="s">
        <v>825</v>
      </c>
      <c r="E258" t="s">
        <v>819</v>
      </c>
      <c r="G258" s="16" t="s">
        <v>825</v>
      </c>
      <c r="H258" s="197" t="s">
        <v>1355</v>
      </c>
      <c r="I258" s="9"/>
      <c r="J258" s="166" t="s">
        <v>54</v>
      </c>
      <c r="K258" s="164">
        <f t="shared" ref="K258:K277" si="1596">+M258</f>
        <v>0</v>
      </c>
      <c r="L258" s="166" t="s">
        <v>1226</v>
      </c>
      <c r="M258" s="30">
        <v>0</v>
      </c>
      <c r="N258" s="32">
        <v>0</v>
      </c>
      <c r="O258" s="31">
        <v>0</v>
      </c>
      <c r="P258" s="32">
        <v>0</v>
      </c>
      <c r="Q258" s="30">
        <v>0</v>
      </c>
      <c r="R258" s="30">
        <v>0</v>
      </c>
      <c r="S258" s="3">
        <v>1</v>
      </c>
      <c r="T258" s="4">
        <v>0</v>
      </c>
      <c r="U258" s="164">
        <f t="shared" si="1573"/>
        <v>1</v>
      </c>
      <c r="V258" s="166" t="s">
        <v>1226</v>
      </c>
      <c r="W258" s="10">
        <v>0</v>
      </c>
      <c r="X258" s="4">
        <v>0</v>
      </c>
      <c r="Y258" s="164">
        <f t="shared" ref="Y258" si="1597">+AA258</f>
        <v>0</v>
      </c>
      <c r="Z258" s="166" t="s">
        <v>1226</v>
      </c>
      <c r="AA258" s="164">
        <f t="shared" ref="AA258" si="1598">+AC258</f>
        <v>0</v>
      </c>
      <c r="AB258" s="166" t="s">
        <v>1226</v>
      </c>
      <c r="AC258" s="3">
        <v>0</v>
      </c>
      <c r="AD258" s="4">
        <v>0</v>
      </c>
      <c r="AE258" s="10">
        <v>0</v>
      </c>
      <c r="AF258" s="10">
        <v>0</v>
      </c>
      <c r="AG258" s="3">
        <v>0</v>
      </c>
      <c r="AH258" s="4">
        <v>0</v>
      </c>
      <c r="AI258" s="164">
        <f t="shared" si="1576"/>
        <v>0</v>
      </c>
      <c r="AJ258" s="166" t="s">
        <v>1226</v>
      </c>
      <c r="AK258" s="164">
        <f t="shared" si="1577"/>
        <v>0</v>
      </c>
      <c r="AL258" s="166" t="s">
        <v>1226</v>
      </c>
      <c r="AM258" s="10">
        <v>0</v>
      </c>
      <c r="AN258" s="4">
        <v>0</v>
      </c>
      <c r="AO258" s="164">
        <f t="shared" ref="AO258" si="1599">+AM258</f>
        <v>0</v>
      </c>
      <c r="AP258" s="166" t="s">
        <v>1226</v>
      </c>
      <c r="AQ258" s="135"/>
      <c r="AR258" s="164">
        <f t="shared" si="1579"/>
        <v>0</v>
      </c>
      <c r="AS258" s="166" t="s">
        <v>1226</v>
      </c>
      <c r="AT258" s="164">
        <f t="shared" si="1580"/>
        <v>0</v>
      </c>
      <c r="AU258" s="166" t="s">
        <v>1226</v>
      </c>
      <c r="AV258" s="164">
        <f t="shared" si="1581"/>
        <v>0</v>
      </c>
      <c r="AW258" s="166" t="s">
        <v>1226</v>
      </c>
      <c r="AX258" s="164">
        <f t="shared" si="1582"/>
        <v>0</v>
      </c>
      <c r="AY258" s="166" t="s">
        <v>1226</v>
      </c>
      <c r="AZ258" s="164">
        <f t="shared" si="1583"/>
        <v>0</v>
      </c>
      <c r="BA258" s="166" t="s">
        <v>1226</v>
      </c>
      <c r="BB258" s="164">
        <f t="shared" si="1584"/>
        <v>0</v>
      </c>
      <c r="BC258" s="166" t="s">
        <v>1226</v>
      </c>
      <c r="BD258" s="98">
        <v>0</v>
      </c>
      <c r="BE258" s="40">
        <v>0</v>
      </c>
      <c r="BF258" s="164">
        <f t="shared" si="1585"/>
        <v>0</v>
      </c>
      <c r="BG258" s="166" t="s">
        <v>1226</v>
      </c>
      <c r="BH258" s="164">
        <f t="shared" si="1586"/>
        <v>0</v>
      </c>
      <c r="BI258" s="166" t="s">
        <v>1226</v>
      </c>
      <c r="BJ258" s="164">
        <f t="shared" si="1587"/>
        <v>0</v>
      </c>
      <c r="BK258" s="166" t="s">
        <v>1226</v>
      </c>
      <c r="BL258" s="98">
        <v>0</v>
      </c>
      <c r="BM258" s="40">
        <v>0</v>
      </c>
      <c r="BN258" s="164">
        <f t="shared" si="1588"/>
        <v>0</v>
      </c>
      <c r="BO258" s="166" t="s">
        <v>1226</v>
      </c>
      <c r="BP258" s="164">
        <f t="shared" si="1589"/>
        <v>0</v>
      </c>
      <c r="BQ258" s="166" t="s">
        <v>1226</v>
      </c>
      <c r="BR258" s="164">
        <f t="shared" ref="BR258" si="1600">+BP258</f>
        <v>0</v>
      </c>
      <c r="BS258" s="166" t="s">
        <v>1226</v>
      </c>
      <c r="BT258" s="135"/>
      <c r="BU258" s="164">
        <f t="shared" si="1590"/>
        <v>0</v>
      </c>
      <c r="BV258" s="166" t="s">
        <v>1226</v>
      </c>
      <c r="BW258" s="146">
        <v>0</v>
      </c>
      <c r="BX258" s="55">
        <v>0</v>
      </c>
      <c r="BY258" s="96">
        <v>0</v>
      </c>
      <c r="BZ258" s="147">
        <v>0</v>
      </c>
      <c r="CA258" s="146"/>
      <c r="CB258" s="147"/>
      <c r="CC258" s="96"/>
      <c r="CD258" s="55"/>
      <c r="CE258" s="96"/>
      <c r="CF258" s="55"/>
      <c r="CG258" s="96"/>
      <c r="CH258" s="96"/>
      <c r="CL258" s="26"/>
    </row>
    <row r="259" spans="1:92" ht="16.5" hidden="1">
      <c r="A259" t="s">
        <v>1531</v>
      </c>
      <c r="B259">
        <v>0</v>
      </c>
      <c r="D259" s="194" t="s">
        <v>825</v>
      </c>
      <c r="E259" t="s">
        <v>819</v>
      </c>
      <c r="G259" s="16" t="s">
        <v>825</v>
      </c>
      <c r="H259" s="197" t="s">
        <v>1356</v>
      </c>
      <c r="I259" s="9"/>
      <c r="J259" s="166" t="s">
        <v>54</v>
      </c>
      <c r="K259" s="164">
        <f t="shared" si="1596"/>
        <v>0</v>
      </c>
      <c r="L259" s="166" t="s">
        <v>1226</v>
      </c>
      <c r="M259" s="10">
        <v>0</v>
      </c>
      <c r="N259" s="4">
        <v>0</v>
      </c>
      <c r="O259" s="3">
        <v>0</v>
      </c>
      <c r="P259" s="4">
        <v>0</v>
      </c>
      <c r="Q259" s="10">
        <v>0</v>
      </c>
      <c r="R259" s="10">
        <v>0</v>
      </c>
      <c r="S259" s="3">
        <v>0</v>
      </c>
      <c r="T259" s="4">
        <v>0</v>
      </c>
      <c r="U259" s="164">
        <f t="shared" si="1573"/>
        <v>0</v>
      </c>
      <c r="V259" s="166" t="s">
        <v>1226</v>
      </c>
      <c r="W259" s="10">
        <v>0</v>
      </c>
      <c r="X259" s="4">
        <v>0</v>
      </c>
      <c r="Y259" s="164">
        <f t="shared" ref="Y259" si="1601">+AA259</f>
        <v>0</v>
      </c>
      <c r="Z259" s="166" t="s">
        <v>1226</v>
      </c>
      <c r="AA259" s="164">
        <f t="shared" si="1592"/>
        <v>0</v>
      </c>
      <c r="AB259" s="166" t="s">
        <v>1226</v>
      </c>
      <c r="AC259" s="3">
        <v>0</v>
      </c>
      <c r="AD259" s="4">
        <v>0</v>
      </c>
      <c r="AE259" s="10">
        <v>0</v>
      </c>
      <c r="AF259" s="10">
        <v>0</v>
      </c>
      <c r="AG259" s="3">
        <v>2</v>
      </c>
      <c r="AH259" s="4">
        <v>0</v>
      </c>
      <c r="AI259" s="164">
        <f t="shared" si="1576"/>
        <v>2</v>
      </c>
      <c r="AJ259" s="166" t="s">
        <v>1226</v>
      </c>
      <c r="AK259" s="164">
        <f t="shared" si="1577"/>
        <v>2</v>
      </c>
      <c r="AL259" s="166" t="s">
        <v>1226</v>
      </c>
      <c r="AM259" s="10">
        <v>0</v>
      </c>
      <c r="AN259" s="4">
        <v>0</v>
      </c>
      <c r="AO259" s="164">
        <f t="shared" ref="AO259" si="1602">+AM259</f>
        <v>0</v>
      </c>
      <c r="AP259" s="166" t="s">
        <v>1226</v>
      </c>
      <c r="AQ259" s="135"/>
      <c r="AR259" s="164">
        <f t="shared" si="1579"/>
        <v>0</v>
      </c>
      <c r="AS259" s="166" t="s">
        <v>1226</v>
      </c>
      <c r="AT259" s="164">
        <f t="shared" si="1580"/>
        <v>0</v>
      </c>
      <c r="AU259" s="166" t="s">
        <v>1226</v>
      </c>
      <c r="AV259" s="164">
        <f t="shared" si="1581"/>
        <v>0</v>
      </c>
      <c r="AW259" s="166" t="s">
        <v>1226</v>
      </c>
      <c r="AX259" s="164">
        <f t="shared" si="1582"/>
        <v>0</v>
      </c>
      <c r="AY259" s="166" t="s">
        <v>1226</v>
      </c>
      <c r="AZ259" s="164">
        <f t="shared" si="1583"/>
        <v>0</v>
      </c>
      <c r="BA259" s="166" t="s">
        <v>1226</v>
      </c>
      <c r="BB259" s="164">
        <f t="shared" si="1584"/>
        <v>0</v>
      </c>
      <c r="BC259" s="166" t="s">
        <v>1226</v>
      </c>
      <c r="BD259" s="98">
        <v>0</v>
      </c>
      <c r="BE259" s="40">
        <v>0</v>
      </c>
      <c r="BF259" s="164">
        <f t="shared" si="1585"/>
        <v>0</v>
      </c>
      <c r="BG259" s="166" t="s">
        <v>1226</v>
      </c>
      <c r="BH259" s="164">
        <f t="shared" si="1586"/>
        <v>0</v>
      </c>
      <c r="BI259" s="166" t="s">
        <v>1226</v>
      </c>
      <c r="BJ259" s="164">
        <f t="shared" si="1587"/>
        <v>0</v>
      </c>
      <c r="BK259" s="166" t="s">
        <v>1226</v>
      </c>
      <c r="BL259" s="98">
        <v>0</v>
      </c>
      <c r="BM259" s="40">
        <v>0</v>
      </c>
      <c r="BN259" s="164">
        <f t="shared" si="1588"/>
        <v>0</v>
      </c>
      <c r="BO259" s="166" t="s">
        <v>1226</v>
      </c>
      <c r="BP259" s="164">
        <f t="shared" si="1589"/>
        <v>0</v>
      </c>
      <c r="BQ259" s="166" t="s">
        <v>1226</v>
      </c>
      <c r="BR259" s="164">
        <f t="shared" ref="BR259" si="1603">+BP259</f>
        <v>0</v>
      </c>
      <c r="BS259" s="166" t="s">
        <v>1226</v>
      </c>
      <c r="BT259" s="135"/>
      <c r="BU259" s="164">
        <f t="shared" si="1590"/>
        <v>0</v>
      </c>
      <c r="BV259" s="166" t="s">
        <v>1226</v>
      </c>
      <c r="BW259" s="146">
        <v>0</v>
      </c>
      <c r="BX259" s="55">
        <v>0</v>
      </c>
      <c r="BY259" s="96">
        <v>0</v>
      </c>
      <c r="BZ259" s="147">
        <v>0</v>
      </c>
      <c r="CA259" s="146"/>
      <c r="CB259" s="147"/>
      <c r="CC259" s="96"/>
      <c r="CD259" s="55"/>
      <c r="CE259" s="96"/>
      <c r="CF259" s="55"/>
      <c r="CG259" s="96"/>
      <c r="CH259" s="96"/>
      <c r="CI259" t="s">
        <v>52</v>
      </c>
      <c r="CL259" s="26"/>
    </row>
    <row r="260" spans="1:92" ht="16.5" hidden="1">
      <c r="A260" t="s">
        <v>1531</v>
      </c>
      <c r="B260">
        <v>20165</v>
      </c>
      <c r="D260" s="194" t="s">
        <v>825</v>
      </c>
      <c r="E260" t="s">
        <v>819</v>
      </c>
      <c r="G260" s="16" t="s">
        <v>825</v>
      </c>
      <c r="H260" s="197" t="s">
        <v>1357</v>
      </c>
      <c r="I260" s="9"/>
      <c r="J260" s="166" t="s">
        <v>54</v>
      </c>
      <c r="K260" s="164">
        <f t="shared" si="1596"/>
        <v>0</v>
      </c>
      <c r="L260" s="166" t="s">
        <v>1226</v>
      </c>
      <c r="M260" s="10">
        <v>0</v>
      </c>
      <c r="N260" s="4">
        <v>0</v>
      </c>
      <c r="O260" s="3">
        <v>0</v>
      </c>
      <c r="P260" s="4">
        <v>0</v>
      </c>
      <c r="Q260" s="10">
        <v>0</v>
      </c>
      <c r="R260" s="10">
        <v>0</v>
      </c>
      <c r="S260" s="3">
        <v>0</v>
      </c>
      <c r="T260" s="4">
        <v>0</v>
      </c>
      <c r="U260" s="164">
        <f t="shared" si="1573"/>
        <v>0</v>
      </c>
      <c r="V260" s="166" t="s">
        <v>1226</v>
      </c>
      <c r="W260" s="10">
        <v>0</v>
      </c>
      <c r="X260" s="4">
        <v>0</v>
      </c>
      <c r="Y260" s="164">
        <f t="shared" ref="Y260:Y261" si="1604">+AA260</f>
        <v>0</v>
      </c>
      <c r="Z260" s="166" t="s">
        <v>1226</v>
      </c>
      <c r="AA260" s="164">
        <f t="shared" ref="AA260:AA261" si="1605">+AC260</f>
        <v>0</v>
      </c>
      <c r="AB260" s="166" t="s">
        <v>1226</v>
      </c>
      <c r="AC260" s="3">
        <v>0</v>
      </c>
      <c r="AD260" s="4">
        <v>0</v>
      </c>
      <c r="AE260" s="10">
        <v>0</v>
      </c>
      <c r="AF260" s="10">
        <v>0</v>
      </c>
      <c r="AG260" s="3">
        <v>0</v>
      </c>
      <c r="AH260" s="4">
        <v>0</v>
      </c>
      <c r="AI260" s="164">
        <f t="shared" si="1576"/>
        <v>0</v>
      </c>
      <c r="AJ260" s="166" t="s">
        <v>1226</v>
      </c>
      <c r="AK260" s="164">
        <f t="shared" si="1577"/>
        <v>0</v>
      </c>
      <c r="AL260" s="166" t="s">
        <v>1226</v>
      </c>
      <c r="AM260" s="164">
        <f>+AO260</f>
        <v>0</v>
      </c>
      <c r="AN260" s="166" t="s">
        <v>1226</v>
      </c>
      <c r="AO260" s="164">
        <v>0</v>
      </c>
      <c r="AP260" s="166" t="s">
        <v>1226</v>
      </c>
      <c r="AQ260" s="135"/>
      <c r="AR260" s="164">
        <f t="shared" si="1579"/>
        <v>29</v>
      </c>
      <c r="AS260" s="166" t="s">
        <v>1226</v>
      </c>
      <c r="AT260" s="164">
        <f t="shared" si="1580"/>
        <v>29</v>
      </c>
      <c r="AU260" s="166" t="s">
        <v>1226</v>
      </c>
      <c r="AV260" s="164">
        <f t="shared" si="1581"/>
        <v>29</v>
      </c>
      <c r="AW260" s="166" t="s">
        <v>1226</v>
      </c>
      <c r="AX260" s="164">
        <f t="shared" si="1582"/>
        <v>29</v>
      </c>
      <c r="AY260" s="166" t="s">
        <v>1226</v>
      </c>
      <c r="AZ260" s="164">
        <f t="shared" si="1583"/>
        <v>29</v>
      </c>
      <c r="BA260" s="166" t="s">
        <v>1226</v>
      </c>
      <c r="BB260" s="164">
        <f t="shared" si="1584"/>
        <v>29</v>
      </c>
      <c r="BC260" s="166" t="s">
        <v>1226</v>
      </c>
      <c r="BD260" s="175">
        <v>29</v>
      </c>
      <c r="BE260" s="176" t="s">
        <v>132</v>
      </c>
      <c r="BF260" s="164">
        <f t="shared" si="1585"/>
        <v>29</v>
      </c>
      <c r="BG260" s="166" t="s">
        <v>1226</v>
      </c>
      <c r="BH260" s="164">
        <f t="shared" si="1586"/>
        <v>29</v>
      </c>
      <c r="BI260" s="166" t="s">
        <v>1226</v>
      </c>
      <c r="BJ260" s="164">
        <f t="shared" si="1587"/>
        <v>29</v>
      </c>
      <c r="BK260" s="166" t="s">
        <v>1226</v>
      </c>
      <c r="BL260" s="18">
        <v>27</v>
      </c>
      <c r="BM260" s="40">
        <v>0</v>
      </c>
      <c r="BN260" s="164">
        <f t="shared" si="1588"/>
        <v>27</v>
      </c>
      <c r="BO260" s="166" t="s">
        <v>1226</v>
      </c>
      <c r="BP260" s="164">
        <f t="shared" si="1589"/>
        <v>27</v>
      </c>
      <c r="BQ260" s="166" t="s">
        <v>1226</v>
      </c>
      <c r="BR260" s="164">
        <f t="shared" ref="BR260" si="1606">+BP260</f>
        <v>27</v>
      </c>
      <c r="BS260" s="166" t="s">
        <v>1226</v>
      </c>
      <c r="BT260" s="135"/>
      <c r="BU260" s="164">
        <f t="shared" si="1590"/>
        <v>8</v>
      </c>
      <c r="BV260" s="166" t="s">
        <v>1226</v>
      </c>
      <c r="BW260" s="175">
        <v>8</v>
      </c>
      <c r="BX260" s="179">
        <v>0</v>
      </c>
      <c r="BY260" s="96">
        <v>6</v>
      </c>
      <c r="BZ260" s="147">
        <v>0</v>
      </c>
      <c r="CA260" s="146"/>
      <c r="CB260" s="147"/>
      <c r="CC260" s="96"/>
      <c r="CD260" s="55"/>
      <c r="CE260" s="96">
        <v>1</v>
      </c>
      <c r="CF260" s="55">
        <v>0</v>
      </c>
      <c r="CG260" s="96"/>
      <c r="CH260" s="96"/>
      <c r="CI260" s="38" t="s">
        <v>156</v>
      </c>
      <c r="CJ260" t="s">
        <v>623</v>
      </c>
      <c r="CL260" s="26"/>
    </row>
    <row r="261" spans="1:92" ht="16.5" hidden="1">
      <c r="A261" t="s">
        <v>1531</v>
      </c>
      <c r="B261">
        <v>20080</v>
      </c>
      <c r="D261" s="194" t="s">
        <v>825</v>
      </c>
      <c r="E261" t="s">
        <v>819</v>
      </c>
      <c r="G261" s="16" t="s">
        <v>825</v>
      </c>
      <c r="H261" s="197" t="s">
        <v>1358</v>
      </c>
      <c r="I261" s="9"/>
      <c r="J261" s="166" t="s">
        <v>54</v>
      </c>
      <c r="K261" s="164">
        <f t="shared" si="1596"/>
        <v>3</v>
      </c>
      <c r="L261" s="166">
        <f>+N261</f>
        <v>10</v>
      </c>
      <c r="M261" s="10">
        <v>3</v>
      </c>
      <c r="N261" s="4">
        <v>10</v>
      </c>
      <c r="O261" s="3">
        <v>8</v>
      </c>
      <c r="P261" s="4">
        <v>8</v>
      </c>
      <c r="Q261" s="10">
        <v>10</v>
      </c>
      <c r="R261" s="10">
        <v>7</v>
      </c>
      <c r="S261" s="3">
        <v>12</v>
      </c>
      <c r="T261" s="4">
        <v>9</v>
      </c>
      <c r="U261" s="164">
        <f t="shared" si="1573"/>
        <v>12</v>
      </c>
      <c r="V261" s="166">
        <f>+T261</f>
        <v>9</v>
      </c>
      <c r="W261" s="10">
        <v>10</v>
      </c>
      <c r="X261" s="4">
        <v>9</v>
      </c>
      <c r="Y261" s="164">
        <f t="shared" si="1604"/>
        <v>10</v>
      </c>
      <c r="Z261" s="166">
        <f t="shared" ref="Z261" si="1607">+AB261</f>
        <v>9</v>
      </c>
      <c r="AA261" s="164">
        <f t="shared" si="1605"/>
        <v>10</v>
      </c>
      <c r="AB261" s="166">
        <f t="shared" ref="AB261" si="1608">+AD261</f>
        <v>9</v>
      </c>
      <c r="AC261" s="3">
        <v>10</v>
      </c>
      <c r="AD261" s="4">
        <v>9</v>
      </c>
      <c r="AE261" s="3">
        <v>9</v>
      </c>
      <c r="AF261" s="4">
        <v>9</v>
      </c>
      <c r="AG261" s="3">
        <v>10</v>
      </c>
      <c r="AH261" s="4">
        <v>9</v>
      </c>
      <c r="AI261" s="164">
        <f>+AG261</f>
        <v>10</v>
      </c>
      <c r="AJ261" s="166">
        <f t="shared" ref="AJ261" si="1609">+AH261</f>
        <v>9</v>
      </c>
      <c r="AK261" s="164">
        <f t="shared" si="1577"/>
        <v>10</v>
      </c>
      <c r="AL261" s="166">
        <f t="shared" ref="AL261" si="1610">+AJ261</f>
        <v>9</v>
      </c>
      <c r="AM261" s="3">
        <v>8</v>
      </c>
      <c r="AN261" s="4">
        <v>0</v>
      </c>
      <c r="AO261" s="164">
        <f t="shared" ref="AO261:AO263" si="1611">+AM261</f>
        <v>8</v>
      </c>
      <c r="AP261" s="166" t="s">
        <v>1226</v>
      </c>
      <c r="AQ261" s="135"/>
      <c r="AR261" s="164">
        <f t="shared" si="1579"/>
        <v>4</v>
      </c>
      <c r="AS261" s="166" t="s">
        <v>1226</v>
      </c>
      <c r="AT261" s="164">
        <f t="shared" si="1580"/>
        <v>4</v>
      </c>
      <c r="AU261" s="166" t="s">
        <v>1226</v>
      </c>
      <c r="AV261" s="164">
        <f t="shared" si="1581"/>
        <v>4</v>
      </c>
      <c r="AW261" s="166" t="s">
        <v>1226</v>
      </c>
      <c r="AX261" s="164">
        <f t="shared" si="1582"/>
        <v>4</v>
      </c>
      <c r="AY261" s="166" t="s">
        <v>1226</v>
      </c>
      <c r="AZ261" s="164">
        <f t="shared" si="1583"/>
        <v>4</v>
      </c>
      <c r="BA261" s="166" t="s">
        <v>1226</v>
      </c>
      <c r="BB261" s="164">
        <f t="shared" si="1584"/>
        <v>4</v>
      </c>
      <c r="BC261" s="166" t="s">
        <v>1226</v>
      </c>
      <c r="BD261" s="18">
        <v>4</v>
      </c>
      <c r="BE261" s="40">
        <v>0</v>
      </c>
      <c r="BF261" s="164">
        <f t="shared" si="1585"/>
        <v>4</v>
      </c>
      <c r="BG261" s="166" t="s">
        <v>1226</v>
      </c>
      <c r="BH261" s="164">
        <f t="shared" si="1586"/>
        <v>4</v>
      </c>
      <c r="BI261" s="166" t="s">
        <v>1226</v>
      </c>
      <c r="BJ261" s="164">
        <f t="shared" si="1587"/>
        <v>4</v>
      </c>
      <c r="BK261" s="166" t="s">
        <v>1226</v>
      </c>
      <c r="BL261" s="18">
        <v>3</v>
      </c>
      <c r="BM261" s="40">
        <v>0</v>
      </c>
      <c r="BN261" s="164">
        <f t="shared" si="1588"/>
        <v>3</v>
      </c>
      <c r="BO261" s="166" t="s">
        <v>1226</v>
      </c>
      <c r="BP261" s="164">
        <f t="shared" si="1589"/>
        <v>3</v>
      </c>
      <c r="BQ261" s="166" t="s">
        <v>1226</v>
      </c>
      <c r="BR261" s="164">
        <f t="shared" ref="BR261:BR262" si="1612">+BP261</f>
        <v>3</v>
      </c>
      <c r="BS261" s="166" t="s">
        <v>1226</v>
      </c>
      <c r="BT261" s="135"/>
      <c r="BU261" s="164">
        <f t="shared" si="1590"/>
        <v>4</v>
      </c>
      <c r="BV261" s="166" t="s">
        <v>1226</v>
      </c>
      <c r="BW261" s="96">
        <v>4</v>
      </c>
      <c r="BX261" s="55">
        <v>0</v>
      </c>
      <c r="BY261" s="96">
        <v>4</v>
      </c>
      <c r="BZ261" s="147">
        <v>0</v>
      </c>
      <c r="CA261" s="146"/>
      <c r="CB261" s="147"/>
      <c r="CC261" s="96">
        <v>4</v>
      </c>
      <c r="CD261" s="55">
        <v>1</v>
      </c>
      <c r="CE261" s="96">
        <v>2</v>
      </c>
      <c r="CF261" s="55">
        <v>0</v>
      </c>
      <c r="CG261" s="96"/>
      <c r="CH261" s="96"/>
      <c r="CI261" t="s">
        <v>178</v>
      </c>
      <c r="CJ261" t="s">
        <v>623</v>
      </c>
      <c r="CK261" t="s">
        <v>104</v>
      </c>
      <c r="CL261" s="26"/>
      <c r="CM261">
        <v>9</v>
      </c>
      <c r="CN261">
        <v>17</v>
      </c>
    </row>
    <row r="262" spans="1:92" ht="16.5" hidden="1">
      <c r="A262" t="s">
        <v>1531</v>
      </c>
      <c r="B262" s="61" t="s">
        <v>52</v>
      </c>
      <c r="C262" s="61"/>
      <c r="D262" s="194" t="s">
        <v>825</v>
      </c>
      <c r="E262" t="s">
        <v>819</v>
      </c>
      <c r="G262" s="16" t="s">
        <v>825</v>
      </c>
      <c r="H262" s="197" t="s">
        <v>1359</v>
      </c>
      <c r="I262" s="9"/>
      <c r="J262" s="166" t="s">
        <v>54</v>
      </c>
      <c r="K262" s="164">
        <f t="shared" si="1596"/>
        <v>0</v>
      </c>
      <c r="L262" s="166" t="s">
        <v>1226</v>
      </c>
      <c r="M262" s="10">
        <v>0</v>
      </c>
      <c r="N262" s="4"/>
      <c r="O262" s="3">
        <v>0</v>
      </c>
      <c r="P262" s="4">
        <v>0</v>
      </c>
      <c r="Q262" s="3">
        <v>0</v>
      </c>
      <c r="R262" s="4">
        <v>0</v>
      </c>
      <c r="S262" s="3">
        <v>0</v>
      </c>
      <c r="T262" s="4">
        <v>0</v>
      </c>
      <c r="U262" s="164">
        <f t="shared" si="1573"/>
        <v>0</v>
      </c>
      <c r="V262" s="166" t="s">
        <v>1226</v>
      </c>
      <c r="W262" s="10">
        <v>3</v>
      </c>
      <c r="X262" s="4">
        <v>0</v>
      </c>
      <c r="Y262" s="164">
        <f t="shared" ref="Y262:Y263" si="1613">+AA262</f>
        <v>1</v>
      </c>
      <c r="Z262" s="166" t="s">
        <v>1226</v>
      </c>
      <c r="AA262" s="164">
        <f t="shared" ref="AA262:AA263" si="1614">+AC262</f>
        <v>1</v>
      </c>
      <c r="AB262" s="166" t="s">
        <v>1226</v>
      </c>
      <c r="AC262" s="3">
        <v>1</v>
      </c>
      <c r="AD262" s="4">
        <v>0</v>
      </c>
      <c r="AE262" s="10">
        <v>2</v>
      </c>
      <c r="AF262" s="10">
        <v>0</v>
      </c>
      <c r="AG262" s="3">
        <v>0</v>
      </c>
      <c r="AH262" s="4">
        <v>0</v>
      </c>
      <c r="AI262" s="164">
        <f t="shared" ref="AI262:AI263" si="1615">+AG262</f>
        <v>0</v>
      </c>
      <c r="AJ262" s="166" t="s">
        <v>1226</v>
      </c>
      <c r="AK262" s="164">
        <f t="shared" ref="AK262" si="1616">+AI262</f>
        <v>0</v>
      </c>
      <c r="AL262" s="166" t="s">
        <v>1226</v>
      </c>
      <c r="AM262" s="163">
        <v>2</v>
      </c>
      <c r="AN262" s="4">
        <v>0</v>
      </c>
      <c r="AO262" s="164">
        <f t="shared" si="1611"/>
        <v>2</v>
      </c>
      <c r="AP262" s="166" t="s">
        <v>1226</v>
      </c>
      <c r="AQ262" s="135"/>
      <c r="AR262" s="164">
        <f t="shared" si="1579"/>
        <v>0</v>
      </c>
      <c r="AS262" s="166" t="s">
        <v>1226</v>
      </c>
      <c r="AT262" s="164">
        <f t="shared" si="1580"/>
        <v>0</v>
      </c>
      <c r="AU262" s="166" t="s">
        <v>1226</v>
      </c>
      <c r="AV262" s="164">
        <f t="shared" si="1581"/>
        <v>0</v>
      </c>
      <c r="AW262" s="166" t="s">
        <v>1226</v>
      </c>
      <c r="AX262" s="164">
        <f t="shared" si="1582"/>
        <v>0</v>
      </c>
      <c r="AY262" s="166" t="s">
        <v>1226</v>
      </c>
      <c r="AZ262" s="164">
        <f t="shared" si="1583"/>
        <v>0</v>
      </c>
      <c r="BA262" s="166" t="s">
        <v>1226</v>
      </c>
      <c r="BB262" s="164">
        <f t="shared" si="1584"/>
        <v>0</v>
      </c>
      <c r="BC262" s="166" t="s">
        <v>1226</v>
      </c>
      <c r="BD262" s="98">
        <v>0</v>
      </c>
      <c r="BE262" s="40">
        <v>0</v>
      </c>
      <c r="BF262" s="164">
        <f t="shared" si="1585"/>
        <v>0</v>
      </c>
      <c r="BG262" s="166" t="s">
        <v>1226</v>
      </c>
      <c r="BH262" s="164">
        <f t="shared" si="1586"/>
        <v>0</v>
      </c>
      <c r="BI262" s="166" t="s">
        <v>1226</v>
      </c>
      <c r="BJ262" s="164">
        <f t="shared" si="1587"/>
        <v>0</v>
      </c>
      <c r="BK262" s="166" t="s">
        <v>1226</v>
      </c>
      <c r="BL262" s="18">
        <v>0</v>
      </c>
      <c r="BM262" s="40">
        <v>0</v>
      </c>
      <c r="BN262" s="164">
        <f t="shared" si="1588"/>
        <v>0</v>
      </c>
      <c r="BO262" s="166" t="s">
        <v>1226</v>
      </c>
      <c r="BP262" s="164">
        <f t="shared" si="1589"/>
        <v>0</v>
      </c>
      <c r="BQ262" s="166" t="s">
        <v>1226</v>
      </c>
      <c r="BR262" s="164">
        <f t="shared" si="1612"/>
        <v>0</v>
      </c>
      <c r="BS262" s="166" t="s">
        <v>1226</v>
      </c>
      <c r="BT262" s="135"/>
      <c r="BU262" s="164">
        <f t="shared" si="1590"/>
        <v>0</v>
      </c>
      <c r="BV262" s="166" t="s">
        <v>1226</v>
      </c>
      <c r="BW262" s="146">
        <v>0</v>
      </c>
      <c r="BX262" s="55">
        <v>0</v>
      </c>
      <c r="BY262" s="96">
        <v>0</v>
      </c>
      <c r="BZ262" s="147">
        <v>0</v>
      </c>
      <c r="CA262" s="146"/>
      <c r="CB262" s="147"/>
      <c r="CC262" s="96"/>
      <c r="CD262" s="55"/>
      <c r="CE262" s="96"/>
      <c r="CF262" s="55"/>
      <c r="CG262" s="96"/>
      <c r="CH262" s="96"/>
      <c r="CI262" t="s">
        <v>248</v>
      </c>
      <c r="CL262" s="26"/>
    </row>
    <row r="263" spans="1:92" ht="17.25" hidden="1">
      <c r="A263" t="s">
        <v>1531</v>
      </c>
      <c r="B263">
        <v>20008</v>
      </c>
      <c r="D263" s="194" t="s">
        <v>825</v>
      </c>
      <c r="E263" t="s">
        <v>819</v>
      </c>
      <c r="F263" s="1075" t="s">
        <v>2724</v>
      </c>
      <c r="G263" s="16" t="s">
        <v>825</v>
      </c>
      <c r="H263" s="197" t="s">
        <v>1360</v>
      </c>
      <c r="I263" s="9"/>
      <c r="J263" s="166" t="s">
        <v>54</v>
      </c>
      <c r="K263" s="164">
        <f t="shared" si="1596"/>
        <v>2</v>
      </c>
      <c r="L263" s="166" t="s">
        <v>1226</v>
      </c>
      <c r="M263" s="10">
        <v>2</v>
      </c>
      <c r="N263" s="4">
        <v>0</v>
      </c>
      <c r="O263" s="3">
        <v>0</v>
      </c>
      <c r="P263" s="4">
        <v>0</v>
      </c>
      <c r="Q263" s="10">
        <v>3</v>
      </c>
      <c r="R263" s="10">
        <v>22</v>
      </c>
      <c r="S263" s="3">
        <v>18</v>
      </c>
      <c r="T263" s="4">
        <v>20</v>
      </c>
      <c r="U263" s="164">
        <f t="shared" si="1573"/>
        <v>18</v>
      </c>
      <c r="V263" s="166">
        <f>+T263</f>
        <v>20</v>
      </c>
      <c r="W263" s="10">
        <v>15</v>
      </c>
      <c r="X263" s="4">
        <v>2</v>
      </c>
      <c r="Y263" s="164">
        <f t="shared" si="1613"/>
        <v>16</v>
      </c>
      <c r="Z263" s="166">
        <f t="shared" ref="Z263" si="1617">+AB263</f>
        <v>2</v>
      </c>
      <c r="AA263" s="164">
        <f t="shared" si="1614"/>
        <v>16</v>
      </c>
      <c r="AB263" s="166">
        <f t="shared" ref="AB263" si="1618">+AD263</f>
        <v>2</v>
      </c>
      <c r="AC263" s="3">
        <v>16</v>
      </c>
      <c r="AD263" s="4">
        <v>2</v>
      </c>
      <c r="AE263" s="3">
        <v>16</v>
      </c>
      <c r="AF263" s="4">
        <v>2</v>
      </c>
      <c r="AG263" s="3">
        <v>17</v>
      </c>
      <c r="AH263" s="1055" t="s">
        <v>348</v>
      </c>
      <c r="AI263" s="164">
        <f t="shared" si="1615"/>
        <v>17</v>
      </c>
      <c r="AJ263" s="166" t="str">
        <f t="shared" ref="AJ263" si="1619">+AH263</f>
        <v>x</v>
      </c>
      <c r="AK263" s="164">
        <f>+AM263</f>
        <v>12</v>
      </c>
      <c r="AL263" s="166">
        <f>+AN263</f>
        <v>2</v>
      </c>
      <c r="AM263" s="3">
        <v>12</v>
      </c>
      <c r="AN263" s="4">
        <v>2</v>
      </c>
      <c r="AO263" s="164">
        <f t="shared" si="1611"/>
        <v>12</v>
      </c>
      <c r="AP263" s="166" t="s">
        <v>1226</v>
      </c>
      <c r="AQ263" s="135"/>
      <c r="AR263" s="164">
        <f t="shared" si="1579"/>
        <v>3</v>
      </c>
      <c r="AS263" s="166" t="s">
        <v>1226</v>
      </c>
      <c r="AT263" s="164">
        <f t="shared" si="1580"/>
        <v>3</v>
      </c>
      <c r="AU263" s="166" t="s">
        <v>1226</v>
      </c>
      <c r="AV263" s="164">
        <f t="shared" si="1581"/>
        <v>3</v>
      </c>
      <c r="AW263" s="166" t="s">
        <v>1226</v>
      </c>
      <c r="AX263" s="164">
        <f t="shared" si="1582"/>
        <v>3</v>
      </c>
      <c r="AY263" s="166" t="s">
        <v>1226</v>
      </c>
      <c r="AZ263" s="164">
        <f t="shared" si="1583"/>
        <v>3</v>
      </c>
      <c r="BA263" s="166" t="s">
        <v>1226</v>
      </c>
      <c r="BB263" s="164">
        <f t="shared" si="1584"/>
        <v>3</v>
      </c>
      <c r="BC263" s="166" t="s">
        <v>1226</v>
      </c>
      <c r="BD263" s="18">
        <v>3</v>
      </c>
      <c r="BE263" s="40">
        <v>0</v>
      </c>
      <c r="BF263" s="164">
        <f t="shared" si="1585"/>
        <v>3</v>
      </c>
      <c r="BG263" s="166" t="s">
        <v>1226</v>
      </c>
      <c r="BH263" s="164">
        <f t="shared" si="1586"/>
        <v>3</v>
      </c>
      <c r="BI263" s="166" t="s">
        <v>1226</v>
      </c>
      <c r="BJ263" s="164">
        <f t="shared" si="1587"/>
        <v>3</v>
      </c>
      <c r="BK263" s="166" t="s">
        <v>1226</v>
      </c>
      <c r="BL263" s="18">
        <v>1</v>
      </c>
      <c r="BM263" s="40">
        <v>0</v>
      </c>
      <c r="BN263" s="164">
        <f t="shared" si="1588"/>
        <v>1</v>
      </c>
      <c r="BO263" s="166" t="s">
        <v>1226</v>
      </c>
      <c r="BP263" s="164">
        <f t="shared" si="1589"/>
        <v>1</v>
      </c>
      <c r="BQ263" s="166" t="s">
        <v>1226</v>
      </c>
      <c r="BR263" s="164">
        <f t="shared" ref="BR263:BR264" si="1620">+BP263</f>
        <v>1</v>
      </c>
      <c r="BS263" s="166" t="s">
        <v>1226</v>
      </c>
      <c r="BT263" s="135"/>
      <c r="BU263" s="164">
        <f t="shared" si="1590"/>
        <v>3</v>
      </c>
      <c r="BV263" s="166" t="s">
        <v>1226</v>
      </c>
      <c r="BW263" s="96">
        <v>3</v>
      </c>
      <c r="BX263" s="55">
        <v>0</v>
      </c>
      <c r="BY263" s="96">
        <v>3</v>
      </c>
      <c r="BZ263" s="147">
        <v>0</v>
      </c>
      <c r="CA263" s="146"/>
      <c r="CB263" s="147"/>
      <c r="CC263" s="96"/>
      <c r="CD263" s="55"/>
      <c r="CE263" s="96">
        <v>1</v>
      </c>
      <c r="CF263" s="55">
        <v>0</v>
      </c>
      <c r="CG263" s="96"/>
      <c r="CH263" s="96"/>
      <c r="CI263" s="38" t="s">
        <v>179</v>
      </c>
      <c r="CJ263" t="s">
        <v>623</v>
      </c>
      <c r="CL263" s="26"/>
    </row>
    <row r="264" spans="1:92" ht="16.5" hidden="1">
      <c r="A264" t="s">
        <v>1531</v>
      </c>
      <c r="B264">
        <v>20060</v>
      </c>
      <c r="D264" s="194" t="s">
        <v>825</v>
      </c>
      <c r="E264" t="s">
        <v>819</v>
      </c>
      <c r="G264" s="16" t="s">
        <v>825</v>
      </c>
      <c r="H264" s="197" t="s">
        <v>1361</v>
      </c>
      <c r="I264" s="9"/>
      <c r="J264" s="166" t="s">
        <v>54</v>
      </c>
      <c r="K264" s="164">
        <f t="shared" si="1596"/>
        <v>4</v>
      </c>
      <c r="L264" s="166" t="s">
        <v>1226</v>
      </c>
      <c r="M264" s="10">
        <v>4</v>
      </c>
      <c r="N264" s="4">
        <v>0</v>
      </c>
      <c r="O264" s="3">
        <v>8</v>
      </c>
      <c r="P264" s="4">
        <v>0</v>
      </c>
      <c r="Q264" s="10">
        <v>5</v>
      </c>
      <c r="R264" s="10"/>
      <c r="S264" s="3">
        <v>3</v>
      </c>
      <c r="T264" s="4"/>
      <c r="U264" s="164">
        <f t="shared" si="1573"/>
        <v>3</v>
      </c>
      <c r="V264" s="166" t="s">
        <v>1226</v>
      </c>
      <c r="W264" s="10">
        <v>3</v>
      </c>
      <c r="X264" s="4">
        <v>0</v>
      </c>
      <c r="Y264" s="164">
        <f t="shared" ref="Y264" si="1621">+AA264</f>
        <v>3</v>
      </c>
      <c r="Z264" s="166" t="s">
        <v>1226</v>
      </c>
      <c r="AA264" s="164">
        <f t="shared" ref="AA264:AA265" si="1622">+AC264</f>
        <v>3</v>
      </c>
      <c r="AB264" s="166" t="s">
        <v>1226</v>
      </c>
      <c r="AC264" s="3">
        <v>3</v>
      </c>
      <c r="AD264" s="4">
        <v>0</v>
      </c>
      <c r="AE264" s="10">
        <v>4</v>
      </c>
      <c r="AF264" s="10">
        <v>0</v>
      </c>
      <c r="AG264" s="3">
        <v>5</v>
      </c>
      <c r="AH264" s="4">
        <v>0</v>
      </c>
      <c r="AI264" s="164">
        <f t="shared" ref="AI264:AI271" si="1623">+AG264</f>
        <v>5</v>
      </c>
      <c r="AJ264" s="166" t="s">
        <v>1226</v>
      </c>
      <c r="AK264" s="164">
        <f t="shared" ref="AK264" si="1624">+AI264</f>
        <v>5</v>
      </c>
      <c r="AL264" s="166" t="s">
        <v>1226</v>
      </c>
      <c r="AM264" s="164">
        <f t="shared" ref="AM264" si="1625">+AO264</f>
        <v>0</v>
      </c>
      <c r="AN264" s="166" t="s">
        <v>1226</v>
      </c>
      <c r="AO264" s="164">
        <v>0</v>
      </c>
      <c r="AP264" s="166" t="s">
        <v>1226</v>
      </c>
      <c r="AQ264" s="135"/>
      <c r="AR264" s="164">
        <f t="shared" si="1579"/>
        <v>0</v>
      </c>
      <c r="AS264" s="166" t="s">
        <v>1226</v>
      </c>
      <c r="AT264" s="164">
        <f t="shared" si="1580"/>
        <v>0</v>
      </c>
      <c r="AU264" s="166" t="s">
        <v>1226</v>
      </c>
      <c r="AV264" s="164">
        <f t="shared" si="1581"/>
        <v>0</v>
      </c>
      <c r="AW264" s="166" t="s">
        <v>1226</v>
      </c>
      <c r="AX264" s="164">
        <f t="shared" si="1582"/>
        <v>0</v>
      </c>
      <c r="AY264" s="166" t="s">
        <v>1226</v>
      </c>
      <c r="AZ264" s="164">
        <f t="shared" si="1583"/>
        <v>0</v>
      </c>
      <c r="BA264" s="166" t="s">
        <v>1226</v>
      </c>
      <c r="BB264" s="164">
        <f t="shared" si="1584"/>
        <v>0</v>
      </c>
      <c r="BC264" s="166" t="s">
        <v>1226</v>
      </c>
      <c r="BD264" s="98">
        <v>0</v>
      </c>
      <c r="BE264" s="40">
        <v>0</v>
      </c>
      <c r="BF264" s="164">
        <f t="shared" si="1585"/>
        <v>0</v>
      </c>
      <c r="BG264" s="166" t="s">
        <v>1226</v>
      </c>
      <c r="BH264" s="164">
        <f t="shared" si="1586"/>
        <v>0</v>
      </c>
      <c r="BI264" s="166" t="s">
        <v>1226</v>
      </c>
      <c r="BJ264" s="164">
        <f t="shared" si="1587"/>
        <v>0</v>
      </c>
      <c r="BK264" s="166" t="s">
        <v>1226</v>
      </c>
      <c r="BL264" s="18">
        <v>0</v>
      </c>
      <c r="BM264" s="40">
        <v>0</v>
      </c>
      <c r="BN264" s="164">
        <f t="shared" si="1588"/>
        <v>0</v>
      </c>
      <c r="BO264" s="166" t="s">
        <v>1226</v>
      </c>
      <c r="BP264" s="164">
        <f t="shared" si="1589"/>
        <v>0</v>
      </c>
      <c r="BQ264" s="166" t="s">
        <v>1226</v>
      </c>
      <c r="BR264" s="164">
        <f t="shared" si="1620"/>
        <v>0</v>
      </c>
      <c r="BS264" s="166" t="s">
        <v>1226</v>
      </c>
      <c r="BT264" s="135"/>
      <c r="BU264" s="164">
        <f t="shared" si="1590"/>
        <v>0</v>
      </c>
      <c r="BV264" s="166" t="s">
        <v>1226</v>
      </c>
      <c r="BW264" s="146">
        <v>0</v>
      </c>
      <c r="BX264" s="55">
        <v>0</v>
      </c>
      <c r="BY264" s="96">
        <v>0</v>
      </c>
      <c r="BZ264" s="147">
        <v>0</v>
      </c>
      <c r="CA264" s="146"/>
      <c r="CB264" s="147"/>
      <c r="CC264" s="96"/>
      <c r="CD264" s="55"/>
      <c r="CE264" s="96"/>
      <c r="CF264" s="55"/>
      <c r="CG264" s="96"/>
      <c r="CH264" s="96"/>
      <c r="CI264" s="38" t="s">
        <v>156</v>
      </c>
      <c r="CJ264" t="s">
        <v>623</v>
      </c>
      <c r="CL264" s="26"/>
    </row>
    <row r="265" spans="1:92" ht="16.5" hidden="1">
      <c r="A265" t="s">
        <v>1531</v>
      </c>
      <c r="B265" s="61" t="s">
        <v>52</v>
      </c>
      <c r="C265" s="61"/>
      <c r="D265" s="194" t="s">
        <v>825</v>
      </c>
      <c r="E265" t="s">
        <v>819</v>
      </c>
      <c r="G265" s="16" t="s">
        <v>825</v>
      </c>
      <c r="H265" s="197" t="s">
        <v>1522</v>
      </c>
      <c r="I265" s="9"/>
      <c r="J265" s="166" t="s">
        <v>54</v>
      </c>
      <c r="K265" s="164">
        <f t="shared" si="1596"/>
        <v>5</v>
      </c>
      <c r="L265" s="166">
        <f>+N265</f>
        <v>3</v>
      </c>
      <c r="M265" s="10">
        <v>5</v>
      </c>
      <c r="N265" s="4">
        <v>3</v>
      </c>
      <c r="O265" s="3">
        <v>3</v>
      </c>
      <c r="P265" s="4">
        <v>1</v>
      </c>
      <c r="Q265" s="33">
        <v>5</v>
      </c>
      <c r="R265" s="33">
        <v>3</v>
      </c>
      <c r="S265" s="3">
        <v>3</v>
      </c>
      <c r="T265" s="4">
        <v>2</v>
      </c>
      <c r="U265" s="164">
        <f>+S265</f>
        <v>3</v>
      </c>
      <c r="V265" s="166">
        <f>+T265</f>
        <v>2</v>
      </c>
      <c r="W265" s="10">
        <v>4</v>
      </c>
      <c r="X265" s="4">
        <v>2</v>
      </c>
      <c r="Y265" s="164">
        <f>+W265</f>
        <v>4</v>
      </c>
      <c r="Z265" s="166">
        <f>+X265</f>
        <v>2</v>
      </c>
      <c r="AA265" s="164">
        <f t="shared" si="1622"/>
        <v>5</v>
      </c>
      <c r="AB265" s="166">
        <f t="shared" ref="AB265" si="1626">+AD265</f>
        <v>2</v>
      </c>
      <c r="AC265" s="163">
        <v>5</v>
      </c>
      <c r="AD265" s="402">
        <v>2</v>
      </c>
      <c r="AE265" s="10">
        <v>4</v>
      </c>
      <c r="AF265" s="10">
        <v>1</v>
      </c>
      <c r="AG265" s="3">
        <v>4</v>
      </c>
      <c r="AH265" s="4">
        <v>1</v>
      </c>
      <c r="AI265" s="164">
        <f t="shared" si="1623"/>
        <v>4</v>
      </c>
      <c r="AJ265" s="166">
        <f t="shared" ref="AJ265" si="1627">+AH265</f>
        <v>1</v>
      </c>
      <c r="AK265" s="164">
        <f t="shared" ref="AK265:AK270" si="1628">+AI265</f>
        <v>4</v>
      </c>
      <c r="AL265" s="166">
        <f t="shared" ref="AL265" si="1629">+AJ265</f>
        <v>1</v>
      </c>
      <c r="AM265" s="3">
        <v>2</v>
      </c>
      <c r="AN265" s="4">
        <v>0</v>
      </c>
      <c r="AO265" s="164">
        <f t="shared" ref="AO265:AO270" si="1630">+AM265</f>
        <v>2</v>
      </c>
      <c r="AP265" s="166" t="s">
        <v>1226</v>
      </c>
      <c r="AQ265" s="135"/>
      <c r="AR265" s="164">
        <f t="shared" si="1579"/>
        <v>2</v>
      </c>
      <c r="AS265" s="166" t="s">
        <v>1226</v>
      </c>
      <c r="AT265" s="164">
        <f t="shared" si="1580"/>
        <v>2</v>
      </c>
      <c r="AU265" s="166" t="s">
        <v>1226</v>
      </c>
      <c r="AV265" s="164">
        <f t="shared" si="1581"/>
        <v>2</v>
      </c>
      <c r="AW265" s="166" t="s">
        <v>1226</v>
      </c>
      <c r="AX265" s="164">
        <f t="shared" si="1582"/>
        <v>2</v>
      </c>
      <c r="AY265" s="166" t="s">
        <v>1226</v>
      </c>
      <c r="AZ265" s="164">
        <f t="shared" si="1583"/>
        <v>2</v>
      </c>
      <c r="BA265" s="166" t="s">
        <v>1226</v>
      </c>
      <c r="BB265" s="164">
        <f t="shared" si="1584"/>
        <v>2</v>
      </c>
      <c r="BC265" s="166" t="s">
        <v>1226</v>
      </c>
      <c r="BD265" s="96">
        <v>2</v>
      </c>
      <c r="BE265" s="100">
        <v>0</v>
      </c>
      <c r="BF265" s="164">
        <f t="shared" si="1585"/>
        <v>2</v>
      </c>
      <c r="BG265" s="166" t="s">
        <v>1226</v>
      </c>
      <c r="BH265" s="164">
        <f t="shared" si="1586"/>
        <v>2</v>
      </c>
      <c r="BI265" s="166" t="s">
        <v>1226</v>
      </c>
      <c r="BJ265" s="164">
        <f t="shared" si="1587"/>
        <v>2</v>
      </c>
      <c r="BK265" s="166" t="s">
        <v>1226</v>
      </c>
      <c r="BL265" s="18">
        <v>0</v>
      </c>
      <c r="BM265" s="40">
        <v>0</v>
      </c>
      <c r="BN265" s="164">
        <f t="shared" si="1588"/>
        <v>0</v>
      </c>
      <c r="BO265" s="166" t="s">
        <v>1226</v>
      </c>
      <c r="BP265" s="164">
        <f t="shared" si="1589"/>
        <v>0</v>
      </c>
      <c r="BQ265" s="166" t="s">
        <v>1226</v>
      </c>
      <c r="BR265" s="164">
        <f t="shared" ref="BR265" si="1631">+BP265</f>
        <v>0</v>
      </c>
      <c r="BS265" s="166" t="s">
        <v>1226</v>
      </c>
      <c r="BT265" s="135" t="s">
        <v>2790</v>
      </c>
      <c r="BU265" s="164">
        <f t="shared" si="1590"/>
        <v>5</v>
      </c>
      <c r="BV265" s="166" t="s">
        <v>1226</v>
      </c>
      <c r="BW265" s="1099">
        <v>5</v>
      </c>
      <c r="BX265" s="1100">
        <v>0</v>
      </c>
      <c r="BY265" s="96">
        <v>3</v>
      </c>
      <c r="BZ265" s="147"/>
      <c r="CA265" s="146"/>
      <c r="CB265" s="147"/>
      <c r="CC265" s="96"/>
      <c r="CD265" s="55"/>
      <c r="CE265" s="96">
        <v>8</v>
      </c>
      <c r="CF265" s="55">
        <v>1</v>
      </c>
      <c r="CG265" s="96"/>
      <c r="CH265" s="96"/>
      <c r="CI265" t="s">
        <v>122</v>
      </c>
      <c r="CJ265" s="123" t="s">
        <v>626</v>
      </c>
      <c r="CK265" t="s">
        <v>121</v>
      </c>
      <c r="CL265" s="26"/>
    </row>
    <row r="266" spans="1:92" ht="16.5" hidden="1">
      <c r="A266" t="s">
        <v>1531</v>
      </c>
      <c r="B266">
        <v>20082</v>
      </c>
      <c r="D266" s="194" t="s">
        <v>825</v>
      </c>
      <c r="E266" t="s">
        <v>819</v>
      </c>
      <c r="G266" s="16" t="s">
        <v>825</v>
      </c>
      <c r="H266" s="197" t="s">
        <v>1432</v>
      </c>
      <c r="I266" s="9"/>
      <c r="J266" s="166" t="s">
        <v>54</v>
      </c>
      <c r="K266" s="164">
        <f t="shared" si="1596"/>
        <v>7</v>
      </c>
      <c r="L266" s="166" t="s">
        <v>1226</v>
      </c>
      <c r="M266" s="10">
        <v>7</v>
      </c>
      <c r="N266" s="4">
        <v>0</v>
      </c>
      <c r="O266" s="3">
        <v>5</v>
      </c>
      <c r="P266" s="4">
        <v>0</v>
      </c>
      <c r="Q266" s="10">
        <v>5</v>
      </c>
      <c r="R266" s="10">
        <v>0</v>
      </c>
      <c r="S266" s="3">
        <v>5</v>
      </c>
      <c r="T266" s="4">
        <v>0</v>
      </c>
      <c r="U266" s="164">
        <f t="shared" ref="U266" si="1632">+S266</f>
        <v>5</v>
      </c>
      <c r="V266" s="166" t="s">
        <v>1226</v>
      </c>
      <c r="W266" s="10">
        <v>8</v>
      </c>
      <c r="X266" s="4">
        <v>0</v>
      </c>
      <c r="Y266" s="164">
        <f t="shared" ref="Y266" si="1633">+AA266</f>
        <v>11</v>
      </c>
      <c r="Z266" s="166" t="s">
        <v>1226</v>
      </c>
      <c r="AA266" s="164">
        <f t="shared" ref="AA266:AA273" si="1634">+AC266</f>
        <v>11</v>
      </c>
      <c r="AB266" s="166" t="s">
        <v>1226</v>
      </c>
      <c r="AC266" s="164">
        <f t="shared" ref="AC266" si="1635">+AE266</f>
        <v>11</v>
      </c>
      <c r="AD266" s="166" t="s">
        <v>1226</v>
      </c>
      <c r="AE266" s="3">
        <v>11</v>
      </c>
      <c r="AF266" s="4">
        <v>0</v>
      </c>
      <c r="AG266" s="3">
        <v>11</v>
      </c>
      <c r="AH266" s="4">
        <v>0</v>
      </c>
      <c r="AI266" s="164">
        <f t="shared" si="1623"/>
        <v>11</v>
      </c>
      <c r="AJ266" s="166" t="s">
        <v>1226</v>
      </c>
      <c r="AK266" s="164">
        <f t="shared" si="1628"/>
        <v>11</v>
      </c>
      <c r="AL266" s="166" t="s">
        <v>1226</v>
      </c>
      <c r="AM266" s="3">
        <v>4</v>
      </c>
      <c r="AN266" s="4">
        <v>0</v>
      </c>
      <c r="AO266" s="164">
        <f t="shared" si="1630"/>
        <v>4</v>
      </c>
      <c r="AP266" s="166" t="s">
        <v>1226</v>
      </c>
      <c r="AQ266" s="135"/>
      <c r="AR266" s="164">
        <f t="shared" si="1579"/>
        <v>1</v>
      </c>
      <c r="AS266" s="166" t="s">
        <v>1226</v>
      </c>
      <c r="AT266" s="164">
        <f t="shared" si="1580"/>
        <v>1</v>
      </c>
      <c r="AU266" s="166" t="s">
        <v>1226</v>
      </c>
      <c r="AV266" s="164">
        <f t="shared" si="1581"/>
        <v>1</v>
      </c>
      <c r="AW266" s="166" t="s">
        <v>1226</v>
      </c>
      <c r="AX266" s="164">
        <f t="shared" si="1582"/>
        <v>1</v>
      </c>
      <c r="AY266" s="166" t="s">
        <v>1226</v>
      </c>
      <c r="AZ266" s="164">
        <f t="shared" si="1583"/>
        <v>1</v>
      </c>
      <c r="BA266" s="166" t="s">
        <v>1226</v>
      </c>
      <c r="BB266" s="164">
        <f t="shared" si="1584"/>
        <v>1</v>
      </c>
      <c r="BC266" s="166" t="s">
        <v>1226</v>
      </c>
      <c r="BD266" s="96">
        <v>1</v>
      </c>
      <c r="BE266" s="100">
        <v>0</v>
      </c>
      <c r="BF266" s="164">
        <f t="shared" si="1585"/>
        <v>1</v>
      </c>
      <c r="BG266" s="166" t="s">
        <v>1226</v>
      </c>
      <c r="BH266" s="164">
        <f t="shared" si="1586"/>
        <v>1</v>
      </c>
      <c r="BI266" s="166" t="s">
        <v>1226</v>
      </c>
      <c r="BJ266" s="164">
        <f t="shared" si="1587"/>
        <v>1</v>
      </c>
      <c r="BK266" s="166" t="s">
        <v>1226</v>
      </c>
      <c r="BL266" s="164">
        <f t="shared" ref="BL266" si="1636">+BJ266</f>
        <v>1</v>
      </c>
      <c r="BM266" s="166" t="s">
        <v>1226</v>
      </c>
      <c r="BN266" s="164">
        <f t="shared" si="1588"/>
        <v>1</v>
      </c>
      <c r="BO266" s="166" t="s">
        <v>1226</v>
      </c>
      <c r="BP266" s="164">
        <f t="shared" si="1589"/>
        <v>1</v>
      </c>
      <c r="BQ266" s="166" t="s">
        <v>1226</v>
      </c>
      <c r="BR266" s="164">
        <f t="shared" ref="BR266" si="1637">+BP266</f>
        <v>1</v>
      </c>
      <c r="BS266" s="166" t="s">
        <v>1226</v>
      </c>
      <c r="BT266" s="135"/>
      <c r="BU266" s="164">
        <f t="shared" si="1590"/>
        <v>0</v>
      </c>
      <c r="BV266" s="166" t="s">
        <v>1226</v>
      </c>
      <c r="BW266" s="146">
        <v>0</v>
      </c>
      <c r="BX266" s="55">
        <v>0</v>
      </c>
      <c r="BY266" s="96">
        <v>0</v>
      </c>
      <c r="BZ266" s="147">
        <v>0</v>
      </c>
      <c r="CA266" s="146"/>
      <c r="CB266" s="147"/>
      <c r="CC266" s="96"/>
      <c r="CD266" s="55"/>
      <c r="CE266" s="96"/>
      <c r="CF266" s="55"/>
      <c r="CG266" s="96"/>
      <c r="CH266" s="96"/>
      <c r="CI266" s="38" t="s">
        <v>153</v>
      </c>
      <c r="CJ266" t="s">
        <v>626</v>
      </c>
      <c r="CK266" t="s">
        <v>117</v>
      </c>
      <c r="CL266" s="26"/>
    </row>
    <row r="267" spans="1:92" ht="16.5" hidden="1">
      <c r="A267" t="s">
        <v>1531</v>
      </c>
      <c r="B267">
        <v>20076</v>
      </c>
      <c r="D267" s="194" t="s">
        <v>825</v>
      </c>
      <c r="E267" t="s">
        <v>819</v>
      </c>
      <c r="G267" s="16" t="s">
        <v>825</v>
      </c>
      <c r="H267" s="197" t="s">
        <v>1362</v>
      </c>
      <c r="I267" s="9"/>
      <c r="J267" s="166" t="s">
        <v>54</v>
      </c>
      <c r="K267" s="164">
        <f t="shared" si="1596"/>
        <v>0</v>
      </c>
      <c r="L267" s="166" t="s">
        <v>1226</v>
      </c>
      <c r="M267" s="10">
        <v>0</v>
      </c>
      <c r="N267" s="4">
        <v>0</v>
      </c>
      <c r="O267" s="3">
        <v>0</v>
      </c>
      <c r="P267" s="4">
        <v>0</v>
      </c>
      <c r="Q267" s="10">
        <v>0</v>
      </c>
      <c r="R267" s="10">
        <v>0</v>
      </c>
      <c r="S267" s="3">
        <v>0</v>
      </c>
      <c r="T267" s="4">
        <v>0</v>
      </c>
      <c r="U267" s="164">
        <f t="shared" ref="U267:U273" si="1638">+S267</f>
        <v>0</v>
      </c>
      <c r="V267" s="166" t="s">
        <v>1226</v>
      </c>
      <c r="W267" s="10">
        <v>0</v>
      </c>
      <c r="X267" s="4">
        <v>0</v>
      </c>
      <c r="Y267" s="164">
        <f t="shared" ref="Y267" si="1639">+AA267</f>
        <v>0</v>
      </c>
      <c r="Z267" s="166" t="s">
        <v>1226</v>
      </c>
      <c r="AA267" s="164">
        <f t="shared" si="1634"/>
        <v>0</v>
      </c>
      <c r="AB267" s="166" t="s">
        <v>1226</v>
      </c>
      <c r="AC267" s="3">
        <v>0</v>
      </c>
      <c r="AD267" s="4">
        <v>0</v>
      </c>
      <c r="AE267" s="10">
        <v>10</v>
      </c>
      <c r="AF267" s="10">
        <v>0</v>
      </c>
      <c r="AG267" s="3">
        <v>10</v>
      </c>
      <c r="AH267" s="4">
        <v>0</v>
      </c>
      <c r="AI267" s="164">
        <f t="shared" si="1623"/>
        <v>10</v>
      </c>
      <c r="AJ267" s="166" t="s">
        <v>1226</v>
      </c>
      <c r="AK267" s="164">
        <f t="shared" si="1628"/>
        <v>10</v>
      </c>
      <c r="AL267" s="166" t="s">
        <v>1226</v>
      </c>
      <c r="AM267" s="3">
        <v>10</v>
      </c>
      <c r="AN267" s="4">
        <v>0</v>
      </c>
      <c r="AO267" s="164">
        <f t="shared" si="1630"/>
        <v>10</v>
      </c>
      <c r="AP267" s="166" t="s">
        <v>1226</v>
      </c>
      <c r="AQ267" s="135"/>
      <c r="AR267" s="164">
        <f t="shared" si="1579"/>
        <v>2</v>
      </c>
      <c r="AS267" s="166" t="s">
        <v>1226</v>
      </c>
      <c r="AT267" s="164">
        <f t="shared" si="1580"/>
        <v>2</v>
      </c>
      <c r="AU267" s="166" t="s">
        <v>1226</v>
      </c>
      <c r="AV267" s="164">
        <f t="shared" si="1581"/>
        <v>2</v>
      </c>
      <c r="AW267" s="166" t="s">
        <v>1226</v>
      </c>
      <c r="AX267" s="164">
        <f t="shared" si="1582"/>
        <v>2</v>
      </c>
      <c r="AY267" s="166" t="s">
        <v>1226</v>
      </c>
      <c r="AZ267" s="164">
        <f t="shared" si="1583"/>
        <v>2</v>
      </c>
      <c r="BA267" s="166" t="s">
        <v>1226</v>
      </c>
      <c r="BB267" s="164">
        <f t="shared" si="1584"/>
        <v>2</v>
      </c>
      <c r="BC267" s="166" t="s">
        <v>1226</v>
      </c>
      <c r="BD267" s="175">
        <v>2</v>
      </c>
      <c r="BE267" s="100">
        <v>0</v>
      </c>
      <c r="BF267" s="164">
        <f t="shared" si="1585"/>
        <v>2</v>
      </c>
      <c r="BG267" s="166" t="s">
        <v>1226</v>
      </c>
      <c r="BH267" s="164">
        <f t="shared" si="1586"/>
        <v>2</v>
      </c>
      <c r="BI267" s="166" t="s">
        <v>1226</v>
      </c>
      <c r="BJ267" s="164">
        <f t="shared" si="1587"/>
        <v>2</v>
      </c>
      <c r="BK267" s="166" t="s">
        <v>1226</v>
      </c>
      <c r="BL267" s="18">
        <v>0</v>
      </c>
      <c r="BM267" s="40">
        <v>0</v>
      </c>
      <c r="BN267" s="164">
        <f t="shared" si="1588"/>
        <v>0</v>
      </c>
      <c r="BO267" s="166" t="s">
        <v>1226</v>
      </c>
      <c r="BP267" s="164">
        <f t="shared" si="1589"/>
        <v>0</v>
      </c>
      <c r="BQ267" s="166" t="s">
        <v>1226</v>
      </c>
      <c r="BR267" s="164">
        <f t="shared" ref="BR267" si="1640">+BP267</f>
        <v>0</v>
      </c>
      <c r="BS267" s="166" t="s">
        <v>1226</v>
      </c>
      <c r="BT267" s="135"/>
      <c r="BU267" s="164">
        <f t="shared" si="1590"/>
        <v>0</v>
      </c>
      <c r="BV267" s="166" t="s">
        <v>1226</v>
      </c>
      <c r="BW267" s="146">
        <v>0</v>
      </c>
      <c r="BX267" s="55">
        <v>0</v>
      </c>
      <c r="BY267" s="96">
        <v>0</v>
      </c>
      <c r="BZ267" s="147">
        <v>0</v>
      </c>
      <c r="CA267" s="146"/>
      <c r="CB267" s="147"/>
      <c r="CC267" s="96"/>
      <c r="CD267" s="55"/>
      <c r="CE267" s="96"/>
      <c r="CF267" s="55"/>
      <c r="CG267" s="96"/>
      <c r="CH267" s="96"/>
      <c r="CI267" s="38" t="s">
        <v>156</v>
      </c>
      <c r="CJ267" t="s">
        <v>624</v>
      </c>
      <c r="CK267" t="s">
        <v>116</v>
      </c>
      <c r="CL267" s="26"/>
    </row>
    <row r="268" spans="1:92" ht="16.5" hidden="1">
      <c r="A268" t="s">
        <v>1531</v>
      </c>
      <c r="B268">
        <v>20063</v>
      </c>
      <c r="D268" s="194" t="s">
        <v>825</v>
      </c>
      <c r="E268" t="s">
        <v>819</v>
      </c>
      <c r="G268" s="16" t="s">
        <v>825</v>
      </c>
      <c r="H268" s="197" t="s">
        <v>1363</v>
      </c>
      <c r="I268" s="9"/>
      <c r="J268" s="166" t="s">
        <v>54</v>
      </c>
      <c r="K268" s="164">
        <f t="shared" si="1596"/>
        <v>0</v>
      </c>
      <c r="L268" s="166" t="s">
        <v>1226</v>
      </c>
      <c r="M268" s="10">
        <v>0</v>
      </c>
      <c r="N268" s="4">
        <v>0</v>
      </c>
      <c r="O268" s="3">
        <v>0</v>
      </c>
      <c r="P268" s="4">
        <v>0</v>
      </c>
      <c r="Q268" s="30">
        <v>0</v>
      </c>
      <c r="R268" s="10">
        <v>0</v>
      </c>
      <c r="S268" s="3">
        <v>0</v>
      </c>
      <c r="T268" s="4">
        <v>0</v>
      </c>
      <c r="U268" s="164">
        <f t="shared" si="1638"/>
        <v>0</v>
      </c>
      <c r="V268" s="166" t="s">
        <v>1226</v>
      </c>
      <c r="W268" s="10">
        <v>0</v>
      </c>
      <c r="X268" s="4">
        <v>0</v>
      </c>
      <c r="Y268" s="164">
        <f t="shared" ref="Y268" si="1641">+AA268</f>
        <v>0</v>
      </c>
      <c r="Z268" s="166" t="s">
        <v>1226</v>
      </c>
      <c r="AA268" s="164">
        <f t="shared" si="1634"/>
        <v>0</v>
      </c>
      <c r="AB268" s="166" t="s">
        <v>1226</v>
      </c>
      <c r="AC268" s="31">
        <v>0</v>
      </c>
      <c r="AD268" s="32">
        <v>0</v>
      </c>
      <c r="AE268" s="3">
        <v>0</v>
      </c>
      <c r="AF268" s="4">
        <v>0</v>
      </c>
      <c r="AG268" s="3">
        <v>0</v>
      </c>
      <c r="AH268" s="4">
        <v>0</v>
      </c>
      <c r="AI268" s="164">
        <f t="shared" si="1623"/>
        <v>0</v>
      </c>
      <c r="AJ268" s="166" t="s">
        <v>1226</v>
      </c>
      <c r="AK268" s="164">
        <f t="shared" si="1628"/>
        <v>0</v>
      </c>
      <c r="AL268" s="166" t="s">
        <v>1226</v>
      </c>
      <c r="AM268" s="3">
        <v>0</v>
      </c>
      <c r="AN268" s="4">
        <v>0</v>
      </c>
      <c r="AO268" s="164">
        <f t="shared" si="1630"/>
        <v>0</v>
      </c>
      <c r="AP268" s="166" t="s">
        <v>1226</v>
      </c>
      <c r="AQ268" s="135"/>
      <c r="AR268" s="164">
        <f t="shared" si="1579"/>
        <v>0</v>
      </c>
      <c r="AS268" s="166" t="s">
        <v>1226</v>
      </c>
      <c r="AT268" s="164">
        <f t="shared" si="1580"/>
        <v>0</v>
      </c>
      <c r="AU268" s="166" t="s">
        <v>1226</v>
      </c>
      <c r="AV268" s="164">
        <f t="shared" si="1581"/>
        <v>0</v>
      </c>
      <c r="AW268" s="166" t="s">
        <v>1226</v>
      </c>
      <c r="AX268" s="164">
        <f t="shared" si="1582"/>
        <v>0</v>
      </c>
      <c r="AY268" s="166" t="s">
        <v>1226</v>
      </c>
      <c r="AZ268" s="164">
        <f t="shared" si="1583"/>
        <v>0</v>
      </c>
      <c r="BA268" s="166" t="s">
        <v>1226</v>
      </c>
      <c r="BB268" s="164">
        <f t="shared" si="1584"/>
        <v>0</v>
      </c>
      <c r="BC268" s="166" t="s">
        <v>1226</v>
      </c>
      <c r="BD268" s="98">
        <v>0</v>
      </c>
      <c r="BE268" s="40">
        <v>0</v>
      </c>
      <c r="BF268" s="164">
        <f t="shared" si="1585"/>
        <v>0</v>
      </c>
      <c r="BG268" s="166" t="s">
        <v>1226</v>
      </c>
      <c r="BH268" s="164">
        <f t="shared" si="1586"/>
        <v>0</v>
      </c>
      <c r="BI268" s="166" t="s">
        <v>1226</v>
      </c>
      <c r="BJ268" s="164">
        <f t="shared" si="1587"/>
        <v>0</v>
      </c>
      <c r="BK268" s="166" t="s">
        <v>1226</v>
      </c>
      <c r="BL268" s="18">
        <v>0</v>
      </c>
      <c r="BM268" s="40">
        <v>0</v>
      </c>
      <c r="BN268" s="164">
        <f t="shared" si="1588"/>
        <v>0</v>
      </c>
      <c r="BO268" s="166" t="s">
        <v>1226</v>
      </c>
      <c r="BP268" s="164">
        <f t="shared" si="1589"/>
        <v>0</v>
      </c>
      <c r="BQ268" s="166" t="s">
        <v>1226</v>
      </c>
      <c r="BR268" s="164">
        <f t="shared" ref="BR268" si="1642">+BP268</f>
        <v>0</v>
      </c>
      <c r="BS268" s="166" t="s">
        <v>1226</v>
      </c>
      <c r="BT268" s="135"/>
      <c r="BU268" s="164">
        <f t="shared" ref="BU268" si="1643">+BW268</f>
        <v>0</v>
      </c>
      <c r="BV268" s="166">
        <f>+BX268</f>
        <v>0</v>
      </c>
      <c r="BW268" s="164">
        <f t="shared" ref="BW268" si="1644">+BY268</f>
        <v>0</v>
      </c>
      <c r="BX268" s="166">
        <f>+BZ268</f>
        <v>0</v>
      </c>
      <c r="BY268" s="146"/>
      <c r="BZ268" s="147"/>
      <c r="CA268" s="146"/>
      <c r="CB268" s="147"/>
      <c r="CC268" s="96"/>
      <c r="CD268" s="55"/>
      <c r="CE268" s="96"/>
      <c r="CF268" s="55"/>
      <c r="CG268" s="96"/>
      <c r="CH268" s="96"/>
      <c r="CI268" s="38" t="s">
        <v>156</v>
      </c>
      <c r="CJ268" t="s">
        <v>625</v>
      </c>
      <c r="CL268" s="26"/>
    </row>
    <row r="269" spans="1:92" ht="16.5" hidden="1">
      <c r="A269" t="s">
        <v>1531</v>
      </c>
      <c r="B269">
        <v>20083</v>
      </c>
      <c r="D269" s="194" t="s">
        <v>825</v>
      </c>
      <c r="E269" t="s">
        <v>819</v>
      </c>
      <c r="G269" s="16" t="s">
        <v>825</v>
      </c>
      <c r="H269" s="197" t="s">
        <v>1371</v>
      </c>
      <c r="I269" s="22">
        <f>+K269</f>
        <v>4</v>
      </c>
      <c r="J269" s="166" t="s">
        <v>54</v>
      </c>
      <c r="K269" s="164">
        <f t="shared" si="1596"/>
        <v>4</v>
      </c>
      <c r="L269" s="166" t="s">
        <v>1226</v>
      </c>
      <c r="M269" s="10">
        <v>4</v>
      </c>
      <c r="N269" s="32">
        <v>0</v>
      </c>
      <c r="O269" s="10">
        <v>4</v>
      </c>
      <c r="P269" s="32">
        <v>0</v>
      </c>
      <c r="Q269" s="10">
        <v>2</v>
      </c>
      <c r="R269" s="30">
        <v>0</v>
      </c>
      <c r="S269" s="3">
        <v>3</v>
      </c>
      <c r="T269" s="4">
        <v>0</v>
      </c>
      <c r="U269" s="164">
        <f>+S269</f>
        <v>3</v>
      </c>
      <c r="V269" s="166" t="s">
        <v>1226</v>
      </c>
      <c r="W269" s="10">
        <v>2</v>
      </c>
      <c r="X269" s="4">
        <v>0</v>
      </c>
      <c r="Y269" s="164">
        <f t="shared" ref="Y269" si="1645">+AA269</f>
        <v>3</v>
      </c>
      <c r="Z269" s="166" t="s">
        <v>1226</v>
      </c>
      <c r="AA269" s="164">
        <f>+AC269</f>
        <v>3</v>
      </c>
      <c r="AB269" s="166" t="s">
        <v>1226</v>
      </c>
      <c r="AC269" s="3">
        <v>3</v>
      </c>
      <c r="AD269" s="4">
        <v>0</v>
      </c>
      <c r="AE269" s="10">
        <v>3</v>
      </c>
      <c r="AF269" s="10">
        <v>0</v>
      </c>
      <c r="AG269" s="3">
        <v>4</v>
      </c>
      <c r="AH269" s="4">
        <v>0</v>
      </c>
      <c r="AI269" s="164">
        <f>+AK269</f>
        <v>3</v>
      </c>
      <c r="AJ269" s="166" t="s">
        <v>1226</v>
      </c>
      <c r="AK269" s="164">
        <f>+AM269</f>
        <v>3</v>
      </c>
      <c r="AL269" s="166" t="s">
        <v>1226</v>
      </c>
      <c r="AM269" s="164">
        <f>+AO269</f>
        <v>3</v>
      </c>
      <c r="AN269" s="166" t="s">
        <v>1226</v>
      </c>
      <c r="AO269" s="164">
        <v>3</v>
      </c>
      <c r="AP269" s="166" t="s">
        <v>1226</v>
      </c>
      <c r="AQ269" s="135"/>
      <c r="AR269" s="164">
        <f>+AT269</f>
        <v>3</v>
      </c>
      <c r="AS269" s="166" t="s">
        <v>1226</v>
      </c>
      <c r="AT269" s="164">
        <f>+AV269</f>
        <v>3</v>
      </c>
      <c r="AU269" s="166" t="s">
        <v>1226</v>
      </c>
      <c r="AV269" s="164">
        <f>+AX269</f>
        <v>3</v>
      </c>
      <c r="AW269" s="166" t="s">
        <v>1226</v>
      </c>
      <c r="AX269" s="164">
        <f>+AZ269</f>
        <v>3</v>
      </c>
      <c r="AY269" s="166" t="s">
        <v>1226</v>
      </c>
      <c r="AZ269" s="164">
        <f>+BB269</f>
        <v>3</v>
      </c>
      <c r="BA269" s="166" t="s">
        <v>1226</v>
      </c>
      <c r="BB269" s="164">
        <f>+BD269</f>
        <v>3</v>
      </c>
      <c r="BC269" s="166" t="s">
        <v>1226</v>
      </c>
      <c r="BD269" s="18">
        <v>3</v>
      </c>
      <c r="BE269" s="40">
        <v>0</v>
      </c>
      <c r="BF269" s="164">
        <f>+BD269</f>
        <v>3</v>
      </c>
      <c r="BG269" s="166" t="s">
        <v>1226</v>
      </c>
      <c r="BH269" s="164">
        <f>+BF269</f>
        <v>3</v>
      </c>
      <c r="BI269" s="166" t="s">
        <v>1226</v>
      </c>
      <c r="BJ269" s="164">
        <f>+BH269</f>
        <v>3</v>
      </c>
      <c r="BK269" s="166" t="s">
        <v>1226</v>
      </c>
      <c r="BL269" s="18">
        <v>2</v>
      </c>
      <c r="BM269" s="40">
        <v>0</v>
      </c>
      <c r="BN269" s="164">
        <f>+BL269</f>
        <v>2</v>
      </c>
      <c r="BO269" s="166" t="s">
        <v>1226</v>
      </c>
      <c r="BP269" s="164">
        <f>+BN269</f>
        <v>2</v>
      </c>
      <c r="BQ269" s="166" t="s">
        <v>1226</v>
      </c>
      <c r="BR269" s="164">
        <f t="shared" ref="BR269" si="1646">+BP269</f>
        <v>2</v>
      </c>
      <c r="BS269" s="166" t="s">
        <v>1226</v>
      </c>
      <c r="BT269" s="135"/>
      <c r="BU269" s="164">
        <f>+BW269</f>
        <v>4</v>
      </c>
      <c r="BV269" s="166" t="s">
        <v>1226</v>
      </c>
      <c r="BW269" s="96">
        <v>4</v>
      </c>
      <c r="BX269" s="55">
        <v>0</v>
      </c>
      <c r="BY269" s="96">
        <v>3</v>
      </c>
      <c r="BZ269" s="147">
        <v>0</v>
      </c>
      <c r="CA269" s="146"/>
      <c r="CB269" s="147"/>
      <c r="CC269" s="96"/>
      <c r="CD269" s="55"/>
      <c r="CE269" s="96">
        <v>4</v>
      </c>
      <c r="CF269" s="55"/>
      <c r="CG269" s="96"/>
      <c r="CH269" s="96"/>
      <c r="CI269" s="38" t="s">
        <v>148</v>
      </c>
      <c r="CL269" s="26"/>
    </row>
    <row r="270" spans="1:92" ht="16.5" hidden="1">
      <c r="A270" t="s">
        <v>1531</v>
      </c>
      <c r="B270">
        <v>20079</v>
      </c>
      <c r="D270" s="194" t="s">
        <v>825</v>
      </c>
      <c r="E270" t="s">
        <v>819</v>
      </c>
      <c r="G270" s="16" t="s">
        <v>825</v>
      </c>
      <c r="H270" s="197" t="s">
        <v>1364</v>
      </c>
      <c r="I270" s="9"/>
      <c r="J270" s="166" t="s">
        <v>54</v>
      </c>
      <c r="K270" s="164">
        <f t="shared" si="1596"/>
        <v>29</v>
      </c>
      <c r="L270" s="166" t="s">
        <v>1226</v>
      </c>
      <c r="M270" s="164">
        <f t="shared" ref="M270:M273" si="1647">+O270</f>
        <v>29</v>
      </c>
      <c r="N270" s="166" t="s">
        <v>1226</v>
      </c>
      <c r="O270" s="3">
        <v>29</v>
      </c>
      <c r="P270" s="4">
        <v>0</v>
      </c>
      <c r="Q270" s="10">
        <v>22</v>
      </c>
      <c r="R270" s="10">
        <v>0</v>
      </c>
      <c r="S270" s="3">
        <v>25</v>
      </c>
      <c r="T270" s="4">
        <v>0</v>
      </c>
      <c r="U270" s="164">
        <f t="shared" si="1638"/>
        <v>25</v>
      </c>
      <c r="V270" s="166" t="s">
        <v>1226</v>
      </c>
      <c r="W270" s="10">
        <v>20</v>
      </c>
      <c r="X270" s="4">
        <v>0</v>
      </c>
      <c r="Y270" s="164">
        <f t="shared" ref="Y270" si="1648">+AA270</f>
        <v>11</v>
      </c>
      <c r="Z270" s="166" t="s">
        <v>1226</v>
      </c>
      <c r="AA270" s="164">
        <f t="shared" si="1634"/>
        <v>11</v>
      </c>
      <c r="AB270" s="166" t="s">
        <v>1226</v>
      </c>
      <c r="AC270" s="3">
        <v>11</v>
      </c>
      <c r="AD270" s="4">
        <v>0</v>
      </c>
      <c r="AE270" s="10">
        <v>9</v>
      </c>
      <c r="AF270" s="10">
        <v>0</v>
      </c>
      <c r="AG270" s="3">
        <v>13</v>
      </c>
      <c r="AH270" s="4">
        <v>0</v>
      </c>
      <c r="AI270" s="164">
        <f t="shared" si="1623"/>
        <v>13</v>
      </c>
      <c r="AJ270" s="166" t="s">
        <v>1226</v>
      </c>
      <c r="AK270" s="164">
        <f t="shared" si="1628"/>
        <v>13</v>
      </c>
      <c r="AL270" s="166" t="s">
        <v>1226</v>
      </c>
      <c r="AM270" s="3">
        <v>5</v>
      </c>
      <c r="AN270" s="4">
        <v>0</v>
      </c>
      <c r="AO270" s="164">
        <f t="shared" si="1630"/>
        <v>5</v>
      </c>
      <c r="AP270" s="166" t="s">
        <v>1226</v>
      </c>
      <c r="AQ270" s="138"/>
      <c r="AR270" s="164">
        <f t="shared" si="1579"/>
        <v>0</v>
      </c>
      <c r="AS270" s="166" t="s">
        <v>1226</v>
      </c>
      <c r="AT270" s="164">
        <f t="shared" si="1580"/>
        <v>0</v>
      </c>
      <c r="AU270" s="166" t="s">
        <v>1226</v>
      </c>
      <c r="AV270" s="164">
        <f t="shared" si="1581"/>
        <v>0</v>
      </c>
      <c r="AW270" s="166" t="s">
        <v>1226</v>
      </c>
      <c r="AX270" s="164">
        <f t="shared" si="1582"/>
        <v>0</v>
      </c>
      <c r="AY270" s="166" t="s">
        <v>1226</v>
      </c>
      <c r="AZ270" s="164">
        <f t="shared" si="1583"/>
        <v>0</v>
      </c>
      <c r="BA270" s="166" t="s">
        <v>1226</v>
      </c>
      <c r="BB270" s="164">
        <f t="shared" si="1584"/>
        <v>0</v>
      </c>
      <c r="BC270" s="166" t="s">
        <v>1226</v>
      </c>
      <c r="BD270" s="98">
        <v>0</v>
      </c>
      <c r="BE270" s="40">
        <v>0</v>
      </c>
      <c r="BF270" s="164">
        <f t="shared" si="1585"/>
        <v>0</v>
      </c>
      <c r="BG270" s="166" t="s">
        <v>1226</v>
      </c>
      <c r="BH270" s="164">
        <f t="shared" si="1586"/>
        <v>0</v>
      </c>
      <c r="BI270" s="166" t="s">
        <v>1226</v>
      </c>
      <c r="BJ270" s="164">
        <f t="shared" si="1587"/>
        <v>0</v>
      </c>
      <c r="BK270" s="166" t="s">
        <v>1226</v>
      </c>
      <c r="BL270" s="18">
        <v>0</v>
      </c>
      <c r="BM270" s="40">
        <v>0</v>
      </c>
      <c r="BN270" s="164">
        <f t="shared" si="1588"/>
        <v>0</v>
      </c>
      <c r="BO270" s="166" t="s">
        <v>1226</v>
      </c>
      <c r="BP270" s="164">
        <f t="shared" si="1589"/>
        <v>0</v>
      </c>
      <c r="BQ270" s="166" t="s">
        <v>1226</v>
      </c>
      <c r="BR270" s="164">
        <f t="shared" ref="BR270:BR271" si="1649">+BP270</f>
        <v>0</v>
      </c>
      <c r="BS270" s="166" t="s">
        <v>1226</v>
      </c>
      <c r="BT270" s="138"/>
      <c r="BU270" s="164">
        <f t="shared" ref="BU270" si="1650">+BW270</f>
        <v>0</v>
      </c>
      <c r="BV270" s="166" t="s">
        <v>1226</v>
      </c>
      <c r="BW270" s="164">
        <f t="shared" ref="BW270" si="1651">+BY270</f>
        <v>0</v>
      </c>
      <c r="BX270" s="166" t="s">
        <v>1226</v>
      </c>
      <c r="BY270" s="96">
        <v>0</v>
      </c>
      <c r="BZ270" s="55">
        <v>0</v>
      </c>
      <c r="CA270" s="96"/>
      <c r="CB270" s="55"/>
      <c r="CC270" s="96"/>
      <c r="CD270" s="55"/>
      <c r="CE270" s="96"/>
      <c r="CF270" s="55"/>
      <c r="CG270" s="96"/>
      <c r="CH270" s="96"/>
      <c r="CI270" s="38" t="s">
        <v>148</v>
      </c>
      <c r="CJ270" t="s">
        <v>629</v>
      </c>
      <c r="CK270" t="s">
        <v>120</v>
      </c>
      <c r="CL270" s="26"/>
    </row>
    <row r="271" spans="1:92" ht="17.25" hidden="1">
      <c r="A271" t="s">
        <v>1531</v>
      </c>
      <c r="B271">
        <v>20050</v>
      </c>
      <c r="D271" s="194" t="s">
        <v>825</v>
      </c>
      <c r="E271" t="s">
        <v>819</v>
      </c>
      <c r="F271" s="1075" t="s">
        <v>2724</v>
      </c>
      <c r="G271" s="16" t="s">
        <v>825</v>
      </c>
      <c r="H271" s="197" t="s">
        <v>1365</v>
      </c>
      <c r="I271" s="9"/>
      <c r="J271" s="166" t="s">
        <v>54</v>
      </c>
      <c r="K271" s="164">
        <f t="shared" si="1596"/>
        <v>0</v>
      </c>
      <c r="L271" s="166" t="s">
        <v>1226</v>
      </c>
      <c r="M271" s="164">
        <f t="shared" si="1647"/>
        <v>0</v>
      </c>
      <c r="N271" s="166" t="s">
        <v>1226</v>
      </c>
      <c r="O271" s="3">
        <v>0</v>
      </c>
      <c r="P271" s="4">
        <v>0</v>
      </c>
      <c r="Q271" s="10">
        <v>0</v>
      </c>
      <c r="R271" s="10">
        <v>0</v>
      </c>
      <c r="S271" s="3">
        <v>0</v>
      </c>
      <c r="T271" s="4">
        <v>0</v>
      </c>
      <c r="U271" s="164">
        <f t="shared" si="1638"/>
        <v>0</v>
      </c>
      <c r="V271" s="166" t="s">
        <v>1226</v>
      </c>
      <c r="W271" s="10">
        <v>0</v>
      </c>
      <c r="X271" s="4">
        <v>0</v>
      </c>
      <c r="Y271" s="164">
        <f t="shared" ref="Y271" si="1652">+AA271</f>
        <v>0</v>
      </c>
      <c r="Z271" s="166" t="s">
        <v>1226</v>
      </c>
      <c r="AA271" s="164">
        <f t="shared" si="1634"/>
        <v>0</v>
      </c>
      <c r="AB271" s="166" t="s">
        <v>1226</v>
      </c>
      <c r="AC271" s="3">
        <v>0</v>
      </c>
      <c r="AD271" s="4">
        <v>0</v>
      </c>
      <c r="AE271" s="10">
        <v>4</v>
      </c>
      <c r="AF271" s="10">
        <v>0</v>
      </c>
      <c r="AG271" s="172">
        <v>8</v>
      </c>
      <c r="AH271" s="394">
        <v>8</v>
      </c>
      <c r="AI271" s="164">
        <f t="shared" si="1623"/>
        <v>8</v>
      </c>
      <c r="AJ271" s="166">
        <f t="shared" ref="AJ271" si="1653">+AH271</f>
        <v>8</v>
      </c>
      <c r="AK271" s="164">
        <f>+AM271</f>
        <v>10</v>
      </c>
      <c r="AL271" s="166">
        <f>+AN271</f>
        <v>14</v>
      </c>
      <c r="AM271" s="172">
        <v>10</v>
      </c>
      <c r="AN271" s="394">
        <v>14</v>
      </c>
      <c r="AO271" s="392">
        <f>+AM271</f>
        <v>10</v>
      </c>
      <c r="AP271" s="166">
        <f>+AN271</f>
        <v>14</v>
      </c>
      <c r="AQ271" s="135"/>
      <c r="AR271" s="164">
        <f t="shared" si="1579"/>
        <v>1</v>
      </c>
      <c r="AS271" s="166" t="s">
        <v>1226</v>
      </c>
      <c r="AT271" s="164">
        <f t="shared" si="1580"/>
        <v>1</v>
      </c>
      <c r="AU271" s="166" t="s">
        <v>1226</v>
      </c>
      <c r="AV271" s="164">
        <f t="shared" si="1581"/>
        <v>1</v>
      </c>
      <c r="AW271" s="166" t="s">
        <v>1226</v>
      </c>
      <c r="AX271" s="164">
        <f t="shared" si="1582"/>
        <v>1</v>
      </c>
      <c r="AY271" s="166" t="s">
        <v>1226</v>
      </c>
      <c r="AZ271" s="164">
        <f t="shared" si="1583"/>
        <v>1</v>
      </c>
      <c r="BA271" s="166" t="s">
        <v>1226</v>
      </c>
      <c r="BB271" s="164">
        <f t="shared" si="1584"/>
        <v>1</v>
      </c>
      <c r="BC271" s="166" t="s">
        <v>1226</v>
      </c>
      <c r="BD271" s="96">
        <v>1</v>
      </c>
      <c r="BE271" s="100">
        <v>0</v>
      </c>
      <c r="BF271" s="164">
        <f t="shared" si="1585"/>
        <v>1</v>
      </c>
      <c r="BG271" s="166" t="s">
        <v>1226</v>
      </c>
      <c r="BH271" s="164">
        <f t="shared" si="1586"/>
        <v>1</v>
      </c>
      <c r="BI271" s="166" t="s">
        <v>1226</v>
      </c>
      <c r="BJ271" s="164">
        <f t="shared" si="1587"/>
        <v>1</v>
      </c>
      <c r="BK271" s="166" t="s">
        <v>1226</v>
      </c>
      <c r="BL271" s="18">
        <v>0</v>
      </c>
      <c r="BM271" s="40">
        <v>0</v>
      </c>
      <c r="BN271" s="164">
        <f t="shared" si="1588"/>
        <v>0</v>
      </c>
      <c r="BO271" s="166" t="s">
        <v>1226</v>
      </c>
      <c r="BP271" s="164">
        <f t="shared" si="1589"/>
        <v>0</v>
      </c>
      <c r="BQ271" s="166" t="s">
        <v>1226</v>
      </c>
      <c r="BR271" s="164">
        <f t="shared" si="1649"/>
        <v>0</v>
      </c>
      <c r="BS271" s="166" t="s">
        <v>1226</v>
      </c>
      <c r="BT271" s="135"/>
      <c r="BU271" s="164">
        <f t="shared" ref="BU271" si="1654">+BW271</f>
        <v>0</v>
      </c>
      <c r="BV271" s="166" t="s">
        <v>1226</v>
      </c>
      <c r="BW271" s="164">
        <f t="shared" ref="BW271" si="1655">+BY271</f>
        <v>0</v>
      </c>
      <c r="BX271" s="166" t="s">
        <v>1226</v>
      </c>
      <c r="BY271" s="96">
        <v>0</v>
      </c>
      <c r="BZ271" s="55">
        <v>0</v>
      </c>
      <c r="CA271" s="146"/>
      <c r="CB271" s="147"/>
      <c r="CC271" s="96"/>
      <c r="CD271" s="55"/>
      <c r="CE271" s="96"/>
      <c r="CF271" s="55"/>
      <c r="CG271" s="96"/>
      <c r="CH271" s="96"/>
      <c r="CI271" s="38" t="s">
        <v>156</v>
      </c>
      <c r="CJ271" t="s">
        <v>627</v>
      </c>
      <c r="CL271" s="26"/>
    </row>
    <row r="272" spans="1:92" ht="34.5" hidden="1">
      <c r="A272" t="s">
        <v>1531</v>
      </c>
      <c r="B272">
        <v>20015</v>
      </c>
      <c r="D272" s="194" t="s">
        <v>825</v>
      </c>
      <c r="E272" t="s">
        <v>819</v>
      </c>
      <c r="F272" s="1075" t="s">
        <v>2732</v>
      </c>
      <c r="G272" s="16" t="s">
        <v>825</v>
      </c>
      <c r="H272" s="197" t="s">
        <v>1366</v>
      </c>
      <c r="I272" s="9"/>
      <c r="J272" s="166" t="s">
        <v>54</v>
      </c>
      <c r="K272" s="164">
        <f t="shared" si="1596"/>
        <v>7</v>
      </c>
      <c r="L272" s="166" t="s">
        <v>1226</v>
      </c>
      <c r="M272" s="164">
        <f t="shared" si="1647"/>
        <v>7</v>
      </c>
      <c r="N272" s="166" t="s">
        <v>1226</v>
      </c>
      <c r="O272" s="3">
        <v>7</v>
      </c>
      <c r="P272" s="4">
        <v>0</v>
      </c>
      <c r="Q272" s="3">
        <v>6</v>
      </c>
      <c r="R272" s="4">
        <v>0</v>
      </c>
      <c r="S272" s="3">
        <v>6</v>
      </c>
      <c r="T272" s="4">
        <v>0</v>
      </c>
      <c r="U272" s="164">
        <f t="shared" si="1638"/>
        <v>6</v>
      </c>
      <c r="V272" s="166" t="s">
        <v>1226</v>
      </c>
      <c r="W272" s="10">
        <v>11</v>
      </c>
      <c r="X272" s="4">
        <v>0</v>
      </c>
      <c r="Y272" s="164">
        <f t="shared" ref="Y272" si="1656">+AA272</f>
        <v>6</v>
      </c>
      <c r="Z272" s="166" t="s">
        <v>1226</v>
      </c>
      <c r="AA272" s="164">
        <f t="shared" si="1634"/>
        <v>6</v>
      </c>
      <c r="AB272" s="166" t="s">
        <v>1226</v>
      </c>
      <c r="AC272" s="3">
        <v>6</v>
      </c>
      <c r="AD272" s="4">
        <v>0</v>
      </c>
      <c r="AE272" s="10">
        <v>8</v>
      </c>
      <c r="AF272" s="10">
        <v>0</v>
      </c>
      <c r="AG272" s="3">
        <v>12</v>
      </c>
      <c r="AH272" s="4">
        <v>0</v>
      </c>
      <c r="AI272" s="164">
        <f t="shared" ref="AI272:AI273" si="1657">+AG272</f>
        <v>12</v>
      </c>
      <c r="AJ272" s="166" t="s">
        <v>1226</v>
      </c>
      <c r="AK272" s="164">
        <f t="shared" ref="AK272" si="1658">+AM272</f>
        <v>6</v>
      </c>
      <c r="AL272" s="166" t="s">
        <v>1226</v>
      </c>
      <c r="AM272" s="3">
        <v>6</v>
      </c>
      <c r="AN272" s="4">
        <v>0</v>
      </c>
      <c r="AO272" s="164">
        <f t="shared" ref="AO272:AO278" si="1659">+AM272</f>
        <v>6</v>
      </c>
      <c r="AP272" s="166" t="s">
        <v>1226</v>
      </c>
      <c r="AQ272" s="135"/>
      <c r="AR272" s="164">
        <f t="shared" si="1579"/>
        <v>0</v>
      </c>
      <c r="AS272" s="166" t="s">
        <v>1226</v>
      </c>
      <c r="AT272" s="164">
        <f t="shared" si="1580"/>
        <v>0</v>
      </c>
      <c r="AU272" s="166" t="s">
        <v>1226</v>
      </c>
      <c r="AV272" s="164">
        <f t="shared" si="1581"/>
        <v>0</v>
      </c>
      <c r="AW272" s="166" t="s">
        <v>1226</v>
      </c>
      <c r="AX272" s="164">
        <f t="shared" si="1582"/>
        <v>0</v>
      </c>
      <c r="AY272" s="166" t="s">
        <v>1226</v>
      </c>
      <c r="AZ272" s="164">
        <f t="shared" si="1583"/>
        <v>0</v>
      </c>
      <c r="BA272" s="166" t="s">
        <v>1226</v>
      </c>
      <c r="BB272" s="164">
        <f t="shared" si="1584"/>
        <v>0</v>
      </c>
      <c r="BC272" s="166" t="s">
        <v>1226</v>
      </c>
      <c r="BD272" s="98">
        <v>0</v>
      </c>
      <c r="BE272" s="40">
        <v>0</v>
      </c>
      <c r="BF272" s="164">
        <f t="shared" si="1585"/>
        <v>0</v>
      </c>
      <c r="BG272" s="166" t="s">
        <v>1226</v>
      </c>
      <c r="BH272" s="164">
        <f t="shared" si="1586"/>
        <v>0</v>
      </c>
      <c r="BI272" s="166" t="s">
        <v>1226</v>
      </c>
      <c r="BJ272" s="164">
        <f t="shared" si="1587"/>
        <v>0</v>
      </c>
      <c r="BK272" s="166" t="s">
        <v>1226</v>
      </c>
      <c r="BL272" s="18">
        <v>0</v>
      </c>
      <c r="BM272" s="40">
        <v>0</v>
      </c>
      <c r="BN272" s="164">
        <f t="shared" si="1588"/>
        <v>0</v>
      </c>
      <c r="BO272" s="166" t="s">
        <v>1226</v>
      </c>
      <c r="BP272" s="164">
        <f t="shared" si="1589"/>
        <v>0</v>
      </c>
      <c r="BQ272" s="166" t="s">
        <v>1226</v>
      </c>
      <c r="BR272" s="164">
        <f t="shared" ref="BR272" si="1660">+BP272</f>
        <v>0</v>
      </c>
      <c r="BS272" s="166" t="s">
        <v>1226</v>
      </c>
      <c r="BT272" s="135"/>
      <c r="BU272" s="164">
        <f t="shared" ref="BU272" si="1661">+BW272</f>
        <v>0</v>
      </c>
      <c r="BV272" s="166" t="s">
        <v>1226</v>
      </c>
      <c r="BW272" s="164">
        <f t="shared" ref="BW272" si="1662">+BY272</f>
        <v>0</v>
      </c>
      <c r="BX272" s="166" t="s">
        <v>1226</v>
      </c>
      <c r="BY272" s="96">
        <v>0</v>
      </c>
      <c r="BZ272" s="55">
        <v>0</v>
      </c>
      <c r="CA272" s="146"/>
      <c r="CB272" s="147"/>
      <c r="CC272" s="96"/>
      <c r="CD272" s="55"/>
      <c r="CE272" s="96"/>
      <c r="CF272" s="55"/>
      <c r="CG272" s="96"/>
      <c r="CH272" s="96"/>
      <c r="CI272" s="38" t="s">
        <v>156</v>
      </c>
      <c r="CJ272" t="s">
        <v>627</v>
      </c>
      <c r="CL272" s="26"/>
    </row>
    <row r="273" spans="1:90" ht="16.5" hidden="1">
      <c r="A273" t="s">
        <v>1531</v>
      </c>
      <c r="B273" s="715" t="s">
        <v>1630</v>
      </c>
      <c r="C273" s="715"/>
      <c r="D273" s="194" t="s">
        <v>825</v>
      </c>
      <c r="E273" t="s">
        <v>819</v>
      </c>
      <c r="G273" s="16" t="s">
        <v>825</v>
      </c>
      <c r="H273" s="197" t="s">
        <v>1367</v>
      </c>
      <c r="I273" s="9"/>
      <c r="J273" s="166" t="s">
        <v>54</v>
      </c>
      <c r="K273" s="164">
        <f t="shared" si="1596"/>
        <v>9</v>
      </c>
      <c r="L273" s="166" t="s">
        <v>1226</v>
      </c>
      <c r="M273" s="164">
        <f t="shared" si="1647"/>
        <v>9</v>
      </c>
      <c r="N273" s="166" t="s">
        <v>1226</v>
      </c>
      <c r="O273" s="3">
        <v>9</v>
      </c>
      <c r="P273" s="4">
        <v>0</v>
      </c>
      <c r="Q273" s="10">
        <v>10</v>
      </c>
      <c r="R273" s="10">
        <v>0</v>
      </c>
      <c r="S273" s="3">
        <v>12</v>
      </c>
      <c r="T273" s="4">
        <v>0</v>
      </c>
      <c r="U273" s="164">
        <f t="shared" si="1638"/>
        <v>12</v>
      </c>
      <c r="V273" s="166" t="s">
        <v>1226</v>
      </c>
      <c r="W273" s="10">
        <v>12</v>
      </c>
      <c r="X273" s="4">
        <v>0</v>
      </c>
      <c r="Y273" s="164">
        <f t="shared" ref="Y273" si="1663">+AA273</f>
        <v>11</v>
      </c>
      <c r="Z273" s="166" t="s">
        <v>1226</v>
      </c>
      <c r="AA273" s="164">
        <f t="shared" si="1634"/>
        <v>11</v>
      </c>
      <c r="AB273" s="166" t="s">
        <v>1226</v>
      </c>
      <c r="AC273" s="3">
        <v>11</v>
      </c>
      <c r="AD273" s="4">
        <v>0</v>
      </c>
      <c r="AE273" s="10">
        <v>11</v>
      </c>
      <c r="AF273" s="10">
        <v>0</v>
      </c>
      <c r="AG273" s="3">
        <v>12</v>
      </c>
      <c r="AH273" s="4">
        <v>0</v>
      </c>
      <c r="AI273" s="164">
        <f t="shared" si="1657"/>
        <v>12</v>
      </c>
      <c r="AJ273" s="166" t="s">
        <v>1226</v>
      </c>
      <c r="AK273" s="164">
        <f t="shared" ref="AK273" si="1664">+AM273</f>
        <v>8</v>
      </c>
      <c r="AL273" s="166" t="s">
        <v>1226</v>
      </c>
      <c r="AM273" s="3">
        <v>8</v>
      </c>
      <c r="AN273" s="4">
        <v>0</v>
      </c>
      <c r="AO273" s="164">
        <f t="shared" si="1659"/>
        <v>8</v>
      </c>
      <c r="AP273" s="166" t="s">
        <v>1226</v>
      </c>
      <c r="AQ273" s="135"/>
      <c r="AR273" s="164">
        <f t="shared" si="1579"/>
        <v>0</v>
      </c>
      <c r="AS273" s="166" t="s">
        <v>1226</v>
      </c>
      <c r="AT273" s="164">
        <f t="shared" si="1580"/>
        <v>0</v>
      </c>
      <c r="AU273" s="166" t="s">
        <v>1226</v>
      </c>
      <c r="AV273" s="164">
        <f t="shared" si="1581"/>
        <v>0</v>
      </c>
      <c r="AW273" s="166" t="s">
        <v>1226</v>
      </c>
      <c r="AX273" s="164">
        <f t="shared" si="1582"/>
        <v>0</v>
      </c>
      <c r="AY273" s="166" t="s">
        <v>1226</v>
      </c>
      <c r="AZ273" s="164">
        <f t="shared" si="1583"/>
        <v>0</v>
      </c>
      <c r="BA273" s="166" t="s">
        <v>1226</v>
      </c>
      <c r="BB273" s="164">
        <f t="shared" si="1584"/>
        <v>0</v>
      </c>
      <c r="BC273" s="166" t="s">
        <v>1226</v>
      </c>
      <c r="BD273" s="98">
        <v>0</v>
      </c>
      <c r="BE273" s="40">
        <v>0</v>
      </c>
      <c r="BF273" s="164">
        <f t="shared" si="1585"/>
        <v>0</v>
      </c>
      <c r="BG273" s="166" t="s">
        <v>1226</v>
      </c>
      <c r="BH273" s="164">
        <f t="shared" si="1586"/>
        <v>0</v>
      </c>
      <c r="BI273" s="166" t="s">
        <v>1226</v>
      </c>
      <c r="BJ273" s="164">
        <f t="shared" si="1587"/>
        <v>0</v>
      </c>
      <c r="BK273" s="166" t="s">
        <v>1226</v>
      </c>
      <c r="BL273" s="18">
        <v>4</v>
      </c>
      <c r="BM273" s="40">
        <v>0</v>
      </c>
      <c r="BN273" s="164">
        <f t="shared" si="1588"/>
        <v>4</v>
      </c>
      <c r="BO273" s="166" t="s">
        <v>1226</v>
      </c>
      <c r="BP273" s="164">
        <f t="shared" si="1589"/>
        <v>4</v>
      </c>
      <c r="BQ273" s="166" t="s">
        <v>1226</v>
      </c>
      <c r="BR273" s="164">
        <f t="shared" ref="BR273" si="1665">+BP273</f>
        <v>4</v>
      </c>
      <c r="BS273" s="166" t="s">
        <v>1226</v>
      </c>
      <c r="BT273" s="135"/>
      <c r="BU273" s="164">
        <f t="shared" ref="BU273:BU274" si="1666">+BW273</f>
        <v>5</v>
      </c>
      <c r="BV273" s="166" t="s">
        <v>1226</v>
      </c>
      <c r="BW273" s="164">
        <f t="shared" ref="BW273:BW274" si="1667">+BY273</f>
        <v>5</v>
      </c>
      <c r="BX273" s="166" t="s">
        <v>1226</v>
      </c>
      <c r="BY273" s="96">
        <v>5</v>
      </c>
      <c r="BZ273" s="55">
        <v>0</v>
      </c>
      <c r="CA273" s="146"/>
      <c r="CB273" s="147"/>
      <c r="CC273" s="96">
        <v>6</v>
      </c>
      <c r="CD273" s="55"/>
      <c r="CE273" s="96"/>
      <c r="CF273" s="55"/>
      <c r="CG273" s="96"/>
      <c r="CH273" s="96"/>
      <c r="CK273" t="s">
        <v>115</v>
      </c>
      <c r="CL273" s="26"/>
    </row>
    <row r="274" spans="1:90" ht="17.25" hidden="1">
      <c r="A274" t="s">
        <v>1531</v>
      </c>
      <c r="B274">
        <v>20026</v>
      </c>
      <c r="D274" s="194" t="s">
        <v>825</v>
      </c>
      <c r="E274" t="s">
        <v>819</v>
      </c>
      <c r="F274" s="1075" t="s">
        <v>2724</v>
      </c>
      <c r="G274" s="16" t="s">
        <v>825</v>
      </c>
      <c r="H274" s="197" t="s">
        <v>1368</v>
      </c>
      <c r="I274" s="9"/>
      <c r="J274" s="166" t="s">
        <v>54</v>
      </c>
      <c r="K274" s="164" t="str">
        <f t="shared" si="1596"/>
        <v>nd</v>
      </c>
      <c r="L274" s="166">
        <f>+N274</f>
        <v>6</v>
      </c>
      <c r="M274" s="603" t="s">
        <v>1226</v>
      </c>
      <c r="N274" s="166">
        <f>+P274</f>
        <v>6</v>
      </c>
      <c r="O274" s="3">
        <v>0</v>
      </c>
      <c r="P274" s="4">
        <v>6</v>
      </c>
      <c r="Q274" s="10">
        <v>1</v>
      </c>
      <c r="R274" s="10">
        <v>4</v>
      </c>
      <c r="S274" s="3">
        <v>0</v>
      </c>
      <c r="T274" s="4">
        <v>6</v>
      </c>
      <c r="U274" s="603" t="s">
        <v>1226</v>
      </c>
      <c r="V274" s="166">
        <f>+T274</f>
        <v>6</v>
      </c>
      <c r="W274" s="3">
        <v>0</v>
      </c>
      <c r="X274" s="4">
        <v>6</v>
      </c>
      <c r="Y274" s="603" t="s">
        <v>1226</v>
      </c>
      <c r="Z274" s="166">
        <f t="shared" ref="Z274" si="1668">+X274</f>
        <v>6</v>
      </c>
      <c r="AA274" s="603" t="s">
        <v>1226</v>
      </c>
      <c r="AB274" s="166">
        <f t="shared" ref="AB274" si="1669">+Z274</f>
        <v>6</v>
      </c>
      <c r="AC274" s="3">
        <v>0</v>
      </c>
      <c r="AD274" s="4">
        <v>6</v>
      </c>
      <c r="AE274" s="3">
        <v>0</v>
      </c>
      <c r="AF274" s="4">
        <v>6</v>
      </c>
      <c r="AG274" s="3">
        <v>0</v>
      </c>
      <c r="AH274" s="4">
        <v>6</v>
      </c>
      <c r="AI274" s="603" t="s">
        <v>1226</v>
      </c>
      <c r="AJ274" s="166">
        <f>+AL274</f>
        <v>1</v>
      </c>
      <c r="AK274" s="603" t="s">
        <v>1226</v>
      </c>
      <c r="AL274" s="166">
        <f>+AN274</f>
        <v>1</v>
      </c>
      <c r="AM274" s="3">
        <v>0</v>
      </c>
      <c r="AN274" s="4">
        <v>1</v>
      </c>
      <c r="AO274" s="164" t="s">
        <v>1226</v>
      </c>
      <c r="AP274" s="166">
        <f>+AN274</f>
        <v>1</v>
      </c>
      <c r="AQ274" s="135"/>
      <c r="AR274" s="164">
        <f t="shared" si="1579"/>
        <v>0</v>
      </c>
      <c r="AS274" s="166" t="s">
        <v>1226</v>
      </c>
      <c r="AT274" s="164">
        <f t="shared" si="1580"/>
        <v>0</v>
      </c>
      <c r="AU274" s="166" t="s">
        <v>1226</v>
      </c>
      <c r="AV274" s="164">
        <f t="shared" si="1581"/>
        <v>0</v>
      </c>
      <c r="AW274" s="166" t="s">
        <v>1226</v>
      </c>
      <c r="AX274" s="164">
        <f t="shared" si="1582"/>
        <v>0</v>
      </c>
      <c r="AY274" s="166" t="s">
        <v>1226</v>
      </c>
      <c r="AZ274" s="164">
        <f t="shared" si="1583"/>
        <v>0</v>
      </c>
      <c r="BA274" s="166" t="s">
        <v>1226</v>
      </c>
      <c r="BB274" s="164">
        <f t="shared" si="1584"/>
        <v>0</v>
      </c>
      <c r="BC274" s="166" t="s">
        <v>1226</v>
      </c>
      <c r="BD274" s="98">
        <v>0</v>
      </c>
      <c r="BE274" s="40">
        <v>0</v>
      </c>
      <c r="BF274" s="164">
        <f t="shared" si="1585"/>
        <v>0</v>
      </c>
      <c r="BG274" s="166" t="s">
        <v>1226</v>
      </c>
      <c r="BH274" s="164">
        <f t="shared" si="1586"/>
        <v>0</v>
      </c>
      <c r="BI274" s="166" t="s">
        <v>1226</v>
      </c>
      <c r="BJ274" s="164">
        <f t="shared" si="1587"/>
        <v>0</v>
      </c>
      <c r="BK274" s="166" t="s">
        <v>1226</v>
      </c>
      <c r="BL274" s="18">
        <v>0</v>
      </c>
      <c r="BM274" s="40">
        <v>0</v>
      </c>
      <c r="BN274" s="164">
        <f t="shared" si="1588"/>
        <v>0</v>
      </c>
      <c r="BO274" s="166" t="s">
        <v>1226</v>
      </c>
      <c r="BP274" s="164">
        <f t="shared" si="1589"/>
        <v>0</v>
      </c>
      <c r="BQ274" s="166" t="s">
        <v>1226</v>
      </c>
      <c r="BR274" s="164">
        <f t="shared" ref="BR274" si="1670">+BP274</f>
        <v>0</v>
      </c>
      <c r="BS274" s="166" t="s">
        <v>1226</v>
      </c>
      <c r="BT274" s="135"/>
      <c r="BU274" s="164">
        <f t="shared" si="1666"/>
        <v>0</v>
      </c>
      <c r="BV274" s="166" t="s">
        <v>1226</v>
      </c>
      <c r="BW274" s="164">
        <f t="shared" si="1667"/>
        <v>0</v>
      </c>
      <c r="BX274" s="166" t="s">
        <v>1226</v>
      </c>
      <c r="BY274" s="96">
        <v>0</v>
      </c>
      <c r="BZ274" s="55">
        <v>0</v>
      </c>
      <c r="CA274" s="146"/>
      <c r="CB274" s="147"/>
      <c r="CC274" s="96"/>
      <c r="CD274" s="55"/>
      <c r="CE274" s="96"/>
      <c r="CF274" s="55"/>
      <c r="CG274" s="96"/>
      <c r="CH274" s="96"/>
      <c r="CI274" s="38" t="s">
        <v>156</v>
      </c>
      <c r="CJ274" t="s">
        <v>623</v>
      </c>
      <c r="CL274" s="26"/>
    </row>
    <row r="275" spans="1:90" ht="34.5" hidden="1">
      <c r="A275" t="s">
        <v>1531</v>
      </c>
      <c r="B275">
        <v>20027</v>
      </c>
      <c r="D275" s="194" t="s">
        <v>825</v>
      </c>
      <c r="E275" t="s">
        <v>819</v>
      </c>
      <c r="F275" s="1075" t="s">
        <v>2732</v>
      </c>
      <c r="G275" s="16" t="s">
        <v>825</v>
      </c>
      <c r="H275" s="197" t="s">
        <v>1369</v>
      </c>
      <c r="I275" s="9"/>
      <c r="J275" s="166" t="s">
        <v>54</v>
      </c>
      <c r="K275" s="164">
        <f t="shared" si="1596"/>
        <v>14</v>
      </c>
      <c r="L275" s="166" t="s">
        <v>1226</v>
      </c>
      <c r="M275" s="164">
        <f t="shared" ref="M275:M277" si="1671">+O275</f>
        <v>14</v>
      </c>
      <c r="N275" s="166" t="s">
        <v>1226</v>
      </c>
      <c r="O275" s="3">
        <v>14</v>
      </c>
      <c r="P275" s="4">
        <v>0</v>
      </c>
      <c r="Q275" s="10">
        <v>13</v>
      </c>
      <c r="R275" s="10">
        <v>0</v>
      </c>
      <c r="S275" s="3">
        <v>12</v>
      </c>
      <c r="T275" s="4">
        <v>0</v>
      </c>
      <c r="U275" s="164">
        <f t="shared" ref="U275" si="1672">+S275</f>
        <v>12</v>
      </c>
      <c r="V275" s="166" t="s">
        <v>1226</v>
      </c>
      <c r="W275" s="10">
        <v>10</v>
      </c>
      <c r="X275" s="4">
        <v>0</v>
      </c>
      <c r="Y275" s="164">
        <f t="shared" ref="Y275" si="1673">+AA275</f>
        <v>8</v>
      </c>
      <c r="Z275" s="166" t="s">
        <v>1226</v>
      </c>
      <c r="AA275" s="164">
        <f t="shared" ref="AA275:AA293" si="1674">+AC275</f>
        <v>8</v>
      </c>
      <c r="AB275" s="166" t="s">
        <v>1226</v>
      </c>
      <c r="AC275" s="3">
        <v>8</v>
      </c>
      <c r="AD275" s="4">
        <v>0</v>
      </c>
      <c r="AE275" s="10">
        <v>0</v>
      </c>
      <c r="AF275" s="10">
        <v>0</v>
      </c>
      <c r="AG275" s="3">
        <v>1</v>
      </c>
      <c r="AH275" s="4">
        <v>0</v>
      </c>
      <c r="AI275" s="164">
        <f t="shared" ref="AI275" si="1675">+AK275</f>
        <v>0</v>
      </c>
      <c r="AJ275" s="166" t="s">
        <v>1226</v>
      </c>
      <c r="AK275" s="164">
        <f t="shared" ref="AK275" si="1676">+AM275</f>
        <v>0</v>
      </c>
      <c r="AL275" s="166" t="s">
        <v>1226</v>
      </c>
      <c r="AM275" s="3">
        <v>0</v>
      </c>
      <c r="AN275" s="4">
        <v>0</v>
      </c>
      <c r="AO275" s="164">
        <f t="shared" si="1659"/>
        <v>0</v>
      </c>
      <c r="AP275" s="166" t="s">
        <v>1226</v>
      </c>
      <c r="AQ275" s="135"/>
      <c r="AR275" s="164">
        <f t="shared" si="1579"/>
        <v>0</v>
      </c>
      <c r="AS275" s="166" t="s">
        <v>1226</v>
      </c>
      <c r="AT275" s="164">
        <f t="shared" si="1580"/>
        <v>0</v>
      </c>
      <c r="AU275" s="166" t="s">
        <v>1226</v>
      </c>
      <c r="AV275" s="164">
        <f t="shared" si="1581"/>
        <v>0</v>
      </c>
      <c r="AW275" s="166" t="s">
        <v>1226</v>
      </c>
      <c r="AX275" s="164">
        <f t="shared" si="1582"/>
        <v>0</v>
      </c>
      <c r="AY275" s="166" t="s">
        <v>1226</v>
      </c>
      <c r="AZ275" s="164">
        <f t="shared" si="1583"/>
        <v>0</v>
      </c>
      <c r="BA275" s="166" t="s">
        <v>1226</v>
      </c>
      <c r="BB275" s="164">
        <f t="shared" si="1584"/>
        <v>0</v>
      </c>
      <c r="BC275" s="166" t="s">
        <v>1226</v>
      </c>
      <c r="BD275" s="98">
        <v>0</v>
      </c>
      <c r="BE275" s="40">
        <v>0</v>
      </c>
      <c r="BF275" s="164">
        <f t="shared" si="1585"/>
        <v>0</v>
      </c>
      <c r="BG275" s="166" t="s">
        <v>1226</v>
      </c>
      <c r="BH275" s="164">
        <f t="shared" si="1586"/>
        <v>0</v>
      </c>
      <c r="BI275" s="166" t="s">
        <v>1226</v>
      </c>
      <c r="BJ275" s="164">
        <f t="shared" si="1587"/>
        <v>0</v>
      </c>
      <c r="BK275" s="166" t="s">
        <v>1226</v>
      </c>
      <c r="BL275" s="18">
        <v>0</v>
      </c>
      <c r="BM275" s="40">
        <v>0</v>
      </c>
      <c r="BN275" s="164">
        <f t="shared" si="1588"/>
        <v>0</v>
      </c>
      <c r="BO275" s="166" t="s">
        <v>1226</v>
      </c>
      <c r="BP275" s="164">
        <f t="shared" si="1589"/>
        <v>0</v>
      </c>
      <c r="BQ275" s="166" t="s">
        <v>1226</v>
      </c>
      <c r="BR275" s="164">
        <f t="shared" ref="BR275" si="1677">+BP275</f>
        <v>0</v>
      </c>
      <c r="BS275" s="166" t="s">
        <v>1226</v>
      </c>
      <c r="BT275" s="135"/>
      <c r="BU275" s="164">
        <f t="shared" ref="BU275" si="1678">+BW275</f>
        <v>0</v>
      </c>
      <c r="BV275" s="166" t="s">
        <v>1226</v>
      </c>
      <c r="BW275" s="164">
        <f t="shared" ref="BW275" si="1679">+BY275</f>
        <v>0</v>
      </c>
      <c r="BX275" s="166" t="s">
        <v>1226</v>
      </c>
      <c r="BY275" s="96">
        <v>0</v>
      </c>
      <c r="BZ275" s="55">
        <v>0</v>
      </c>
      <c r="CA275" s="146"/>
      <c r="CB275" s="147"/>
      <c r="CC275" s="96"/>
      <c r="CD275" s="55"/>
      <c r="CE275" s="96"/>
      <c r="CF275" s="55"/>
      <c r="CG275" s="96"/>
      <c r="CH275" s="96"/>
      <c r="CI275" s="38" t="s">
        <v>449</v>
      </c>
      <c r="CJ275" t="s">
        <v>628</v>
      </c>
    </row>
    <row r="276" spans="1:90" ht="16.5" hidden="1">
      <c r="A276" t="s">
        <v>1531</v>
      </c>
      <c r="B276">
        <v>20166</v>
      </c>
      <c r="D276" s="194" t="s">
        <v>825</v>
      </c>
      <c r="E276" t="s">
        <v>819</v>
      </c>
      <c r="G276" s="16" t="s">
        <v>825</v>
      </c>
      <c r="H276" s="197" t="s">
        <v>1631</v>
      </c>
      <c r="I276" s="9"/>
      <c r="J276" s="21"/>
      <c r="K276" s="164">
        <f t="shared" si="1596"/>
        <v>0</v>
      </c>
      <c r="L276" s="166" t="s">
        <v>1226</v>
      </c>
      <c r="M276" s="164">
        <f t="shared" si="1671"/>
        <v>0</v>
      </c>
      <c r="N276" s="166" t="s">
        <v>1226</v>
      </c>
      <c r="O276" s="3">
        <v>0</v>
      </c>
      <c r="P276" s="4">
        <v>0</v>
      </c>
      <c r="Q276" s="10">
        <v>0</v>
      </c>
      <c r="R276" s="10">
        <v>0</v>
      </c>
      <c r="S276" s="3">
        <v>0</v>
      </c>
      <c r="T276" s="4">
        <v>0</v>
      </c>
      <c r="U276" s="164">
        <f t="shared" ref="U276" si="1680">+S276</f>
        <v>0</v>
      </c>
      <c r="V276" s="166" t="s">
        <v>1226</v>
      </c>
      <c r="W276" s="10">
        <v>0</v>
      </c>
      <c r="X276" s="4">
        <v>0</v>
      </c>
      <c r="Y276" s="164">
        <f t="shared" ref="Y276" si="1681">+AA276</f>
        <v>0</v>
      </c>
      <c r="Z276" s="166" t="s">
        <v>1226</v>
      </c>
      <c r="AA276" s="164">
        <f t="shared" si="1674"/>
        <v>0</v>
      </c>
      <c r="AB276" s="166" t="s">
        <v>1226</v>
      </c>
      <c r="AC276" s="3">
        <v>0</v>
      </c>
      <c r="AD276" s="4">
        <v>0</v>
      </c>
      <c r="AE276" s="10">
        <v>0</v>
      </c>
      <c r="AF276" s="10">
        <v>0</v>
      </c>
      <c r="AG276" s="3">
        <v>0</v>
      </c>
      <c r="AH276" s="4">
        <v>0</v>
      </c>
      <c r="AI276" s="164">
        <f t="shared" ref="AI276" si="1682">+AK276</f>
        <v>1</v>
      </c>
      <c r="AJ276" s="166" t="s">
        <v>1226</v>
      </c>
      <c r="AK276" s="164">
        <f t="shared" ref="AK276" si="1683">+AM276</f>
        <v>1</v>
      </c>
      <c r="AL276" s="166" t="s">
        <v>1226</v>
      </c>
      <c r="AM276" s="3">
        <v>1</v>
      </c>
      <c r="AN276" s="4">
        <v>0</v>
      </c>
      <c r="AO276" s="164">
        <f t="shared" si="1659"/>
        <v>1</v>
      </c>
      <c r="AP276" s="166" t="s">
        <v>1226</v>
      </c>
      <c r="AQ276" s="135"/>
      <c r="AR276" s="164">
        <f t="shared" si="1579"/>
        <v>17</v>
      </c>
      <c r="AS276" s="166" t="s">
        <v>1226</v>
      </c>
      <c r="AT276" s="164">
        <f t="shared" si="1580"/>
        <v>17</v>
      </c>
      <c r="AU276" s="166" t="s">
        <v>1226</v>
      </c>
      <c r="AV276" s="164">
        <f t="shared" si="1581"/>
        <v>17</v>
      </c>
      <c r="AW276" s="166" t="s">
        <v>1226</v>
      </c>
      <c r="AX276" s="164">
        <f t="shared" si="1582"/>
        <v>17</v>
      </c>
      <c r="AY276" s="166" t="s">
        <v>1226</v>
      </c>
      <c r="AZ276" s="164">
        <f t="shared" si="1583"/>
        <v>17</v>
      </c>
      <c r="BA276" s="166" t="s">
        <v>1226</v>
      </c>
      <c r="BB276" s="164">
        <f t="shared" si="1584"/>
        <v>17</v>
      </c>
      <c r="BC276" s="166" t="s">
        <v>1226</v>
      </c>
      <c r="BD276" s="177">
        <v>17</v>
      </c>
      <c r="BE276" s="40">
        <v>0</v>
      </c>
      <c r="BF276" s="164">
        <f t="shared" si="1585"/>
        <v>17</v>
      </c>
      <c r="BG276" s="166" t="s">
        <v>1226</v>
      </c>
      <c r="BH276" s="164">
        <f t="shared" si="1586"/>
        <v>17</v>
      </c>
      <c r="BI276" s="166" t="s">
        <v>1226</v>
      </c>
      <c r="BJ276" s="164">
        <f t="shared" si="1587"/>
        <v>17</v>
      </c>
      <c r="BK276" s="166" t="s">
        <v>1226</v>
      </c>
      <c r="BL276" s="18">
        <v>17</v>
      </c>
      <c r="BM276" s="1106">
        <v>0</v>
      </c>
      <c r="BN276" s="164">
        <f t="shared" si="1588"/>
        <v>17</v>
      </c>
      <c r="BO276" s="166" t="s">
        <v>1226</v>
      </c>
      <c r="BP276" s="164">
        <f t="shared" si="1589"/>
        <v>17</v>
      </c>
      <c r="BQ276" s="166" t="s">
        <v>1226</v>
      </c>
      <c r="BR276" s="164">
        <f t="shared" ref="BR276" si="1684">+BP276</f>
        <v>17</v>
      </c>
      <c r="BS276" s="166" t="s">
        <v>1226</v>
      </c>
      <c r="BT276" s="135"/>
      <c r="BU276" s="164">
        <f t="shared" ref="BU276:BU277" si="1685">+BW276</f>
        <v>17</v>
      </c>
      <c r="BV276" s="166">
        <f>+BX276</f>
        <v>15</v>
      </c>
      <c r="BW276" s="164">
        <f t="shared" ref="BW276:BW277" si="1686">+BY276</f>
        <v>17</v>
      </c>
      <c r="BX276" s="166">
        <f>+BZ276</f>
        <v>15</v>
      </c>
      <c r="BY276" s="175">
        <v>17</v>
      </c>
      <c r="BZ276" s="179">
        <v>15</v>
      </c>
      <c r="CA276" s="146"/>
      <c r="CB276" s="147"/>
      <c r="CC276" s="96">
        <v>19</v>
      </c>
      <c r="CD276" s="55">
        <v>13</v>
      </c>
      <c r="CE276" s="96">
        <v>18</v>
      </c>
      <c r="CF276" s="55">
        <v>16</v>
      </c>
      <c r="CG276" s="96"/>
      <c r="CH276" s="96"/>
      <c r="CI276" s="38" t="s">
        <v>148</v>
      </c>
      <c r="CJ276" t="s">
        <v>628</v>
      </c>
    </row>
    <row r="277" spans="1:90" ht="34.5" hidden="1">
      <c r="A277" t="s">
        <v>1531</v>
      </c>
      <c r="B277">
        <v>20078</v>
      </c>
      <c r="D277" s="194" t="s">
        <v>825</v>
      </c>
      <c r="E277" t="s">
        <v>819</v>
      </c>
      <c r="F277" s="1075" t="s">
        <v>2732</v>
      </c>
      <c r="G277" s="16" t="s">
        <v>825</v>
      </c>
      <c r="H277" s="197" t="s">
        <v>1370</v>
      </c>
      <c r="I277" s="9"/>
      <c r="J277" s="166" t="s">
        <v>54</v>
      </c>
      <c r="K277" s="164">
        <f t="shared" si="1596"/>
        <v>0</v>
      </c>
      <c r="L277" s="166" t="s">
        <v>1226</v>
      </c>
      <c r="M277" s="164">
        <f t="shared" si="1671"/>
        <v>0</v>
      </c>
      <c r="N277" s="166" t="s">
        <v>1226</v>
      </c>
      <c r="O277" s="31">
        <v>0</v>
      </c>
      <c r="P277" s="32">
        <v>0</v>
      </c>
      <c r="Q277" s="10">
        <v>4</v>
      </c>
      <c r="R277" s="10">
        <v>0</v>
      </c>
      <c r="S277" s="3">
        <v>5</v>
      </c>
      <c r="T277" s="4">
        <v>0</v>
      </c>
      <c r="U277" s="164">
        <f t="shared" ref="U277" si="1687">+S277</f>
        <v>5</v>
      </c>
      <c r="V277" s="166" t="s">
        <v>1226</v>
      </c>
      <c r="W277" s="10">
        <v>0</v>
      </c>
      <c r="X277" s="4">
        <v>0</v>
      </c>
      <c r="Y277" s="164">
        <f t="shared" ref="Y277:Y278" si="1688">+AA277</f>
        <v>0</v>
      </c>
      <c r="Z277" s="166" t="s">
        <v>1226</v>
      </c>
      <c r="AA277" s="164">
        <f t="shared" ref="AA277:AA278" si="1689">+AC277</f>
        <v>0</v>
      </c>
      <c r="AB277" s="166" t="s">
        <v>1226</v>
      </c>
      <c r="AC277" s="3">
        <v>0</v>
      </c>
      <c r="AD277" s="4">
        <v>0</v>
      </c>
      <c r="AE277" s="10">
        <v>0</v>
      </c>
      <c r="AF277" s="10">
        <v>0</v>
      </c>
      <c r="AG277" s="3">
        <v>0</v>
      </c>
      <c r="AH277" s="4">
        <v>0</v>
      </c>
      <c r="AI277" s="164">
        <f t="shared" ref="AI277" si="1690">+AK277</f>
        <v>0</v>
      </c>
      <c r="AJ277" s="166" t="s">
        <v>1226</v>
      </c>
      <c r="AK277" s="164">
        <f t="shared" ref="AK277" si="1691">+AM277</f>
        <v>0</v>
      </c>
      <c r="AL277" s="166" t="s">
        <v>1226</v>
      </c>
      <c r="AM277" s="3">
        <v>0</v>
      </c>
      <c r="AN277" s="4">
        <v>0</v>
      </c>
      <c r="AO277" s="164">
        <f t="shared" si="1659"/>
        <v>0</v>
      </c>
      <c r="AP277" s="166" t="s">
        <v>1226</v>
      </c>
      <c r="AQ277" s="135"/>
      <c r="AR277" s="164">
        <f t="shared" si="1579"/>
        <v>0</v>
      </c>
      <c r="AS277" s="166" t="s">
        <v>1226</v>
      </c>
      <c r="AT277" s="164">
        <f t="shared" si="1580"/>
        <v>0</v>
      </c>
      <c r="AU277" s="166" t="s">
        <v>1226</v>
      </c>
      <c r="AV277" s="164">
        <f t="shared" si="1581"/>
        <v>0</v>
      </c>
      <c r="AW277" s="166" t="s">
        <v>1226</v>
      </c>
      <c r="AX277" s="164">
        <f t="shared" si="1582"/>
        <v>0</v>
      </c>
      <c r="AY277" s="166" t="s">
        <v>1226</v>
      </c>
      <c r="AZ277" s="164">
        <f t="shared" si="1583"/>
        <v>0</v>
      </c>
      <c r="BA277" s="166" t="s">
        <v>1226</v>
      </c>
      <c r="BB277" s="164">
        <f t="shared" si="1584"/>
        <v>0</v>
      </c>
      <c r="BC277" s="166" t="s">
        <v>1226</v>
      </c>
      <c r="BD277" s="18">
        <v>0</v>
      </c>
      <c r="BE277" s="40">
        <v>0</v>
      </c>
      <c r="BF277" s="164">
        <f t="shared" si="1585"/>
        <v>0</v>
      </c>
      <c r="BG277" s="166" t="s">
        <v>1226</v>
      </c>
      <c r="BH277" s="164">
        <f t="shared" si="1586"/>
        <v>0</v>
      </c>
      <c r="BI277" s="166" t="s">
        <v>1226</v>
      </c>
      <c r="BJ277" s="164">
        <f t="shared" si="1587"/>
        <v>0</v>
      </c>
      <c r="BK277" s="166" t="s">
        <v>1226</v>
      </c>
      <c r="BL277" s="18">
        <v>0</v>
      </c>
      <c r="BM277" s="40">
        <v>0</v>
      </c>
      <c r="BN277" s="164">
        <f t="shared" si="1588"/>
        <v>0</v>
      </c>
      <c r="BO277" s="166" t="s">
        <v>1226</v>
      </c>
      <c r="BP277" s="164">
        <f t="shared" si="1589"/>
        <v>0</v>
      </c>
      <c r="BQ277" s="166" t="s">
        <v>1226</v>
      </c>
      <c r="BR277" s="164"/>
      <c r="BS277" s="166"/>
      <c r="BT277" s="135"/>
      <c r="BU277" s="164">
        <f t="shared" si="1685"/>
        <v>0</v>
      </c>
      <c r="BV277" s="166" t="s">
        <v>1226</v>
      </c>
      <c r="BW277" s="164">
        <f t="shared" si="1686"/>
        <v>0</v>
      </c>
      <c r="BX277" s="166" t="s">
        <v>1226</v>
      </c>
      <c r="BY277" s="146">
        <v>0</v>
      </c>
      <c r="BZ277" s="147">
        <v>0</v>
      </c>
      <c r="CA277" s="146"/>
      <c r="CB277" s="147"/>
      <c r="CC277" s="96"/>
      <c r="CD277" s="55"/>
      <c r="CE277" s="96"/>
      <c r="CF277" s="55"/>
      <c r="CG277" s="96"/>
      <c r="CH277" s="96"/>
      <c r="CI277" s="38" t="s">
        <v>156</v>
      </c>
      <c r="CJ277" t="s">
        <v>629</v>
      </c>
      <c r="CL277" s="26"/>
    </row>
    <row r="278" spans="1:90" ht="16.5" hidden="1">
      <c r="A278" t="s">
        <v>1531</v>
      </c>
      <c r="B278" s="71">
        <v>20077</v>
      </c>
      <c r="C278" s="71"/>
      <c r="D278" s="194" t="s">
        <v>825</v>
      </c>
      <c r="E278" t="s">
        <v>819</v>
      </c>
      <c r="G278" s="16" t="s">
        <v>825</v>
      </c>
      <c r="H278" s="197" t="s">
        <v>2530</v>
      </c>
      <c r="I278" s="164">
        <v>0</v>
      </c>
      <c r="J278" s="166" t="s">
        <v>1226</v>
      </c>
      <c r="K278" s="164">
        <v>0</v>
      </c>
      <c r="L278" s="166" t="s">
        <v>1226</v>
      </c>
      <c r="M278" s="10">
        <v>0</v>
      </c>
      <c r="N278" s="4">
        <v>0</v>
      </c>
      <c r="O278" s="10">
        <v>0</v>
      </c>
      <c r="P278" s="4">
        <v>0</v>
      </c>
      <c r="Q278" s="10">
        <v>0</v>
      </c>
      <c r="R278" s="10">
        <v>0</v>
      </c>
      <c r="S278" s="3">
        <v>0</v>
      </c>
      <c r="T278" s="4">
        <v>0</v>
      </c>
      <c r="U278" s="164">
        <f t="shared" ref="U278" si="1692">+W278</f>
        <v>0</v>
      </c>
      <c r="V278" s="166" t="s">
        <v>1226</v>
      </c>
      <c r="W278" s="10">
        <v>0</v>
      </c>
      <c r="X278" s="4">
        <v>0</v>
      </c>
      <c r="Y278" s="164">
        <f t="shared" si="1688"/>
        <v>0</v>
      </c>
      <c r="Z278" s="166" t="s">
        <v>1226</v>
      </c>
      <c r="AA278" s="164">
        <f t="shared" si="1689"/>
        <v>0</v>
      </c>
      <c r="AB278" s="166" t="s">
        <v>1226</v>
      </c>
      <c r="AC278" s="3">
        <v>0</v>
      </c>
      <c r="AD278" s="4">
        <v>0</v>
      </c>
      <c r="AE278" s="10">
        <v>0</v>
      </c>
      <c r="AF278" s="10">
        <v>0</v>
      </c>
      <c r="AG278" s="3">
        <v>0</v>
      </c>
      <c r="AH278" s="4">
        <v>0</v>
      </c>
      <c r="AI278" s="164">
        <f t="shared" ref="AI278" si="1693">+AG278</f>
        <v>0</v>
      </c>
      <c r="AJ278" s="166" t="s">
        <v>1226</v>
      </c>
      <c r="AK278" s="164">
        <f t="shared" ref="AK278" si="1694">+AI278</f>
        <v>0</v>
      </c>
      <c r="AL278" s="166" t="s">
        <v>1226</v>
      </c>
      <c r="AM278" s="164">
        <f t="shared" ref="AM278" si="1695">+AK278</f>
        <v>0</v>
      </c>
      <c r="AN278" s="166" t="s">
        <v>1226</v>
      </c>
      <c r="AO278" s="164">
        <f t="shared" si="1659"/>
        <v>0</v>
      </c>
      <c r="AP278" s="166" t="s">
        <v>1226</v>
      </c>
      <c r="AQ278" s="135"/>
      <c r="AR278" s="58">
        <f t="shared" ref="AR278" si="1696">+AT278</f>
        <v>0</v>
      </c>
      <c r="AS278" s="166" t="s">
        <v>1226</v>
      </c>
      <c r="AT278" s="58">
        <f t="shared" ref="AT278" si="1697">+AV278</f>
        <v>0</v>
      </c>
      <c r="AU278" s="166" t="s">
        <v>1226</v>
      </c>
      <c r="AV278" s="58">
        <f t="shared" ref="AV278" si="1698">+AX278</f>
        <v>0</v>
      </c>
      <c r="AW278" s="166" t="s">
        <v>1226</v>
      </c>
      <c r="AX278" s="58">
        <f t="shared" ref="AX278" si="1699">+AZ278</f>
        <v>0</v>
      </c>
      <c r="AY278" s="166" t="s">
        <v>1226</v>
      </c>
      <c r="AZ278" s="58">
        <f t="shared" ref="AZ278" si="1700">+BB278</f>
        <v>0</v>
      </c>
      <c r="BA278" s="166" t="s">
        <v>1226</v>
      </c>
      <c r="BB278" s="58">
        <v>0</v>
      </c>
      <c r="BC278" s="166" t="s">
        <v>1226</v>
      </c>
      <c r="BD278" s="18">
        <v>1</v>
      </c>
      <c r="BE278" s="40">
        <v>0</v>
      </c>
      <c r="BF278" s="164">
        <v>0</v>
      </c>
      <c r="BG278" s="166" t="s">
        <v>1226</v>
      </c>
      <c r="BH278" s="164">
        <f t="shared" ref="BH278" si="1701">+BF278</f>
        <v>0</v>
      </c>
      <c r="BI278" s="166" t="s">
        <v>1226</v>
      </c>
      <c r="BJ278" s="164">
        <f t="shared" ref="BJ278" si="1702">+BH278</f>
        <v>0</v>
      </c>
      <c r="BK278" s="166" t="s">
        <v>1226</v>
      </c>
      <c r="BL278" s="18">
        <v>0</v>
      </c>
      <c r="BM278" s="40">
        <v>0</v>
      </c>
      <c r="BN278" s="164">
        <f t="shared" ref="BN278" si="1703">+BL278</f>
        <v>0</v>
      </c>
      <c r="BO278" s="166" t="s">
        <v>1226</v>
      </c>
      <c r="BP278" s="164">
        <f t="shared" ref="BP278" si="1704">+BN278</f>
        <v>0</v>
      </c>
      <c r="BQ278" s="166" t="s">
        <v>1226</v>
      </c>
      <c r="BR278" s="164">
        <f t="shared" ref="BR278" si="1705">+BP278</f>
        <v>0</v>
      </c>
      <c r="BS278" s="166" t="s">
        <v>1226</v>
      </c>
      <c r="BT278" s="135"/>
      <c r="BU278" s="164">
        <f>+BW278</f>
        <v>3</v>
      </c>
      <c r="BV278" s="166" t="s">
        <v>1226</v>
      </c>
      <c r="BW278" s="96">
        <v>3</v>
      </c>
      <c r="BX278" s="55">
        <v>0</v>
      </c>
      <c r="BY278" s="96">
        <v>4</v>
      </c>
      <c r="BZ278" s="147">
        <v>0</v>
      </c>
      <c r="CA278" s="146"/>
      <c r="CB278" s="147"/>
      <c r="CC278" s="96"/>
      <c r="CD278" s="55"/>
      <c r="CE278" s="96"/>
      <c r="CF278" s="55"/>
      <c r="CG278" s="96"/>
      <c r="CH278" s="96"/>
      <c r="CI278" s="38" t="s">
        <v>156</v>
      </c>
      <c r="CL278" s="26"/>
    </row>
    <row r="279" spans="1:90" ht="17.25" hidden="1">
      <c r="A279" t="s">
        <v>1531</v>
      </c>
      <c r="B279">
        <v>20007</v>
      </c>
      <c r="D279" s="194" t="s">
        <v>825</v>
      </c>
      <c r="E279" t="s">
        <v>819</v>
      </c>
      <c r="F279" s="1075" t="s">
        <v>2724</v>
      </c>
      <c r="G279" s="16" t="s">
        <v>825</v>
      </c>
      <c r="H279" s="197" t="s">
        <v>1372</v>
      </c>
      <c r="I279" s="9"/>
      <c r="J279" s="166" t="s">
        <v>54</v>
      </c>
      <c r="K279" s="164">
        <f>+M279</f>
        <v>3</v>
      </c>
      <c r="L279" s="166">
        <f>+N279</f>
        <v>2</v>
      </c>
      <c r="M279" s="22">
        <f>+O279</f>
        <v>3</v>
      </c>
      <c r="N279" s="21">
        <f>+P279</f>
        <v>2</v>
      </c>
      <c r="O279" s="3">
        <v>3</v>
      </c>
      <c r="P279" s="4">
        <v>2</v>
      </c>
      <c r="Q279" s="10">
        <v>12</v>
      </c>
      <c r="R279" s="10">
        <v>19</v>
      </c>
      <c r="S279" s="3">
        <v>12</v>
      </c>
      <c r="T279" s="4">
        <v>17</v>
      </c>
      <c r="U279" s="164">
        <f t="shared" ref="U279" si="1706">+S279</f>
        <v>12</v>
      </c>
      <c r="V279" s="166">
        <f>+T279</f>
        <v>17</v>
      </c>
      <c r="W279" s="10">
        <v>15</v>
      </c>
      <c r="X279" s="4">
        <v>2</v>
      </c>
      <c r="Y279" s="164">
        <f t="shared" ref="Y279:Y280" si="1707">+AA279</f>
        <v>8</v>
      </c>
      <c r="Z279" s="166" t="s">
        <v>1226</v>
      </c>
      <c r="AA279" s="164">
        <f t="shared" si="1674"/>
        <v>8</v>
      </c>
      <c r="AB279" s="166" t="s">
        <v>1226</v>
      </c>
      <c r="AC279" s="3">
        <v>8</v>
      </c>
      <c r="AD279" s="4">
        <v>0</v>
      </c>
      <c r="AE279" s="3">
        <v>10</v>
      </c>
      <c r="AF279" s="4">
        <v>21</v>
      </c>
      <c r="AG279" s="3">
        <v>10</v>
      </c>
      <c r="AH279" s="4">
        <v>21</v>
      </c>
      <c r="AI279" s="164">
        <f t="shared" ref="AI279" si="1708">+AK279</f>
        <v>6</v>
      </c>
      <c r="AJ279" s="166" t="s">
        <v>1226</v>
      </c>
      <c r="AK279" s="164">
        <f t="shared" ref="AK279" si="1709">+AM279</f>
        <v>6</v>
      </c>
      <c r="AL279" s="166" t="s">
        <v>1226</v>
      </c>
      <c r="AM279" s="3">
        <v>6</v>
      </c>
      <c r="AN279" s="4">
        <v>0</v>
      </c>
      <c r="AO279" s="164">
        <f t="shared" ref="AO279:AO281" si="1710">+AM279</f>
        <v>6</v>
      </c>
      <c r="AP279" s="166" t="s">
        <v>1226</v>
      </c>
      <c r="AQ279" s="135"/>
      <c r="AR279" s="164">
        <f t="shared" si="1579"/>
        <v>0</v>
      </c>
      <c r="AS279" s="166" t="s">
        <v>1226</v>
      </c>
      <c r="AT279" s="164">
        <f t="shared" si="1580"/>
        <v>0</v>
      </c>
      <c r="AU279" s="166" t="s">
        <v>1226</v>
      </c>
      <c r="AV279" s="164">
        <f t="shared" si="1581"/>
        <v>0</v>
      </c>
      <c r="AW279" s="166" t="s">
        <v>1226</v>
      </c>
      <c r="AX279" s="164">
        <f t="shared" si="1582"/>
        <v>0</v>
      </c>
      <c r="AY279" s="166" t="s">
        <v>1226</v>
      </c>
      <c r="AZ279" s="164">
        <f t="shared" si="1583"/>
        <v>0</v>
      </c>
      <c r="BA279" s="166" t="s">
        <v>1226</v>
      </c>
      <c r="BB279" s="164">
        <f t="shared" si="1584"/>
        <v>0</v>
      </c>
      <c r="BC279" s="166" t="s">
        <v>1226</v>
      </c>
      <c r="BD279" s="18">
        <v>0</v>
      </c>
      <c r="BE279" s="40">
        <v>0</v>
      </c>
      <c r="BF279" s="164">
        <f t="shared" si="1585"/>
        <v>0</v>
      </c>
      <c r="BG279" s="166" t="s">
        <v>1226</v>
      </c>
      <c r="BH279" s="164">
        <f t="shared" si="1586"/>
        <v>0</v>
      </c>
      <c r="BI279" s="166" t="s">
        <v>1226</v>
      </c>
      <c r="BJ279" s="164">
        <f t="shared" si="1587"/>
        <v>0</v>
      </c>
      <c r="BK279" s="166" t="s">
        <v>1226</v>
      </c>
      <c r="BL279" s="18">
        <v>0</v>
      </c>
      <c r="BM279" s="40">
        <v>0</v>
      </c>
      <c r="BN279" s="164">
        <f t="shared" si="1588"/>
        <v>0</v>
      </c>
      <c r="BO279" s="166" t="s">
        <v>1226</v>
      </c>
      <c r="BP279" s="164">
        <f t="shared" si="1589"/>
        <v>0</v>
      </c>
      <c r="BQ279" s="166" t="s">
        <v>1226</v>
      </c>
      <c r="BR279" s="164">
        <f t="shared" ref="BR279" si="1711">+BP279</f>
        <v>0</v>
      </c>
      <c r="BS279" s="166" t="s">
        <v>1226</v>
      </c>
      <c r="BT279" s="135"/>
      <c r="BU279" s="164">
        <f t="shared" ref="BU279" si="1712">+BW279</f>
        <v>0</v>
      </c>
      <c r="BV279" s="166" t="s">
        <v>1226</v>
      </c>
      <c r="BW279" s="164">
        <f t="shared" ref="BW279" si="1713">+BY279</f>
        <v>0</v>
      </c>
      <c r="BX279" s="166" t="s">
        <v>1226</v>
      </c>
      <c r="BY279" s="96">
        <v>0</v>
      </c>
      <c r="BZ279" s="55">
        <v>0</v>
      </c>
      <c r="CA279" s="146"/>
      <c r="CB279" s="147"/>
      <c r="CC279" s="96"/>
      <c r="CD279" s="55"/>
      <c r="CE279" s="96">
        <v>0</v>
      </c>
      <c r="CF279" s="55">
        <v>0</v>
      </c>
      <c r="CG279" s="96"/>
      <c r="CH279" s="96"/>
      <c r="CI279" s="38" t="s">
        <v>170</v>
      </c>
      <c r="CJ279" t="s">
        <v>623</v>
      </c>
      <c r="CK279" t="s">
        <v>125</v>
      </c>
      <c r="CL279" s="26"/>
    </row>
    <row r="280" spans="1:90" ht="16.5" hidden="1">
      <c r="A280" t="s">
        <v>1531</v>
      </c>
      <c r="B280" s="71">
        <v>20042</v>
      </c>
      <c r="C280" s="71"/>
      <c r="D280" s="194" t="s">
        <v>825</v>
      </c>
      <c r="E280" t="s">
        <v>819</v>
      </c>
      <c r="G280" s="16" t="s">
        <v>825</v>
      </c>
      <c r="H280" s="197" t="s">
        <v>1639</v>
      </c>
      <c r="I280" s="164">
        <v>0</v>
      </c>
      <c r="J280" s="166" t="s">
        <v>1226</v>
      </c>
      <c r="K280" s="164">
        <v>0</v>
      </c>
      <c r="L280" s="166" t="s">
        <v>1226</v>
      </c>
      <c r="M280" s="10">
        <v>0</v>
      </c>
      <c r="N280" s="4">
        <v>0</v>
      </c>
      <c r="O280" s="10">
        <v>0</v>
      </c>
      <c r="P280" s="4">
        <v>0</v>
      </c>
      <c r="Q280" s="10">
        <v>0</v>
      </c>
      <c r="R280" s="10">
        <v>0</v>
      </c>
      <c r="S280" s="3">
        <v>0</v>
      </c>
      <c r="T280" s="4">
        <v>0</v>
      </c>
      <c r="U280" s="164">
        <f t="shared" ref="U280" si="1714">+W280</f>
        <v>0</v>
      </c>
      <c r="V280" s="166" t="s">
        <v>1226</v>
      </c>
      <c r="W280" s="10">
        <v>0</v>
      </c>
      <c r="X280" s="4">
        <v>0</v>
      </c>
      <c r="Y280" s="164">
        <f t="shared" si="1707"/>
        <v>0</v>
      </c>
      <c r="Z280" s="166" t="s">
        <v>1226</v>
      </c>
      <c r="AA280" s="164">
        <f t="shared" si="1674"/>
        <v>0</v>
      </c>
      <c r="AB280" s="166" t="s">
        <v>1226</v>
      </c>
      <c r="AC280" s="3">
        <v>0</v>
      </c>
      <c r="AD280" s="4">
        <v>0</v>
      </c>
      <c r="AE280" s="10">
        <v>0</v>
      </c>
      <c r="AF280" s="10">
        <v>0</v>
      </c>
      <c r="AG280" s="3">
        <v>0</v>
      </c>
      <c r="AH280" s="4">
        <v>0</v>
      </c>
      <c r="AI280" s="164">
        <f t="shared" ref="AI280:AI281" si="1715">+AG280</f>
        <v>0</v>
      </c>
      <c r="AJ280" s="166" t="s">
        <v>1226</v>
      </c>
      <c r="AK280" s="164">
        <f t="shared" ref="AK280:AK281" si="1716">+AI280</f>
        <v>0</v>
      </c>
      <c r="AL280" s="166" t="s">
        <v>1226</v>
      </c>
      <c r="AM280" s="164">
        <f t="shared" ref="AM280" si="1717">+AK280</f>
        <v>0</v>
      </c>
      <c r="AN280" s="166" t="s">
        <v>1226</v>
      </c>
      <c r="AO280" s="164">
        <f t="shared" si="1710"/>
        <v>0</v>
      </c>
      <c r="AP280" s="166" t="s">
        <v>1226</v>
      </c>
      <c r="AQ280" s="135"/>
      <c r="AR280" s="58">
        <f t="shared" si="1579"/>
        <v>0</v>
      </c>
      <c r="AS280" s="166" t="s">
        <v>1226</v>
      </c>
      <c r="AT280" s="58">
        <f t="shared" si="1580"/>
        <v>0</v>
      </c>
      <c r="AU280" s="166" t="s">
        <v>1226</v>
      </c>
      <c r="AV280" s="58">
        <f t="shared" si="1581"/>
        <v>0</v>
      </c>
      <c r="AW280" s="166" t="s">
        <v>1226</v>
      </c>
      <c r="AX280" s="58">
        <f t="shared" si="1582"/>
        <v>0</v>
      </c>
      <c r="AY280" s="166" t="s">
        <v>1226</v>
      </c>
      <c r="AZ280" s="58">
        <f t="shared" si="1583"/>
        <v>0</v>
      </c>
      <c r="BA280" s="166" t="s">
        <v>1226</v>
      </c>
      <c r="BB280" s="58">
        <f t="shared" si="1584"/>
        <v>0</v>
      </c>
      <c r="BC280" s="166" t="s">
        <v>1226</v>
      </c>
      <c r="BD280" s="98">
        <v>0</v>
      </c>
      <c r="BE280" s="40">
        <v>0</v>
      </c>
      <c r="BF280" s="164">
        <f t="shared" ref="BF280" si="1718">+BD280</f>
        <v>0</v>
      </c>
      <c r="BG280" s="166" t="s">
        <v>1226</v>
      </c>
      <c r="BH280" s="164">
        <f t="shared" ref="BH280" si="1719">+BF280</f>
        <v>0</v>
      </c>
      <c r="BI280" s="166" t="s">
        <v>1226</v>
      </c>
      <c r="BJ280" s="164">
        <f t="shared" ref="BJ280" si="1720">+BH280</f>
        <v>0</v>
      </c>
      <c r="BK280" s="166" t="s">
        <v>1226</v>
      </c>
      <c r="BL280" s="98">
        <v>0</v>
      </c>
      <c r="BM280" s="40">
        <v>0</v>
      </c>
      <c r="BN280" s="164">
        <f t="shared" ref="BN280" si="1721">+BL280</f>
        <v>0</v>
      </c>
      <c r="BO280" s="166" t="s">
        <v>1226</v>
      </c>
      <c r="BP280" s="164">
        <f t="shared" ref="BP280" si="1722">+BN280</f>
        <v>0</v>
      </c>
      <c r="BQ280" s="166" t="s">
        <v>1226</v>
      </c>
      <c r="BR280" s="164">
        <f t="shared" ref="BR280" si="1723">+BP280</f>
        <v>0</v>
      </c>
      <c r="BS280" s="166" t="s">
        <v>1226</v>
      </c>
      <c r="BT280" s="135"/>
      <c r="BU280" s="164">
        <f t="shared" ref="BU280:BU293" si="1724">+BW280</f>
        <v>0</v>
      </c>
      <c r="BV280" s="166" t="s">
        <v>1226</v>
      </c>
      <c r="BW280" s="146">
        <v>0</v>
      </c>
      <c r="BX280" s="55">
        <v>0</v>
      </c>
      <c r="BY280" s="96">
        <v>0</v>
      </c>
      <c r="BZ280" s="147">
        <v>0</v>
      </c>
      <c r="CA280" s="146"/>
      <c r="CB280" s="147"/>
      <c r="CC280" s="96"/>
      <c r="CD280" s="55"/>
      <c r="CE280" s="96"/>
      <c r="CF280" s="55"/>
      <c r="CG280" s="96"/>
      <c r="CH280" s="96"/>
      <c r="CI280" s="38" t="s">
        <v>148</v>
      </c>
      <c r="CL280" s="26"/>
    </row>
    <row r="281" spans="1:90" ht="16.5" hidden="1">
      <c r="A281" t="s">
        <v>1531</v>
      </c>
      <c r="B281" s="71">
        <v>20081</v>
      </c>
      <c r="C281" s="71"/>
      <c r="D281" s="194" t="s">
        <v>825</v>
      </c>
      <c r="E281" t="s">
        <v>819</v>
      </c>
      <c r="G281" s="16" t="s">
        <v>825</v>
      </c>
      <c r="H281" s="197" t="s">
        <v>2531</v>
      </c>
      <c r="I281" s="164">
        <v>0</v>
      </c>
      <c r="J281" s="166" t="s">
        <v>1226</v>
      </c>
      <c r="K281" s="164">
        <v>0</v>
      </c>
      <c r="L281" s="166" t="s">
        <v>1226</v>
      </c>
      <c r="M281" s="10">
        <v>0</v>
      </c>
      <c r="N281" s="4">
        <v>0</v>
      </c>
      <c r="O281" s="10">
        <v>0</v>
      </c>
      <c r="P281" s="4">
        <v>0</v>
      </c>
      <c r="Q281" s="10">
        <v>0</v>
      </c>
      <c r="R281" s="10">
        <v>0</v>
      </c>
      <c r="S281" s="3">
        <v>0</v>
      </c>
      <c r="T281" s="4">
        <v>0</v>
      </c>
      <c r="U281" s="164">
        <f t="shared" ref="U281" si="1725">+W281</f>
        <v>0</v>
      </c>
      <c r="V281" s="166" t="s">
        <v>1226</v>
      </c>
      <c r="W281" s="10">
        <v>0</v>
      </c>
      <c r="X281" s="4">
        <v>0</v>
      </c>
      <c r="Y281" s="164">
        <f t="shared" ref="Y281" si="1726">+AA281</f>
        <v>0</v>
      </c>
      <c r="Z281" s="166" t="s">
        <v>1226</v>
      </c>
      <c r="AA281" s="164">
        <f t="shared" ref="AA281" si="1727">+AC281</f>
        <v>0</v>
      </c>
      <c r="AB281" s="166" t="s">
        <v>1226</v>
      </c>
      <c r="AC281" s="3">
        <v>0</v>
      </c>
      <c r="AD281" s="4">
        <v>0</v>
      </c>
      <c r="AE281" s="10">
        <v>0</v>
      </c>
      <c r="AF281" s="10">
        <v>0</v>
      </c>
      <c r="AG281" s="3">
        <v>0</v>
      </c>
      <c r="AH281" s="4">
        <v>0</v>
      </c>
      <c r="AI281" s="164">
        <f t="shared" si="1715"/>
        <v>0</v>
      </c>
      <c r="AJ281" s="166" t="s">
        <v>1226</v>
      </c>
      <c r="AK281" s="164">
        <f t="shared" si="1716"/>
        <v>0</v>
      </c>
      <c r="AL281" s="166" t="s">
        <v>1226</v>
      </c>
      <c r="AM281" s="3">
        <v>0</v>
      </c>
      <c r="AN281" s="4">
        <v>0</v>
      </c>
      <c r="AO281" s="164">
        <f t="shared" si="1710"/>
        <v>0</v>
      </c>
      <c r="AP281" s="166" t="s">
        <v>1226</v>
      </c>
      <c r="AQ281" s="135"/>
      <c r="AR281" s="58">
        <f t="shared" ref="AR281" si="1728">+AT281</f>
        <v>0</v>
      </c>
      <c r="AS281" s="166" t="s">
        <v>1226</v>
      </c>
      <c r="AT281" s="58">
        <f t="shared" ref="AT281" si="1729">+AV281</f>
        <v>0</v>
      </c>
      <c r="AU281" s="166" t="s">
        <v>1226</v>
      </c>
      <c r="AV281" s="58">
        <f t="shared" ref="AV281" si="1730">+AX281</f>
        <v>0</v>
      </c>
      <c r="AW281" s="166" t="s">
        <v>1226</v>
      </c>
      <c r="AX281" s="58">
        <f t="shared" ref="AX281" si="1731">+AZ281</f>
        <v>0</v>
      </c>
      <c r="AY281" s="166" t="s">
        <v>1226</v>
      </c>
      <c r="AZ281" s="58">
        <f t="shared" ref="AZ281" si="1732">+BB281</f>
        <v>0</v>
      </c>
      <c r="BA281" s="166" t="s">
        <v>1226</v>
      </c>
      <c r="BB281" s="58">
        <f t="shared" ref="BB281" si="1733">+BD281</f>
        <v>0</v>
      </c>
      <c r="BC281" s="166" t="s">
        <v>1226</v>
      </c>
      <c r="BD281" s="98">
        <v>0</v>
      </c>
      <c r="BE281" s="40">
        <v>0</v>
      </c>
      <c r="BF281" s="164">
        <f t="shared" ref="BF281" si="1734">+BD281</f>
        <v>0</v>
      </c>
      <c r="BG281" s="166" t="s">
        <v>1226</v>
      </c>
      <c r="BH281" s="164">
        <f t="shared" ref="BH281" si="1735">+BF281</f>
        <v>0</v>
      </c>
      <c r="BI281" s="166" t="s">
        <v>1226</v>
      </c>
      <c r="BJ281" s="164">
        <f t="shared" ref="BJ281" si="1736">+BH281</f>
        <v>0</v>
      </c>
      <c r="BK281" s="166" t="s">
        <v>1226</v>
      </c>
      <c r="BL281" s="98">
        <v>0</v>
      </c>
      <c r="BM281" s="40">
        <v>0</v>
      </c>
      <c r="BN281" s="164">
        <f t="shared" ref="BN281" si="1737">+BL281</f>
        <v>0</v>
      </c>
      <c r="BO281" s="166" t="s">
        <v>1226</v>
      </c>
      <c r="BP281" s="164">
        <f t="shared" ref="BP281" si="1738">+BN281</f>
        <v>0</v>
      </c>
      <c r="BQ281" s="166" t="s">
        <v>1226</v>
      </c>
      <c r="BR281" s="164">
        <f t="shared" ref="BR281" si="1739">+BP281</f>
        <v>0</v>
      </c>
      <c r="BS281" s="166" t="s">
        <v>1226</v>
      </c>
      <c r="BT281" s="135"/>
      <c r="BU281" s="164">
        <f t="shared" si="1724"/>
        <v>0</v>
      </c>
      <c r="BV281" s="166" t="s">
        <v>1226</v>
      </c>
      <c r="BW281" s="146">
        <v>0</v>
      </c>
      <c r="BX281" s="55">
        <v>0</v>
      </c>
      <c r="BY281" s="96">
        <v>0</v>
      </c>
      <c r="BZ281" s="147">
        <v>0</v>
      </c>
      <c r="CA281" s="146"/>
      <c r="CB281" s="147"/>
      <c r="CC281" s="96"/>
      <c r="CD281" s="55"/>
      <c r="CE281" s="96"/>
      <c r="CF281" s="55"/>
      <c r="CG281" s="96"/>
      <c r="CH281" s="96"/>
      <c r="CI281" s="38" t="s">
        <v>148</v>
      </c>
      <c r="CL281" s="26"/>
    </row>
    <row r="282" spans="1:90" ht="16.5" hidden="1">
      <c r="A282" t="s">
        <v>1531</v>
      </c>
      <c r="B282" s="719" t="s">
        <v>1630</v>
      </c>
      <c r="C282" s="719"/>
      <c r="D282" s="194" t="s">
        <v>825</v>
      </c>
      <c r="E282" t="s">
        <v>819</v>
      </c>
      <c r="G282" s="16" t="s">
        <v>825</v>
      </c>
      <c r="H282" s="197" t="s">
        <v>1653</v>
      </c>
      <c r="I282" s="164">
        <v>0</v>
      </c>
      <c r="J282" s="166" t="s">
        <v>1226</v>
      </c>
      <c r="K282" s="164">
        <v>0</v>
      </c>
      <c r="L282" s="166" t="s">
        <v>1226</v>
      </c>
      <c r="M282" s="10">
        <v>0</v>
      </c>
      <c r="N282" s="4">
        <v>0</v>
      </c>
      <c r="O282" s="10">
        <v>2</v>
      </c>
      <c r="P282" s="4">
        <v>0</v>
      </c>
      <c r="Q282" s="10">
        <v>1</v>
      </c>
      <c r="R282" s="10">
        <v>0</v>
      </c>
      <c r="S282" s="3">
        <v>1</v>
      </c>
      <c r="T282" s="4">
        <v>0</v>
      </c>
      <c r="U282" s="164">
        <f t="shared" ref="U282" si="1740">+W282</f>
        <v>0</v>
      </c>
      <c r="V282" s="166" t="s">
        <v>1226</v>
      </c>
      <c r="W282" s="10">
        <v>0</v>
      </c>
      <c r="X282" s="4">
        <v>0</v>
      </c>
      <c r="Y282" s="164">
        <f t="shared" ref="Y282" si="1741">+AA282</f>
        <v>0</v>
      </c>
      <c r="Z282" s="166" t="s">
        <v>1226</v>
      </c>
      <c r="AA282" s="164">
        <f t="shared" ref="AA282" si="1742">+AC282</f>
        <v>0</v>
      </c>
      <c r="AB282" s="166" t="s">
        <v>1226</v>
      </c>
      <c r="AC282" s="3">
        <v>0</v>
      </c>
      <c r="AD282" s="4">
        <v>0</v>
      </c>
      <c r="AE282" s="10">
        <v>0</v>
      </c>
      <c r="AF282" s="10">
        <v>0</v>
      </c>
      <c r="AG282" s="3">
        <v>0</v>
      </c>
      <c r="AH282" s="4">
        <v>0</v>
      </c>
      <c r="AI282" s="164">
        <f t="shared" ref="AI282" si="1743">+AG282</f>
        <v>0</v>
      </c>
      <c r="AJ282" s="166" t="s">
        <v>1226</v>
      </c>
      <c r="AK282" s="164">
        <f t="shared" ref="AK282" si="1744">+AI282</f>
        <v>0</v>
      </c>
      <c r="AL282" s="166" t="s">
        <v>1226</v>
      </c>
      <c r="AM282" s="3">
        <v>0</v>
      </c>
      <c r="AN282" s="4">
        <v>0</v>
      </c>
      <c r="AO282" s="164">
        <f t="shared" ref="AO282" si="1745">+AM282</f>
        <v>0</v>
      </c>
      <c r="AP282" s="166" t="s">
        <v>1226</v>
      </c>
      <c r="AQ282" s="135"/>
      <c r="AR282" s="58">
        <f t="shared" ref="AR282" si="1746">+AT282</f>
        <v>0</v>
      </c>
      <c r="AS282" s="166" t="s">
        <v>1226</v>
      </c>
      <c r="AT282" s="58">
        <f t="shared" ref="AT282" si="1747">+AV282</f>
        <v>0</v>
      </c>
      <c r="AU282" s="166" t="s">
        <v>1226</v>
      </c>
      <c r="AV282" s="58">
        <f t="shared" ref="AV282" si="1748">+AX282</f>
        <v>0</v>
      </c>
      <c r="AW282" s="166" t="s">
        <v>1226</v>
      </c>
      <c r="AX282" s="58">
        <f t="shared" ref="AX282" si="1749">+AZ282</f>
        <v>0</v>
      </c>
      <c r="AY282" s="166" t="s">
        <v>1226</v>
      </c>
      <c r="AZ282" s="58">
        <f t="shared" ref="AZ282" si="1750">+BB282</f>
        <v>0</v>
      </c>
      <c r="BA282" s="166" t="s">
        <v>1226</v>
      </c>
      <c r="BB282" s="58">
        <f t="shared" ref="BB282" si="1751">+BD282</f>
        <v>0</v>
      </c>
      <c r="BC282" s="166" t="s">
        <v>1226</v>
      </c>
      <c r="BD282" s="98">
        <v>0</v>
      </c>
      <c r="BE282" s="40">
        <v>0</v>
      </c>
      <c r="BF282" s="164">
        <f t="shared" ref="BF282" si="1752">+BD282</f>
        <v>0</v>
      </c>
      <c r="BG282" s="166" t="s">
        <v>1226</v>
      </c>
      <c r="BH282" s="164">
        <f t="shared" ref="BH282" si="1753">+BF282</f>
        <v>0</v>
      </c>
      <c r="BI282" s="166" t="s">
        <v>1226</v>
      </c>
      <c r="BJ282" s="164">
        <f t="shared" ref="BJ282" si="1754">+BH282</f>
        <v>0</v>
      </c>
      <c r="BK282" s="166" t="s">
        <v>1226</v>
      </c>
      <c r="BL282" s="98">
        <v>0</v>
      </c>
      <c r="BM282" s="40">
        <v>0</v>
      </c>
      <c r="BN282" s="164">
        <f t="shared" ref="BN282" si="1755">+BL282</f>
        <v>0</v>
      </c>
      <c r="BO282" s="166" t="s">
        <v>1226</v>
      </c>
      <c r="BP282" s="164">
        <f t="shared" ref="BP282" si="1756">+BN282</f>
        <v>0</v>
      </c>
      <c r="BQ282" s="166" t="s">
        <v>1226</v>
      </c>
      <c r="BR282" s="164">
        <f t="shared" ref="BR282" si="1757">+BP282</f>
        <v>0</v>
      </c>
      <c r="BS282" s="166" t="s">
        <v>1226</v>
      </c>
      <c r="BT282" s="135"/>
      <c r="BU282" s="164">
        <f t="shared" si="1724"/>
        <v>1</v>
      </c>
      <c r="BV282" s="166" t="s">
        <v>1226</v>
      </c>
      <c r="BW282" s="96">
        <v>1</v>
      </c>
      <c r="BX282" s="55">
        <v>0</v>
      </c>
      <c r="BY282" s="96">
        <v>1</v>
      </c>
      <c r="BZ282" s="147">
        <v>0</v>
      </c>
      <c r="CA282" s="146"/>
      <c r="CB282" s="147"/>
      <c r="CC282" s="96"/>
      <c r="CD282" s="55"/>
      <c r="CE282" s="96"/>
      <c r="CF282" s="55"/>
      <c r="CG282" s="96"/>
      <c r="CH282" s="96"/>
      <c r="CI282" s="38" t="s">
        <v>148</v>
      </c>
      <c r="CL282" s="26"/>
    </row>
    <row r="283" spans="1:90" ht="16.5" hidden="1">
      <c r="A283" t="s">
        <v>1531</v>
      </c>
      <c r="B283" s="61" t="s">
        <v>52</v>
      </c>
      <c r="C283" s="61"/>
      <c r="D283" s="194" t="s">
        <v>825</v>
      </c>
      <c r="E283" t="s">
        <v>819</v>
      </c>
      <c r="G283" s="16" t="s">
        <v>825</v>
      </c>
      <c r="H283" s="197" t="s">
        <v>1373</v>
      </c>
      <c r="I283" s="9"/>
      <c r="J283" s="2"/>
      <c r="K283" s="164" t="str">
        <f>+M283</f>
        <v>?</v>
      </c>
      <c r="L283" s="166" t="s">
        <v>1226</v>
      </c>
      <c r="M283" s="10" t="s">
        <v>52</v>
      </c>
      <c r="N283" s="4">
        <v>0</v>
      </c>
      <c r="O283" s="3" t="s">
        <v>52</v>
      </c>
      <c r="P283" s="4">
        <v>0</v>
      </c>
      <c r="Q283" s="10">
        <v>0</v>
      </c>
      <c r="R283" s="10">
        <v>0</v>
      </c>
      <c r="S283" s="3">
        <v>0</v>
      </c>
      <c r="T283" s="4">
        <v>0</v>
      </c>
      <c r="U283" s="164">
        <f t="shared" ref="U283:U284" si="1758">+S283</f>
        <v>0</v>
      </c>
      <c r="V283" s="166" t="s">
        <v>1226</v>
      </c>
      <c r="W283" s="10">
        <v>2</v>
      </c>
      <c r="X283" s="4">
        <v>0</v>
      </c>
      <c r="Y283" s="164" t="str">
        <f t="shared" ref="Y283:Y284" si="1759">+AA283</f>
        <v>?</v>
      </c>
      <c r="Z283" s="166" t="s">
        <v>1226</v>
      </c>
      <c r="AA283" s="164" t="str">
        <f t="shared" ref="AA283:AA284" si="1760">+AC283</f>
        <v>?</v>
      </c>
      <c r="AB283" s="166" t="s">
        <v>1226</v>
      </c>
      <c r="AC283" s="3" t="s">
        <v>52</v>
      </c>
      <c r="AD283" s="4">
        <v>0</v>
      </c>
      <c r="AE283" s="3" t="s">
        <v>52</v>
      </c>
      <c r="AF283" s="4">
        <v>0</v>
      </c>
      <c r="AG283" s="3">
        <v>0</v>
      </c>
      <c r="AH283" s="4">
        <v>0</v>
      </c>
      <c r="AI283" s="164">
        <f t="shared" ref="AI283:AI284" si="1761">+AK283</f>
        <v>0</v>
      </c>
      <c r="AJ283" s="166" t="s">
        <v>1226</v>
      </c>
      <c r="AK283" s="164">
        <f t="shared" ref="AK283:AK284" si="1762">+AM283</f>
        <v>0</v>
      </c>
      <c r="AL283" s="166" t="s">
        <v>1226</v>
      </c>
      <c r="AM283" s="3">
        <v>0</v>
      </c>
      <c r="AN283" s="4">
        <v>0</v>
      </c>
      <c r="AO283" s="164">
        <f t="shared" ref="AO283" si="1763">+AM283</f>
        <v>0</v>
      </c>
      <c r="AP283" s="166" t="s">
        <v>1226</v>
      </c>
      <c r="AQ283" s="135"/>
      <c r="AR283" s="164" t="str">
        <f t="shared" si="1579"/>
        <v>?</v>
      </c>
      <c r="AS283" s="166" t="s">
        <v>1226</v>
      </c>
      <c r="AT283" s="164" t="str">
        <f t="shared" si="1580"/>
        <v>?</v>
      </c>
      <c r="AU283" s="166" t="s">
        <v>1226</v>
      </c>
      <c r="AV283" s="164" t="str">
        <f t="shared" si="1581"/>
        <v>?</v>
      </c>
      <c r="AW283" s="166" t="s">
        <v>1226</v>
      </c>
      <c r="AX283" s="164" t="str">
        <f t="shared" si="1582"/>
        <v>?</v>
      </c>
      <c r="AY283" s="166" t="s">
        <v>1226</v>
      </c>
      <c r="AZ283" s="164" t="str">
        <f t="shared" si="1583"/>
        <v>?</v>
      </c>
      <c r="BA283" s="166" t="s">
        <v>1226</v>
      </c>
      <c r="BB283" s="164" t="str">
        <f t="shared" si="1584"/>
        <v>?</v>
      </c>
      <c r="BC283" s="166" t="s">
        <v>1226</v>
      </c>
      <c r="BD283" s="18" t="s">
        <v>52</v>
      </c>
      <c r="BE283" s="40">
        <v>0</v>
      </c>
      <c r="BF283" s="164" t="str">
        <f t="shared" si="1585"/>
        <v>?</v>
      </c>
      <c r="BG283" s="166" t="s">
        <v>1226</v>
      </c>
      <c r="BH283" s="164" t="str">
        <f t="shared" si="1586"/>
        <v>?</v>
      </c>
      <c r="BI283" s="166" t="s">
        <v>1226</v>
      </c>
      <c r="BJ283" s="164" t="str">
        <f t="shared" si="1587"/>
        <v>?</v>
      </c>
      <c r="BK283" s="166" t="s">
        <v>1226</v>
      </c>
      <c r="BL283" s="18">
        <v>0</v>
      </c>
      <c r="BM283" s="40">
        <v>0</v>
      </c>
      <c r="BN283" s="164">
        <f t="shared" si="1588"/>
        <v>0</v>
      </c>
      <c r="BO283" s="166" t="s">
        <v>1226</v>
      </c>
      <c r="BP283" s="164">
        <f t="shared" si="1589"/>
        <v>0</v>
      </c>
      <c r="BQ283" s="166" t="s">
        <v>1226</v>
      </c>
      <c r="BR283" s="164">
        <f t="shared" ref="BR283" si="1764">+BP283</f>
        <v>0</v>
      </c>
      <c r="BS283" s="166" t="s">
        <v>1226</v>
      </c>
      <c r="BT283" s="135"/>
      <c r="BU283" s="164" t="str">
        <f t="shared" si="1724"/>
        <v>?</v>
      </c>
      <c r="BV283" s="166" t="s">
        <v>1226</v>
      </c>
      <c r="BW283" s="146" t="s">
        <v>52</v>
      </c>
      <c r="BX283" s="147">
        <v>0</v>
      </c>
      <c r="BY283" s="146" t="s">
        <v>52</v>
      </c>
      <c r="BZ283" s="147">
        <v>0</v>
      </c>
      <c r="CA283" s="146"/>
      <c r="CB283" s="147"/>
      <c r="CC283" s="96"/>
      <c r="CD283" s="55"/>
      <c r="CE283" s="96"/>
      <c r="CF283" s="55"/>
      <c r="CG283" s="96"/>
      <c r="CH283" s="96"/>
      <c r="CI283" t="s">
        <v>119</v>
      </c>
      <c r="CK283" t="s">
        <v>118</v>
      </c>
      <c r="CL283" s="26"/>
    </row>
    <row r="284" spans="1:90" ht="16.5" hidden="1">
      <c r="A284" t="s">
        <v>1531</v>
      </c>
      <c r="B284" s="719" t="s">
        <v>52</v>
      </c>
      <c r="C284" s="719"/>
      <c r="D284" s="194" t="s">
        <v>825</v>
      </c>
      <c r="E284" t="s">
        <v>819</v>
      </c>
      <c r="G284" s="16" t="s">
        <v>825</v>
      </c>
      <c r="H284" s="197" t="s">
        <v>1672</v>
      </c>
      <c r="I284" s="164">
        <v>0</v>
      </c>
      <c r="J284" s="166" t="s">
        <v>1226</v>
      </c>
      <c r="K284" s="164">
        <v>0</v>
      </c>
      <c r="L284" s="166" t="s">
        <v>1226</v>
      </c>
      <c r="M284" s="10">
        <v>0</v>
      </c>
      <c r="N284" s="4">
        <v>0</v>
      </c>
      <c r="O284" s="3">
        <v>0</v>
      </c>
      <c r="P284" s="4">
        <v>0</v>
      </c>
      <c r="Q284" s="10">
        <v>0</v>
      </c>
      <c r="R284" s="10">
        <v>0</v>
      </c>
      <c r="S284" s="3">
        <v>0</v>
      </c>
      <c r="T284" s="4">
        <v>0</v>
      </c>
      <c r="U284" s="164">
        <f t="shared" si="1758"/>
        <v>0</v>
      </c>
      <c r="V284" s="166" t="s">
        <v>1226</v>
      </c>
      <c r="W284" s="10" t="s">
        <v>52</v>
      </c>
      <c r="X284" s="4">
        <v>0</v>
      </c>
      <c r="Y284" s="164">
        <f t="shared" si="1759"/>
        <v>0</v>
      </c>
      <c r="Z284" s="166" t="s">
        <v>1226</v>
      </c>
      <c r="AA284" s="164">
        <f t="shared" si="1760"/>
        <v>0</v>
      </c>
      <c r="AB284" s="166" t="s">
        <v>1226</v>
      </c>
      <c r="AC284" s="3">
        <v>0</v>
      </c>
      <c r="AD284" s="4">
        <v>0</v>
      </c>
      <c r="AE284" s="164">
        <f t="shared" ref="AE284" si="1765">+AG284</f>
        <v>0</v>
      </c>
      <c r="AF284" s="166" t="s">
        <v>1226</v>
      </c>
      <c r="AG284" s="3">
        <v>0</v>
      </c>
      <c r="AH284" s="4">
        <v>0</v>
      </c>
      <c r="AI284" s="164">
        <f t="shared" si="1761"/>
        <v>0</v>
      </c>
      <c r="AJ284" s="166" t="s">
        <v>1226</v>
      </c>
      <c r="AK284" s="164">
        <f t="shared" si="1762"/>
        <v>0</v>
      </c>
      <c r="AL284" s="166" t="s">
        <v>1226</v>
      </c>
      <c r="AM284" s="164">
        <f t="shared" ref="AM284" si="1766">+AO284</f>
        <v>0</v>
      </c>
      <c r="AN284" s="166" t="s">
        <v>1226</v>
      </c>
      <c r="AO284" s="164">
        <f t="shared" ref="AO284" si="1767">+AQ284</f>
        <v>0</v>
      </c>
      <c r="AP284" s="166" t="s">
        <v>1226</v>
      </c>
      <c r="AQ284" s="135"/>
      <c r="AR284" s="164">
        <f>+AT284</f>
        <v>0</v>
      </c>
      <c r="AS284" s="166" t="s">
        <v>1226</v>
      </c>
      <c r="AT284" s="164">
        <f>+AV284</f>
        <v>0</v>
      </c>
      <c r="AU284" s="166" t="s">
        <v>1226</v>
      </c>
      <c r="AV284" s="164">
        <f t="shared" si="1581"/>
        <v>0</v>
      </c>
      <c r="AW284" s="166" t="s">
        <v>1226</v>
      </c>
      <c r="AX284" s="164">
        <f t="shared" si="1582"/>
        <v>0</v>
      </c>
      <c r="AY284" s="166" t="s">
        <v>1226</v>
      </c>
      <c r="AZ284" s="164">
        <f t="shared" si="1583"/>
        <v>0</v>
      </c>
      <c r="BA284" s="166" t="s">
        <v>1226</v>
      </c>
      <c r="BB284" s="164">
        <f t="shared" si="1584"/>
        <v>0</v>
      </c>
      <c r="BC284" s="166" t="s">
        <v>1226</v>
      </c>
      <c r="BD284" s="18">
        <v>0</v>
      </c>
      <c r="BE284" s="40">
        <v>0</v>
      </c>
      <c r="BF284" s="164">
        <f t="shared" si="1585"/>
        <v>0</v>
      </c>
      <c r="BG284" s="166" t="s">
        <v>1226</v>
      </c>
      <c r="BH284" s="164">
        <f t="shared" si="1586"/>
        <v>0</v>
      </c>
      <c r="BI284" s="166" t="s">
        <v>1226</v>
      </c>
      <c r="BJ284" s="164">
        <f t="shared" si="1587"/>
        <v>0</v>
      </c>
      <c r="BK284" s="166" t="s">
        <v>1226</v>
      </c>
      <c r="BL284" s="18">
        <v>0</v>
      </c>
      <c r="BM284" s="40">
        <v>0</v>
      </c>
      <c r="BN284" s="164">
        <f t="shared" si="1588"/>
        <v>0</v>
      </c>
      <c r="BO284" s="166" t="s">
        <v>1226</v>
      </c>
      <c r="BP284" s="164">
        <f t="shared" si="1589"/>
        <v>0</v>
      </c>
      <c r="BQ284" s="166" t="s">
        <v>1226</v>
      </c>
      <c r="BR284" s="164">
        <f t="shared" ref="BR284" si="1768">+BP284</f>
        <v>0</v>
      </c>
      <c r="BS284" s="166" t="s">
        <v>1226</v>
      </c>
      <c r="BT284" s="135"/>
      <c r="BU284" s="164" t="str">
        <f t="shared" si="1724"/>
        <v>?</v>
      </c>
      <c r="BV284" s="166" t="s">
        <v>1226</v>
      </c>
      <c r="BW284" s="146" t="s">
        <v>52</v>
      </c>
      <c r="BX284" s="147">
        <v>0</v>
      </c>
      <c r="BY284" s="146" t="s">
        <v>52</v>
      </c>
      <c r="BZ284" s="147">
        <v>0</v>
      </c>
      <c r="CA284" s="146"/>
      <c r="CB284" s="147"/>
      <c r="CC284" s="96"/>
      <c r="CD284" s="55"/>
      <c r="CE284" s="96"/>
      <c r="CF284" s="55"/>
      <c r="CG284" s="96"/>
      <c r="CH284" s="96"/>
      <c r="CI284" s="38" t="s">
        <v>148</v>
      </c>
      <c r="CL284" s="26"/>
    </row>
    <row r="285" spans="1:90" ht="16.5" hidden="1">
      <c r="A285" t="s">
        <v>1531</v>
      </c>
      <c r="B285" s="719" t="s">
        <v>52</v>
      </c>
      <c r="C285" s="719"/>
      <c r="D285" s="194" t="s">
        <v>825</v>
      </c>
      <c r="E285" t="s">
        <v>819</v>
      </c>
      <c r="G285" s="16" t="s">
        <v>825</v>
      </c>
      <c r="H285" s="197" t="s">
        <v>1673</v>
      </c>
      <c r="I285" s="164">
        <v>0</v>
      </c>
      <c r="J285" s="166" t="s">
        <v>1226</v>
      </c>
      <c r="K285" s="164">
        <v>0</v>
      </c>
      <c r="L285" s="166" t="s">
        <v>1226</v>
      </c>
      <c r="M285" s="10">
        <v>0</v>
      </c>
      <c r="N285" s="4">
        <v>0</v>
      </c>
      <c r="O285" s="3">
        <v>0</v>
      </c>
      <c r="P285" s="4">
        <v>0</v>
      </c>
      <c r="Q285" s="10">
        <v>0</v>
      </c>
      <c r="R285" s="10">
        <v>0</v>
      </c>
      <c r="S285" s="3">
        <v>0</v>
      </c>
      <c r="T285" s="4">
        <v>0</v>
      </c>
      <c r="U285" s="164">
        <f t="shared" ref="U285" si="1769">+S285</f>
        <v>0</v>
      </c>
      <c r="V285" s="166" t="s">
        <v>1226</v>
      </c>
      <c r="W285" s="10">
        <v>0</v>
      </c>
      <c r="X285" s="4">
        <v>0</v>
      </c>
      <c r="Y285" s="164">
        <f t="shared" ref="Y285" si="1770">+AA285</f>
        <v>0</v>
      </c>
      <c r="Z285" s="166" t="s">
        <v>1226</v>
      </c>
      <c r="AA285" s="164">
        <f t="shared" ref="AA285" si="1771">+AC285</f>
        <v>0</v>
      </c>
      <c r="AB285" s="166" t="s">
        <v>1226</v>
      </c>
      <c r="AC285" s="3">
        <v>0</v>
      </c>
      <c r="AD285" s="4">
        <v>0</v>
      </c>
      <c r="AE285" s="164">
        <f t="shared" ref="AE285" si="1772">+AG285</f>
        <v>0</v>
      </c>
      <c r="AF285" s="166" t="s">
        <v>1226</v>
      </c>
      <c r="AG285" s="3">
        <v>0</v>
      </c>
      <c r="AH285" s="4">
        <v>0</v>
      </c>
      <c r="AI285" s="164">
        <f t="shared" ref="AI285" si="1773">+AK285</f>
        <v>0</v>
      </c>
      <c r="AJ285" s="166" t="s">
        <v>1226</v>
      </c>
      <c r="AK285" s="164">
        <f t="shared" ref="AK285" si="1774">+AM285</f>
        <v>0</v>
      </c>
      <c r="AL285" s="166" t="s">
        <v>1226</v>
      </c>
      <c r="AM285" s="3">
        <v>0</v>
      </c>
      <c r="AN285" s="4">
        <v>0</v>
      </c>
      <c r="AO285" s="164">
        <f t="shared" ref="AO285" si="1775">+AQ285</f>
        <v>0</v>
      </c>
      <c r="AP285" s="166" t="s">
        <v>1226</v>
      </c>
      <c r="AQ285" s="135"/>
      <c r="AR285" s="164">
        <f>+AT285</f>
        <v>0</v>
      </c>
      <c r="AS285" s="166" t="s">
        <v>1226</v>
      </c>
      <c r="AT285" s="164">
        <f>+AV285</f>
        <v>0</v>
      </c>
      <c r="AU285" s="166" t="s">
        <v>1226</v>
      </c>
      <c r="AV285" s="164">
        <f t="shared" ref="AV285" si="1776">+AX285</f>
        <v>0</v>
      </c>
      <c r="AW285" s="166" t="s">
        <v>1226</v>
      </c>
      <c r="AX285" s="164">
        <f t="shared" ref="AX285" si="1777">+AZ285</f>
        <v>0</v>
      </c>
      <c r="AY285" s="166" t="s">
        <v>1226</v>
      </c>
      <c r="AZ285" s="164">
        <f t="shared" ref="AZ285" si="1778">+BB285</f>
        <v>0</v>
      </c>
      <c r="BA285" s="166" t="s">
        <v>1226</v>
      </c>
      <c r="BB285" s="164">
        <f t="shared" ref="BB285" si="1779">+BD285</f>
        <v>0</v>
      </c>
      <c r="BC285" s="166" t="s">
        <v>1226</v>
      </c>
      <c r="BD285" s="18">
        <v>0</v>
      </c>
      <c r="BE285" s="40">
        <v>0</v>
      </c>
      <c r="BF285" s="164">
        <f t="shared" ref="BF285" si="1780">+BD285</f>
        <v>0</v>
      </c>
      <c r="BG285" s="166" t="s">
        <v>1226</v>
      </c>
      <c r="BH285" s="164">
        <f t="shared" ref="BH285" si="1781">+BF285</f>
        <v>0</v>
      </c>
      <c r="BI285" s="166" t="s">
        <v>1226</v>
      </c>
      <c r="BJ285" s="164">
        <f t="shared" ref="BJ285" si="1782">+BH285</f>
        <v>0</v>
      </c>
      <c r="BK285" s="166" t="s">
        <v>1226</v>
      </c>
      <c r="BL285" s="18">
        <v>0</v>
      </c>
      <c r="BM285" s="40">
        <v>0</v>
      </c>
      <c r="BN285" s="164">
        <f t="shared" ref="BN285" si="1783">+BL285</f>
        <v>0</v>
      </c>
      <c r="BO285" s="166" t="s">
        <v>1226</v>
      </c>
      <c r="BP285" s="164">
        <f t="shared" ref="BP285" si="1784">+BN285</f>
        <v>0</v>
      </c>
      <c r="BQ285" s="166" t="s">
        <v>1226</v>
      </c>
      <c r="BR285" s="164">
        <f t="shared" ref="BR285" si="1785">+BP285</f>
        <v>0</v>
      </c>
      <c r="BS285" s="166" t="s">
        <v>1226</v>
      </c>
      <c r="BT285" s="135"/>
      <c r="BU285" s="164" t="str">
        <f t="shared" si="1724"/>
        <v>?</v>
      </c>
      <c r="BV285" s="166" t="s">
        <v>1226</v>
      </c>
      <c r="BW285" s="146" t="s">
        <v>52</v>
      </c>
      <c r="BX285" s="147">
        <v>0</v>
      </c>
      <c r="BY285" s="146">
        <v>0</v>
      </c>
      <c r="BZ285" s="147">
        <v>0</v>
      </c>
      <c r="CA285" s="146"/>
      <c r="CB285" s="147"/>
      <c r="CC285" s="96"/>
      <c r="CD285" s="55"/>
      <c r="CE285" s="96"/>
      <c r="CF285" s="55"/>
      <c r="CG285" s="96"/>
      <c r="CH285" s="96"/>
      <c r="CI285" s="38" t="s">
        <v>148</v>
      </c>
      <c r="CL285" s="26"/>
    </row>
    <row r="286" spans="1:90" ht="16.5" hidden="1">
      <c r="A286" t="s">
        <v>1531</v>
      </c>
      <c r="B286" s="719" t="s">
        <v>52</v>
      </c>
      <c r="C286" s="719"/>
      <c r="D286" s="194" t="s">
        <v>825</v>
      </c>
      <c r="E286" t="s">
        <v>819</v>
      </c>
      <c r="G286" s="16" t="s">
        <v>825</v>
      </c>
      <c r="H286" s="197" t="s">
        <v>1674</v>
      </c>
      <c r="I286" s="164">
        <v>0</v>
      </c>
      <c r="J286" s="166" t="s">
        <v>1226</v>
      </c>
      <c r="K286" s="164">
        <v>0</v>
      </c>
      <c r="L286" s="166" t="s">
        <v>1226</v>
      </c>
      <c r="M286" s="10">
        <v>0</v>
      </c>
      <c r="N286" s="4">
        <v>0</v>
      </c>
      <c r="O286" s="3">
        <v>0</v>
      </c>
      <c r="P286" s="4">
        <v>0</v>
      </c>
      <c r="Q286" s="10">
        <v>0</v>
      </c>
      <c r="R286" s="10">
        <v>0</v>
      </c>
      <c r="S286" s="3">
        <v>0</v>
      </c>
      <c r="T286" s="4">
        <v>0</v>
      </c>
      <c r="U286" s="164">
        <f t="shared" ref="U286" si="1786">+S286</f>
        <v>0</v>
      </c>
      <c r="V286" s="166" t="s">
        <v>1226</v>
      </c>
      <c r="W286" s="10">
        <v>0</v>
      </c>
      <c r="X286" s="4">
        <v>0</v>
      </c>
      <c r="Y286" s="164">
        <f t="shared" ref="Y286" si="1787">+AA286</f>
        <v>0</v>
      </c>
      <c r="Z286" s="166" t="s">
        <v>1226</v>
      </c>
      <c r="AA286" s="164">
        <f t="shared" ref="AA286" si="1788">+AC286</f>
        <v>0</v>
      </c>
      <c r="AB286" s="166" t="s">
        <v>1226</v>
      </c>
      <c r="AC286" s="3">
        <v>0</v>
      </c>
      <c r="AD286" s="4">
        <v>0</v>
      </c>
      <c r="AE286" s="164">
        <f t="shared" ref="AE286" si="1789">+AG286</f>
        <v>0</v>
      </c>
      <c r="AF286" s="166" t="s">
        <v>1226</v>
      </c>
      <c r="AG286" s="3">
        <v>0</v>
      </c>
      <c r="AH286" s="4">
        <v>0</v>
      </c>
      <c r="AI286" s="164">
        <f t="shared" ref="AI286" si="1790">+AK286</f>
        <v>0</v>
      </c>
      <c r="AJ286" s="166" t="s">
        <v>1226</v>
      </c>
      <c r="AK286" s="164">
        <f t="shared" ref="AK286" si="1791">+AM286</f>
        <v>0</v>
      </c>
      <c r="AL286" s="166" t="s">
        <v>1226</v>
      </c>
      <c r="AM286" s="3">
        <v>0</v>
      </c>
      <c r="AN286" s="4">
        <v>0</v>
      </c>
      <c r="AO286" s="164">
        <f t="shared" ref="AO286" si="1792">+AQ286</f>
        <v>0</v>
      </c>
      <c r="AP286" s="166" t="s">
        <v>1226</v>
      </c>
      <c r="AQ286" s="135"/>
      <c r="AR286" s="164">
        <f>+AT286</f>
        <v>0</v>
      </c>
      <c r="AS286" s="166" t="s">
        <v>1226</v>
      </c>
      <c r="AT286" s="164">
        <f>+AV286</f>
        <v>0</v>
      </c>
      <c r="AU286" s="166" t="s">
        <v>1226</v>
      </c>
      <c r="AV286" s="164">
        <f t="shared" ref="AV286" si="1793">+AX286</f>
        <v>0</v>
      </c>
      <c r="AW286" s="166" t="s">
        <v>1226</v>
      </c>
      <c r="AX286" s="164">
        <f t="shared" ref="AX286" si="1794">+AZ286</f>
        <v>0</v>
      </c>
      <c r="AY286" s="166" t="s">
        <v>1226</v>
      </c>
      <c r="AZ286" s="164">
        <f t="shared" ref="AZ286" si="1795">+BB286</f>
        <v>0</v>
      </c>
      <c r="BA286" s="166" t="s">
        <v>1226</v>
      </c>
      <c r="BB286" s="164">
        <f t="shared" ref="BB286" si="1796">+BD286</f>
        <v>0</v>
      </c>
      <c r="BC286" s="166" t="s">
        <v>1226</v>
      </c>
      <c r="BD286" s="18">
        <v>0</v>
      </c>
      <c r="BE286" s="40">
        <v>0</v>
      </c>
      <c r="BF286" s="164">
        <f t="shared" ref="BF286" si="1797">+BD286</f>
        <v>0</v>
      </c>
      <c r="BG286" s="166" t="s">
        <v>1226</v>
      </c>
      <c r="BH286" s="164">
        <f t="shared" ref="BH286" si="1798">+BF286</f>
        <v>0</v>
      </c>
      <c r="BI286" s="166" t="s">
        <v>1226</v>
      </c>
      <c r="BJ286" s="164">
        <f t="shared" ref="BJ286" si="1799">+BH286</f>
        <v>0</v>
      </c>
      <c r="BK286" s="166" t="s">
        <v>1226</v>
      </c>
      <c r="BL286" s="18">
        <v>0</v>
      </c>
      <c r="BM286" s="40">
        <v>0</v>
      </c>
      <c r="BN286" s="164">
        <f t="shared" ref="BN286" si="1800">+BL286</f>
        <v>0</v>
      </c>
      <c r="BO286" s="166" t="s">
        <v>1226</v>
      </c>
      <c r="BP286" s="164">
        <f t="shared" ref="BP286" si="1801">+BN286</f>
        <v>0</v>
      </c>
      <c r="BQ286" s="166" t="s">
        <v>1226</v>
      </c>
      <c r="BR286" s="164">
        <f t="shared" ref="BR286" si="1802">+BP286</f>
        <v>0</v>
      </c>
      <c r="BS286" s="166" t="s">
        <v>1226</v>
      </c>
      <c r="BT286" s="135"/>
      <c r="BU286" s="164">
        <f t="shared" si="1724"/>
        <v>0</v>
      </c>
      <c r="BV286" s="166" t="s">
        <v>1226</v>
      </c>
      <c r="BW286" s="146">
        <v>0</v>
      </c>
      <c r="BX286" s="55">
        <v>0</v>
      </c>
      <c r="BY286" s="96">
        <v>0</v>
      </c>
      <c r="BZ286" s="147">
        <v>0</v>
      </c>
      <c r="CA286" s="146"/>
      <c r="CB286" s="147"/>
      <c r="CC286" s="96"/>
      <c r="CD286" s="55"/>
      <c r="CE286" s="96"/>
      <c r="CF286" s="55"/>
      <c r="CG286" s="96"/>
      <c r="CH286" s="96"/>
      <c r="CI286" s="38" t="s">
        <v>148</v>
      </c>
      <c r="CL286" s="26"/>
    </row>
    <row r="287" spans="1:90" ht="16.5" hidden="1">
      <c r="A287" t="s">
        <v>1531</v>
      </c>
      <c r="B287" s="719" t="s">
        <v>52</v>
      </c>
      <c r="C287" s="719"/>
      <c r="D287" s="194" t="s">
        <v>825</v>
      </c>
      <c r="E287" t="s">
        <v>819</v>
      </c>
      <c r="G287" s="16" t="s">
        <v>825</v>
      </c>
      <c r="H287" s="197" t="s">
        <v>1675</v>
      </c>
      <c r="I287" s="164">
        <v>0</v>
      </c>
      <c r="J287" s="166" t="s">
        <v>1226</v>
      </c>
      <c r="K287" s="164">
        <v>0</v>
      </c>
      <c r="L287" s="166" t="s">
        <v>1226</v>
      </c>
      <c r="M287" s="164">
        <v>0</v>
      </c>
      <c r="N287" s="166" t="s">
        <v>1226</v>
      </c>
      <c r="O287" s="3">
        <v>0</v>
      </c>
      <c r="P287" s="4">
        <v>0</v>
      </c>
      <c r="Q287" s="10">
        <v>1</v>
      </c>
      <c r="R287" s="10">
        <v>0</v>
      </c>
      <c r="S287" s="3">
        <v>0</v>
      </c>
      <c r="T287" s="4">
        <v>0</v>
      </c>
      <c r="U287" s="164">
        <f t="shared" ref="U287" si="1803">+S287</f>
        <v>0</v>
      </c>
      <c r="V287" s="166" t="s">
        <v>1226</v>
      </c>
      <c r="W287" s="10">
        <v>1</v>
      </c>
      <c r="X287" s="4">
        <v>0</v>
      </c>
      <c r="Y287" s="164">
        <f t="shared" ref="Y287:Y288" si="1804">+AA287</f>
        <v>1</v>
      </c>
      <c r="Z287" s="166" t="s">
        <v>1226</v>
      </c>
      <c r="AA287" s="164">
        <f t="shared" ref="AA287:AA288" si="1805">+AC287</f>
        <v>1</v>
      </c>
      <c r="AB287" s="166" t="s">
        <v>1226</v>
      </c>
      <c r="AC287" s="3">
        <v>1</v>
      </c>
      <c r="AD287" s="4"/>
      <c r="AE287" s="10">
        <v>2</v>
      </c>
      <c r="AF287" s="10">
        <v>0</v>
      </c>
      <c r="AG287" s="3">
        <v>2</v>
      </c>
      <c r="AH287" s="4">
        <v>0</v>
      </c>
      <c r="AI287" s="164">
        <f t="shared" ref="AI287" si="1806">+AK287</f>
        <v>3</v>
      </c>
      <c r="AJ287" s="166" t="s">
        <v>1226</v>
      </c>
      <c r="AK287" s="164">
        <f t="shared" ref="AK287" si="1807">+AM287</f>
        <v>3</v>
      </c>
      <c r="AL287" s="166" t="s">
        <v>1226</v>
      </c>
      <c r="AM287" s="3">
        <v>3</v>
      </c>
      <c r="AN287" s="4">
        <v>0</v>
      </c>
      <c r="AO287" s="164">
        <f t="shared" ref="AO287" si="1808">+AQ287</f>
        <v>0</v>
      </c>
      <c r="AP287" s="166" t="s">
        <v>1226</v>
      </c>
      <c r="AQ287" s="135"/>
      <c r="AR287" s="164">
        <f>+AT287</f>
        <v>0</v>
      </c>
      <c r="AS287" s="166" t="s">
        <v>1226</v>
      </c>
      <c r="AT287" s="164">
        <f>+AV287</f>
        <v>0</v>
      </c>
      <c r="AU287" s="166" t="s">
        <v>1226</v>
      </c>
      <c r="AV287" s="164">
        <f t="shared" ref="AV287:AV288" si="1809">+AX287</f>
        <v>0</v>
      </c>
      <c r="AW287" s="166" t="s">
        <v>1226</v>
      </c>
      <c r="AX287" s="164">
        <f t="shared" ref="AX287:AX288" si="1810">+AZ287</f>
        <v>0</v>
      </c>
      <c r="AY287" s="166" t="s">
        <v>1226</v>
      </c>
      <c r="AZ287" s="164">
        <f t="shared" ref="AZ287:AZ288" si="1811">+BB287</f>
        <v>0</v>
      </c>
      <c r="BA287" s="166" t="s">
        <v>1226</v>
      </c>
      <c r="BB287" s="164">
        <f t="shared" ref="BB287:BB288" si="1812">+BD287</f>
        <v>0</v>
      </c>
      <c r="BC287" s="166" t="s">
        <v>1226</v>
      </c>
      <c r="BD287" s="18">
        <v>0</v>
      </c>
      <c r="BE287" s="40">
        <v>0</v>
      </c>
      <c r="BF287" s="164">
        <f t="shared" ref="BF287:BF288" si="1813">+BD287</f>
        <v>0</v>
      </c>
      <c r="BG287" s="166" t="s">
        <v>1226</v>
      </c>
      <c r="BH287" s="164">
        <f t="shared" ref="BH287:BH288" si="1814">+BF287</f>
        <v>0</v>
      </c>
      <c r="BI287" s="166" t="s">
        <v>1226</v>
      </c>
      <c r="BJ287" s="164">
        <f t="shared" ref="BJ287:BJ288" si="1815">+BH287</f>
        <v>0</v>
      </c>
      <c r="BK287" s="166" t="s">
        <v>1226</v>
      </c>
      <c r="BL287" s="18">
        <v>0</v>
      </c>
      <c r="BM287" s="40">
        <v>0</v>
      </c>
      <c r="BN287" s="164">
        <f t="shared" ref="BN287:BN288" si="1816">+BL287</f>
        <v>0</v>
      </c>
      <c r="BO287" s="166" t="s">
        <v>1226</v>
      </c>
      <c r="BP287" s="164">
        <f t="shared" ref="BP287:BP288" si="1817">+BN287</f>
        <v>0</v>
      </c>
      <c r="BQ287" s="166" t="s">
        <v>1226</v>
      </c>
      <c r="BR287" s="164">
        <f t="shared" ref="BR287:BR288" si="1818">+BP287</f>
        <v>0</v>
      </c>
      <c r="BS287" s="166" t="s">
        <v>1226</v>
      </c>
      <c r="BT287" s="135"/>
      <c r="BU287" s="164">
        <f t="shared" si="1724"/>
        <v>0</v>
      </c>
      <c r="BV287" s="166" t="s">
        <v>1226</v>
      </c>
      <c r="BW287" s="146">
        <v>0</v>
      </c>
      <c r="BX287" s="55">
        <v>0</v>
      </c>
      <c r="BY287" s="96">
        <v>0</v>
      </c>
      <c r="BZ287" s="147">
        <v>0</v>
      </c>
      <c r="CA287" s="146"/>
      <c r="CB287" s="147"/>
      <c r="CC287" s="96"/>
      <c r="CD287" s="55"/>
      <c r="CE287" s="96"/>
      <c r="CF287" s="55"/>
      <c r="CG287" s="96"/>
      <c r="CH287" s="96"/>
      <c r="CI287" s="38" t="s">
        <v>148</v>
      </c>
      <c r="CL287" s="26"/>
    </row>
    <row r="288" spans="1:90" ht="16.5" hidden="1">
      <c r="A288" t="s">
        <v>1531</v>
      </c>
      <c r="B288" s="719" t="s">
        <v>1610</v>
      </c>
      <c r="C288" s="719"/>
      <c r="D288" s="194" t="s">
        <v>825</v>
      </c>
      <c r="E288" t="s">
        <v>819</v>
      </c>
      <c r="G288" s="16" t="s">
        <v>825</v>
      </c>
      <c r="H288" s="197" t="s">
        <v>1676</v>
      </c>
      <c r="I288" s="164">
        <v>0</v>
      </c>
      <c r="J288" s="166" t="s">
        <v>1226</v>
      </c>
      <c r="K288" s="164">
        <v>0</v>
      </c>
      <c r="L288" s="166" t="s">
        <v>1226</v>
      </c>
      <c r="M288" s="10">
        <v>0</v>
      </c>
      <c r="N288" s="4">
        <v>0</v>
      </c>
      <c r="O288" s="10">
        <v>0</v>
      </c>
      <c r="P288" s="4">
        <v>0</v>
      </c>
      <c r="Q288" s="10">
        <v>0</v>
      </c>
      <c r="R288" s="10">
        <v>0</v>
      </c>
      <c r="S288" s="3">
        <v>0</v>
      </c>
      <c r="T288" s="4">
        <v>0</v>
      </c>
      <c r="U288" s="164">
        <f t="shared" ref="U288" si="1819">+W288</f>
        <v>0</v>
      </c>
      <c r="V288" s="166" t="s">
        <v>1226</v>
      </c>
      <c r="W288" s="10">
        <v>0</v>
      </c>
      <c r="X288" s="4">
        <v>0</v>
      </c>
      <c r="Y288" s="164">
        <f t="shared" si="1804"/>
        <v>0</v>
      </c>
      <c r="Z288" s="166" t="s">
        <v>1226</v>
      </c>
      <c r="AA288" s="164">
        <f t="shared" si="1805"/>
        <v>0</v>
      </c>
      <c r="AB288" s="166" t="s">
        <v>1226</v>
      </c>
      <c r="AC288" s="3">
        <v>0</v>
      </c>
      <c r="AD288" s="4">
        <v>0</v>
      </c>
      <c r="AE288" s="10">
        <v>0</v>
      </c>
      <c r="AF288" s="10">
        <v>0</v>
      </c>
      <c r="AG288" s="3">
        <v>0</v>
      </c>
      <c r="AH288" s="4">
        <v>0</v>
      </c>
      <c r="AI288" s="164">
        <f t="shared" ref="AI288" si="1820">+AG288</f>
        <v>0</v>
      </c>
      <c r="AJ288" s="166" t="s">
        <v>1226</v>
      </c>
      <c r="AK288" s="164">
        <f t="shared" ref="AK288" si="1821">+AI288</f>
        <v>0</v>
      </c>
      <c r="AL288" s="166" t="s">
        <v>1226</v>
      </c>
      <c r="AM288" s="3">
        <v>0</v>
      </c>
      <c r="AN288" s="4">
        <v>0</v>
      </c>
      <c r="AO288" s="164">
        <f t="shared" ref="AO288" si="1822">+AM288</f>
        <v>0</v>
      </c>
      <c r="AP288" s="166" t="s">
        <v>1226</v>
      </c>
      <c r="AQ288" s="135"/>
      <c r="AR288" s="58">
        <f t="shared" ref="AR288" si="1823">+AT288</f>
        <v>0</v>
      </c>
      <c r="AS288" s="166" t="s">
        <v>1226</v>
      </c>
      <c r="AT288" s="58">
        <f t="shared" ref="AT288" si="1824">+AV288</f>
        <v>0</v>
      </c>
      <c r="AU288" s="166" t="s">
        <v>1226</v>
      </c>
      <c r="AV288" s="58">
        <f t="shared" si="1809"/>
        <v>0</v>
      </c>
      <c r="AW288" s="166" t="s">
        <v>1226</v>
      </c>
      <c r="AX288" s="58">
        <f t="shared" si="1810"/>
        <v>0</v>
      </c>
      <c r="AY288" s="166" t="s">
        <v>1226</v>
      </c>
      <c r="AZ288" s="58">
        <f t="shared" si="1811"/>
        <v>0</v>
      </c>
      <c r="BA288" s="166" t="s">
        <v>1226</v>
      </c>
      <c r="BB288" s="58">
        <f t="shared" si="1812"/>
        <v>0</v>
      </c>
      <c r="BC288" s="166" t="s">
        <v>1226</v>
      </c>
      <c r="BD288" s="98">
        <v>0</v>
      </c>
      <c r="BE288" s="40">
        <v>0</v>
      </c>
      <c r="BF288" s="164">
        <f t="shared" si="1813"/>
        <v>0</v>
      </c>
      <c r="BG288" s="166" t="s">
        <v>1226</v>
      </c>
      <c r="BH288" s="164">
        <f t="shared" si="1814"/>
        <v>0</v>
      </c>
      <c r="BI288" s="166" t="s">
        <v>1226</v>
      </c>
      <c r="BJ288" s="164">
        <f t="shared" si="1815"/>
        <v>0</v>
      </c>
      <c r="BK288" s="166" t="s">
        <v>1226</v>
      </c>
      <c r="BL288" s="98">
        <v>0</v>
      </c>
      <c r="BM288" s="40">
        <v>0</v>
      </c>
      <c r="BN288" s="164">
        <f t="shared" si="1816"/>
        <v>0</v>
      </c>
      <c r="BO288" s="166" t="s">
        <v>1226</v>
      </c>
      <c r="BP288" s="164">
        <f t="shared" si="1817"/>
        <v>0</v>
      </c>
      <c r="BQ288" s="166" t="s">
        <v>1226</v>
      </c>
      <c r="BR288" s="164">
        <f t="shared" si="1818"/>
        <v>0</v>
      </c>
      <c r="BS288" s="166" t="s">
        <v>1226</v>
      </c>
      <c r="BT288" s="135"/>
      <c r="BU288" s="164">
        <f t="shared" si="1724"/>
        <v>0</v>
      </c>
      <c r="BV288" s="166" t="s">
        <v>1226</v>
      </c>
      <c r="BW288" s="146">
        <v>0</v>
      </c>
      <c r="BX288" s="55">
        <v>0</v>
      </c>
      <c r="BY288" s="96">
        <v>0</v>
      </c>
      <c r="BZ288" s="147">
        <v>0</v>
      </c>
      <c r="CA288" s="146"/>
      <c r="CB288" s="147"/>
      <c r="CC288" s="96"/>
      <c r="CD288" s="55"/>
      <c r="CE288" s="96"/>
      <c r="CF288" s="55"/>
      <c r="CG288" s="96"/>
      <c r="CH288" s="96"/>
      <c r="CI288" s="38" t="s">
        <v>148</v>
      </c>
      <c r="CL288" s="26"/>
    </row>
    <row r="289" spans="1:94" ht="16.5" hidden="1">
      <c r="A289" t="s">
        <v>1531</v>
      </c>
      <c r="B289" s="719" t="s">
        <v>1610</v>
      </c>
      <c r="C289" s="719"/>
      <c r="D289" s="194" t="s">
        <v>825</v>
      </c>
      <c r="E289" t="s">
        <v>819</v>
      </c>
      <c r="G289" s="16" t="s">
        <v>825</v>
      </c>
      <c r="H289" s="197" t="s">
        <v>1677</v>
      </c>
      <c r="I289" s="164">
        <f>+K289</f>
        <v>2</v>
      </c>
      <c r="J289" s="166" t="s">
        <v>1226</v>
      </c>
      <c r="K289" s="164">
        <f>+M289</f>
        <v>2</v>
      </c>
      <c r="L289" s="166" t="s">
        <v>1226</v>
      </c>
      <c r="M289" s="10">
        <v>2</v>
      </c>
      <c r="N289" s="4">
        <v>0</v>
      </c>
      <c r="O289" s="3">
        <v>1</v>
      </c>
      <c r="P289" s="4">
        <v>0</v>
      </c>
      <c r="Q289" s="10">
        <v>2</v>
      </c>
      <c r="R289" s="10">
        <v>0</v>
      </c>
      <c r="S289" s="3">
        <v>1</v>
      </c>
      <c r="T289" s="4">
        <v>0</v>
      </c>
      <c r="U289" s="164">
        <f t="shared" ref="U289:U290" si="1825">+W289</f>
        <v>2</v>
      </c>
      <c r="V289" s="166" t="s">
        <v>1226</v>
      </c>
      <c r="W289" s="10">
        <v>2</v>
      </c>
      <c r="X289" s="4">
        <v>0</v>
      </c>
      <c r="Y289" s="164">
        <f t="shared" ref="Y289:Y290" si="1826">+AA289</f>
        <v>1</v>
      </c>
      <c r="Z289" s="166" t="s">
        <v>1226</v>
      </c>
      <c r="AA289" s="164">
        <f t="shared" ref="AA289:AA290" si="1827">+AC289</f>
        <v>1</v>
      </c>
      <c r="AB289" s="166" t="s">
        <v>1226</v>
      </c>
      <c r="AC289" s="3">
        <v>1</v>
      </c>
      <c r="AD289" s="4">
        <v>0</v>
      </c>
      <c r="AE289" s="10">
        <v>2</v>
      </c>
      <c r="AF289" s="10">
        <v>0</v>
      </c>
      <c r="AG289" s="3">
        <v>2</v>
      </c>
      <c r="AH289" s="4">
        <v>0</v>
      </c>
      <c r="AI289" s="164">
        <f t="shared" ref="AI289:AI290" si="1828">+AG289</f>
        <v>2</v>
      </c>
      <c r="AJ289" s="166" t="s">
        <v>1226</v>
      </c>
      <c r="AK289" s="164">
        <f t="shared" ref="AK289:AK290" si="1829">+AI289</f>
        <v>2</v>
      </c>
      <c r="AL289" s="166" t="s">
        <v>1226</v>
      </c>
      <c r="AM289" s="3">
        <v>1</v>
      </c>
      <c r="AN289" s="4">
        <v>0</v>
      </c>
      <c r="AO289" s="164">
        <f t="shared" ref="AO289:AO292" si="1830">+AM289</f>
        <v>1</v>
      </c>
      <c r="AP289" s="166" t="s">
        <v>1226</v>
      </c>
      <c r="AQ289" s="135"/>
      <c r="AR289" s="181">
        <f t="shared" ref="AR289:AR290" si="1831">+AT289</f>
        <v>2</v>
      </c>
      <c r="AS289" s="166" t="s">
        <v>1226</v>
      </c>
      <c r="AT289" s="181">
        <f t="shared" ref="AT289:AT290" si="1832">+AV289</f>
        <v>2</v>
      </c>
      <c r="AU289" s="166" t="s">
        <v>1226</v>
      </c>
      <c r="AV289" s="181">
        <f t="shared" ref="AV289:AV290" si="1833">+AX289</f>
        <v>2</v>
      </c>
      <c r="AW289" s="166" t="s">
        <v>1226</v>
      </c>
      <c r="AX289" s="181">
        <f t="shared" ref="AX289:AX290" si="1834">+AZ289</f>
        <v>2</v>
      </c>
      <c r="AY289" s="166" t="s">
        <v>1226</v>
      </c>
      <c r="AZ289" s="181">
        <f t="shared" ref="AZ289:AZ290" si="1835">+BB289</f>
        <v>2</v>
      </c>
      <c r="BA289" s="166" t="s">
        <v>1226</v>
      </c>
      <c r="BB289" s="181">
        <f t="shared" ref="BB289:BB290" si="1836">+BD289</f>
        <v>2</v>
      </c>
      <c r="BC289" s="166" t="s">
        <v>1226</v>
      </c>
      <c r="BD289" s="39">
        <v>2</v>
      </c>
      <c r="BE289" s="5">
        <v>0</v>
      </c>
      <c r="BF289" s="164">
        <f t="shared" ref="BF289:BF290" si="1837">+BD289</f>
        <v>2</v>
      </c>
      <c r="BG289" s="166" t="s">
        <v>1226</v>
      </c>
      <c r="BH289" s="164">
        <f t="shared" ref="BH289:BH290" si="1838">+BF289</f>
        <v>2</v>
      </c>
      <c r="BI289" s="166" t="s">
        <v>1226</v>
      </c>
      <c r="BJ289" s="164">
        <f t="shared" ref="BJ289:BJ290" si="1839">+BH289</f>
        <v>2</v>
      </c>
      <c r="BK289" s="166" t="s">
        <v>1226</v>
      </c>
      <c r="BL289" s="39">
        <v>1</v>
      </c>
      <c r="BM289" s="5">
        <v>0</v>
      </c>
      <c r="BN289" s="164">
        <f t="shared" ref="BN289:BN290" si="1840">+BL289</f>
        <v>1</v>
      </c>
      <c r="BO289" s="166" t="s">
        <v>1226</v>
      </c>
      <c r="BP289" s="164">
        <f t="shared" ref="BP289:BP290" si="1841">+BN289</f>
        <v>1</v>
      </c>
      <c r="BQ289" s="166" t="s">
        <v>1226</v>
      </c>
      <c r="BR289" s="164">
        <f t="shared" ref="BR289:BR290" si="1842">+BP289</f>
        <v>1</v>
      </c>
      <c r="BS289" s="166" t="s">
        <v>1226</v>
      </c>
      <c r="BT289" s="135"/>
      <c r="BU289" s="164">
        <f t="shared" si="1724"/>
        <v>0</v>
      </c>
      <c r="BV289" s="166" t="s">
        <v>1226</v>
      </c>
      <c r="BW289" s="146">
        <v>0</v>
      </c>
      <c r="BX289" s="55">
        <v>0</v>
      </c>
      <c r="BY289" s="96">
        <v>0</v>
      </c>
      <c r="BZ289" s="147">
        <v>0</v>
      </c>
      <c r="CA289" s="146"/>
      <c r="CB289" s="147"/>
      <c r="CC289" s="96"/>
      <c r="CD289" s="55"/>
      <c r="CE289" s="96"/>
      <c r="CF289" s="55"/>
      <c r="CG289" s="96"/>
      <c r="CH289" s="96"/>
      <c r="CI289" s="38" t="s">
        <v>148</v>
      </c>
      <c r="CL289" s="26"/>
    </row>
    <row r="290" spans="1:94" ht="16.5" hidden="1">
      <c r="A290" t="s">
        <v>1531</v>
      </c>
      <c r="B290" s="719" t="s">
        <v>1592</v>
      </c>
      <c r="C290" s="719"/>
      <c r="D290" s="194" t="s">
        <v>825</v>
      </c>
      <c r="E290" t="s">
        <v>819</v>
      </c>
      <c r="G290" s="16" t="s">
        <v>825</v>
      </c>
      <c r="H290" s="197" t="s">
        <v>1679</v>
      </c>
      <c r="I290" s="164">
        <v>0</v>
      </c>
      <c r="J290" s="166" t="s">
        <v>1226</v>
      </c>
      <c r="K290" s="164">
        <v>0</v>
      </c>
      <c r="L290" s="166" t="s">
        <v>1226</v>
      </c>
      <c r="M290" s="164">
        <v>0</v>
      </c>
      <c r="N290" s="166" t="s">
        <v>1226</v>
      </c>
      <c r="O290" s="3">
        <v>0</v>
      </c>
      <c r="P290" s="4">
        <v>0</v>
      </c>
      <c r="Q290" s="10">
        <v>0</v>
      </c>
      <c r="R290" s="10">
        <v>0</v>
      </c>
      <c r="S290" s="3">
        <v>0</v>
      </c>
      <c r="T290" s="4">
        <v>0</v>
      </c>
      <c r="U290" s="164">
        <f t="shared" si="1825"/>
        <v>0</v>
      </c>
      <c r="V290" s="166" t="s">
        <v>1226</v>
      </c>
      <c r="W290" s="10">
        <v>0</v>
      </c>
      <c r="X290" s="4">
        <v>0</v>
      </c>
      <c r="Y290" s="164">
        <f t="shared" si="1826"/>
        <v>0</v>
      </c>
      <c r="Z290" s="166" t="s">
        <v>1226</v>
      </c>
      <c r="AA290" s="164">
        <f t="shared" si="1827"/>
        <v>0</v>
      </c>
      <c r="AB290" s="166" t="s">
        <v>1226</v>
      </c>
      <c r="AC290" s="3">
        <v>0</v>
      </c>
      <c r="AD290" s="4">
        <v>0</v>
      </c>
      <c r="AE290" s="10">
        <v>0</v>
      </c>
      <c r="AF290" s="10">
        <v>0</v>
      </c>
      <c r="AG290" s="3">
        <v>0</v>
      </c>
      <c r="AH290" s="4">
        <v>0</v>
      </c>
      <c r="AI290" s="164">
        <f t="shared" si="1828"/>
        <v>0</v>
      </c>
      <c r="AJ290" s="166" t="s">
        <v>1226</v>
      </c>
      <c r="AK290" s="164">
        <f t="shared" si="1829"/>
        <v>0</v>
      </c>
      <c r="AL290" s="166" t="s">
        <v>1226</v>
      </c>
      <c r="AM290" s="3">
        <v>0</v>
      </c>
      <c r="AN290" s="4">
        <v>0</v>
      </c>
      <c r="AO290" s="164">
        <f t="shared" si="1830"/>
        <v>0</v>
      </c>
      <c r="AP290" s="166" t="s">
        <v>1226</v>
      </c>
      <c r="AQ290" s="135"/>
      <c r="AR290" s="58">
        <f t="shared" si="1831"/>
        <v>0</v>
      </c>
      <c r="AS290" s="166" t="s">
        <v>1226</v>
      </c>
      <c r="AT290" s="58">
        <f t="shared" si="1832"/>
        <v>0</v>
      </c>
      <c r="AU290" s="166" t="s">
        <v>1226</v>
      </c>
      <c r="AV290" s="58">
        <f t="shared" si="1833"/>
        <v>0</v>
      </c>
      <c r="AW290" s="166" t="s">
        <v>1226</v>
      </c>
      <c r="AX290" s="58">
        <f t="shared" si="1834"/>
        <v>0</v>
      </c>
      <c r="AY290" s="166" t="s">
        <v>1226</v>
      </c>
      <c r="AZ290" s="58">
        <f t="shared" si="1835"/>
        <v>0</v>
      </c>
      <c r="BA290" s="166" t="s">
        <v>1226</v>
      </c>
      <c r="BB290" s="58">
        <f t="shared" si="1836"/>
        <v>0</v>
      </c>
      <c r="BC290" s="166" t="s">
        <v>1226</v>
      </c>
      <c r="BD290" s="98">
        <v>0</v>
      </c>
      <c r="BE290" s="40">
        <v>0</v>
      </c>
      <c r="BF290" s="164">
        <f t="shared" si="1837"/>
        <v>0</v>
      </c>
      <c r="BG290" s="166" t="s">
        <v>1226</v>
      </c>
      <c r="BH290" s="164">
        <f t="shared" si="1838"/>
        <v>0</v>
      </c>
      <c r="BI290" s="166" t="s">
        <v>1226</v>
      </c>
      <c r="BJ290" s="164">
        <f t="shared" si="1839"/>
        <v>0</v>
      </c>
      <c r="BK290" s="166" t="s">
        <v>1226</v>
      </c>
      <c r="BL290" s="98">
        <v>0</v>
      </c>
      <c r="BM290" s="40">
        <v>0</v>
      </c>
      <c r="BN290" s="164">
        <f t="shared" si="1840"/>
        <v>0</v>
      </c>
      <c r="BO290" s="166" t="s">
        <v>1226</v>
      </c>
      <c r="BP290" s="164">
        <f t="shared" si="1841"/>
        <v>0</v>
      </c>
      <c r="BQ290" s="166" t="s">
        <v>1226</v>
      </c>
      <c r="BR290" s="164">
        <f t="shared" si="1842"/>
        <v>0</v>
      </c>
      <c r="BS290" s="166" t="s">
        <v>1226</v>
      </c>
      <c r="BT290" s="135"/>
      <c r="BU290" s="164">
        <f t="shared" si="1724"/>
        <v>0</v>
      </c>
      <c r="BV290" s="166" t="s">
        <v>1226</v>
      </c>
      <c r="BW290" s="146">
        <v>0</v>
      </c>
      <c r="BX290" s="55">
        <v>0</v>
      </c>
      <c r="BY290" s="96">
        <v>0</v>
      </c>
      <c r="BZ290" s="147">
        <v>0</v>
      </c>
      <c r="CA290" s="146"/>
      <c r="CB290" s="147"/>
      <c r="CC290" s="96"/>
      <c r="CD290" s="55"/>
      <c r="CE290" s="96"/>
      <c r="CF290" s="55"/>
      <c r="CG290" s="96"/>
      <c r="CH290" s="96"/>
      <c r="CI290" s="38" t="s">
        <v>1678</v>
      </c>
      <c r="CL290" s="26"/>
    </row>
    <row r="291" spans="1:94" ht="16.5" hidden="1">
      <c r="A291" t="s">
        <v>1531</v>
      </c>
      <c r="B291" s="719" t="s">
        <v>1592</v>
      </c>
      <c r="C291" s="719"/>
      <c r="D291" s="194" t="s">
        <v>1680</v>
      </c>
      <c r="E291" t="s">
        <v>819</v>
      </c>
      <c r="G291" s="16" t="s">
        <v>825</v>
      </c>
      <c r="H291" s="197" t="s">
        <v>2532</v>
      </c>
      <c r="I291" s="164">
        <v>0</v>
      </c>
      <c r="J291" s="166" t="s">
        <v>1226</v>
      </c>
      <c r="K291" s="164">
        <v>0</v>
      </c>
      <c r="L291" s="166" t="s">
        <v>1226</v>
      </c>
      <c r="M291" s="10">
        <v>0</v>
      </c>
      <c r="N291" s="4">
        <v>0</v>
      </c>
      <c r="O291" s="3">
        <v>0</v>
      </c>
      <c r="P291" s="4">
        <v>0</v>
      </c>
      <c r="Q291" s="3">
        <v>0</v>
      </c>
      <c r="R291" s="4">
        <v>0</v>
      </c>
      <c r="S291" s="3">
        <v>0</v>
      </c>
      <c r="T291" s="4">
        <v>0</v>
      </c>
      <c r="U291" s="164">
        <f t="shared" ref="U291:U292" si="1843">+W291</f>
        <v>0</v>
      </c>
      <c r="V291" s="166" t="s">
        <v>1226</v>
      </c>
      <c r="W291" s="3">
        <v>0</v>
      </c>
      <c r="X291" s="4">
        <v>0</v>
      </c>
      <c r="Y291" s="164">
        <f t="shared" ref="Y291:Y292" si="1844">+AA291</f>
        <v>0</v>
      </c>
      <c r="Z291" s="166" t="s">
        <v>1226</v>
      </c>
      <c r="AA291" s="164">
        <f t="shared" ref="AA291:AA292" si="1845">+AC291</f>
        <v>0</v>
      </c>
      <c r="AB291" s="166" t="s">
        <v>1226</v>
      </c>
      <c r="AC291" s="3">
        <v>0</v>
      </c>
      <c r="AD291" s="4">
        <v>0</v>
      </c>
      <c r="AE291" s="10">
        <v>0</v>
      </c>
      <c r="AF291" s="10">
        <v>0</v>
      </c>
      <c r="AG291" s="3">
        <v>0</v>
      </c>
      <c r="AH291" s="4">
        <v>0</v>
      </c>
      <c r="AI291" s="164">
        <f t="shared" ref="AI291:AI292" si="1846">+AG291</f>
        <v>0</v>
      </c>
      <c r="AJ291" s="166" t="s">
        <v>1226</v>
      </c>
      <c r="AK291" s="164">
        <f t="shared" ref="AK291:AK292" si="1847">+AI291</f>
        <v>0</v>
      </c>
      <c r="AL291" s="166" t="s">
        <v>1226</v>
      </c>
      <c r="AM291" s="164">
        <f t="shared" ref="AM291:AM292" si="1848">+AK291</f>
        <v>0</v>
      </c>
      <c r="AN291" s="166" t="s">
        <v>1226</v>
      </c>
      <c r="AO291" s="164">
        <f t="shared" si="1830"/>
        <v>0</v>
      </c>
      <c r="AP291" s="166" t="s">
        <v>1226</v>
      </c>
      <c r="AQ291" s="135"/>
      <c r="AR291" s="58">
        <f t="shared" ref="AR291:AR292" si="1849">+AT291</f>
        <v>0</v>
      </c>
      <c r="AS291" s="166" t="s">
        <v>1226</v>
      </c>
      <c r="AT291" s="58">
        <f t="shared" ref="AT291:AT292" si="1850">+AV291</f>
        <v>0</v>
      </c>
      <c r="AU291" s="166" t="s">
        <v>1226</v>
      </c>
      <c r="AV291" s="58">
        <f t="shared" ref="AV291:AV292" si="1851">+AX291</f>
        <v>0</v>
      </c>
      <c r="AW291" s="166" t="s">
        <v>1226</v>
      </c>
      <c r="AX291" s="58">
        <f t="shared" ref="AX291:AX292" si="1852">+AZ291</f>
        <v>0</v>
      </c>
      <c r="AY291" s="166" t="s">
        <v>1226</v>
      </c>
      <c r="AZ291" s="58">
        <f t="shared" ref="AZ291:AZ292" si="1853">+BB291</f>
        <v>0</v>
      </c>
      <c r="BA291" s="166" t="s">
        <v>1226</v>
      </c>
      <c r="BB291" s="58">
        <f t="shared" ref="BB291:BB292" si="1854">+BD291</f>
        <v>0</v>
      </c>
      <c r="BC291" s="166" t="s">
        <v>1226</v>
      </c>
      <c r="BD291" s="98">
        <v>0</v>
      </c>
      <c r="BE291" s="40">
        <v>0</v>
      </c>
      <c r="BF291" s="164">
        <f t="shared" ref="BF291:BF292" si="1855">+BD291</f>
        <v>0</v>
      </c>
      <c r="BG291" s="166" t="s">
        <v>1226</v>
      </c>
      <c r="BH291" s="164">
        <f t="shared" ref="BH291:BH292" si="1856">+BF291</f>
        <v>0</v>
      </c>
      <c r="BI291" s="166" t="s">
        <v>1226</v>
      </c>
      <c r="BJ291" s="164">
        <f t="shared" ref="BJ291:BJ292" si="1857">+BH291</f>
        <v>0</v>
      </c>
      <c r="BK291" s="166" t="s">
        <v>1226</v>
      </c>
      <c r="BL291" s="98">
        <v>0</v>
      </c>
      <c r="BM291" s="40">
        <v>0</v>
      </c>
      <c r="BN291" s="164">
        <f t="shared" ref="BN291:BN292" si="1858">+BL291</f>
        <v>0</v>
      </c>
      <c r="BO291" s="166" t="s">
        <v>1226</v>
      </c>
      <c r="BP291" s="164">
        <f t="shared" ref="BP291:BP292" si="1859">+BN291</f>
        <v>0</v>
      </c>
      <c r="BQ291" s="166" t="s">
        <v>1226</v>
      </c>
      <c r="BR291" s="164">
        <f t="shared" ref="BR291:BR292" si="1860">+BP291</f>
        <v>0</v>
      </c>
      <c r="BS291" s="166" t="s">
        <v>1226</v>
      </c>
      <c r="BT291" s="135"/>
      <c r="BU291" s="164">
        <f t="shared" si="1724"/>
        <v>0</v>
      </c>
      <c r="BV291" s="166" t="s">
        <v>1226</v>
      </c>
      <c r="BW291" s="146">
        <v>0</v>
      </c>
      <c r="BX291" s="55">
        <v>0</v>
      </c>
      <c r="BY291" s="96">
        <v>0</v>
      </c>
      <c r="BZ291" s="147">
        <v>0</v>
      </c>
      <c r="CA291" s="146"/>
      <c r="CB291" s="147"/>
      <c r="CC291" s="96"/>
      <c r="CD291" s="55"/>
      <c r="CE291" s="96"/>
      <c r="CF291" s="55"/>
      <c r="CG291" s="96"/>
      <c r="CH291" s="96"/>
      <c r="CI291" s="38"/>
      <c r="CL291" s="26"/>
    </row>
    <row r="292" spans="1:94" ht="16.5" hidden="1">
      <c r="A292" t="s">
        <v>1531</v>
      </c>
      <c r="B292" s="719" t="s">
        <v>52</v>
      </c>
      <c r="C292" s="719"/>
      <c r="D292" s="194" t="s">
        <v>1680</v>
      </c>
      <c r="E292" t="s">
        <v>819</v>
      </c>
      <c r="G292" s="16" t="s">
        <v>825</v>
      </c>
      <c r="H292" s="197" t="s">
        <v>1681</v>
      </c>
      <c r="I292" s="164">
        <f>+K292</f>
        <v>1</v>
      </c>
      <c r="J292" s="166" t="s">
        <v>1226</v>
      </c>
      <c r="K292" s="164">
        <f t="shared" ref="K292:K300" si="1861">+M292</f>
        <v>1</v>
      </c>
      <c r="L292" s="166" t="s">
        <v>1226</v>
      </c>
      <c r="M292" s="10">
        <v>1</v>
      </c>
      <c r="N292" s="4">
        <v>1</v>
      </c>
      <c r="O292" s="3">
        <v>2</v>
      </c>
      <c r="P292" s="4">
        <v>0</v>
      </c>
      <c r="Q292" s="3">
        <v>2</v>
      </c>
      <c r="R292" s="4">
        <v>0</v>
      </c>
      <c r="S292" s="3">
        <v>2</v>
      </c>
      <c r="T292" s="4">
        <v>0</v>
      </c>
      <c r="U292" s="164">
        <f t="shared" si="1843"/>
        <v>1</v>
      </c>
      <c r="V292" s="166" t="s">
        <v>1226</v>
      </c>
      <c r="W292" s="3">
        <v>1</v>
      </c>
      <c r="X292" s="4">
        <v>0</v>
      </c>
      <c r="Y292" s="164">
        <f t="shared" si="1844"/>
        <v>0</v>
      </c>
      <c r="Z292" s="166" t="s">
        <v>1226</v>
      </c>
      <c r="AA292" s="164">
        <f t="shared" si="1845"/>
        <v>0</v>
      </c>
      <c r="AB292" s="166" t="s">
        <v>1226</v>
      </c>
      <c r="AC292" s="3">
        <v>0</v>
      </c>
      <c r="AD292" s="4">
        <v>0</v>
      </c>
      <c r="AE292" s="10">
        <v>0</v>
      </c>
      <c r="AF292" s="10">
        <v>0</v>
      </c>
      <c r="AG292" s="3">
        <v>0</v>
      </c>
      <c r="AH292" s="4">
        <v>0</v>
      </c>
      <c r="AI292" s="164">
        <f t="shared" si="1846"/>
        <v>0</v>
      </c>
      <c r="AJ292" s="166" t="s">
        <v>1226</v>
      </c>
      <c r="AK292" s="164">
        <f t="shared" si="1847"/>
        <v>0</v>
      </c>
      <c r="AL292" s="166" t="s">
        <v>1226</v>
      </c>
      <c r="AM292" s="164">
        <f t="shared" si="1848"/>
        <v>0</v>
      </c>
      <c r="AN292" s="166" t="s">
        <v>1226</v>
      </c>
      <c r="AO292" s="164">
        <f t="shared" si="1830"/>
        <v>0</v>
      </c>
      <c r="AP292" s="166" t="s">
        <v>1226</v>
      </c>
      <c r="AQ292" s="135"/>
      <c r="AR292" s="58">
        <f t="shared" si="1849"/>
        <v>0</v>
      </c>
      <c r="AS292" s="166" t="s">
        <v>1226</v>
      </c>
      <c r="AT292" s="58">
        <f t="shared" si="1850"/>
        <v>0</v>
      </c>
      <c r="AU292" s="166" t="s">
        <v>1226</v>
      </c>
      <c r="AV292" s="58">
        <f t="shared" si="1851"/>
        <v>0</v>
      </c>
      <c r="AW292" s="166" t="s">
        <v>1226</v>
      </c>
      <c r="AX292" s="58">
        <f t="shared" si="1852"/>
        <v>0</v>
      </c>
      <c r="AY292" s="166" t="s">
        <v>1226</v>
      </c>
      <c r="AZ292" s="58">
        <f t="shared" si="1853"/>
        <v>0</v>
      </c>
      <c r="BA292" s="166" t="s">
        <v>1226</v>
      </c>
      <c r="BB292" s="58">
        <f t="shared" si="1854"/>
        <v>0</v>
      </c>
      <c r="BC292" s="166" t="s">
        <v>1226</v>
      </c>
      <c r="BD292" s="98">
        <v>0</v>
      </c>
      <c r="BE292" s="40">
        <v>0</v>
      </c>
      <c r="BF292" s="164">
        <f t="shared" si="1855"/>
        <v>0</v>
      </c>
      <c r="BG292" s="166" t="s">
        <v>1226</v>
      </c>
      <c r="BH292" s="164">
        <f t="shared" si="1856"/>
        <v>0</v>
      </c>
      <c r="BI292" s="166" t="s">
        <v>1226</v>
      </c>
      <c r="BJ292" s="164">
        <f t="shared" si="1857"/>
        <v>0</v>
      </c>
      <c r="BK292" s="166" t="s">
        <v>1226</v>
      </c>
      <c r="BL292" s="98">
        <v>0</v>
      </c>
      <c r="BM292" s="40">
        <v>0</v>
      </c>
      <c r="BN292" s="164">
        <f t="shared" si="1858"/>
        <v>0</v>
      </c>
      <c r="BO292" s="166" t="s">
        <v>1226</v>
      </c>
      <c r="BP292" s="164">
        <f t="shared" si="1859"/>
        <v>0</v>
      </c>
      <c r="BQ292" s="166" t="s">
        <v>1226</v>
      </c>
      <c r="BR292" s="164">
        <f t="shared" si="1860"/>
        <v>0</v>
      </c>
      <c r="BS292" s="166" t="s">
        <v>1226</v>
      </c>
      <c r="BT292" s="135"/>
      <c r="BU292" s="164">
        <f t="shared" si="1724"/>
        <v>0</v>
      </c>
      <c r="BV292" s="166" t="s">
        <v>1226</v>
      </c>
      <c r="BW292" s="146">
        <v>0</v>
      </c>
      <c r="BX292" s="55">
        <v>0</v>
      </c>
      <c r="BY292" s="96">
        <v>0</v>
      </c>
      <c r="BZ292" s="147">
        <v>0</v>
      </c>
      <c r="CA292" s="146"/>
      <c r="CB292" s="147"/>
      <c r="CC292" s="96"/>
      <c r="CD292" s="55"/>
      <c r="CE292" s="96"/>
      <c r="CF292" s="55"/>
      <c r="CG292" s="96"/>
      <c r="CH292" s="96"/>
      <c r="CI292" s="38" t="s">
        <v>1682</v>
      </c>
      <c r="CL292" s="26"/>
    </row>
    <row r="293" spans="1:94" ht="16.5" hidden="1">
      <c r="A293" t="s">
        <v>1531</v>
      </c>
      <c r="B293" s="171">
        <v>20153</v>
      </c>
      <c r="C293" s="171"/>
      <c r="D293" s="16" t="s">
        <v>607</v>
      </c>
      <c r="E293" t="s">
        <v>819</v>
      </c>
      <c r="G293" s="16" t="s">
        <v>825</v>
      </c>
      <c r="H293" s="197" t="s">
        <v>1374</v>
      </c>
      <c r="I293" s="9"/>
      <c r="J293" s="2"/>
      <c r="K293" s="164">
        <f t="shared" si="1861"/>
        <v>0</v>
      </c>
      <c r="L293" s="166" t="s">
        <v>1226</v>
      </c>
      <c r="M293" s="10">
        <v>0</v>
      </c>
      <c r="N293" s="4">
        <v>0</v>
      </c>
      <c r="O293" s="3">
        <v>0</v>
      </c>
      <c r="P293" s="4">
        <v>0</v>
      </c>
      <c r="Q293" s="3">
        <v>1</v>
      </c>
      <c r="R293" s="4">
        <v>0</v>
      </c>
      <c r="S293" s="3">
        <v>0</v>
      </c>
      <c r="T293" s="4">
        <v>0</v>
      </c>
      <c r="U293" s="164">
        <f t="shared" ref="U293" si="1862">+S293</f>
        <v>0</v>
      </c>
      <c r="V293" s="166" t="s">
        <v>1226</v>
      </c>
      <c r="W293" s="10">
        <v>1</v>
      </c>
      <c r="X293" s="4">
        <v>0</v>
      </c>
      <c r="Y293" s="164">
        <f t="shared" ref="Y293" si="1863">+AA293</f>
        <v>0</v>
      </c>
      <c r="Z293" s="166" t="s">
        <v>1226</v>
      </c>
      <c r="AA293" s="164">
        <f t="shared" si="1674"/>
        <v>0</v>
      </c>
      <c r="AB293" s="166" t="s">
        <v>1226</v>
      </c>
      <c r="AC293" s="3">
        <v>0</v>
      </c>
      <c r="AD293" s="4">
        <v>0</v>
      </c>
      <c r="AE293" s="10">
        <v>0</v>
      </c>
      <c r="AF293" s="10">
        <v>0</v>
      </c>
      <c r="AG293" s="3">
        <v>0</v>
      </c>
      <c r="AH293" s="4">
        <v>0</v>
      </c>
      <c r="AI293" s="164">
        <f t="shared" ref="AI293" si="1864">+AK293</f>
        <v>0</v>
      </c>
      <c r="AJ293" s="166" t="s">
        <v>1226</v>
      </c>
      <c r="AK293" s="164">
        <f t="shared" ref="AK293" si="1865">+AM293</f>
        <v>0</v>
      </c>
      <c r="AL293" s="166" t="s">
        <v>1226</v>
      </c>
      <c r="AM293" s="3">
        <v>0</v>
      </c>
      <c r="AN293" s="4">
        <v>0</v>
      </c>
      <c r="AO293" s="164">
        <f t="shared" ref="AO293" si="1866">+AM293</f>
        <v>0</v>
      </c>
      <c r="AP293" s="166" t="s">
        <v>1226</v>
      </c>
      <c r="AQ293" s="200">
        <v>42205</v>
      </c>
      <c r="AR293" s="164">
        <f t="shared" si="1579"/>
        <v>0</v>
      </c>
      <c r="AS293" s="166" t="s">
        <v>1226</v>
      </c>
      <c r="AT293" s="164">
        <f t="shared" si="1580"/>
        <v>0</v>
      </c>
      <c r="AU293" s="166" t="s">
        <v>1226</v>
      </c>
      <c r="AV293" s="164">
        <f t="shared" si="1581"/>
        <v>0</v>
      </c>
      <c r="AW293" s="166" t="s">
        <v>1226</v>
      </c>
      <c r="AX293" s="164">
        <f t="shared" si="1582"/>
        <v>0</v>
      </c>
      <c r="AY293" s="166" t="s">
        <v>1226</v>
      </c>
      <c r="AZ293" s="164">
        <f t="shared" si="1583"/>
        <v>0</v>
      </c>
      <c r="BA293" s="166" t="s">
        <v>1226</v>
      </c>
      <c r="BB293" s="164">
        <f t="shared" si="1584"/>
        <v>0</v>
      </c>
      <c r="BC293" s="166" t="s">
        <v>1226</v>
      </c>
      <c r="BD293" s="18">
        <v>0</v>
      </c>
      <c r="BE293" s="40">
        <v>0</v>
      </c>
      <c r="BF293" s="164">
        <f t="shared" si="1585"/>
        <v>0</v>
      </c>
      <c r="BG293" s="166" t="s">
        <v>1226</v>
      </c>
      <c r="BH293" s="164">
        <f t="shared" si="1586"/>
        <v>0</v>
      </c>
      <c r="BI293" s="166" t="s">
        <v>1226</v>
      </c>
      <c r="BJ293" s="164">
        <f t="shared" si="1587"/>
        <v>0</v>
      </c>
      <c r="BK293" s="166" t="s">
        <v>1226</v>
      </c>
      <c r="BL293" s="164">
        <f t="shared" ref="BL293" si="1867">+BJ293</f>
        <v>0</v>
      </c>
      <c r="BM293" s="166" t="s">
        <v>1226</v>
      </c>
      <c r="BN293" s="164">
        <f t="shared" si="1588"/>
        <v>0</v>
      </c>
      <c r="BO293" s="166" t="s">
        <v>1226</v>
      </c>
      <c r="BP293" s="164">
        <f t="shared" si="1589"/>
        <v>0</v>
      </c>
      <c r="BQ293" s="166" t="s">
        <v>1226</v>
      </c>
      <c r="BR293" s="164">
        <f t="shared" ref="BR293:BR296" si="1868">+BP293</f>
        <v>0</v>
      </c>
      <c r="BS293" s="166" t="s">
        <v>1226</v>
      </c>
      <c r="BT293" s="135"/>
      <c r="BU293" s="164">
        <f t="shared" si="1724"/>
        <v>0</v>
      </c>
      <c r="BV293" s="166" t="s">
        <v>1226</v>
      </c>
      <c r="BW293" s="146">
        <v>0</v>
      </c>
      <c r="BX293" s="55">
        <v>0</v>
      </c>
      <c r="BY293" s="96">
        <v>0</v>
      </c>
      <c r="BZ293" s="147">
        <v>0</v>
      </c>
      <c r="CA293" s="146"/>
      <c r="CB293" s="147"/>
      <c r="CC293" s="96"/>
      <c r="CD293" s="55"/>
      <c r="CE293" s="96"/>
      <c r="CF293" s="147"/>
      <c r="CG293" s="146"/>
      <c r="CH293" s="146"/>
      <c r="CI293" s="38" t="s">
        <v>156</v>
      </c>
      <c r="CJ293" t="s">
        <v>608</v>
      </c>
      <c r="CL293" s="26"/>
    </row>
    <row r="294" spans="1:94" ht="16.5" hidden="1">
      <c r="A294" t="s">
        <v>1531</v>
      </c>
      <c r="B294">
        <v>20180</v>
      </c>
      <c r="D294" s="16" t="s">
        <v>609</v>
      </c>
      <c r="E294" t="s">
        <v>819</v>
      </c>
      <c r="G294" s="16" t="s">
        <v>825</v>
      </c>
      <c r="H294" s="197" t="s">
        <v>1375</v>
      </c>
      <c r="I294" s="9"/>
      <c r="J294" s="2"/>
      <c r="K294" s="164">
        <f t="shared" si="1861"/>
        <v>0</v>
      </c>
      <c r="L294" s="166" t="s">
        <v>1226</v>
      </c>
      <c r="M294" s="164">
        <f t="shared" ref="M294" si="1869">+O294</f>
        <v>0</v>
      </c>
      <c r="N294" s="166" t="s">
        <v>1226</v>
      </c>
      <c r="O294" s="164">
        <f t="shared" ref="O294" si="1870">+Q294</f>
        <v>0</v>
      </c>
      <c r="P294" s="166" t="s">
        <v>1226</v>
      </c>
      <c r="Q294" s="10">
        <v>0</v>
      </c>
      <c r="R294" s="10">
        <v>0</v>
      </c>
      <c r="S294" s="3">
        <v>0</v>
      </c>
      <c r="T294" s="4">
        <v>0</v>
      </c>
      <c r="U294" s="164">
        <f t="shared" ref="U294" si="1871">+S294</f>
        <v>0</v>
      </c>
      <c r="V294" s="166" t="s">
        <v>1226</v>
      </c>
      <c r="W294" s="10">
        <v>0</v>
      </c>
      <c r="X294" s="4">
        <v>0</v>
      </c>
      <c r="Y294" s="164">
        <f t="shared" ref="Y294" si="1872">+AA294</f>
        <v>0</v>
      </c>
      <c r="Z294" s="166" t="s">
        <v>1226</v>
      </c>
      <c r="AA294" s="10">
        <v>0</v>
      </c>
      <c r="AB294" s="10">
        <v>0</v>
      </c>
      <c r="AC294" s="3">
        <v>0</v>
      </c>
      <c r="AD294" s="4">
        <v>0</v>
      </c>
      <c r="AE294" s="10">
        <v>0</v>
      </c>
      <c r="AF294" s="10">
        <v>0</v>
      </c>
      <c r="AG294" s="3">
        <v>0</v>
      </c>
      <c r="AH294" s="4">
        <v>0</v>
      </c>
      <c r="AI294" s="164">
        <f t="shared" ref="AI294" si="1873">+AK294</f>
        <v>0</v>
      </c>
      <c r="AJ294" s="166" t="s">
        <v>1226</v>
      </c>
      <c r="AK294" s="164">
        <f t="shared" ref="AK294" si="1874">+AM294</f>
        <v>0</v>
      </c>
      <c r="AL294" s="166" t="s">
        <v>1226</v>
      </c>
      <c r="AM294" s="3">
        <v>0</v>
      </c>
      <c r="AN294" s="4">
        <v>0</v>
      </c>
      <c r="AO294" s="164">
        <f t="shared" ref="AO294" si="1875">+AM294</f>
        <v>0</v>
      </c>
      <c r="AP294" s="166" t="s">
        <v>1226</v>
      </c>
      <c r="AQ294" s="132"/>
      <c r="AR294" s="164">
        <f t="shared" ref="AR294:AR295" si="1876">+AT294</f>
        <v>0</v>
      </c>
      <c r="AS294" s="166" t="s">
        <v>1226</v>
      </c>
      <c r="AT294" s="164">
        <f t="shared" ref="AT294:AT295" si="1877">+AV294</f>
        <v>0</v>
      </c>
      <c r="AU294" s="166" t="s">
        <v>1226</v>
      </c>
      <c r="AV294" s="39">
        <v>0</v>
      </c>
      <c r="AW294" s="40">
        <v>0</v>
      </c>
      <c r="AX294" s="58">
        <f t="shared" ref="AX294:AX295" si="1878">+AV294</f>
        <v>0</v>
      </c>
      <c r="AY294" s="168" t="s">
        <v>54</v>
      </c>
      <c r="AZ294" s="58">
        <f t="shared" ref="AZ294:AZ295" si="1879">+AX294</f>
        <v>0</v>
      </c>
      <c r="BA294" s="168" t="s">
        <v>54</v>
      </c>
      <c r="BB294" s="58">
        <f t="shared" ref="BB294" si="1880">+AZ294</f>
        <v>0</v>
      </c>
      <c r="BC294" s="166" t="s">
        <v>1226</v>
      </c>
      <c r="BD294" s="18">
        <v>0</v>
      </c>
      <c r="BE294" s="40">
        <v>0</v>
      </c>
      <c r="BF294" s="164">
        <f t="shared" si="1585"/>
        <v>0</v>
      </c>
      <c r="BG294" s="166" t="s">
        <v>1226</v>
      </c>
      <c r="BH294" s="164">
        <f t="shared" si="1586"/>
        <v>0</v>
      </c>
      <c r="BI294" s="166" t="s">
        <v>1226</v>
      </c>
      <c r="BJ294" s="164">
        <f t="shared" si="1587"/>
        <v>0</v>
      </c>
      <c r="BK294" s="166" t="s">
        <v>1226</v>
      </c>
      <c r="BL294" s="18">
        <v>0</v>
      </c>
      <c r="BM294" s="40">
        <v>0</v>
      </c>
      <c r="BN294" s="164">
        <f t="shared" si="1588"/>
        <v>0</v>
      </c>
      <c r="BO294" s="166" t="s">
        <v>1226</v>
      </c>
      <c r="BP294" s="164">
        <f t="shared" si="1589"/>
        <v>0</v>
      </c>
      <c r="BQ294" s="166" t="s">
        <v>1226</v>
      </c>
      <c r="BR294" s="164">
        <f t="shared" si="1868"/>
        <v>0</v>
      </c>
      <c r="BS294" s="166" t="s">
        <v>1226</v>
      </c>
      <c r="BT294" s="132"/>
      <c r="BU294" s="164">
        <v>0</v>
      </c>
      <c r="BV294" s="166" t="s">
        <v>1226</v>
      </c>
      <c r="BW294" s="146">
        <v>0</v>
      </c>
      <c r="BX294" s="147">
        <v>0</v>
      </c>
      <c r="BY294" s="576">
        <v>3</v>
      </c>
      <c r="BZ294" s="793">
        <v>0</v>
      </c>
      <c r="CA294" s="146"/>
      <c r="CB294" s="147"/>
      <c r="CC294" s="96"/>
      <c r="CD294" s="55"/>
      <c r="CE294" s="96"/>
      <c r="CF294" s="147"/>
      <c r="CG294" s="146"/>
      <c r="CH294" s="146"/>
      <c r="CI294" s="38" t="s">
        <v>156</v>
      </c>
      <c r="CJ294" t="s">
        <v>610</v>
      </c>
      <c r="CL294" s="26"/>
    </row>
    <row r="295" spans="1:94" ht="16.5" hidden="1">
      <c r="A295" t="s">
        <v>1531</v>
      </c>
      <c r="B295">
        <v>20064</v>
      </c>
      <c r="D295" s="16" t="s">
        <v>612</v>
      </c>
      <c r="E295" t="s">
        <v>819</v>
      </c>
      <c r="G295" s="16" t="s">
        <v>825</v>
      </c>
      <c r="H295" s="197" t="s">
        <v>1376</v>
      </c>
      <c r="I295" s="9"/>
      <c r="J295" s="2"/>
      <c r="K295" s="164">
        <f t="shared" si="1861"/>
        <v>1</v>
      </c>
      <c r="L295" s="166" t="s">
        <v>1226</v>
      </c>
      <c r="M295" s="164">
        <f t="shared" ref="M295" si="1881">+O295</f>
        <v>1</v>
      </c>
      <c r="N295" s="166" t="s">
        <v>1226</v>
      </c>
      <c r="O295" s="164">
        <f t="shared" ref="O295" si="1882">+Q295</f>
        <v>1</v>
      </c>
      <c r="P295" s="166" t="s">
        <v>1226</v>
      </c>
      <c r="Q295" s="10">
        <v>1</v>
      </c>
      <c r="R295" s="10">
        <v>0</v>
      </c>
      <c r="S295" s="3">
        <v>0</v>
      </c>
      <c r="T295" s="4">
        <v>0</v>
      </c>
      <c r="U295" s="164">
        <f t="shared" ref="U295" si="1883">+S295</f>
        <v>0</v>
      </c>
      <c r="V295" s="166" t="s">
        <v>1226</v>
      </c>
      <c r="W295" s="10">
        <v>0</v>
      </c>
      <c r="X295" s="4">
        <v>0</v>
      </c>
      <c r="Y295" s="164">
        <f t="shared" ref="Y295" si="1884">+AA295</f>
        <v>0</v>
      </c>
      <c r="Z295" s="166" t="s">
        <v>1226</v>
      </c>
      <c r="AA295" s="10">
        <v>0</v>
      </c>
      <c r="AB295" s="10">
        <v>0</v>
      </c>
      <c r="AC295" s="3">
        <v>0</v>
      </c>
      <c r="AD295" s="4">
        <v>0</v>
      </c>
      <c r="AE295" s="10">
        <v>0</v>
      </c>
      <c r="AF295" s="10">
        <v>0</v>
      </c>
      <c r="AG295" s="3">
        <v>0</v>
      </c>
      <c r="AH295" s="4">
        <v>0</v>
      </c>
      <c r="AI295" s="164">
        <f t="shared" ref="AI295" si="1885">+AK295</f>
        <v>0</v>
      </c>
      <c r="AJ295" s="166" t="s">
        <v>1226</v>
      </c>
      <c r="AK295" s="164">
        <f t="shared" ref="AK295" si="1886">+AM295</f>
        <v>0</v>
      </c>
      <c r="AL295" s="166" t="s">
        <v>1226</v>
      </c>
      <c r="AM295" s="3">
        <v>0</v>
      </c>
      <c r="AN295" s="4">
        <v>0</v>
      </c>
      <c r="AO295" s="164">
        <f t="shared" ref="AO295" si="1887">+AM295</f>
        <v>0</v>
      </c>
      <c r="AP295" s="166" t="s">
        <v>1226</v>
      </c>
      <c r="AQ295" s="132"/>
      <c r="AR295" s="164">
        <f t="shared" si="1876"/>
        <v>0</v>
      </c>
      <c r="AS295" s="166" t="s">
        <v>1226</v>
      </c>
      <c r="AT295" s="164">
        <f t="shared" si="1877"/>
        <v>0</v>
      </c>
      <c r="AU295" s="166" t="s">
        <v>1226</v>
      </c>
      <c r="AV295" s="39">
        <v>0</v>
      </c>
      <c r="AW295" s="40">
        <v>0</v>
      </c>
      <c r="AX295" s="58">
        <f t="shared" si="1878"/>
        <v>0</v>
      </c>
      <c r="AY295" s="168" t="s">
        <v>54</v>
      </c>
      <c r="AZ295" s="58">
        <f t="shared" si="1879"/>
        <v>0</v>
      </c>
      <c r="BA295" s="168" t="s">
        <v>54</v>
      </c>
      <c r="BB295" s="18">
        <v>0</v>
      </c>
      <c r="BC295" s="40">
        <v>0</v>
      </c>
      <c r="BD295" s="18">
        <v>0</v>
      </c>
      <c r="BE295" s="40">
        <v>0</v>
      </c>
      <c r="BF295" s="164">
        <f t="shared" si="1585"/>
        <v>0</v>
      </c>
      <c r="BG295" s="166" t="s">
        <v>1226</v>
      </c>
      <c r="BH295" s="164">
        <f t="shared" si="1586"/>
        <v>0</v>
      </c>
      <c r="BI295" s="166" t="s">
        <v>1226</v>
      </c>
      <c r="BJ295" s="164">
        <f t="shared" si="1587"/>
        <v>0</v>
      </c>
      <c r="BK295" s="166" t="s">
        <v>1226</v>
      </c>
      <c r="BL295" s="18">
        <v>0</v>
      </c>
      <c r="BM295" s="40">
        <v>0</v>
      </c>
      <c r="BN295" s="164">
        <f t="shared" si="1588"/>
        <v>0</v>
      </c>
      <c r="BO295" s="166" t="s">
        <v>1226</v>
      </c>
      <c r="BP295" s="164">
        <f t="shared" si="1589"/>
        <v>0</v>
      </c>
      <c r="BQ295" s="166" t="s">
        <v>1226</v>
      </c>
      <c r="BR295" s="164">
        <f t="shared" si="1868"/>
        <v>0</v>
      </c>
      <c r="BS295" s="166" t="s">
        <v>1226</v>
      </c>
      <c r="BT295" s="132"/>
      <c r="BU295" s="164">
        <v>0</v>
      </c>
      <c r="BV295" s="166" t="s">
        <v>1226</v>
      </c>
      <c r="BW295" s="146">
        <v>0</v>
      </c>
      <c r="BX295" s="147">
        <v>0</v>
      </c>
      <c r="BY295" s="164">
        <f t="shared" ref="BY295" si="1888">+BW295</f>
        <v>0</v>
      </c>
      <c r="BZ295" s="166" t="s">
        <v>1226</v>
      </c>
      <c r="CA295" s="146"/>
      <c r="CB295" s="147"/>
      <c r="CC295" s="96"/>
      <c r="CD295" s="55"/>
      <c r="CE295" s="96"/>
      <c r="CF295" s="147"/>
      <c r="CG295" s="146"/>
      <c r="CH295" s="146"/>
      <c r="CI295" s="38" t="s">
        <v>156</v>
      </c>
      <c r="CJ295" t="s">
        <v>611</v>
      </c>
      <c r="CL295" s="26"/>
    </row>
    <row r="296" spans="1:94" ht="16.5" hidden="1">
      <c r="A296" t="s">
        <v>1531</v>
      </c>
      <c r="B296" s="61" t="s">
        <v>52</v>
      </c>
      <c r="C296" s="61"/>
      <c r="D296" s="16" t="s">
        <v>844</v>
      </c>
      <c r="E296" t="s">
        <v>819</v>
      </c>
      <c r="G296" s="16" t="s">
        <v>825</v>
      </c>
      <c r="H296" s="197" t="s">
        <v>1377</v>
      </c>
      <c r="I296" s="9"/>
      <c r="J296" s="2"/>
      <c r="K296" s="164" t="str">
        <f t="shared" si="1861"/>
        <v>?</v>
      </c>
      <c r="L296" s="166" t="s">
        <v>1226</v>
      </c>
      <c r="M296" s="164" t="str">
        <f t="shared" ref="M296" si="1889">+O296</f>
        <v>?</v>
      </c>
      <c r="N296" s="166" t="s">
        <v>1226</v>
      </c>
      <c r="O296" s="164" t="str">
        <f t="shared" ref="O296" si="1890">+Q296</f>
        <v>?</v>
      </c>
      <c r="P296" s="166" t="s">
        <v>1226</v>
      </c>
      <c r="Q296" s="10" t="s">
        <v>52</v>
      </c>
      <c r="R296" s="10">
        <v>0</v>
      </c>
      <c r="S296" s="3" t="s">
        <v>52</v>
      </c>
      <c r="T296" s="4">
        <v>0</v>
      </c>
      <c r="U296" s="164" t="str">
        <f t="shared" ref="U296:U298" si="1891">+S296</f>
        <v>?</v>
      </c>
      <c r="V296" s="166" t="s">
        <v>1226</v>
      </c>
      <c r="W296" s="10" t="s">
        <v>52</v>
      </c>
      <c r="X296" s="4">
        <v>0</v>
      </c>
      <c r="Y296" s="164" t="str">
        <f t="shared" ref="Y296:Y298" si="1892">+AA296</f>
        <v>?</v>
      </c>
      <c r="Z296" s="166" t="s">
        <v>1226</v>
      </c>
      <c r="AA296" s="10" t="s">
        <v>52</v>
      </c>
      <c r="AB296" s="10">
        <v>0</v>
      </c>
      <c r="AC296" s="3" t="s">
        <v>52</v>
      </c>
      <c r="AD296" s="4"/>
      <c r="AE296" s="3" t="s">
        <v>52</v>
      </c>
      <c r="AF296" s="4"/>
      <c r="AG296" s="3" t="s">
        <v>52</v>
      </c>
      <c r="AH296" s="4">
        <v>0</v>
      </c>
      <c r="AI296" s="164">
        <f t="shared" ref="AI296:AI298" si="1893">+AK296</f>
        <v>0</v>
      </c>
      <c r="AJ296" s="166" t="s">
        <v>1226</v>
      </c>
      <c r="AK296" s="164">
        <f t="shared" ref="AK296:AK298" si="1894">+AM296</f>
        <v>0</v>
      </c>
      <c r="AL296" s="166" t="s">
        <v>1226</v>
      </c>
      <c r="AM296" s="3"/>
      <c r="AN296" s="4"/>
      <c r="AO296" s="164">
        <f t="shared" ref="AO296:AO298" si="1895">+AM296</f>
        <v>0</v>
      </c>
      <c r="AP296" s="166" t="s">
        <v>1226</v>
      </c>
      <c r="AQ296" s="132"/>
      <c r="AR296" s="39"/>
      <c r="AS296" s="100"/>
      <c r="AT296" s="52"/>
      <c r="AU296" s="105"/>
      <c r="AV296" s="39"/>
      <c r="AW296" s="40"/>
      <c r="AX296" s="98"/>
      <c r="AY296" s="40"/>
      <c r="AZ296" s="98"/>
      <c r="BA296" s="40"/>
      <c r="BB296" s="98"/>
      <c r="BC296" s="40"/>
      <c r="BD296" s="98" t="s">
        <v>52</v>
      </c>
      <c r="BE296" s="40"/>
      <c r="BF296" s="164" t="str">
        <f t="shared" si="1585"/>
        <v>?</v>
      </c>
      <c r="BG296" s="166" t="s">
        <v>1226</v>
      </c>
      <c r="BH296" s="164" t="str">
        <f t="shared" si="1586"/>
        <v>?</v>
      </c>
      <c r="BI296" s="166" t="s">
        <v>1226</v>
      </c>
      <c r="BJ296" s="164" t="str">
        <f t="shared" si="1587"/>
        <v>?</v>
      </c>
      <c r="BK296" s="166" t="s">
        <v>1226</v>
      </c>
      <c r="BL296" s="18" t="s">
        <v>52</v>
      </c>
      <c r="BM296" s="40"/>
      <c r="BN296" s="164" t="str">
        <f t="shared" si="1588"/>
        <v>?</v>
      </c>
      <c r="BO296" s="166" t="s">
        <v>1226</v>
      </c>
      <c r="BP296" s="164" t="str">
        <f t="shared" si="1589"/>
        <v>?</v>
      </c>
      <c r="BQ296" s="166" t="s">
        <v>1226</v>
      </c>
      <c r="BR296" s="164" t="str">
        <f t="shared" si="1868"/>
        <v>?</v>
      </c>
      <c r="BS296" s="166" t="s">
        <v>1226</v>
      </c>
      <c r="BT296" s="132"/>
      <c r="BU296" s="164">
        <v>0</v>
      </c>
      <c r="BV296" s="166" t="s">
        <v>1226</v>
      </c>
      <c r="BW296" s="146" t="s">
        <v>52</v>
      </c>
      <c r="BX296" s="147">
        <v>0</v>
      </c>
      <c r="BY296" s="164" t="str">
        <f t="shared" ref="BY296" si="1896">+BW296</f>
        <v>?</v>
      </c>
      <c r="BZ296" s="166" t="s">
        <v>1226</v>
      </c>
      <c r="CA296" s="146"/>
      <c r="CB296" s="147"/>
      <c r="CC296" s="96"/>
      <c r="CD296" s="55"/>
      <c r="CE296" s="96"/>
      <c r="CF296" s="147"/>
      <c r="CG296" s="146"/>
      <c r="CH296" s="146"/>
      <c r="CI296" s="125" t="s">
        <v>1632</v>
      </c>
      <c r="CL296" s="26"/>
    </row>
    <row r="297" spans="1:94" ht="17.25" hidden="1">
      <c r="A297" t="s">
        <v>1531</v>
      </c>
      <c r="B297" s="71">
        <v>20131</v>
      </c>
      <c r="C297" s="71"/>
      <c r="D297" s="16" t="s">
        <v>243</v>
      </c>
      <c r="E297" t="s">
        <v>819</v>
      </c>
      <c r="F297" s="1075" t="s">
        <v>2724</v>
      </c>
      <c r="G297" s="16" t="s">
        <v>825</v>
      </c>
      <c r="H297" s="197" t="s">
        <v>1652</v>
      </c>
      <c r="I297" s="164">
        <f>+K297</f>
        <v>4</v>
      </c>
      <c r="J297" s="166" t="s">
        <v>1226</v>
      </c>
      <c r="K297" s="164">
        <f t="shared" si="1861"/>
        <v>4</v>
      </c>
      <c r="L297" s="166" t="s">
        <v>1226</v>
      </c>
      <c r="M297" s="10">
        <v>4</v>
      </c>
      <c r="N297" s="4">
        <v>0</v>
      </c>
      <c r="O297" s="10">
        <v>4</v>
      </c>
      <c r="P297" s="4">
        <v>0</v>
      </c>
      <c r="Q297" s="10">
        <v>4</v>
      </c>
      <c r="R297" s="4">
        <v>0</v>
      </c>
      <c r="S297" s="3">
        <v>3</v>
      </c>
      <c r="T297" s="4">
        <v>0</v>
      </c>
      <c r="U297" s="164">
        <f t="shared" ref="U297" si="1897">+S297</f>
        <v>3</v>
      </c>
      <c r="V297" s="166" t="s">
        <v>1226</v>
      </c>
      <c r="W297" s="10">
        <v>3</v>
      </c>
      <c r="X297" s="4">
        <v>0</v>
      </c>
      <c r="Y297" s="164">
        <f t="shared" si="1892"/>
        <v>0</v>
      </c>
      <c r="Z297" s="166" t="s">
        <v>1226</v>
      </c>
      <c r="AA297" s="164">
        <f t="shared" ref="AA297" si="1898">+AC297</f>
        <v>0</v>
      </c>
      <c r="AB297" s="166" t="s">
        <v>1226</v>
      </c>
      <c r="AC297" s="164">
        <f t="shared" ref="AC297" si="1899">+AE297</f>
        <v>0</v>
      </c>
      <c r="AD297" s="166" t="s">
        <v>1226</v>
      </c>
      <c r="AE297" s="10">
        <v>0</v>
      </c>
      <c r="AF297" s="10">
        <v>0</v>
      </c>
      <c r="AG297" s="3">
        <v>0</v>
      </c>
      <c r="AH297" s="4">
        <v>0</v>
      </c>
      <c r="AI297" s="164">
        <f t="shared" ref="AI297" si="1900">+AG297</f>
        <v>0</v>
      </c>
      <c r="AJ297" s="166" t="s">
        <v>1226</v>
      </c>
      <c r="AK297" s="164">
        <f t="shared" ref="AK297" si="1901">+AI297</f>
        <v>0</v>
      </c>
      <c r="AL297" s="166" t="s">
        <v>1226</v>
      </c>
      <c r="AM297" s="3">
        <v>0</v>
      </c>
      <c r="AN297" s="4">
        <v>0</v>
      </c>
      <c r="AO297" s="164">
        <f t="shared" si="1895"/>
        <v>0</v>
      </c>
      <c r="AP297" s="166" t="s">
        <v>1226</v>
      </c>
      <c r="AQ297" s="132"/>
      <c r="AR297" s="58">
        <f t="shared" ref="AR297" si="1902">+AT297</f>
        <v>0</v>
      </c>
      <c r="AS297" s="166" t="s">
        <v>1226</v>
      </c>
      <c r="AT297" s="58">
        <f t="shared" ref="AT297" si="1903">+AV297</f>
        <v>0</v>
      </c>
      <c r="AU297" s="166" t="s">
        <v>1226</v>
      </c>
      <c r="AV297" s="58">
        <f t="shared" ref="AV297" si="1904">+AX297</f>
        <v>0</v>
      </c>
      <c r="AW297" s="166" t="s">
        <v>1226</v>
      </c>
      <c r="AX297" s="58">
        <f t="shared" ref="AX297" si="1905">+AZ297</f>
        <v>0</v>
      </c>
      <c r="AY297" s="166" t="s">
        <v>1226</v>
      </c>
      <c r="AZ297" s="58">
        <f t="shared" ref="AZ297" si="1906">+BB297</f>
        <v>0</v>
      </c>
      <c r="BA297" s="166" t="s">
        <v>1226</v>
      </c>
      <c r="BB297" s="164">
        <f t="shared" ref="BB297:BB298" si="1907">+BD297</f>
        <v>0</v>
      </c>
      <c r="BC297" s="166" t="s">
        <v>1226</v>
      </c>
      <c r="BD297" s="39">
        <v>0</v>
      </c>
      <c r="BE297" s="40">
        <v>0</v>
      </c>
      <c r="BF297" s="164">
        <f t="shared" si="1585"/>
        <v>0</v>
      </c>
      <c r="BG297" s="166" t="s">
        <v>1226</v>
      </c>
      <c r="BH297" s="39">
        <v>0</v>
      </c>
      <c r="BI297" s="40">
        <v>0</v>
      </c>
      <c r="BJ297" s="163">
        <v>2</v>
      </c>
      <c r="BK297" s="208">
        <v>0</v>
      </c>
      <c r="BL297" s="164">
        <f>+BH297</f>
        <v>0</v>
      </c>
      <c r="BM297" s="166" t="s">
        <v>1226</v>
      </c>
      <c r="BN297" s="164">
        <f t="shared" si="1588"/>
        <v>0</v>
      </c>
      <c r="BO297" s="166" t="s">
        <v>1226</v>
      </c>
      <c r="BP297" s="164">
        <f t="shared" si="1589"/>
        <v>0</v>
      </c>
      <c r="BQ297" s="166" t="s">
        <v>1226</v>
      </c>
      <c r="BR297" s="164">
        <f t="shared" ref="BR297" si="1908">+BP297</f>
        <v>0</v>
      </c>
      <c r="BS297" s="166" t="s">
        <v>1226</v>
      </c>
      <c r="BT297" s="132"/>
      <c r="BU297" s="164">
        <v>0</v>
      </c>
      <c r="BV297" s="166" t="s">
        <v>1226</v>
      </c>
      <c r="BW297" s="146">
        <v>0</v>
      </c>
      <c r="BX297" s="147">
        <v>0</v>
      </c>
      <c r="BY297" s="164">
        <f t="shared" ref="BY297" si="1909">+BW297</f>
        <v>0</v>
      </c>
      <c r="BZ297" s="166" t="s">
        <v>1226</v>
      </c>
      <c r="CA297" s="146"/>
      <c r="CB297" s="147"/>
      <c r="CC297" s="96"/>
      <c r="CD297" s="55"/>
      <c r="CE297" s="96"/>
      <c r="CF297" s="147"/>
      <c r="CG297" s="146"/>
      <c r="CH297" s="146"/>
      <c r="CI297" s="125"/>
      <c r="CL297" s="26"/>
    </row>
    <row r="298" spans="1:94" ht="16.5" hidden="1">
      <c r="A298" t="s">
        <v>1531</v>
      </c>
      <c r="B298">
        <v>20134</v>
      </c>
      <c r="D298" s="16" t="s">
        <v>753</v>
      </c>
      <c r="E298" t="s">
        <v>819</v>
      </c>
      <c r="G298" s="16" t="s">
        <v>825</v>
      </c>
      <c r="H298" s="197" t="s">
        <v>1378</v>
      </c>
      <c r="I298" s="9"/>
      <c r="J298" s="2"/>
      <c r="K298" s="164">
        <f t="shared" si="1861"/>
        <v>9</v>
      </c>
      <c r="L298" s="166" t="s">
        <v>1226</v>
      </c>
      <c r="M298" s="10">
        <v>9</v>
      </c>
      <c r="N298" s="4">
        <v>0</v>
      </c>
      <c r="O298" s="172">
        <v>7</v>
      </c>
      <c r="P298" s="394">
        <v>0</v>
      </c>
      <c r="Q298" s="10">
        <v>2</v>
      </c>
      <c r="R298" s="10">
        <v>0</v>
      </c>
      <c r="S298" s="3">
        <v>0</v>
      </c>
      <c r="T298" s="4">
        <v>0</v>
      </c>
      <c r="U298" s="164">
        <f t="shared" si="1891"/>
        <v>0</v>
      </c>
      <c r="V298" s="166" t="s">
        <v>1226</v>
      </c>
      <c r="W298" s="10">
        <v>0</v>
      </c>
      <c r="X298" s="4">
        <v>0</v>
      </c>
      <c r="Y298" s="164">
        <f t="shared" si="1892"/>
        <v>0</v>
      </c>
      <c r="Z298" s="166" t="s">
        <v>1226</v>
      </c>
      <c r="AA298" s="164">
        <f t="shared" ref="AA298" si="1910">+AC298</f>
        <v>0</v>
      </c>
      <c r="AB298" s="166" t="s">
        <v>1226</v>
      </c>
      <c r="AC298" s="164">
        <f t="shared" ref="AC298" si="1911">+AE298</f>
        <v>0</v>
      </c>
      <c r="AD298" s="166" t="s">
        <v>1226</v>
      </c>
      <c r="AE298" s="10">
        <v>0</v>
      </c>
      <c r="AF298" s="10">
        <v>0</v>
      </c>
      <c r="AG298" s="3">
        <v>0</v>
      </c>
      <c r="AH298" s="4">
        <v>0</v>
      </c>
      <c r="AI298" s="164">
        <f t="shared" si="1893"/>
        <v>0</v>
      </c>
      <c r="AJ298" s="166" t="s">
        <v>1226</v>
      </c>
      <c r="AK298" s="164">
        <f t="shared" si="1894"/>
        <v>0</v>
      </c>
      <c r="AL298" s="166" t="s">
        <v>1226</v>
      </c>
      <c r="AM298" s="3">
        <v>0</v>
      </c>
      <c r="AN298" s="4">
        <v>0</v>
      </c>
      <c r="AO298" s="164">
        <f t="shared" si="1895"/>
        <v>0</v>
      </c>
      <c r="AP298" s="166" t="s">
        <v>1226</v>
      </c>
      <c r="AQ298" s="135"/>
      <c r="AR298" s="39">
        <v>0</v>
      </c>
      <c r="AS298" s="4">
        <v>0</v>
      </c>
      <c r="AT298" s="164">
        <f t="shared" ref="AT298" si="1912">+AV298</f>
        <v>0</v>
      </c>
      <c r="AU298" s="166" t="s">
        <v>1226</v>
      </c>
      <c r="AV298" s="164">
        <f t="shared" ref="AV298" si="1913">+AX298</f>
        <v>0</v>
      </c>
      <c r="AW298" s="166" t="s">
        <v>1226</v>
      </c>
      <c r="AX298" s="164">
        <f t="shared" ref="AX298" si="1914">+AZ298</f>
        <v>0</v>
      </c>
      <c r="AY298" s="166" t="s">
        <v>1226</v>
      </c>
      <c r="AZ298" s="164">
        <f t="shared" ref="AZ298" si="1915">+BB298</f>
        <v>0</v>
      </c>
      <c r="BA298" s="166" t="s">
        <v>1226</v>
      </c>
      <c r="BB298" s="164">
        <f t="shared" si="1907"/>
        <v>0</v>
      </c>
      <c r="BC298" s="166" t="s">
        <v>1226</v>
      </c>
      <c r="BD298" s="18">
        <v>0</v>
      </c>
      <c r="BE298" s="40">
        <v>0</v>
      </c>
      <c r="BF298" s="164">
        <f t="shared" ref="BF298" si="1916">+BD298</f>
        <v>0</v>
      </c>
      <c r="BG298" s="166" t="s">
        <v>1226</v>
      </c>
      <c r="BH298" s="39">
        <v>0</v>
      </c>
      <c r="BI298" s="40">
        <v>0</v>
      </c>
      <c r="BJ298" s="98">
        <v>0</v>
      </c>
      <c r="BK298" s="40">
        <v>0</v>
      </c>
      <c r="BL298" s="164">
        <f t="shared" ref="BL298:BL300" si="1917">+BJ298</f>
        <v>0</v>
      </c>
      <c r="BM298" s="166" t="s">
        <v>1226</v>
      </c>
      <c r="BN298" s="164">
        <f t="shared" ref="BN298:BN300" si="1918">+BL298</f>
        <v>0</v>
      </c>
      <c r="BO298" s="166" t="s">
        <v>1226</v>
      </c>
      <c r="BP298" s="164">
        <f t="shared" ref="BP298:BP300" si="1919">+BN298</f>
        <v>0</v>
      </c>
      <c r="BQ298" s="166" t="s">
        <v>1226</v>
      </c>
      <c r="BR298" s="164">
        <f t="shared" ref="BR298:BR299" si="1920">+BP298</f>
        <v>0</v>
      </c>
      <c r="BS298" s="166" t="s">
        <v>1226</v>
      </c>
      <c r="BT298" s="135"/>
      <c r="BU298" s="164">
        <v>0</v>
      </c>
      <c r="BV298" s="166" t="s">
        <v>1226</v>
      </c>
      <c r="BW298" s="146">
        <v>0</v>
      </c>
      <c r="BX298" s="147">
        <v>0</v>
      </c>
      <c r="BY298" s="164">
        <f t="shared" ref="BY298:BY299" si="1921">+BW298</f>
        <v>0</v>
      </c>
      <c r="BZ298" s="166" t="s">
        <v>1226</v>
      </c>
      <c r="CA298" s="146"/>
      <c r="CB298" s="147"/>
      <c r="CC298" s="96"/>
      <c r="CD298" s="55"/>
      <c r="CE298" s="96"/>
      <c r="CF298" s="147"/>
      <c r="CG298" s="146"/>
      <c r="CH298" s="146"/>
      <c r="CI298" s="38" t="s">
        <v>148</v>
      </c>
      <c r="CJ298" s="123" t="s">
        <v>682</v>
      </c>
      <c r="CL298" s="26"/>
      <c r="CP298" s="56"/>
    </row>
    <row r="299" spans="1:94" ht="16.5" hidden="1">
      <c r="A299" t="s">
        <v>1531</v>
      </c>
      <c r="B299">
        <v>0</v>
      </c>
      <c r="D299" s="16" t="s">
        <v>753</v>
      </c>
      <c r="E299" t="s">
        <v>819</v>
      </c>
      <c r="G299" s="16" t="s">
        <v>825</v>
      </c>
      <c r="H299" s="197" t="s">
        <v>1379</v>
      </c>
      <c r="I299" s="9"/>
      <c r="J299" s="2"/>
      <c r="K299" s="164">
        <f t="shared" si="1861"/>
        <v>1</v>
      </c>
      <c r="L299" s="166" t="s">
        <v>1226</v>
      </c>
      <c r="M299" s="10">
        <v>1</v>
      </c>
      <c r="N299" s="4">
        <v>0</v>
      </c>
      <c r="O299" s="172">
        <v>1</v>
      </c>
      <c r="P299" s="394">
        <v>0</v>
      </c>
      <c r="Q299" s="10">
        <v>0</v>
      </c>
      <c r="R299" s="10">
        <v>0</v>
      </c>
      <c r="S299" s="3">
        <v>0</v>
      </c>
      <c r="T299" s="4">
        <v>0</v>
      </c>
      <c r="U299" s="164">
        <f t="shared" ref="U299" si="1922">+S299</f>
        <v>0</v>
      </c>
      <c r="V299" s="166" t="s">
        <v>1226</v>
      </c>
      <c r="W299" s="10">
        <v>0</v>
      </c>
      <c r="X299" s="4">
        <v>0</v>
      </c>
      <c r="Y299" s="164">
        <f t="shared" ref="Y299" si="1923">+AA299</f>
        <v>0</v>
      </c>
      <c r="Z299" s="166" t="s">
        <v>1226</v>
      </c>
      <c r="AA299" s="164">
        <f t="shared" ref="AA299" si="1924">+AC299</f>
        <v>0</v>
      </c>
      <c r="AB299" s="166" t="s">
        <v>1226</v>
      </c>
      <c r="AC299" s="164">
        <f t="shared" ref="AC299" si="1925">+AE299</f>
        <v>0</v>
      </c>
      <c r="AD299" s="166" t="s">
        <v>1226</v>
      </c>
      <c r="AE299" s="10">
        <v>0</v>
      </c>
      <c r="AF299" s="10">
        <v>0</v>
      </c>
      <c r="AG299" s="3">
        <v>0</v>
      </c>
      <c r="AH299" s="4">
        <v>0</v>
      </c>
      <c r="AI299" s="164">
        <f t="shared" ref="AI299" si="1926">+AK299</f>
        <v>0</v>
      </c>
      <c r="AJ299" s="166" t="s">
        <v>1226</v>
      </c>
      <c r="AK299" s="164">
        <f t="shared" ref="AK299" si="1927">+AM299</f>
        <v>0</v>
      </c>
      <c r="AL299" s="166" t="s">
        <v>1226</v>
      </c>
      <c r="AM299" s="3">
        <v>0</v>
      </c>
      <c r="AN299" s="4">
        <v>0</v>
      </c>
      <c r="AO299" s="164">
        <f t="shared" ref="AO299" si="1928">+AM299</f>
        <v>0</v>
      </c>
      <c r="AP299" s="166" t="s">
        <v>1226</v>
      </c>
      <c r="AQ299" s="135"/>
      <c r="AR299" s="39">
        <v>0</v>
      </c>
      <c r="AS299" s="4">
        <v>0</v>
      </c>
      <c r="AT299" s="164">
        <f t="shared" ref="AT299:AT300" si="1929">+AV299</f>
        <v>0</v>
      </c>
      <c r="AU299" s="166" t="s">
        <v>1226</v>
      </c>
      <c r="AV299" s="164">
        <f t="shared" ref="AV299:AV300" si="1930">+AX299</f>
        <v>0</v>
      </c>
      <c r="AW299" s="166" t="s">
        <v>1226</v>
      </c>
      <c r="AX299" s="164">
        <f t="shared" ref="AX299:AX300" si="1931">+AZ299</f>
        <v>0</v>
      </c>
      <c r="AY299" s="166" t="s">
        <v>1226</v>
      </c>
      <c r="AZ299" s="164">
        <f t="shared" ref="AZ299:AZ300" si="1932">+BB299</f>
        <v>0</v>
      </c>
      <c r="BA299" s="166" t="s">
        <v>1226</v>
      </c>
      <c r="BB299" s="164">
        <f t="shared" ref="BB299:BB300" si="1933">+BD299</f>
        <v>0</v>
      </c>
      <c r="BC299" s="166" t="s">
        <v>1226</v>
      </c>
      <c r="BD299" s="18">
        <v>0</v>
      </c>
      <c r="BE299" s="40">
        <v>0</v>
      </c>
      <c r="BF299" s="164">
        <f t="shared" ref="BF299:BF300" si="1934">+BD299</f>
        <v>0</v>
      </c>
      <c r="BG299" s="166" t="s">
        <v>1226</v>
      </c>
      <c r="BH299" s="39">
        <v>0</v>
      </c>
      <c r="BI299" s="40">
        <v>0</v>
      </c>
      <c r="BJ299" s="98">
        <v>0</v>
      </c>
      <c r="BK299" s="40">
        <v>0</v>
      </c>
      <c r="BL299" s="164">
        <f t="shared" si="1917"/>
        <v>0</v>
      </c>
      <c r="BM299" s="166" t="s">
        <v>1226</v>
      </c>
      <c r="BN299" s="164">
        <f t="shared" si="1918"/>
        <v>0</v>
      </c>
      <c r="BO299" s="166" t="s">
        <v>1226</v>
      </c>
      <c r="BP299" s="164">
        <f t="shared" si="1919"/>
        <v>0</v>
      </c>
      <c r="BQ299" s="166" t="s">
        <v>1226</v>
      </c>
      <c r="BR299" s="164">
        <f t="shared" si="1920"/>
        <v>0</v>
      </c>
      <c r="BS299" s="166" t="s">
        <v>1226</v>
      </c>
      <c r="BT299" s="135"/>
      <c r="BU299" s="164">
        <v>0</v>
      </c>
      <c r="BV299" s="166" t="s">
        <v>1226</v>
      </c>
      <c r="BW299" s="146">
        <v>0</v>
      </c>
      <c r="BX299" s="147">
        <v>0</v>
      </c>
      <c r="BY299" s="164">
        <f t="shared" si="1921"/>
        <v>0</v>
      </c>
      <c r="BZ299" s="166" t="s">
        <v>1226</v>
      </c>
      <c r="CA299" s="146"/>
      <c r="CB299" s="147"/>
      <c r="CC299" s="96"/>
      <c r="CD299" s="55"/>
      <c r="CE299" s="96"/>
      <c r="CF299" s="147"/>
      <c r="CG299" s="146"/>
      <c r="CH299" s="146"/>
      <c r="CI299" s="38"/>
      <c r="CL299" s="26"/>
      <c r="CP299" s="56"/>
    </row>
    <row r="300" spans="1:94" ht="16.5" hidden="1">
      <c r="A300" t="s">
        <v>1531</v>
      </c>
      <c r="B300">
        <v>0</v>
      </c>
      <c r="D300" s="16" t="s">
        <v>753</v>
      </c>
      <c r="E300" t="s">
        <v>819</v>
      </c>
      <c r="G300" s="16" t="s">
        <v>825</v>
      </c>
      <c r="H300" s="197" t="s">
        <v>1380</v>
      </c>
      <c r="I300" s="9"/>
      <c r="J300" s="2"/>
      <c r="K300" s="164">
        <f t="shared" si="1861"/>
        <v>0</v>
      </c>
      <c r="L300" s="21"/>
      <c r="M300" s="10">
        <v>0</v>
      </c>
      <c r="N300" s="4">
        <v>0</v>
      </c>
      <c r="O300" s="172">
        <v>3</v>
      </c>
      <c r="P300" s="394">
        <v>1</v>
      </c>
      <c r="Q300" s="10">
        <v>1</v>
      </c>
      <c r="R300" s="10">
        <v>0</v>
      </c>
      <c r="S300" s="3">
        <v>1</v>
      </c>
      <c r="T300" s="4">
        <v>0</v>
      </c>
      <c r="U300" s="164">
        <f t="shared" ref="U300" si="1935">+S300</f>
        <v>1</v>
      </c>
      <c r="V300" s="166" t="s">
        <v>1226</v>
      </c>
      <c r="W300" s="10">
        <v>2</v>
      </c>
      <c r="X300" s="4">
        <v>0</v>
      </c>
      <c r="Y300" s="164">
        <f t="shared" ref="Y300" si="1936">+AA300</f>
        <v>0</v>
      </c>
      <c r="Z300" s="166" t="s">
        <v>1226</v>
      </c>
      <c r="AA300" s="164">
        <f t="shared" ref="AA300" si="1937">+AC300</f>
        <v>0</v>
      </c>
      <c r="AB300" s="166" t="s">
        <v>1226</v>
      </c>
      <c r="AC300" s="164">
        <f t="shared" ref="AC300" si="1938">+AE300</f>
        <v>0</v>
      </c>
      <c r="AD300" s="166" t="s">
        <v>1226</v>
      </c>
      <c r="AE300" s="10">
        <v>0</v>
      </c>
      <c r="AF300" s="10">
        <v>0</v>
      </c>
      <c r="AG300" s="3">
        <v>0</v>
      </c>
      <c r="AH300" s="4">
        <v>0</v>
      </c>
      <c r="AI300" s="164">
        <f t="shared" ref="AI300" si="1939">+AK300</f>
        <v>0</v>
      </c>
      <c r="AJ300" s="166" t="s">
        <v>1226</v>
      </c>
      <c r="AK300" s="164">
        <f t="shared" ref="AK300" si="1940">+AM300</f>
        <v>0</v>
      </c>
      <c r="AL300" s="166" t="s">
        <v>1226</v>
      </c>
      <c r="AM300" s="3">
        <v>0</v>
      </c>
      <c r="AN300" s="4">
        <v>0</v>
      </c>
      <c r="AO300" s="164">
        <f t="shared" ref="AO300" si="1941">+AM300</f>
        <v>0</v>
      </c>
      <c r="AP300" s="166" t="s">
        <v>1226</v>
      </c>
      <c r="AQ300" s="135"/>
      <c r="AR300" s="39">
        <v>0</v>
      </c>
      <c r="AS300" s="4">
        <v>0</v>
      </c>
      <c r="AT300" s="164">
        <f t="shared" si="1929"/>
        <v>0</v>
      </c>
      <c r="AU300" s="166" t="s">
        <v>1226</v>
      </c>
      <c r="AV300" s="164">
        <f t="shared" si="1930"/>
        <v>0</v>
      </c>
      <c r="AW300" s="166" t="s">
        <v>1226</v>
      </c>
      <c r="AX300" s="164">
        <f t="shared" si="1931"/>
        <v>0</v>
      </c>
      <c r="AY300" s="166" t="s">
        <v>1226</v>
      </c>
      <c r="AZ300" s="164">
        <f t="shared" si="1932"/>
        <v>0</v>
      </c>
      <c r="BA300" s="166" t="s">
        <v>1226</v>
      </c>
      <c r="BB300" s="164">
        <f t="shared" si="1933"/>
        <v>0</v>
      </c>
      <c r="BC300" s="166" t="s">
        <v>1226</v>
      </c>
      <c r="BD300" s="18">
        <v>0</v>
      </c>
      <c r="BE300" s="40">
        <v>0</v>
      </c>
      <c r="BF300" s="164">
        <f t="shared" si="1934"/>
        <v>0</v>
      </c>
      <c r="BG300" s="166" t="s">
        <v>1226</v>
      </c>
      <c r="BH300" s="164">
        <f t="shared" ref="BH300" si="1942">+BF300</f>
        <v>0</v>
      </c>
      <c r="BI300" s="166" t="s">
        <v>1226</v>
      </c>
      <c r="BJ300" s="98">
        <v>0</v>
      </c>
      <c r="BK300" s="40">
        <v>0</v>
      </c>
      <c r="BL300" s="164">
        <f t="shared" si="1917"/>
        <v>0</v>
      </c>
      <c r="BM300" s="166" t="s">
        <v>1226</v>
      </c>
      <c r="BN300" s="164">
        <f t="shared" si="1918"/>
        <v>0</v>
      </c>
      <c r="BO300" s="166" t="s">
        <v>1226</v>
      </c>
      <c r="BP300" s="164">
        <f t="shared" si="1919"/>
        <v>0</v>
      </c>
      <c r="BQ300" s="166" t="s">
        <v>1226</v>
      </c>
      <c r="BR300" s="164">
        <f t="shared" ref="BR300" si="1943">+BP300</f>
        <v>0</v>
      </c>
      <c r="BS300" s="166" t="s">
        <v>1226</v>
      </c>
      <c r="BT300" s="135"/>
      <c r="BU300" s="164">
        <v>0</v>
      </c>
      <c r="BV300" s="166" t="s">
        <v>1226</v>
      </c>
      <c r="BW300" s="146">
        <v>0</v>
      </c>
      <c r="BX300" s="147">
        <v>0</v>
      </c>
      <c r="BY300" s="164">
        <f t="shared" ref="BY300" si="1944">+BW300</f>
        <v>0</v>
      </c>
      <c r="BZ300" s="166" t="s">
        <v>1226</v>
      </c>
      <c r="CA300" s="146"/>
      <c r="CB300" s="147"/>
      <c r="CC300" s="96"/>
      <c r="CD300" s="55"/>
      <c r="CE300" s="96"/>
      <c r="CF300" s="147"/>
      <c r="CG300" s="146"/>
      <c r="CH300" s="146"/>
      <c r="CI300" s="38"/>
      <c r="CL300" s="26"/>
      <c r="CP300" s="56"/>
    </row>
    <row r="301" spans="1:94" ht="16.5" hidden="1">
      <c r="H301" s="197"/>
      <c r="I301" s="101"/>
      <c r="J301" s="168"/>
      <c r="K301" s="164" t="s">
        <v>2525</v>
      </c>
      <c r="L301" s="166"/>
      <c r="M301" s="164"/>
      <c r="N301" s="166"/>
      <c r="O301" s="164"/>
      <c r="P301" s="166"/>
      <c r="Q301" s="10"/>
      <c r="R301" s="10"/>
      <c r="S301" s="3"/>
      <c r="T301" s="4"/>
      <c r="U301" s="164"/>
      <c r="V301" s="166"/>
      <c r="W301" s="10"/>
      <c r="X301" s="4"/>
      <c r="Y301" s="164"/>
      <c r="Z301" s="166"/>
      <c r="AA301" s="10"/>
      <c r="AB301" s="10"/>
      <c r="AC301" s="3"/>
      <c r="AD301" s="4"/>
      <c r="AE301" s="10"/>
      <c r="AF301" s="10"/>
      <c r="AG301" s="3"/>
      <c r="AH301" s="4"/>
      <c r="AI301" s="164"/>
      <c r="AJ301" s="166"/>
      <c r="AK301" s="164"/>
      <c r="AL301" s="166"/>
      <c r="AM301" s="3"/>
      <c r="AN301" s="4"/>
      <c r="AO301" s="10"/>
      <c r="AP301" s="10"/>
      <c r="AQ301" s="132"/>
      <c r="AR301" s="39"/>
      <c r="AS301" s="40"/>
      <c r="AT301" s="52"/>
      <c r="AU301" s="40"/>
      <c r="AV301" s="39"/>
      <c r="AW301" s="40"/>
      <c r="AX301" s="101"/>
      <c r="AY301" s="168"/>
      <c r="AZ301" s="101"/>
      <c r="BA301" s="168"/>
      <c r="BB301" s="98"/>
      <c r="BC301" s="40"/>
      <c r="BD301" s="18"/>
      <c r="BE301" s="5"/>
      <c r="BF301" s="101"/>
      <c r="BG301" s="168"/>
      <c r="BH301" s="98"/>
      <c r="BI301" s="40"/>
      <c r="BJ301" s="164">
        <f t="shared" ref="BJ301:BJ303" si="1945">+BH301</f>
        <v>0</v>
      </c>
      <c r="BK301" s="166" t="s">
        <v>1226</v>
      </c>
      <c r="BL301" s="18"/>
      <c r="BM301" s="40"/>
      <c r="BN301" s="58"/>
      <c r="BO301" s="168"/>
      <c r="BP301" s="58"/>
      <c r="BQ301" s="168"/>
      <c r="BR301" s="180"/>
      <c r="BS301" s="168"/>
      <c r="BT301" s="132"/>
      <c r="BU301" s="146"/>
      <c r="BV301" s="147"/>
      <c r="BW301" s="146"/>
      <c r="BX301" s="147"/>
      <c r="BY301" s="146"/>
      <c r="BZ301" s="147"/>
      <c r="CA301" s="146"/>
      <c r="CB301" s="147"/>
      <c r="CC301" s="96"/>
      <c r="CD301" s="55"/>
      <c r="CE301" s="96"/>
      <c r="CF301" s="147"/>
      <c r="CG301" s="146"/>
      <c r="CH301" s="146"/>
      <c r="CL301" s="26"/>
      <c r="CP301" s="56"/>
    </row>
    <row r="302" spans="1:94" ht="16.5" hidden="1">
      <c r="A302" t="s">
        <v>1527</v>
      </c>
      <c r="B302">
        <v>20022</v>
      </c>
      <c r="D302" s="16" t="s">
        <v>955</v>
      </c>
      <c r="E302" t="s">
        <v>819</v>
      </c>
      <c r="G302" s="16" t="s">
        <v>955</v>
      </c>
      <c r="H302" s="197" t="s">
        <v>1395</v>
      </c>
      <c r="I302" s="9"/>
      <c r="J302" s="2"/>
      <c r="K302" s="164">
        <f>+M302</f>
        <v>1</v>
      </c>
      <c r="L302" s="166">
        <f>+N302</f>
        <v>2</v>
      </c>
      <c r="M302" s="10">
        <v>1</v>
      </c>
      <c r="N302" s="4">
        <v>2</v>
      </c>
      <c r="O302" s="164">
        <f t="shared" ref="O302" si="1946">+Q302</f>
        <v>1</v>
      </c>
      <c r="P302" s="166">
        <f>+N302</f>
        <v>2</v>
      </c>
      <c r="Q302" s="10">
        <v>1</v>
      </c>
      <c r="R302" s="10">
        <v>2</v>
      </c>
      <c r="S302" s="3">
        <v>3</v>
      </c>
      <c r="T302" s="4">
        <v>0</v>
      </c>
      <c r="U302" s="164">
        <f t="shared" ref="U302" si="1947">+S302</f>
        <v>3</v>
      </c>
      <c r="V302" s="166" t="s">
        <v>1226</v>
      </c>
      <c r="W302" s="10">
        <v>0</v>
      </c>
      <c r="X302" s="4">
        <v>0</v>
      </c>
      <c r="Y302" s="164">
        <f t="shared" ref="Y302" si="1948">+AA302</f>
        <v>0</v>
      </c>
      <c r="Z302" s="166" t="s">
        <v>1226</v>
      </c>
      <c r="AA302" s="10">
        <v>0</v>
      </c>
      <c r="AB302" s="10">
        <v>0</v>
      </c>
      <c r="AC302" s="3">
        <v>2</v>
      </c>
      <c r="AD302" s="4">
        <v>0</v>
      </c>
      <c r="AE302" s="10">
        <v>1</v>
      </c>
      <c r="AF302" s="10">
        <v>0</v>
      </c>
      <c r="AG302" s="3">
        <v>1</v>
      </c>
      <c r="AH302" s="4">
        <v>0</v>
      </c>
      <c r="AI302" s="164">
        <f t="shared" ref="AI302" si="1949">+AK302</f>
        <v>0</v>
      </c>
      <c r="AJ302" s="166" t="s">
        <v>1226</v>
      </c>
      <c r="AK302" s="164">
        <f t="shared" ref="AK302" si="1950">+AM302</f>
        <v>0</v>
      </c>
      <c r="AL302" s="166" t="s">
        <v>1226</v>
      </c>
      <c r="AM302" s="3">
        <v>0</v>
      </c>
      <c r="AN302" s="4">
        <v>0</v>
      </c>
      <c r="AO302" s="10">
        <v>0</v>
      </c>
      <c r="AP302" s="10">
        <v>0</v>
      </c>
      <c r="AQ302" s="132"/>
      <c r="AR302" s="39">
        <v>0</v>
      </c>
      <c r="AS302" s="127">
        <v>0</v>
      </c>
      <c r="AT302" s="52">
        <v>0</v>
      </c>
      <c r="AU302" s="127">
        <v>0</v>
      </c>
      <c r="AV302" s="39">
        <v>0</v>
      </c>
      <c r="AW302" s="127">
        <v>0</v>
      </c>
      <c r="AX302" s="164">
        <f t="shared" ref="AX302" si="1951">+AZ302</f>
        <v>0</v>
      </c>
      <c r="AY302" s="166" t="s">
        <v>1226</v>
      </c>
      <c r="AZ302" s="164">
        <f t="shared" ref="AZ302" si="1952">+BB302</f>
        <v>0</v>
      </c>
      <c r="BA302" s="166" t="s">
        <v>1226</v>
      </c>
      <c r="BB302" s="164">
        <f t="shared" ref="BB302:BB303" si="1953">+BD302</f>
        <v>0</v>
      </c>
      <c r="BC302" s="166" t="s">
        <v>1226</v>
      </c>
      <c r="BD302" s="18">
        <v>0</v>
      </c>
      <c r="BE302" s="5">
        <v>0</v>
      </c>
      <c r="BF302" s="18">
        <v>0</v>
      </c>
      <c r="BG302" s="40">
        <v>0</v>
      </c>
      <c r="BH302" s="98">
        <v>0</v>
      </c>
      <c r="BI302" s="40">
        <v>0</v>
      </c>
      <c r="BJ302" s="164">
        <f t="shared" si="1945"/>
        <v>0</v>
      </c>
      <c r="BK302" s="166" t="s">
        <v>1226</v>
      </c>
      <c r="BL302" s="18">
        <v>0</v>
      </c>
      <c r="BM302" s="40">
        <v>0</v>
      </c>
      <c r="BN302" s="164">
        <f t="shared" ref="BN302:BN303" si="1954">+BL302</f>
        <v>0</v>
      </c>
      <c r="BO302" s="166" t="s">
        <v>1226</v>
      </c>
      <c r="BP302" s="164">
        <f t="shared" ref="BP302:BP303" si="1955">+BN302</f>
        <v>0</v>
      </c>
      <c r="BQ302" s="166" t="s">
        <v>1226</v>
      </c>
      <c r="BR302" s="164">
        <f t="shared" ref="BR302" si="1956">+BP302</f>
        <v>0</v>
      </c>
      <c r="BS302" s="166" t="s">
        <v>1226</v>
      </c>
      <c r="BT302" s="139"/>
      <c r="BU302" s="164">
        <f t="shared" ref="BU302:BU310" si="1957">+BW302</f>
        <v>1</v>
      </c>
      <c r="BV302" s="166" t="s">
        <v>1226</v>
      </c>
      <c r="BW302" s="153">
        <v>1</v>
      </c>
      <c r="BX302" s="54">
        <v>0</v>
      </c>
      <c r="BY302" s="164">
        <f t="shared" ref="BY302" si="1958">+BW302</f>
        <v>1</v>
      </c>
      <c r="BZ302" s="166" t="s">
        <v>1226</v>
      </c>
      <c r="CA302" s="96"/>
      <c r="CB302" s="147"/>
      <c r="CC302" s="96"/>
      <c r="CD302" s="55"/>
      <c r="CE302" s="96"/>
      <c r="CF302" s="147"/>
      <c r="CG302" s="146"/>
      <c r="CH302" s="146"/>
      <c r="CI302" s="38" t="s">
        <v>156</v>
      </c>
      <c r="CJ302" t="s">
        <v>658</v>
      </c>
      <c r="CK302" t="s">
        <v>107</v>
      </c>
      <c r="CL302" s="26"/>
    </row>
    <row r="303" spans="1:94" ht="34.5" hidden="1">
      <c r="A303" t="s">
        <v>1527</v>
      </c>
      <c r="B303">
        <v>20019</v>
      </c>
      <c r="D303" s="16" t="s">
        <v>955</v>
      </c>
      <c r="E303" t="s">
        <v>819</v>
      </c>
      <c r="F303" s="1075" t="s">
        <v>2733</v>
      </c>
      <c r="G303" s="16" t="s">
        <v>955</v>
      </c>
      <c r="H303" s="197" t="s">
        <v>1381</v>
      </c>
      <c r="I303" s="9"/>
      <c r="J303" s="2"/>
      <c r="K303" s="164">
        <f t="shared" ref="K303:K314" si="1959">+M303</f>
        <v>17</v>
      </c>
      <c r="L303" s="166" t="s">
        <v>1226</v>
      </c>
      <c r="M303" s="10">
        <v>17</v>
      </c>
      <c r="N303" s="4">
        <v>0</v>
      </c>
      <c r="O303" s="164">
        <f>+M303</f>
        <v>17</v>
      </c>
      <c r="P303" s="166" t="s">
        <v>1226</v>
      </c>
      <c r="Q303" s="10">
        <v>16</v>
      </c>
      <c r="R303" s="10">
        <v>0</v>
      </c>
      <c r="S303" s="3">
        <v>15</v>
      </c>
      <c r="T303" s="4"/>
      <c r="U303" s="164">
        <f t="shared" ref="U303:U304" si="1960">+S303</f>
        <v>15</v>
      </c>
      <c r="V303" s="166" t="s">
        <v>1226</v>
      </c>
      <c r="W303" s="10">
        <v>14</v>
      </c>
      <c r="X303" s="4">
        <v>0</v>
      </c>
      <c r="Y303" s="164">
        <f t="shared" ref="Y303:Y304" si="1961">+AA303</f>
        <v>13</v>
      </c>
      <c r="Z303" s="166" t="s">
        <v>1226</v>
      </c>
      <c r="AA303" s="10">
        <v>13</v>
      </c>
      <c r="AB303" s="10">
        <v>0</v>
      </c>
      <c r="AC303" s="3">
        <v>12</v>
      </c>
      <c r="AD303" s="4">
        <v>0</v>
      </c>
      <c r="AE303" s="10">
        <v>13</v>
      </c>
      <c r="AF303" s="10">
        <v>0</v>
      </c>
      <c r="AG303" s="3">
        <v>15</v>
      </c>
      <c r="AH303" s="4">
        <v>0</v>
      </c>
      <c r="AI303" s="164">
        <f t="shared" ref="AI303" si="1962">+AK303</f>
        <v>12</v>
      </c>
      <c r="AJ303" s="166" t="s">
        <v>1226</v>
      </c>
      <c r="AK303" s="164">
        <f t="shared" ref="AK303:AK305" si="1963">+AM303</f>
        <v>12</v>
      </c>
      <c r="AL303" s="166" t="s">
        <v>1226</v>
      </c>
      <c r="AM303" s="3">
        <v>12</v>
      </c>
      <c r="AN303" s="4">
        <v>0</v>
      </c>
      <c r="AO303" s="10">
        <v>12</v>
      </c>
      <c r="AP303" s="10">
        <v>0</v>
      </c>
      <c r="AQ303" s="132"/>
      <c r="AR303" s="39">
        <v>13</v>
      </c>
      <c r="AS303" s="127">
        <v>0</v>
      </c>
      <c r="AT303" s="52">
        <v>17</v>
      </c>
      <c r="AU303" s="127">
        <v>0</v>
      </c>
      <c r="AV303" s="39">
        <v>15</v>
      </c>
      <c r="AW303" s="127">
        <v>0</v>
      </c>
      <c r="AX303" s="164">
        <f t="shared" ref="AX303" si="1964">+AZ303</f>
        <v>10</v>
      </c>
      <c r="AY303" s="166" t="s">
        <v>1226</v>
      </c>
      <c r="AZ303" s="164">
        <f t="shared" ref="AZ303" si="1965">+BB303</f>
        <v>10</v>
      </c>
      <c r="BA303" s="166" t="s">
        <v>1226</v>
      </c>
      <c r="BB303" s="164">
        <f t="shared" si="1953"/>
        <v>10</v>
      </c>
      <c r="BC303" s="166" t="s">
        <v>1226</v>
      </c>
      <c r="BD303" s="18">
        <v>10</v>
      </c>
      <c r="BE303" s="5">
        <v>0</v>
      </c>
      <c r="BF303" s="164">
        <f t="shared" ref="BF303" si="1966">+BD303</f>
        <v>10</v>
      </c>
      <c r="BG303" s="166" t="s">
        <v>1226</v>
      </c>
      <c r="BH303" s="177">
        <v>14</v>
      </c>
      <c r="BI303" s="178">
        <v>0</v>
      </c>
      <c r="BJ303" s="164">
        <f t="shared" si="1945"/>
        <v>14</v>
      </c>
      <c r="BK303" s="166" t="s">
        <v>1226</v>
      </c>
      <c r="BL303" s="18">
        <v>2</v>
      </c>
      <c r="BM303" s="5">
        <v>0</v>
      </c>
      <c r="BN303" s="164">
        <f t="shared" si="1954"/>
        <v>2</v>
      </c>
      <c r="BO303" s="166" t="s">
        <v>1226</v>
      </c>
      <c r="BP303" s="164">
        <f t="shared" si="1955"/>
        <v>2</v>
      </c>
      <c r="BQ303" s="166" t="s">
        <v>1226</v>
      </c>
      <c r="BR303" s="164">
        <f t="shared" ref="BR303" si="1967">+BP303</f>
        <v>2</v>
      </c>
      <c r="BS303" s="166" t="s">
        <v>1226</v>
      </c>
      <c r="BT303" s="139"/>
      <c r="BU303" s="164">
        <f t="shared" si="1957"/>
        <v>3</v>
      </c>
      <c r="BV303" s="166" t="s">
        <v>1226</v>
      </c>
      <c r="BW303" s="153">
        <v>3</v>
      </c>
      <c r="BX303" s="54">
        <v>0</v>
      </c>
      <c r="BY303" s="164">
        <f t="shared" ref="BY303:BY304" si="1968">+BW303</f>
        <v>3</v>
      </c>
      <c r="BZ303" s="166" t="s">
        <v>1226</v>
      </c>
      <c r="CA303" s="96"/>
      <c r="CB303" s="147"/>
      <c r="CC303" s="96"/>
      <c r="CD303" s="55"/>
      <c r="CE303" s="96">
        <v>3</v>
      </c>
      <c r="CF303" s="147"/>
      <c r="CG303" s="146"/>
      <c r="CH303" s="146"/>
      <c r="CI303" s="38" t="s">
        <v>156</v>
      </c>
      <c r="CJ303" s="123" t="s">
        <v>659</v>
      </c>
      <c r="CK303" t="s">
        <v>103</v>
      </c>
      <c r="CL303" s="26"/>
    </row>
    <row r="304" spans="1:94" ht="16.5" hidden="1">
      <c r="A304" t="s">
        <v>1527</v>
      </c>
      <c r="B304">
        <v>20016</v>
      </c>
      <c r="D304" s="16" t="s">
        <v>955</v>
      </c>
      <c r="E304" s="37" t="s">
        <v>819</v>
      </c>
      <c r="F304" s="126"/>
      <c r="G304" s="16" t="s">
        <v>955</v>
      </c>
      <c r="H304" s="197" t="s">
        <v>1382</v>
      </c>
      <c r="I304" s="9"/>
      <c r="J304" s="2"/>
      <c r="K304" s="392">
        <f t="shared" si="1959"/>
        <v>32</v>
      </c>
      <c r="L304" s="166">
        <f>+N304</f>
        <v>10</v>
      </c>
      <c r="M304" s="10">
        <v>32</v>
      </c>
      <c r="N304" s="4">
        <v>10</v>
      </c>
      <c r="O304" s="25">
        <v>31</v>
      </c>
      <c r="P304" s="21">
        <v>10</v>
      </c>
      <c r="Q304" s="10">
        <v>30</v>
      </c>
      <c r="R304" s="10">
        <v>10</v>
      </c>
      <c r="S304" s="3">
        <v>28</v>
      </c>
      <c r="T304" s="4">
        <v>10</v>
      </c>
      <c r="U304" s="164">
        <f t="shared" si="1960"/>
        <v>28</v>
      </c>
      <c r="V304" s="166">
        <f>+T304</f>
        <v>10</v>
      </c>
      <c r="W304" s="10">
        <v>23</v>
      </c>
      <c r="X304" s="4">
        <v>10</v>
      </c>
      <c r="Y304" s="164">
        <f t="shared" si="1961"/>
        <v>33</v>
      </c>
      <c r="Z304" s="166">
        <f t="shared" ref="Z304" si="1969">+AB304</f>
        <v>17</v>
      </c>
      <c r="AA304" s="10">
        <v>33</v>
      </c>
      <c r="AB304" s="10">
        <v>17</v>
      </c>
      <c r="AC304" s="3">
        <v>25</v>
      </c>
      <c r="AD304" s="4">
        <v>12</v>
      </c>
      <c r="AE304" s="10">
        <v>22</v>
      </c>
      <c r="AF304" s="10">
        <v>3</v>
      </c>
      <c r="AG304" s="3">
        <v>25</v>
      </c>
      <c r="AH304" s="4">
        <v>3</v>
      </c>
      <c r="AI304" s="164">
        <f t="shared" ref="AI304" si="1970">+AG304</f>
        <v>25</v>
      </c>
      <c r="AJ304" s="166">
        <f t="shared" ref="AJ304" si="1971">+AH304</f>
        <v>3</v>
      </c>
      <c r="AK304" s="164">
        <f t="shared" si="1963"/>
        <v>23</v>
      </c>
      <c r="AL304" s="166">
        <f t="shared" ref="AL304:AL305" si="1972">+AN304</f>
        <v>4</v>
      </c>
      <c r="AM304" s="3">
        <v>23</v>
      </c>
      <c r="AN304" s="4">
        <v>4</v>
      </c>
      <c r="AO304" s="10">
        <v>10</v>
      </c>
      <c r="AP304" s="10">
        <v>7</v>
      </c>
      <c r="AQ304" s="136"/>
      <c r="AR304" s="39">
        <v>15</v>
      </c>
      <c r="AS304" s="128">
        <v>11</v>
      </c>
      <c r="AT304" s="52">
        <v>17</v>
      </c>
      <c r="AU304" s="128">
        <v>9</v>
      </c>
      <c r="AV304" s="39">
        <v>12</v>
      </c>
      <c r="AW304" s="128">
        <v>6</v>
      </c>
      <c r="AX304" s="165">
        <f>+AV304</f>
        <v>12</v>
      </c>
      <c r="AY304" s="167">
        <f>+AW304</f>
        <v>6</v>
      </c>
      <c r="AZ304" s="165">
        <f>+AX304</f>
        <v>12</v>
      </c>
      <c r="BA304" s="167">
        <f>+AY304</f>
        <v>6</v>
      </c>
      <c r="BB304" s="173">
        <v>11</v>
      </c>
      <c r="BC304" s="174">
        <v>8</v>
      </c>
      <c r="BD304" s="18">
        <v>10</v>
      </c>
      <c r="BE304" s="1072">
        <v>8</v>
      </c>
      <c r="BF304" s="165">
        <f>+BD304</f>
        <v>10</v>
      </c>
      <c r="BG304" s="167">
        <f>+BE304</f>
        <v>8</v>
      </c>
      <c r="BH304" s="177">
        <v>15</v>
      </c>
      <c r="BI304" s="178">
        <v>12</v>
      </c>
      <c r="BJ304" s="185">
        <f>+BL304</f>
        <v>14</v>
      </c>
      <c r="BK304" s="167">
        <f>+BM304</f>
        <v>8</v>
      </c>
      <c r="BL304" s="18">
        <v>14</v>
      </c>
      <c r="BM304" s="5">
        <v>8</v>
      </c>
      <c r="BN304" s="185">
        <f t="shared" ref="BN304:BS304" si="1973">+BL304</f>
        <v>14</v>
      </c>
      <c r="BO304" s="167">
        <f t="shared" si="1973"/>
        <v>8</v>
      </c>
      <c r="BP304" s="185">
        <f t="shared" si="1973"/>
        <v>14</v>
      </c>
      <c r="BQ304" s="167">
        <f t="shared" si="1973"/>
        <v>8</v>
      </c>
      <c r="BR304" s="185">
        <f t="shared" si="1973"/>
        <v>14</v>
      </c>
      <c r="BS304" s="167">
        <f t="shared" si="1973"/>
        <v>8</v>
      </c>
      <c r="BT304" s="136"/>
      <c r="BU304" s="185">
        <f t="shared" si="1957"/>
        <v>13</v>
      </c>
      <c r="BV304" s="167">
        <f>+BX304</f>
        <v>13</v>
      </c>
      <c r="BW304" s="153">
        <v>13</v>
      </c>
      <c r="BX304" s="54">
        <v>13</v>
      </c>
      <c r="BY304" s="164">
        <f t="shared" si="1968"/>
        <v>13</v>
      </c>
      <c r="BZ304" s="166">
        <f t="shared" ref="BZ304" si="1974">+BV304</f>
        <v>13</v>
      </c>
      <c r="CA304" s="96"/>
      <c r="CB304" s="147"/>
      <c r="CC304" s="96"/>
      <c r="CD304" s="55"/>
      <c r="CE304" s="96"/>
      <c r="CF304" s="150"/>
      <c r="CG304" s="149"/>
      <c r="CH304" s="149"/>
      <c r="CI304" s="38" t="s">
        <v>156</v>
      </c>
      <c r="CJ304" t="s">
        <v>660</v>
      </c>
      <c r="CK304" t="s">
        <v>104</v>
      </c>
      <c r="CL304" s="26"/>
    </row>
    <row r="305" spans="1:94" ht="34.5" hidden="1">
      <c r="A305" t="s">
        <v>1527</v>
      </c>
      <c r="B305">
        <v>20017</v>
      </c>
      <c r="D305" s="16" t="s">
        <v>955</v>
      </c>
      <c r="E305" t="s">
        <v>819</v>
      </c>
      <c r="F305" s="1075" t="s">
        <v>2733</v>
      </c>
      <c r="G305" s="16" t="s">
        <v>955</v>
      </c>
      <c r="H305" s="197" t="s">
        <v>1383</v>
      </c>
      <c r="I305" s="9"/>
      <c r="J305" s="2"/>
      <c r="K305" s="164">
        <f t="shared" si="1959"/>
        <v>7</v>
      </c>
      <c r="L305" s="166" t="s">
        <v>1226</v>
      </c>
      <c r="M305" s="10">
        <v>7</v>
      </c>
      <c r="N305" s="4">
        <v>0</v>
      </c>
      <c r="O305" s="164">
        <f>+M305</f>
        <v>7</v>
      </c>
      <c r="P305" s="166" t="s">
        <v>1226</v>
      </c>
      <c r="Q305" s="10">
        <v>12</v>
      </c>
      <c r="R305" s="10">
        <v>17</v>
      </c>
      <c r="S305" s="3">
        <v>23</v>
      </c>
      <c r="T305" s="4">
        <v>23</v>
      </c>
      <c r="U305" s="164">
        <f t="shared" ref="U305:U306" si="1975">+S305</f>
        <v>23</v>
      </c>
      <c r="V305" s="166">
        <f>+T305</f>
        <v>23</v>
      </c>
      <c r="W305" s="10">
        <v>26</v>
      </c>
      <c r="X305" s="4">
        <v>17</v>
      </c>
      <c r="Y305" s="164">
        <f t="shared" ref="Y305:Y307" si="1976">+AA305</f>
        <v>28</v>
      </c>
      <c r="Z305" s="166">
        <f t="shared" ref="Z305" si="1977">+AB305</f>
        <v>13</v>
      </c>
      <c r="AA305" s="10">
        <v>28</v>
      </c>
      <c r="AB305" s="10">
        <v>13</v>
      </c>
      <c r="AC305" s="3">
        <v>18</v>
      </c>
      <c r="AD305" s="4">
        <v>17</v>
      </c>
      <c r="AE305" s="10">
        <v>21</v>
      </c>
      <c r="AF305" s="10">
        <v>22</v>
      </c>
      <c r="AG305" s="3">
        <v>21</v>
      </c>
      <c r="AH305" s="4">
        <v>22</v>
      </c>
      <c r="AI305" s="164">
        <f t="shared" ref="AI305" si="1978">+AG305</f>
        <v>21</v>
      </c>
      <c r="AJ305" s="166">
        <f t="shared" ref="AJ305" si="1979">+AH305</f>
        <v>22</v>
      </c>
      <c r="AK305" s="164">
        <f t="shared" si="1963"/>
        <v>17</v>
      </c>
      <c r="AL305" s="166">
        <f t="shared" si="1972"/>
        <v>16</v>
      </c>
      <c r="AM305" s="3">
        <v>17</v>
      </c>
      <c r="AN305" s="4">
        <v>16</v>
      </c>
      <c r="AO305" s="10">
        <v>7</v>
      </c>
      <c r="AP305" s="10">
        <v>1</v>
      </c>
      <c r="AQ305" s="136"/>
      <c r="AR305" s="39">
        <v>17</v>
      </c>
      <c r="AS305" s="128">
        <v>22</v>
      </c>
      <c r="AT305" s="107">
        <v>14</v>
      </c>
      <c r="AU305" s="107">
        <v>4</v>
      </c>
      <c r="AV305" s="39">
        <v>12</v>
      </c>
      <c r="AW305" s="128">
        <v>2</v>
      </c>
      <c r="AX305" s="165">
        <f>+AZ305</f>
        <v>12</v>
      </c>
      <c r="AY305" s="168" t="s">
        <v>1226</v>
      </c>
      <c r="AZ305" s="165">
        <f>+BB305</f>
        <v>12</v>
      </c>
      <c r="BA305" s="168" t="s">
        <v>1226</v>
      </c>
      <c r="BB305" s="96">
        <v>12</v>
      </c>
      <c r="BC305" s="168" t="s">
        <v>132</v>
      </c>
      <c r="BD305" s="18">
        <v>6</v>
      </c>
      <c r="BE305" s="5">
        <v>0</v>
      </c>
      <c r="BF305" s="164">
        <f t="shared" ref="BF305:BF335" si="1980">+BD305</f>
        <v>6</v>
      </c>
      <c r="BG305" s="166" t="s">
        <v>1226</v>
      </c>
      <c r="BH305" s="177">
        <v>15</v>
      </c>
      <c r="BI305" s="178">
        <v>3</v>
      </c>
      <c r="BJ305" s="185">
        <f t="shared" ref="BJ305" si="1981">+BL305</f>
        <v>9</v>
      </c>
      <c r="BK305" s="167">
        <f t="shared" ref="BK305" si="1982">+BM305</f>
        <v>2</v>
      </c>
      <c r="BL305" s="18">
        <v>9</v>
      </c>
      <c r="BM305" s="5">
        <v>2</v>
      </c>
      <c r="BN305" s="164">
        <f t="shared" ref="BN305" si="1983">+BL305</f>
        <v>9</v>
      </c>
      <c r="BO305" s="167">
        <f>+BM305</f>
        <v>2</v>
      </c>
      <c r="BP305" s="164">
        <f t="shared" ref="BP305" si="1984">+BN305</f>
        <v>9</v>
      </c>
      <c r="BQ305" s="167">
        <f>+BO305</f>
        <v>2</v>
      </c>
      <c r="BR305" s="164">
        <f t="shared" ref="BR305:BR306" si="1985">+BP305</f>
        <v>9</v>
      </c>
      <c r="BS305" s="167">
        <f>+BQ305</f>
        <v>2</v>
      </c>
      <c r="BT305" s="139"/>
      <c r="BU305" s="164">
        <f t="shared" si="1957"/>
        <v>16</v>
      </c>
      <c r="BV305" s="166" t="s">
        <v>1226</v>
      </c>
      <c r="BW305" s="153">
        <v>16</v>
      </c>
      <c r="BX305" s="54">
        <v>0</v>
      </c>
      <c r="BY305" s="164">
        <f t="shared" ref="BY305" si="1986">+BW305</f>
        <v>16</v>
      </c>
      <c r="BZ305" s="166" t="s">
        <v>1226</v>
      </c>
      <c r="CA305" s="96"/>
      <c r="CB305" s="147"/>
      <c r="CC305" s="96"/>
      <c r="CD305" s="55"/>
      <c r="CE305" s="96">
        <v>15</v>
      </c>
      <c r="CF305" s="55">
        <v>19</v>
      </c>
      <c r="CG305" s="96"/>
      <c r="CH305" s="96"/>
      <c r="CI305" s="38" t="s">
        <v>665</v>
      </c>
      <c r="CJ305" t="s">
        <v>664</v>
      </c>
      <c r="CK305" t="s">
        <v>101</v>
      </c>
      <c r="CL305" s="26"/>
      <c r="CP305" s="56" t="s">
        <v>246</v>
      </c>
    </row>
    <row r="306" spans="1:94" ht="16.5" hidden="1">
      <c r="A306" t="s">
        <v>1527</v>
      </c>
      <c r="B306">
        <v>20158</v>
      </c>
      <c r="D306" s="16" t="s">
        <v>955</v>
      </c>
      <c r="E306" t="s">
        <v>819</v>
      </c>
      <c r="G306" s="16" t="s">
        <v>955</v>
      </c>
      <c r="H306" s="197" t="s">
        <v>1384</v>
      </c>
      <c r="I306" s="9"/>
      <c r="J306" s="2"/>
      <c r="K306" s="164">
        <f t="shared" si="1959"/>
        <v>0</v>
      </c>
      <c r="L306" s="166" t="s">
        <v>1226</v>
      </c>
      <c r="M306" s="10">
        <v>0</v>
      </c>
      <c r="N306" s="4">
        <v>0</v>
      </c>
      <c r="O306" s="164">
        <f t="shared" ref="O306:O313" si="1987">+Q306</f>
        <v>0</v>
      </c>
      <c r="P306" s="166" t="s">
        <v>1226</v>
      </c>
      <c r="Q306" s="10">
        <v>0</v>
      </c>
      <c r="R306" s="10">
        <v>0</v>
      </c>
      <c r="S306" s="3">
        <v>0</v>
      </c>
      <c r="T306" s="4">
        <v>0</v>
      </c>
      <c r="U306" s="164">
        <f t="shared" si="1975"/>
        <v>0</v>
      </c>
      <c r="V306" s="166" t="s">
        <v>1226</v>
      </c>
      <c r="W306" s="10">
        <v>2</v>
      </c>
      <c r="X306" s="4">
        <v>0</v>
      </c>
      <c r="Y306" s="164">
        <f t="shared" si="1976"/>
        <v>4</v>
      </c>
      <c r="Z306" s="166" t="s">
        <v>1226</v>
      </c>
      <c r="AA306" s="10">
        <v>4</v>
      </c>
      <c r="AB306" s="10">
        <v>0</v>
      </c>
      <c r="AC306" s="3">
        <v>3</v>
      </c>
      <c r="AD306" s="4">
        <v>0</v>
      </c>
      <c r="AE306" s="164">
        <f>+AG306</f>
        <v>4</v>
      </c>
      <c r="AF306" s="166" t="s">
        <v>1226</v>
      </c>
      <c r="AG306" s="3">
        <v>4</v>
      </c>
      <c r="AH306" s="4">
        <v>0</v>
      </c>
      <c r="AI306" s="164">
        <f t="shared" ref="AI306" si="1988">+AK306</f>
        <v>0</v>
      </c>
      <c r="AJ306" s="166" t="s">
        <v>1226</v>
      </c>
      <c r="AK306" s="164">
        <f t="shared" ref="AK306" si="1989">+AM306</f>
        <v>0</v>
      </c>
      <c r="AL306" s="166" t="s">
        <v>1226</v>
      </c>
      <c r="AM306" s="3">
        <v>0</v>
      </c>
      <c r="AN306" s="4">
        <v>0</v>
      </c>
      <c r="AO306" s="10">
        <v>1</v>
      </c>
      <c r="AP306" s="10">
        <v>0</v>
      </c>
      <c r="AQ306" s="136"/>
      <c r="AR306" s="39">
        <v>2</v>
      </c>
      <c r="AS306" s="128">
        <v>0</v>
      </c>
      <c r="AT306" s="52">
        <v>1</v>
      </c>
      <c r="AU306" s="128">
        <v>0</v>
      </c>
      <c r="AV306" s="39">
        <v>0</v>
      </c>
      <c r="AW306" s="128">
        <v>0</v>
      </c>
      <c r="AX306" s="164">
        <f t="shared" ref="AX306:AX336" si="1990">+AZ306</f>
        <v>1</v>
      </c>
      <c r="AY306" s="166" t="s">
        <v>1226</v>
      </c>
      <c r="AZ306" s="164">
        <f t="shared" ref="AZ306:AZ336" si="1991">+BB306</f>
        <v>1</v>
      </c>
      <c r="BA306" s="166" t="s">
        <v>1226</v>
      </c>
      <c r="BB306" s="164">
        <f t="shared" ref="BB306" si="1992">+BD306</f>
        <v>1</v>
      </c>
      <c r="BC306" s="166" t="s">
        <v>1226</v>
      </c>
      <c r="BD306" s="18">
        <v>1</v>
      </c>
      <c r="BE306" s="5">
        <v>0</v>
      </c>
      <c r="BF306" s="164">
        <f t="shared" si="1980"/>
        <v>1</v>
      </c>
      <c r="BG306" s="166" t="s">
        <v>1226</v>
      </c>
      <c r="BH306" s="98">
        <v>0</v>
      </c>
      <c r="BI306" s="40">
        <v>0</v>
      </c>
      <c r="BJ306" s="164">
        <f t="shared" ref="BJ306:BJ336" si="1993">+BH306</f>
        <v>0</v>
      </c>
      <c r="BK306" s="166" t="s">
        <v>1226</v>
      </c>
      <c r="BL306" s="18">
        <v>1</v>
      </c>
      <c r="BM306" s="40">
        <v>0</v>
      </c>
      <c r="BN306" s="164">
        <f t="shared" ref="BN306:BN335" si="1994">+BL306</f>
        <v>1</v>
      </c>
      <c r="BO306" s="166" t="s">
        <v>1226</v>
      </c>
      <c r="BP306" s="164">
        <f t="shared" ref="BP306:BP335" si="1995">+BN306</f>
        <v>1</v>
      </c>
      <c r="BQ306" s="166" t="s">
        <v>1226</v>
      </c>
      <c r="BR306" s="164">
        <f t="shared" si="1985"/>
        <v>1</v>
      </c>
      <c r="BS306" s="166" t="s">
        <v>1226</v>
      </c>
      <c r="BT306" s="139"/>
      <c r="BU306" s="164" t="str">
        <f t="shared" si="1957"/>
        <v>?</v>
      </c>
      <c r="BV306" s="166" t="s">
        <v>1226</v>
      </c>
      <c r="BW306" s="153" t="s">
        <v>52</v>
      </c>
      <c r="BX306" s="54">
        <v>0</v>
      </c>
      <c r="BY306" s="96"/>
      <c r="BZ306" s="147"/>
      <c r="CA306" s="96"/>
      <c r="CB306" s="147"/>
      <c r="CC306" s="96"/>
      <c r="CD306" s="55"/>
      <c r="CE306" s="96"/>
      <c r="CF306" s="150"/>
      <c r="CG306" s="149"/>
      <c r="CH306" s="149"/>
      <c r="CI306" s="38" t="s">
        <v>153</v>
      </c>
      <c r="CL306" s="26"/>
      <c r="CP306" s="56"/>
    </row>
    <row r="307" spans="1:94" ht="34.5" hidden="1">
      <c r="A307" t="s">
        <v>1527</v>
      </c>
      <c r="B307">
        <v>20046</v>
      </c>
      <c r="D307" s="16" t="s">
        <v>955</v>
      </c>
      <c r="E307" t="s">
        <v>819</v>
      </c>
      <c r="F307" s="1075" t="s">
        <v>2733</v>
      </c>
      <c r="G307" s="16" t="s">
        <v>955</v>
      </c>
      <c r="H307" s="197" t="s">
        <v>1385</v>
      </c>
      <c r="I307" s="9"/>
      <c r="J307" s="2"/>
      <c r="K307" s="164">
        <f t="shared" si="1959"/>
        <v>30</v>
      </c>
      <c r="L307" s="166" t="s">
        <v>1226</v>
      </c>
      <c r="M307" s="164">
        <f t="shared" ref="M307" si="1996">+O307</f>
        <v>30</v>
      </c>
      <c r="N307" s="166" t="s">
        <v>1226</v>
      </c>
      <c r="O307" s="164">
        <f t="shared" si="1987"/>
        <v>30</v>
      </c>
      <c r="P307" s="166" t="s">
        <v>1226</v>
      </c>
      <c r="Q307" s="10">
        <v>30</v>
      </c>
      <c r="R307" s="10">
        <v>0</v>
      </c>
      <c r="S307" s="3">
        <v>30</v>
      </c>
      <c r="T307" s="4"/>
      <c r="U307" s="164">
        <f t="shared" ref="U307" si="1997">+S307</f>
        <v>30</v>
      </c>
      <c r="V307" s="166" t="s">
        <v>1226</v>
      </c>
      <c r="W307" s="10">
        <v>22</v>
      </c>
      <c r="X307" s="4">
        <v>0</v>
      </c>
      <c r="Y307" s="164">
        <f t="shared" si="1976"/>
        <v>21</v>
      </c>
      <c r="Z307" s="166" t="s">
        <v>1226</v>
      </c>
      <c r="AA307" s="10">
        <v>21</v>
      </c>
      <c r="AB307" s="10">
        <v>0</v>
      </c>
      <c r="AC307" s="3">
        <v>24</v>
      </c>
      <c r="AD307" s="4">
        <v>0</v>
      </c>
      <c r="AE307" s="10">
        <v>15</v>
      </c>
      <c r="AF307" s="10">
        <v>0</v>
      </c>
      <c r="AG307" s="3">
        <v>10</v>
      </c>
      <c r="AH307" s="4">
        <v>0</v>
      </c>
      <c r="AI307" s="164">
        <f t="shared" ref="AI307" si="1998">+AK307</f>
        <v>10</v>
      </c>
      <c r="AJ307" s="166" t="s">
        <v>1226</v>
      </c>
      <c r="AK307" s="164">
        <f t="shared" ref="AK307" si="1999">+AM307</f>
        <v>10</v>
      </c>
      <c r="AL307" s="166" t="s">
        <v>1226</v>
      </c>
      <c r="AM307" s="3">
        <v>10</v>
      </c>
      <c r="AN307" s="4">
        <v>0</v>
      </c>
      <c r="AO307" s="10">
        <v>4</v>
      </c>
      <c r="AP307" s="10">
        <v>0</v>
      </c>
      <c r="AQ307" s="137"/>
      <c r="AR307" s="39">
        <v>9</v>
      </c>
      <c r="AS307" s="127">
        <v>0</v>
      </c>
      <c r="AT307" s="52">
        <v>13</v>
      </c>
      <c r="AU307" s="127">
        <v>0</v>
      </c>
      <c r="AV307" s="39">
        <v>7</v>
      </c>
      <c r="AW307" s="127">
        <v>0</v>
      </c>
      <c r="AX307" s="164">
        <f t="shared" si="1990"/>
        <v>11</v>
      </c>
      <c r="AY307" s="166" t="s">
        <v>1226</v>
      </c>
      <c r="AZ307" s="164">
        <f t="shared" si="1991"/>
        <v>11</v>
      </c>
      <c r="BA307" s="166" t="s">
        <v>1226</v>
      </c>
      <c r="BB307" s="39">
        <v>11</v>
      </c>
      <c r="BC307" s="127">
        <v>0</v>
      </c>
      <c r="BD307" s="18">
        <v>9</v>
      </c>
      <c r="BE307" s="5">
        <v>0</v>
      </c>
      <c r="BF307" s="164">
        <f t="shared" si="1980"/>
        <v>9</v>
      </c>
      <c r="BG307" s="166" t="s">
        <v>1226</v>
      </c>
      <c r="BH307" s="18">
        <v>11</v>
      </c>
      <c r="BI307" s="5">
        <v>0</v>
      </c>
      <c r="BJ307" s="164">
        <f t="shared" si="1993"/>
        <v>11</v>
      </c>
      <c r="BK307" s="166" t="s">
        <v>1226</v>
      </c>
      <c r="BL307" s="18">
        <v>12</v>
      </c>
      <c r="BM307" s="5">
        <v>0</v>
      </c>
      <c r="BN307" s="164">
        <f t="shared" si="1994"/>
        <v>12</v>
      </c>
      <c r="BO307" s="166" t="s">
        <v>1226</v>
      </c>
      <c r="BP307" s="164">
        <f t="shared" si="1995"/>
        <v>12</v>
      </c>
      <c r="BQ307" s="166" t="s">
        <v>1226</v>
      </c>
      <c r="BR307" s="164">
        <f t="shared" ref="BR307" si="2000">+BP307</f>
        <v>12</v>
      </c>
      <c r="BS307" s="166" t="s">
        <v>1226</v>
      </c>
      <c r="BT307" s="139"/>
      <c r="BU307" s="164">
        <f t="shared" si="1957"/>
        <v>7</v>
      </c>
      <c r="BV307" s="166" t="s">
        <v>1226</v>
      </c>
      <c r="BW307" s="153">
        <v>7</v>
      </c>
      <c r="BX307" s="54">
        <v>0</v>
      </c>
      <c r="BY307" s="96">
        <v>7</v>
      </c>
      <c r="BZ307" s="147"/>
      <c r="CA307" s="96">
        <v>8</v>
      </c>
      <c r="CB307" s="147">
        <v>0</v>
      </c>
      <c r="CC307" s="96"/>
      <c r="CD307" s="55"/>
      <c r="CE307" s="96">
        <v>6</v>
      </c>
      <c r="CF307" s="152"/>
      <c r="CG307" s="151"/>
      <c r="CH307" s="151"/>
      <c r="CI307" s="38" t="s">
        <v>176</v>
      </c>
      <c r="CJ307" t="s">
        <v>661</v>
      </c>
      <c r="CK307" t="s">
        <v>102</v>
      </c>
      <c r="CL307" s="26"/>
    </row>
    <row r="308" spans="1:94" ht="34.5" hidden="1">
      <c r="A308" t="s">
        <v>1527</v>
      </c>
      <c r="B308">
        <v>20021</v>
      </c>
      <c r="D308" s="16" t="s">
        <v>955</v>
      </c>
      <c r="E308" t="s">
        <v>819</v>
      </c>
      <c r="F308" s="1075" t="s">
        <v>2733</v>
      </c>
      <c r="G308" s="16" t="s">
        <v>955</v>
      </c>
      <c r="H308" s="197" t="s">
        <v>1386</v>
      </c>
      <c r="I308" s="9"/>
      <c r="J308" s="2"/>
      <c r="K308" s="164">
        <f t="shared" si="1959"/>
        <v>5</v>
      </c>
      <c r="L308" s="166" t="s">
        <v>1226</v>
      </c>
      <c r="M308" s="164">
        <f t="shared" ref="M308:M310" si="2001">+O308</f>
        <v>5</v>
      </c>
      <c r="N308" s="166" t="s">
        <v>1226</v>
      </c>
      <c r="O308" s="164">
        <f t="shared" si="1987"/>
        <v>5</v>
      </c>
      <c r="P308" s="166" t="s">
        <v>1226</v>
      </c>
      <c r="Q308" s="10">
        <v>5</v>
      </c>
      <c r="R308" s="10">
        <v>0</v>
      </c>
      <c r="S308" s="3">
        <v>5</v>
      </c>
      <c r="T308" s="4">
        <v>0</v>
      </c>
      <c r="U308" s="164">
        <f t="shared" ref="U308" si="2002">+S308</f>
        <v>5</v>
      </c>
      <c r="V308" s="166" t="s">
        <v>1226</v>
      </c>
      <c r="W308" s="10">
        <v>7</v>
      </c>
      <c r="X308" s="4">
        <v>0</v>
      </c>
      <c r="Y308" s="164">
        <f t="shared" ref="Y308" si="2003">+AA308</f>
        <v>8</v>
      </c>
      <c r="Z308" s="166" t="s">
        <v>1226</v>
      </c>
      <c r="AA308" s="10">
        <v>8</v>
      </c>
      <c r="AB308" s="10">
        <v>0</v>
      </c>
      <c r="AC308" s="3">
        <v>12</v>
      </c>
      <c r="AD308" s="4">
        <v>0</v>
      </c>
      <c r="AE308" s="10">
        <v>10</v>
      </c>
      <c r="AF308" s="10">
        <v>0</v>
      </c>
      <c r="AG308" s="3">
        <v>11</v>
      </c>
      <c r="AH308" s="4">
        <v>0</v>
      </c>
      <c r="AI308" s="164">
        <f t="shared" ref="AI308:AI309" si="2004">+AK308</f>
        <v>6</v>
      </c>
      <c r="AJ308" s="166" t="s">
        <v>1226</v>
      </c>
      <c r="AK308" s="164">
        <f t="shared" ref="AK308:AK309" si="2005">+AM308</f>
        <v>6</v>
      </c>
      <c r="AL308" s="166" t="s">
        <v>1226</v>
      </c>
      <c r="AM308" s="3">
        <v>6</v>
      </c>
      <c r="AN308" s="4">
        <v>0</v>
      </c>
      <c r="AO308" s="10">
        <v>6</v>
      </c>
      <c r="AP308" s="10">
        <v>0</v>
      </c>
      <c r="AQ308" s="137"/>
      <c r="AR308" s="39">
        <v>12</v>
      </c>
      <c r="AS308" s="128">
        <v>1</v>
      </c>
      <c r="AT308" s="52">
        <v>12</v>
      </c>
      <c r="AU308" s="127">
        <v>0</v>
      </c>
      <c r="AV308" s="39">
        <v>12</v>
      </c>
      <c r="AW308" s="127">
        <v>0</v>
      </c>
      <c r="AX308" s="164">
        <f t="shared" si="1990"/>
        <v>11</v>
      </c>
      <c r="AY308" s="166" t="s">
        <v>1226</v>
      </c>
      <c r="AZ308" s="164">
        <f t="shared" si="1991"/>
        <v>11</v>
      </c>
      <c r="BA308" s="166" t="s">
        <v>1226</v>
      </c>
      <c r="BB308" s="39">
        <v>11</v>
      </c>
      <c r="BC308" s="127">
        <v>0</v>
      </c>
      <c r="BD308" s="18">
        <v>12</v>
      </c>
      <c r="BE308" s="5">
        <v>0</v>
      </c>
      <c r="BF308" s="164">
        <f t="shared" si="1980"/>
        <v>12</v>
      </c>
      <c r="BG308" s="166" t="s">
        <v>1226</v>
      </c>
      <c r="BH308" s="18">
        <v>7</v>
      </c>
      <c r="BI308" s="5">
        <v>0</v>
      </c>
      <c r="BJ308" s="164">
        <f t="shared" si="1993"/>
        <v>7</v>
      </c>
      <c r="BK308" s="166" t="s">
        <v>1226</v>
      </c>
      <c r="BL308" s="18">
        <v>8</v>
      </c>
      <c r="BM308" s="5">
        <v>0</v>
      </c>
      <c r="BN308" s="164">
        <f t="shared" si="1994"/>
        <v>8</v>
      </c>
      <c r="BO308" s="166" t="s">
        <v>1226</v>
      </c>
      <c r="BP308" s="164">
        <f t="shared" si="1995"/>
        <v>8</v>
      </c>
      <c r="BQ308" s="166" t="s">
        <v>1226</v>
      </c>
      <c r="BR308" s="164">
        <f t="shared" ref="BR308" si="2006">+BP308</f>
        <v>8</v>
      </c>
      <c r="BS308" s="166" t="s">
        <v>1226</v>
      </c>
      <c r="BT308" s="137"/>
      <c r="BU308" s="164">
        <f t="shared" si="1957"/>
        <v>5</v>
      </c>
      <c r="BV308" s="166" t="s">
        <v>1226</v>
      </c>
      <c r="BW308" s="153">
        <v>5</v>
      </c>
      <c r="BX308" s="54">
        <v>0</v>
      </c>
      <c r="BY308" s="164">
        <f t="shared" ref="BY308" si="2007">+BW308</f>
        <v>5</v>
      </c>
      <c r="BZ308" s="166" t="s">
        <v>1226</v>
      </c>
      <c r="CA308" s="96"/>
      <c r="CB308" s="147"/>
      <c r="CC308" s="96"/>
      <c r="CD308" s="55"/>
      <c r="CE308" s="96">
        <v>5</v>
      </c>
      <c r="CF308" s="152"/>
      <c r="CG308" s="151"/>
      <c r="CH308" s="151"/>
      <c r="CI308" s="38" t="s">
        <v>449</v>
      </c>
      <c r="CJ308" t="s">
        <v>661</v>
      </c>
      <c r="CK308" t="s">
        <v>106</v>
      </c>
      <c r="CL308" s="26"/>
    </row>
    <row r="309" spans="1:94" ht="34.5" hidden="1">
      <c r="A309" t="s">
        <v>1527</v>
      </c>
      <c r="B309">
        <v>20020</v>
      </c>
      <c r="D309" s="16" t="s">
        <v>955</v>
      </c>
      <c r="E309" t="s">
        <v>819</v>
      </c>
      <c r="F309" s="1075" t="s">
        <v>2733</v>
      </c>
      <c r="G309" s="16" t="s">
        <v>955</v>
      </c>
      <c r="H309" s="197" t="s">
        <v>1387</v>
      </c>
      <c r="I309" s="9"/>
      <c r="J309" s="2"/>
      <c r="K309" s="164">
        <f t="shared" si="1959"/>
        <v>3</v>
      </c>
      <c r="L309" s="166" t="s">
        <v>1226</v>
      </c>
      <c r="M309" s="164">
        <f t="shared" si="2001"/>
        <v>3</v>
      </c>
      <c r="N309" s="166" t="s">
        <v>1226</v>
      </c>
      <c r="O309" s="164">
        <f t="shared" si="1987"/>
        <v>3</v>
      </c>
      <c r="P309" s="166" t="s">
        <v>1226</v>
      </c>
      <c r="Q309" s="10">
        <v>3</v>
      </c>
      <c r="R309" s="10">
        <v>0</v>
      </c>
      <c r="S309" s="3">
        <v>2</v>
      </c>
      <c r="T309" s="4">
        <v>0</v>
      </c>
      <c r="U309" s="164">
        <f t="shared" ref="U309" si="2008">+S309</f>
        <v>2</v>
      </c>
      <c r="V309" s="166" t="s">
        <v>1226</v>
      </c>
      <c r="W309" s="10">
        <v>7</v>
      </c>
      <c r="X309" s="4">
        <v>0</v>
      </c>
      <c r="Y309" s="164">
        <f t="shared" ref="Y309" si="2009">+AA309</f>
        <v>10</v>
      </c>
      <c r="Z309" s="166" t="s">
        <v>1226</v>
      </c>
      <c r="AA309" s="10">
        <v>10</v>
      </c>
      <c r="AB309" s="10">
        <v>0</v>
      </c>
      <c r="AC309" s="3">
        <v>9</v>
      </c>
      <c r="AD309" s="4">
        <v>0</v>
      </c>
      <c r="AE309" s="10">
        <v>5</v>
      </c>
      <c r="AF309" s="10">
        <v>0</v>
      </c>
      <c r="AG309" s="3">
        <v>10</v>
      </c>
      <c r="AH309" s="4">
        <v>0</v>
      </c>
      <c r="AI309" s="164">
        <f t="shared" si="2004"/>
        <v>9</v>
      </c>
      <c r="AJ309" s="166" t="s">
        <v>1226</v>
      </c>
      <c r="AK309" s="164">
        <f t="shared" si="2005"/>
        <v>9</v>
      </c>
      <c r="AL309" s="166" t="s">
        <v>1226</v>
      </c>
      <c r="AM309" s="3">
        <v>9</v>
      </c>
      <c r="AN309" s="4">
        <v>0</v>
      </c>
      <c r="AO309" s="10">
        <v>12</v>
      </c>
      <c r="AP309" s="10">
        <v>0</v>
      </c>
      <c r="AQ309" s="137"/>
      <c r="AR309" s="39">
        <v>13</v>
      </c>
      <c r="AS309" s="128">
        <v>0</v>
      </c>
      <c r="AT309" s="52">
        <v>10</v>
      </c>
      <c r="AU309" s="127">
        <v>0</v>
      </c>
      <c r="AV309" s="39">
        <v>10</v>
      </c>
      <c r="AW309" s="127">
        <v>0</v>
      </c>
      <c r="AX309" s="164">
        <f t="shared" si="1990"/>
        <v>6</v>
      </c>
      <c r="AY309" s="166" t="s">
        <v>1226</v>
      </c>
      <c r="AZ309" s="164">
        <f t="shared" si="1991"/>
        <v>6</v>
      </c>
      <c r="BA309" s="166" t="s">
        <v>1226</v>
      </c>
      <c r="BB309" s="96">
        <v>6</v>
      </c>
      <c r="BC309" s="168">
        <v>0</v>
      </c>
      <c r="BD309" s="18">
        <v>0</v>
      </c>
      <c r="BE309" s="5">
        <v>0</v>
      </c>
      <c r="BF309" s="164">
        <f t="shared" si="1980"/>
        <v>0</v>
      </c>
      <c r="BG309" s="166" t="s">
        <v>1226</v>
      </c>
      <c r="BH309" s="18">
        <v>7</v>
      </c>
      <c r="BI309" s="5">
        <v>0</v>
      </c>
      <c r="BJ309" s="164">
        <f t="shared" si="1993"/>
        <v>7</v>
      </c>
      <c r="BK309" s="166" t="s">
        <v>1226</v>
      </c>
      <c r="BL309" s="18">
        <v>7</v>
      </c>
      <c r="BM309" s="5">
        <v>0</v>
      </c>
      <c r="BN309" s="164">
        <f t="shared" si="1994"/>
        <v>7</v>
      </c>
      <c r="BO309" s="166" t="s">
        <v>1226</v>
      </c>
      <c r="BP309" s="164">
        <f t="shared" si="1995"/>
        <v>7</v>
      </c>
      <c r="BQ309" s="166" t="s">
        <v>1226</v>
      </c>
      <c r="BR309" s="164">
        <f t="shared" ref="BR309" si="2010">+BP309</f>
        <v>7</v>
      </c>
      <c r="BS309" s="166" t="s">
        <v>1226</v>
      </c>
      <c r="BT309" s="137"/>
      <c r="BU309" s="164">
        <f t="shared" si="1957"/>
        <v>3</v>
      </c>
      <c r="BV309" s="166" t="s">
        <v>1226</v>
      </c>
      <c r="BW309" s="153">
        <v>3</v>
      </c>
      <c r="BX309" s="54">
        <v>0</v>
      </c>
      <c r="BY309" s="164">
        <f t="shared" ref="BY309" si="2011">+BW309</f>
        <v>3</v>
      </c>
      <c r="BZ309" s="166" t="s">
        <v>1226</v>
      </c>
      <c r="CA309" s="96"/>
      <c r="CB309" s="147"/>
      <c r="CC309" s="96"/>
      <c r="CD309" s="55"/>
      <c r="CE309" s="96">
        <v>13</v>
      </c>
      <c r="CF309" s="152"/>
      <c r="CG309" s="151"/>
      <c r="CH309" s="151"/>
      <c r="CI309" s="38" t="s">
        <v>170</v>
      </c>
      <c r="CJ309" t="s">
        <v>661</v>
      </c>
      <c r="CK309" t="s">
        <v>105</v>
      </c>
      <c r="CL309" s="26"/>
    </row>
    <row r="310" spans="1:94" ht="16.5" hidden="1">
      <c r="A310" t="s">
        <v>1527</v>
      </c>
      <c r="B310">
        <v>20023</v>
      </c>
      <c r="D310" s="16" t="s">
        <v>955</v>
      </c>
      <c r="E310" t="s">
        <v>819</v>
      </c>
      <c r="G310" s="16" t="s">
        <v>955</v>
      </c>
      <c r="H310" s="197" t="s">
        <v>1396</v>
      </c>
      <c r="I310" s="9"/>
      <c r="J310" s="2"/>
      <c r="K310" s="164">
        <f t="shared" si="1959"/>
        <v>12</v>
      </c>
      <c r="L310" s="166" t="s">
        <v>1226</v>
      </c>
      <c r="M310" s="164">
        <f t="shared" si="2001"/>
        <v>12</v>
      </c>
      <c r="N310" s="166" t="s">
        <v>1226</v>
      </c>
      <c r="O310" s="164">
        <f t="shared" si="1987"/>
        <v>12</v>
      </c>
      <c r="P310" s="166" t="s">
        <v>1226</v>
      </c>
      <c r="Q310" s="203">
        <v>12</v>
      </c>
      <c r="R310" s="203">
        <v>0</v>
      </c>
      <c r="S310" s="3">
        <v>1</v>
      </c>
      <c r="T310" s="4">
        <v>0</v>
      </c>
      <c r="U310" s="164">
        <f t="shared" ref="U310:U311" si="2012">+S310</f>
        <v>1</v>
      </c>
      <c r="V310" s="166" t="s">
        <v>1226</v>
      </c>
      <c r="W310" s="10">
        <v>0</v>
      </c>
      <c r="X310" s="4">
        <v>0</v>
      </c>
      <c r="Y310" s="164">
        <f t="shared" ref="Y310" si="2013">+AA310</f>
        <v>0</v>
      </c>
      <c r="Z310" s="166" t="s">
        <v>1226</v>
      </c>
      <c r="AA310" s="10">
        <v>0</v>
      </c>
      <c r="AB310" s="10">
        <v>0</v>
      </c>
      <c r="AC310" s="3">
        <v>0</v>
      </c>
      <c r="AD310" s="4">
        <v>0</v>
      </c>
      <c r="AE310" s="10">
        <v>0</v>
      </c>
      <c r="AF310" s="10">
        <v>0</v>
      </c>
      <c r="AG310" s="3">
        <v>0</v>
      </c>
      <c r="AH310" s="4">
        <v>0</v>
      </c>
      <c r="AI310" s="164">
        <f t="shared" ref="AI310" si="2014">+AK310</f>
        <v>6</v>
      </c>
      <c r="AJ310" s="166" t="s">
        <v>1226</v>
      </c>
      <c r="AK310" s="164">
        <f t="shared" ref="AK310" si="2015">+AM310</f>
        <v>6</v>
      </c>
      <c r="AL310" s="166" t="s">
        <v>1226</v>
      </c>
      <c r="AM310" s="172">
        <v>6</v>
      </c>
      <c r="AN310" s="394">
        <v>0</v>
      </c>
      <c r="AO310" s="10">
        <v>0</v>
      </c>
      <c r="AP310" s="10">
        <v>0</v>
      </c>
      <c r="AQ310" s="132"/>
      <c r="AR310" s="39">
        <v>0</v>
      </c>
      <c r="AS310" s="127">
        <v>0</v>
      </c>
      <c r="AT310" s="52">
        <v>0</v>
      </c>
      <c r="AU310" s="127">
        <v>0</v>
      </c>
      <c r="AV310" s="39">
        <v>0</v>
      </c>
      <c r="AW310" s="127">
        <v>0</v>
      </c>
      <c r="AX310" s="164">
        <f t="shared" si="1990"/>
        <v>3</v>
      </c>
      <c r="AY310" s="166" t="s">
        <v>1226</v>
      </c>
      <c r="AZ310" s="164">
        <f t="shared" si="1991"/>
        <v>3</v>
      </c>
      <c r="BA310" s="166" t="s">
        <v>1226</v>
      </c>
      <c r="BB310" s="175">
        <v>3</v>
      </c>
      <c r="BC310" s="593">
        <v>0</v>
      </c>
      <c r="BD310" s="18">
        <v>1</v>
      </c>
      <c r="BE310" s="5">
        <v>0</v>
      </c>
      <c r="BF310" s="164">
        <f t="shared" si="1980"/>
        <v>1</v>
      </c>
      <c r="BG310" s="166" t="s">
        <v>1226</v>
      </c>
      <c r="BH310" s="18">
        <v>1</v>
      </c>
      <c r="BI310" s="5">
        <v>0</v>
      </c>
      <c r="BJ310" s="164">
        <f t="shared" si="1993"/>
        <v>1</v>
      </c>
      <c r="BK310" s="166" t="s">
        <v>1226</v>
      </c>
      <c r="BL310" s="18">
        <v>0</v>
      </c>
      <c r="BM310" s="5">
        <v>0</v>
      </c>
      <c r="BN310" s="164">
        <f t="shared" si="1994"/>
        <v>0</v>
      </c>
      <c r="BO310" s="166" t="s">
        <v>1226</v>
      </c>
      <c r="BP310" s="164">
        <f t="shared" si="1995"/>
        <v>0</v>
      </c>
      <c r="BQ310" s="166" t="s">
        <v>1226</v>
      </c>
      <c r="BR310" s="164">
        <f t="shared" ref="BR310" si="2016">+BP310</f>
        <v>0</v>
      </c>
      <c r="BS310" s="166" t="s">
        <v>1226</v>
      </c>
      <c r="BT310" s="137"/>
      <c r="BU310" s="164">
        <f t="shared" si="1957"/>
        <v>3</v>
      </c>
      <c r="BV310" s="166" t="s">
        <v>1226</v>
      </c>
      <c r="BW310" s="153">
        <v>3</v>
      </c>
      <c r="BX310" s="54">
        <v>0</v>
      </c>
      <c r="BY310" s="164">
        <f t="shared" ref="BY310" si="2017">+BW310</f>
        <v>3</v>
      </c>
      <c r="BZ310" s="166" t="s">
        <v>1226</v>
      </c>
      <c r="CA310" s="96"/>
      <c r="CB310" s="147"/>
      <c r="CC310" s="96"/>
      <c r="CD310" s="55"/>
      <c r="CE310" s="96"/>
      <c r="CF310" s="147"/>
      <c r="CG310" s="146"/>
      <c r="CH310" s="146"/>
      <c r="CI310" s="38" t="s">
        <v>148</v>
      </c>
      <c r="CJ310" s="123" t="s">
        <v>662</v>
      </c>
      <c r="CL310" s="26"/>
    </row>
    <row r="311" spans="1:94" ht="16.5" hidden="1">
      <c r="A311" t="s">
        <v>1527</v>
      </c>
      <c r="B311" s="714" t="s">
        <v>1610</v>
      </c>
      <c r="C311" s="714"/>
      <c r="D311" s="16" t="s">
        <v>955</v>
      </c>
      <c r="E311" t="s">
        <v>819</v>
      </c>
      <c r="G311" s="16" t="s">
        <v>955</v>
      </c>
      <c r="H311" s="197" t="s">
        <v>1558</v>
      </c>
      <c r="I311" s="9"/>
      <c r="J311" s="2"/>
      <c r="K311" s="164">
        <f t="shared" si="1959"/>
        <v>2</v>
      </c>
      <c r="L311" s="166" t="s">
        <v>1226</v>
      </c>
      <c r="M311" s="164">
        <f t="shared" ref="M311:M312" si="2018">+O311</f>
        <v>2</v>
      </c>
      <c r="N311" s="166" t="s">
        <v>1226</v>
      </c>
      <c r="O311" s="164">
        <f t="shared" ref="O311:O312" si="2019">+Q311</f>
        <v>2</v>
      </c>
      <c r="P311" s="166" t="s">
        <v>1226</v>
      </c>
      <c r="Q311" s="3">
        <v>2</v>
      </c>
      <c r="R311" s="4">
        <v>0</v>
      </c>
      <c r="S311" s="3">
        <v>3</v>
      </c>
      <c r="T311" s="4">
        <v>0</v>
      </c>
      <c r="U311" s="164">
        <f t="shared" si="2012"/>
        <v>3</v>
      </c>
      <c r="V311" s="166" t="s">
        <v>1226</v>
      </c>
      <c r="W311" s="10">
        <v>3</v>
      </c>
      <c r="X311" s="4">
        <v>0</v>
      </c>
      <c r="Y311" s="164">
        <f t="shared" ref="Y311:Y312" si="2020">+AA311</f>
        <v>3</v>
      </c>
      <c r="Z311" s="166" t="s">
        <v>1226</v>
      </c>
      <c r="AA311" s="10">
        <v>3</v>
      </c>
      <c r="AB311" s="10">
        <v>0</v>
      </c>
      <c r="AC311" s="3">
        <v>4</v>
      </c>
      <c r="AD311" s="4">
        <v>0</v>
      </c>
      <c r="AE311" s="10">
        <v>0</v>
      </c>
      <c r="AF311" s="10">
        <v>0</v>
      </c>
      <c r="AG311" s="3">
        <v>4</v>
      </c>
      <c r="AH311" s="4">
        <v>0</v>
      </c>
      <c r="AI311" s="164">
        <f t="shared" ref="AI311:AI312" si="2021">+AK311</f>
        <v>0</v>
      </c>
      <c r="AJ311" s="166" t="s">
        <v>1226</v>
      </c>
      <c r="AK311" s="164">
        <f t="shared" ref="AK311:AK312" si="2022">+AM311</f>
        <v>0</v>
      </c>
      <c r="AL311" s="166" t="s">
        <v>1226</v>
      </c>
      <c r="AM311" s="3">
        <v>0</v>
      </c>
      <c r="AN311" s="4">
        <v>0</v>
      </c>
      <c r="AO311" s="10">
        <v>3</v>
      </c>
      <c r="AP311" s="10">
        <v>0</v>
      </c>
      <c r="AQ311" s="132"/>
      <c r="AR311" s="39">
        <v>3</v>
      </c>
      <c r="AS311" s="127">
        <v>0</v>
      </c>
      <c r="AT311" s="52">
        <v>1</v>
      </c>
      <c r="AU311" s="127">
        <v>0</v>
      </c>
      <c r="AV311" s="177">
        <v>5</v>
      </c>
      <c r="AW311" s="178">
        <v>0</v>
      </c>
      <c r="AX311" s="164">
        <f t="shared" ref="AX311" si="2023">+AZ311</f>
        <v>2</v>
      </c>
      <c r="AY311" s="166" t="s">
        <v>1226</v>
      </c>
      <c r="AZ311" s="164">
        <f t="shared" ref="AZ311" si="2024">+BB311</f>
        <v>2</v>
      </c>
      <c r="BA311" s="166" t="s">
        <v>1226</v>
      </c>
      <c r="BB311" s="164">
        <f t="shared" ref="BB311" si="2025">+BD311</f>
        <v>2</v>
      </c>
      <c r="BC311" s="166" t="s">
        <v>1226</v>
      </c>
      <c r="BD311" s="18">
        <v>2</v>
      </c>
      <c r="BE311" s="5">
        <v>0</v>
      </c>
      <c r="BF311" s="164">
        <f t="shared" ref="BF311:BF312" si="2026">+BD311</f>
        <v>2</v>
      </c>
      <c r="BG311" s="166" t="s">
        <v>1226</v>
      </c>
      <c r="BH311" s="18">
        <v>1</v>
      </c>
      <c r="BI311" s="5">
        <v>0</v>
      </c>
      <c r="BJ311" s="164">
        <f t="shared" si="1993"/>
        <v>1</v>
      </c>
      <c r="BK311" s="166" t="s">
        <v>1226</v>
      </c>
      <c r="BL311" s="18">
        <v>0</v>
      </c>
      <c r="BM311" s="5">
        <v>0</v>
      </c>
      <c r="BN311" s="164">
        <f t="shared" ref="BN311:BN312" si="2027">+BL311</f>
        <v>0</v>
      </c>
      <c r="BO311" s="166" t="s">
        <v>1226</v>
      </c>
      <c r="BP311" s="164">
        <f t="shared" ref="BP311:BP312" si="2028">+BN311</f>
        <v>0</v>
      </c>
      <c r="BQ311" s="166" t="s">
        <v>1226</v>
      </c>
      <c r="BR311" s="164">
        <f t="shared" ref="BR311:BR320" si="2029">+BP311</f>
        <v>0</v>
      </c>
      <c r="BS311" s="166" t="s">
        <v>1226</v>
      </c>
      <c r="BT311" s="137"/>
      <c r="BU311" s="164">
        <f t="shared" ref="BU311:BU320" si="2030">+BW311</f>
        <v>0</v>
      </c>
      <c r="BV311" s="166" t="s">
        <v>1226</v>
      </c>
      <c r="BW311" s="576">
        <v>0</v>
      </c>
      <c r="BX311" s="793">
        <v>1</v>
      </c>
      <c r="BY311" s="164" t="s">
        <v>1226</v>
      </c>
      <c r="BZ311" s="166">
        <f>+BX311</f>
        <v>1</v>
      </c>
      <c r="CA311" s="96"/>
      <c r="CB311" s="147"/>
      <c r="CC311" s="96"/>
      <c r="CD311" s="55"/>
      <c r="CE311" s="96"/>
      <c r="CF311" s="147"/>
      <c r="CG311" s="146"/>
      <c r="CH311" s="146"/>
      <c r="CI311" s="38"/>
      <c r="CJ311" s="123"/>
      <c r="CL311" s="26"/>
    </row>
    <row r="312" spans="1:94" ht="16.5" hidden="1">
      <c r="A312" t="s">
        <v>1527</v>
      </c>
      <c r="B312" s="714" t="s">
        <v>1610</v>
      </c>
      <c r="C312" s="714"/>
      <c r="D312" s="16" t="s">
        <v>955</v>
      </c>
      <c r="E312" t="s">
        <v>819</v>
      </c>
      <c r="G312" s="16" t="s">
        <v>955</v>
      </c>
      <c r="H312" s="197" t="s">
        <v>1559</v>
      </c>
      <c r="I312" s="9"/>
      <c r="J312" s="2"/>
      <c r="K312" s="164">
        <f t="shared" si="1959"/>
        <v>1</v>
      </c>
      <c r="L312" s="166" t="s">
        <v>1226</v>
      </c>
      <c r="M312" s="164">
        <f t="shared" si="2018"/>
        <v>1</v>
      </c>
      <c r="N312" s="166" t="s">
        <v>1226</v>
      </c>
      <c r="O312" s="164">
        <f t="shared" si="2019"/>
        <v>1</v>
      </c>
      <c r="P312" s="166" t="s">
        <v>1226</v>
      </c>
      <c r="Q312" s="10">
        <v>1</v>
      </c>
      <c r="R312" s="10">
        <v>0</v>
      </c>
      <c r="S312" s="3">
        <v>1</v>
      </c>
      <c r="T312" s="4"/>
      <c r="U312" s="164">
        <f t="shared" ref="U312" si="2031">+S312</f>
        <v>1</v>
      </c>
      <c r="V312" s="166" t="s">
        <v>1226</v>
      </c>
      <c r="W312" s="10">
        <v>1</v>
      </c>
      <c r="X312" s="4">
        <v>0</v>
      </c>
      <c r="Y312" s="164">
        <f t="shared" si="2020"/>
        <v>2</v>
      </c>
      <c r="Z312" s="166" t="s">
        <v>1226</v>
      </c>
      <c r="AA312" s="10">
        <v>2</v>
      </c>
      <c r="AB312" s="10">
        <v>0</v>
      </c>
      <c r="AC312" s="3">
        <v>4</v>
      </c>
      <c r="AD312" s="4">
        <v>0</v>
      </c>
      <c r="AE312" s="10">
        <v>3</v>
      </c>
      <c r="AF312" s="10"/>
      <c r="AG312" s="3">
        <v>3</v>
      </c>
      <c r="AH312" s="4">
        <v>0</v>
      </c>
      <c r="AI312" s="164">
        <f t="shared" si="2021"/>
        <v>0</v>
      </c>
      <c r="AJ312" s="166"/>
      <c r="AK312" s="164">
        <f t="shared" si="2022"/>
        <v>0</v>
      </c>
      <c r="AL312" s="166"/>
      <c r="AM312" s="3">
        <v>0</v>
      </c>
      <c r="AN312" s="4">
        <v>0</v>
      </c>
      <c r="AO312" s="10">
        <v>0</v>
      </c>
      <c r="AP312" s="10">
        <v>0</v>
      </c>
      <c r="AQ312" s="132"/>
      <c r="AR312" s="39">
        <v>1</v>
      </c>
      <c r="AS312" s="127">
        <v>0</v>
      </c>
      <c r="AT312" s="52">
        <v>0</v>
      </c>
      <c r="AU312" s="127">
        <v>0</v>
      </c>
      <c r="AV312" s="18">
        <v>0</v>
      </c>
      <c r="AW312" s="5">
        <v>0</v>
      </c>
      <c r="AX312" s="164">
        <f t="shared" ref="AX312" si="2032">+AZ312</f>
        <v>0</v>
      </c>
      <c r="AY312" s="166" t="s">
        <v>1226</v>
      </c>
      <c r="AZ312" s="164">
        <f t="shared" ref="AZ312" si="2033">+BB312</f>
        <v>0</v>
      </c>
      <c r="BA312" s="166" t="s">
        <v>1226</v>
      </c>
      <c r="BB312" s="18">
        <v>0</v>
      </c>
      <c r="BC312" s="5">
        <v>0</v>
      </c>
      <c r="BD312" s="18">
        <v>0</v>
      </c>
      <c r="BE312" s="5">
        <v>0</v>
      </c>
      <c r="BF312" s="164">
        <f t="shared" si="2026"/>
        <v>0</v>
      </c>
      <c r="BG312" s="166" t="s">
        <v>1226</v>
      </c>
      <c r="BH312" s="18">
        <v>3</v>
      </c>
      <c r="BI312" s="5">
        <v>0</v>
      </c>
      <c r="BJ312" s="164">
        <f t="shared" si="1993"/>
        <v>3</v>
      </c>
      <c r="BK312" s="166" t="s">
        <v>1226</v>
      </c>
      <c r="BL312" s="18">
        <v>0</v>
      </c>
      <c r="BM312" s="5">
        <v>0</v>
      </c>
      <c r="BN312" s="164">
        <f t="shared" si="2027"/>
        <v>0</v>
      </c>
      <c r="BO312" s="166" t="s">
        <v>1226</v>
      </c>
      <c r="BP312" s="164">
        <f t="shared" si="2028"/>
        <v>0</v>
      </c>
      <c r="BQ312" s="166" t="s">
        <v>1226</v>
      </c>
      <c r="BR312" s="164">
        <f t="shared" si="2029"/>
        <v>0</v>
      </c>
      <c r="BS312" s="166" t="s">
        <v>1226</v>
      </c>
      <c r="BT312" s="137"/>
      <c r="BU312" s="164">
        <f t="shared" si="2030"/>
        <v>0</v>
      </c>
      <c r="BV312" s="166" t="s">
        <v>1226</v>
      </c>
      <c r="BW312" s="153">
        <v>0</v>
      </c>
      <c r="BX312" s="54">
        <v>0</v>
      </c>
      <c r="BY312" s="164">
        <f t="shared" ref="BY312:BY319" si="2034">+BW312</f>
        <v>0</v>
      </c>
      <c r="BZ312" s="166" t="s">
        <v>1226</v>
      </c>
      <c r="CA312" s="96"/>
      <c r="CB312" s="147"/>
      <c r="CC312" s="96"/>
      <c r="CD312" s="55"/>
      <c r="CE312" s="96"/>
      <c r="CF312" s="147"/>
      <c r="CG312" s="146"/>
      <c r="CH312" s="146"/>
      <c r="CI312" s="38"/>
      <c r="CJ312" s="123"/>
      <c r="CL312" s="26"/>
    </row>
    <row r="313" spans="1:94" ht="16.5" hidden="1">
      <c r="A313" t="s">
        <v>1527</v>
      </c>
      <c r="B313">
        <v>20018</v>
      </c>
      <c r="D313" s="16" t="s">
        <v>955</v>
      </c>
      <c r="E313" t="s">
        <v>819</v>
      </c>
      <c r="G313" s="16" t="s">
        <v>955</v>
      </c>
      <c r="H313" s="197" t="s">
        <v>2781</v>
      </c>
      <c r="I313" s="9"/>
      <c r="J313" s="2"/>
      <c r="K313" s="164" t="str">
        <f t="shared" si="1959"/>
        <v>?</v>
      </c>
      <c r="L313" s="166" t="s">
        <v>1226</v>
      </c>
      <c r="M313" s="10" t="s">
        <v>52</v>
      </c>
      <c r="N313" s="4">
        <v>0</v>
      </c>
      <c r="O313" s="164">
        <f t="shared" si="1987"/>
        <v>0</v>
      </c>
      <c r="P313" s="166" t="s">
        <v>1226</v>
      </c>
      <c r="Q313" s="10">
        <v>0</v>
      </c>
      <c r="R313" s="10">
        <v>0</v>
      </c>
      <c r="S313" s="3">
        <v>1</v>
      </c>
      <c r="T313" s="4">
        <v>0</v>
      </c>
      <c r="U313" s="164">
        <f t="shared" ref="U313" si="2035">+S313</f>
        <v>1</v>
      </c>
      <c r="V313" s="166" t="s">
        <v>1226</v>
      </c>
      <c r="W313" s="10">
        <v>0</v>
      </c>
      <c r="X313" s="4">
        <v>0</v>
      </c>
      <c r="Y313" s="164">
        <f t="shared" ref="Y313" si="2036">+AA313</f>
        <v>1</v>
      </c>
      <c r="Z313" s="166" t="s">
        <v>1226</v>
      </c>
      <c r="AA313" s="10">
        <v>1</v>
      </c>
      <c r="AB313" s="604" t="s">
        <v>52</v>
      </c>
      <c r="AC313" s="3">
        <v>1</v>
      </c>
      <c r="AD313" s="605" t="s">
        <v>52</v>
      </c>
      <c r="AE313" s="10">
        <v>1</v>
      </c>
      <c r="AF313" s="605" t="s">
        <v>52</v>
      </c>
      <c r="AG313" s="3">
        <v>2</v>
      </c>
      <c r="AH313" s="605" t="s">
        <v>52</v>
      </c>
      <c r="AI313" s="164">
        <f t="shared" ref="AI313" si="2037">+AK313</f>
        <v>1</v>
      </c>
      <c r="AJ313" s="166" t="s">
        <v>1226</v>
      </c>
      <c r="AK313" s="164">
        <f t="shared" ref="AK313" si="2038">+AM313</f>
        <v>1</v>
      </c>
      <c r="AL313" s="166" t="s">
        <v>1226</v>
      </c>
      <c r="AM313" s="3">
        <v>1</v>
      </c>
      <c r="AN313" s="4">
        <v>0</v>
      </c>
      <c r="AO313" s="10">
        <v>1</v>
      </c>
      <c r="AP313" s="10">
        <v>0</v>
      </c>
      <c r="AQ313" s="132"/>
      <c r="AR313" s="39">
        <v>0</v>
      </c>
      <c r="AS313" s="127">
        <v>0</v>
      </c>
      <c r="AT313" s="52">
        <v>0</v>
      </c>
      <c r="AU313" s="127">
        <v>0</v>
      </c>
      <c r="AV313" s="39">
        <v>0</v>
      </c>
      <c r="AW313" s="127">
        <v>0</v>
      </c>
      <c r="AX313" s="164">
        <f t="shared" si="1990"/>
        <v>6</v>
      </c>
      <c r="AY313" s="166" t="s">
        <v>1226</v>
      </c>
      <c r="AZ313" s="164">
        <f t="shared" si="1991"/>
        <v>6</v>
      </c>
      <c r="BA313" s="166" t="s">
        <v>1226</v>
      </c>
      <c r="BB313" s="96">
        <v>6</v>
      </c>
      <c r="BC313" s="168" t="s">
        <v>54</v>
      </c>
      <c r="BD313" s="18">
        <v>1</v>
      </c>
      <c r="BE313" s="5">
        <v>0</v>
      </c>
      <c r="BF313" s="164">
        <f t="shared" si="1980"/>
        <v>1</v>
      </c>
      <c r="BG313" s="166" t="s">
        <v>1226</v>
      </c>
      <c r="BH313" s="18">
        <v>1</v>
      </c>
      <c r="BI313" s="5">
        <v>0</v>
      </c>
      <c r="BJ313" s="164">
        <f t="shared" si="1993"/>
        <v>1</v>
      </c>
      <c r="BK313" s="166" t="s">
        <v>1226</v>
      </c>
      <c r="BL313" s="18">
        <v>1</v>
      </c>
      <c r="BM313" s="5">
        <v>0</v>
      </c>
      <c r="BN313" s="164">
        <f t="shared" si="1994"/>
        <v>1</v>
      </c>
      <c r="BO313" s="166" t="s">
        <v>1226</v>
      </c>
      <c r="BP313" s="164">
        <f t="shared" si="1995"/>
        <v>1</v>
      </c>
      <c r="BQ313" s="166" t="s">
        <v>1226</v>
      </c>
      <c r="BR313" s="164">
        <f t="shared" si="2029"/>
        <v>1</v>
      </c>
      <c r="BS313" s="166" t="s">
        <v>1226</v>
      </c>
      <c r="BT313" s="137"/>
      <c r="BU313" s="164">
        <f t="shared" si="2030"/>
        <v>2</v>
      </c>
      <c r="BV313" s="166" t="s">
        <v>1226</v>
      </c>
      <c r="BW313" s="153">
        <v>2</v>
      </c>
      <c r="BX313" s="54">
        <v>0</v>
      </c>
      <c r="BY313" s="164">
        <f t="shared" si="2034"/>
        <v>2</v>
      </c>
      <c r="BZ313" s="166" t="s">
        <v>1226</v>
      </c>
      <c r="CA313" s="146"/>
      <c r="CB313" s="147"/>
      <c r="CC313" s="96"/>
      <c r="CD313" s="55"/>
      <c r="CE313" s="96"/>
      <c r="CF313" s="147"/>
      <c r="CG313" s="146"/>
      <c r="CH313" s="146"/>
      <c r="CI313" s="38" t="s">
        <v>177</v>
      </c>
      <c r="CJ313" t="s">
        <v>663</v>
      </c>
      <c r="CL313" s="26"/>
    </row>
    <row r="314" spans="1:94" ht="16.5" hidden="1">
      <c r="A314" t="s">
        <v>1527</v>
      </c>
      <c r="B314" s="61" t="s">
        <v>1610</v>
      </c>
      <c r="C314" s="61"/>
      <c r="D314" s="16" t="s">
        <v>955</v>
      </c>
      <c r="E314" t="s">
        <v>819</v>
      </c>
      <c r="G314" s="16" t="s">
        <v>955</v>
      </c>
      <c r="H314" s="197" t="s">
        <v>1208</v>
      </c>
      <c r="I314" s="9"/>
      <c r="J314" s="2"/>
      <c r="K314" s="164">
        <f t="shared" si="1959"/>
        <v>0</v>
      </c>
      <c r="L314" s="166" t="s">
        <v>1226</v>
      </c>
      <c r="M314" s="10">
        <v>0</v>
      </c>
      <c r="N314" s="4">
        <v>0</v>
      </c>
      <c r="O314" s="164">
        <f t="shared" ref="O314" si="2039">+Q314</f>
        <v>0</v>
      </c>
      <c r="P314" s="166" t="s">
        <v>1226</v>
      </c>
      <c r="Q314" s="10">
        <v>0</v>
      </c>
      <c r="R314" s="10">
        <v>0</v>
      </c>
      <c r="S314" s="3">
        <v>0</v>
      </c>
      <c r="T314" s="4">
        <v>0</v>
      </c>
      <c r="U314" s="164">
        <f t="shared" ref="U314:U315" si="2040">+S314</f>
        <v>0</v>
      </c>
      <c r="V314" s="166" t="s">
        <v>1226</v>
      </c>
      <c r="W314" s="10">
        <v>0</v>
      </c>
      <c r="X314" s="4">
        <v>0</v>
      </c>
      <c r="Y314" s="164">
        <f t="shared" ref="Y314:Y315" si="2041">+AA314</f>
        <v>0</v>
      </c>
      <c r="Z314" s="166" t="s">
        <v>1226</v>
      </c>
      <c r="AA314" s="10">
        <v>0</v>
      </c>
      <c r="AB314" s="10">
        <v>0</v>
      </c>
      <c r="AC314" s="3">
        <v>0</v>
      </c>
      <c r="AD314" s="4">
        <v>0</v>
      </c>
      <c r="AE314" s="10">
        <v>0</v>
      </c>
      <c r="AF314" s="10">
        <v>0</v>
      </c>
      <c r="AG314" s="3">
        <v>0</v>
      </c>
      <c r="AH314" s="4">
        <v>0</v>
      </c>
      <c r="AI314" s="164">
        <f t="shared" ref="AI314" si="2042">+AK314</f>
        <v>0</v>
      </c>
      <c r="AJ314" s="166" t="s">
        <v>1226</v>
      </c>
      <c r="AK314" s="164">
        <f t="shared" ref="AK314" si="2043">+AM314</f>
        <v>0</v>
      </c>
      <c r="AL314" s="166" t="s">
        <v>1226</v>
      </c>
      <c r="AM314" s="3">
        <v>0</v>
      </c>
      <c r="AN314" s="4">
        <v>0</v>
      </c>
      <c r="AO314" s="10">
        <v>0</v>
      </c>
      <c r="AP314" s="10">
        <v>0</v>
      </c>
      <c r="AQ314" s="132"/>
      <c r="AR314" s="39">
        <v>0</v>
      </c>
      <c r="AS314" s="127">
        <v>0</v>
      </c>
      <c r="AT314" s="52">
        <v>0</v>
      </c>
      <c r="AU314" s="127">
        <v>0</v>
      </c>
      <c r="AV314" s="39">
        <v>0</v>
      </c>
      <c r="AW314" s="127">
        <v>0</v>
      </c>
      <c r="AX314" s="164">
        <f t="shared" si="1990"/>
        <v>0</v>
      </c>
      <c r="AY314" s="166" t="s">
        <v>1226</v>
      </c>
      <c r="AZ314" s="164">
        <f t="shared" si="1991"/>
        <v>0</v>
      </c>
      <c r="BA314" s="166" t="s">
        <v>1226</v>
      </c>
      <c r="BB314" s="96">
        <v>0</v>
      </c>
      <c r="BC314" s="5">
        <v>0</v>
      </c>
      <c r="BD314" s="18">
        <v>0</v>
      </c>
      <c r="BE314" s="5">
        <v>0</v>
      </c>
      <c r="BF314" s="164">
        <f t="shared" si="1980"/>
        <v>0</v>
      </c>
      <c r="BG314" s="166" t="s">
        <v>1226</v>
      </c>
      <c r="BH314" s="18">
        <v>0</v>
      </c>
      <c r="BI314" s="5">
        <v>0</v>
      </c>
      <c r="BJ314" s="164">
        <f t="shared" si="1993"/>
        <v>0</v>
      </c>
      <c r="BK314" s="166" t="s">
        <v>1226</v>
      </c>
      <c r="BL314" s="18">
        <v>0</v>
      </c>
      <c r="BM314" s="5">
        <v>0</v>
      </c>
      <c r="BN314" s="164">
        <f t="shared" si="1994"/>
        <v>0</v>
      </c>
      <c r="BO314" s="166" t="s">
        <v>1226</v>
      </c>
      <c r="BP314" s="164">
        <f t="shared" si="1995"/>
        <v>0</v>
      </c>
      <c r="BQ314" s="166" t="s">
        <v>1226</v>
      </c>
      <c r="BR314" s="164">
        <f t="shared" si="2029"/>
        <v>0</v>
      </c>
      <c r="BS314" s="166" t="s">
        <v>1226</v>
      </c>
      <c r="BT314" s="137"/>
      <c r="BU314" s="164">
        <f t="shared" si="2030"/>
        <v>0</v>
      </c>
      <c r="BV314" s="166" t="s">
        <v>1226</v>
      </c>
      <c r="BW314" s="153">
        <v>0</v>
      </c>
      <c r="BX314" s="54">
        <v>0</v>
      </c>
      <c r="BY314" s="164">
        <f t="shared" si="2034"/>
        <v>0</v>
      </c>
      <c r="BZ314" s="166" t="s">
        <v>1226</v>
      </c>
      <c r="CA314" s="146"/>
      <c r="CB314" s="147"/>
      <c r="CC314" s="96"/>
      <c r="CD314" s="55"/>
      <c r="CE314" s="96"/>
      <c r="CF314" s="147"/>
      <c r="CG314" s="146"/>
      <c r="CH314" s="146"/>
      <c r="CI314" s="38" t="s">
        <v>601</v>
      </c>
      <c r="CL314" s="26"/>
    </row>
    <row r="315" spans="1:94" ht="16.5" hidden="1">
      <c r="A315" t="s">
        <v>1527</v>
      </c>
      <c r="B315" s="719" t="s">
        <v>1610</v>
      </c>
      <c r="C315" s="719"/>
      <c r="D315" s="16" t="s">
        <v>955</v>
      </c>
      <c r="E315" t="s">
        <v>819</v>
      </c>
      <c r="G315" s="16" t="s">
        <v>955</v>
      </c>
      <c r="H315" s="197" t="s">
        <v>1633</v>
      </c>
      <c r="I315" s="164">
        <v>0</v>
      </c>
      <c r="J315" s="166" t="s">
        <v>1226</v>
      </c>
      <c r="K315" s="164">
        <v>0</v>
      </c>
      <c r="L315" s="166" t="s">
        <v>1226</v>
      </c>
      <c r="M315" s="10" t="s">
        <v>52</v>
      </c>
      <c r="N315" s="4">
        <v>0</v>
      </c>
      <c r="O315" s="10" t="s">
        <v>52</v>
      </c>
      <c r="P315" s="4">
        <v>0</v>
      </c>
      <c r="Q315" s="10" t="s">
        <v>52</v>
      </c>
      <c r="R315" s="4">
        <v>0</v>
      </c>
      <c r="S315" s="10" t="s">
        <v>52</v>
      </c>
      <c r="T315" s="4">
        <v>0</v>
      </c>
      <c r="U315" s="164" t="str">
        <f t="shared" si="2040"/>
        <v>?</v>
      </c>
      <c r="V315" s="166" t="s">
        <v>1226</v>
      </c>
      <c r="W315" s="10" t="s">
        <v>52</v>
      </c>
      <c r="X315" s="4">
        <v>0</v>
      </c>
      <c r="Y315" s="164" t="str">
        <f t="shared" si="2041"/>
        <v>?</v>
      </c>
      <c r="Z315" s="166" t="s">
        <v>1226</v>
      </c>
      <c r="AA315" s="164" t="str">
        <f t="shared" ref="AA315" si="2044">+AC315</f>
        <v>?</v>
      </c>
      <c r="AB315" s="166" t="s">
        <v>1226</v>
      </c>
      <c r="AC315" s="10" t="s">
        <v>52</v>
      </c>
      <c r="AD315" s="4">
        <v>0</v>
      </c>
      <c r="AE315" s="10" t="s">
        <v>52</v>
      </c>
      <c r="AF315" s="4">
        <v>0</v>
      </c>
      <c r="AG315" s="10" t="s">
        <v>52</v>
      </c>
      <c r="AH315" s="4">
        <v>0</v>
      </c>
      <c r="AI315" s="164" t="str">
        <f t="shared" ref="AI315" si="2045">+AG315</f>
        <v>?</v>
      </c>
      <c r="AJ315" s="166" t="s">
        <v>1226</v>
      </c>
      <c r="AK315" s="164" t="str">
        <f t="shared" ref="AK315" si="2046">+AI315</f>
        <v>?</v>
      </c>
      <c r="AL315" s="166" t="s">
        <v>1226</v>
      </c>
      <c r="AM315" s="164" t="str">
        <f t="shared" ref="AM315" si="2047">+AK315</f>
        <v>?</v>
      </c>
      <c r="AN315" s="166" t="s">
        <v>1226</v>
      </c>
      <c r="AO315" s="10" t="s">
        <v>52</v>
      </c>
      <c r="AP315" s="4">
        <v>0</v>
      </c>
      <c r="AQ315" s="132"/>
      <c r="AR315" s="58" t="str">
        <f t="shared" ref="AR315" si="2048">+AT315</f>
        <v>?</v>
      </c>
      <c r="AS315" s="166" t="s">
        <v>1226</v>
      </c>
      <c r="AT315" s="58" t="str">
        <f t="shared" ref="AT315" si="2049">+AV315</f>
        <v>?</v>
      </c>
      <c r="AU315" s="166" t="s">
        <v>1226</v>
      </c>
      <c r="AV315" s="39" t="s">
        <v>52</v>
      </c>
      <c r="AW315" s="40">
        <v>0</v>
      </c>
      <c r="AX315" s="58" t="str">
        <f t="shared" si="1990"/>
        <v>?</v>
      </c>
      <c r="AY315" s="166" t="s">
        <v>1226</v>
      </c>
      <c r="AZ315" s="58" t="str">
        <f t="shared" si="1991"/>
        <v>?</v>
      </c>
      <c r="BA315" s="166" t="s">
        <v>1226</v>
      </c>
      <c r="BB315" s="58" t="str">
        <f t="shared" ref="BB315" si="2050">+BD315</f>
        <v>?</v>
      </c>
      <c r="BC315" s="166" t="s">
        <v>1226</v>
      </c>
      <c r="BD315" s="39" t="s">
        <v>52</v>
      </c>
      <c r="BE315" s="40">
        <v>0</v>
      </c>
      <c r="BF315" s="164" t="str">
        <f t="shared" si="1980"/>
        <v>?</v>
      </c>
      <c r="BG315" s="166" t="s">
        <v>1226</v>
      </c>
      <c r="BH315" s="39" t="s">
        <v>52</v>
      </c>
      <c r="BI315" s="40">
        <v>0</v>
      </c>
      <c r="BJ315" s="164" t="str">
        <f t="shared" si="1993"/>
        <v>?</v>
      </c>
      <c r="BK315" s="166" t="s">
        <v>1226</v>
      </c>
      <c r="BL315" s="39" t="s">
        <v>52</v>
      </c>
      <c r="BM315" s="40">
        <v>0</v>
      </c>
      <c r="BN315" s="164" t="str">
        <f t="shared" si="1994"/>
        <v>?</v>
      </c>
      <c r="BO315" s="166" t="s">
        <v>1226</v>
      </c>
      <c r="BP315" s="164" t="str">
        <f t="shared" si="1995"/>
        <v>?</v>
      </c>
      <c r="BQ315" s="166" t="s">
        <v>1226</v>
      </c>
      <c r="BR315" s="164" t="str">
        <f t="shared" si="2029"/>
        <v>?</v>
      </c>
      <c r="BS315" s="166" t="s">
        <v>1226</v>
      </c>
      <c r="BT315" s="137"/>
      <c r="BU315" s="164" t="str">
        <f t="shared" si="2030"/>
        <v>?</v>
      </c>
      <c r="BV315" s="166" t="s">
        <v>1226</v>
      </c>
      <c r="BW315" s="153" t="s">
        <v>52</v>
      </c>
      <c r="BX315" s="54">
        <v>0</v>
      </c>
      <c r="BY315" s="164" t="str">
        <f t="shared" si="2034"/>
        <v>?</v>
      </c>
      <c r="BZ315" s="166" t="s">
        <v>1226</v>
      </c>
      <c r="CA315" s="146"/>
      <c r="CB315" s="147"/>
      <c r="CC315" s="96"/>
      <c r="CD315" s="55"/>
      <c r="CE315" s="96"/>
      <c r="CF315" s="147"/>
      <c r="CG315" s="146"/>
      <c r="CH315" s="146"/>
      <c r="CI315" s="38" t="s">
        <v>601</v>
      </c>
      <c r="CL315" s="26"/>
    </row>
    <row r="316" spans="1:94" ht="16.5" hidden="1">
      <c r="A316" t="s">
        <v>1527</v>
      </c>
      <c r="B316" s="61" t="s">
        <v>52</v>
      </c>
      <c r="C316" s="61"/>
      <c r="D316" s="16" t="s">
        <v>955</v>
      </c>
      <c r="E316" t="s">
        <v>819</v>
      </c>
      <c r="G316" s="16" t="s">
        <v>955</v>
      </c>
      <c r="H316" s="197" t="s">
        <v>1634</v>
      </c>
      <c r="I316" s="164">
        <v>0</v>
      </c>
      <c r="J316" s="166" t="s">
        <v>1226</v>
      </c>
      <c r="K316" s="164"/>
      <c r="L316" s="166" t="s">
        <v>1226</v>
      </c>
      <c r="M316" s="164">
        <v>0</v>
      </c>
      <c r="N316" s="166" t="s">
        <v>1226</v>
      </c>
      <c r="O316" s="164">
        <v>0</v>
      </c>
      <c r="P316" s="166" t="s">
        <v>1226</v>
      </c>
      <c r="Q316" s="10">
        <v>0</v>
      </c>
      <c r="R316" s="10">
        <v>0</v>
      </c>
      <c r="S316" s="164">
        <v>0</v>
      </c>
      <c r="T316" s="166" t="s">
        <v>1226</v>
      </c>
      <c r="U316" s="164">
        <v>0</v>
      </c>
      <c r="V316" s="166" t="s">
        <v>1226</v>
      </c>
      <c r="W316" s="3">
        <v>0</v>
      </c>
      <c r="X316" s="4">
        <v>0</v>
      </c>
      <c r="Y316" s="164"/>
      <c r="Z316" s="166"/>
      <c r="AA316" s="10"/>
      <c r="AB316" s="10"/>
      <c r="AC316" s="3"/>
      <c r="AD316" s="4"/>
      <c r="AE316" s="10"/>
      <c r="AF316" s="10"/>
      <c r="AG316" s="3"/>
      <c r="AH316" s="4">
        <v>0</v>
      </c>
      <c r="AI316" s="164"/>
      <c r="AJ316" s="166"/>
      <c r="AK316" s="164"/>
      <c r="AL316" s="166"/>
      <c r="AM316" s="3"/>
      <c r="AN316" s="4"/>
      <c r="AO316" s="10"/>
      <c r="AP316" s="10"/>
      <c r="AQ316" s="132"/>
      <c r="AR316" s="39"/>
      <c r="AS316" s="127"/>
      <c r="AT316" s="52"/>
      <c r="AU316" s="127"/>
      <c r="AV316" s="39"/>
      <c r="AW316" s="127"/>
      <c r="AX316" s="164"/>
      <c r="AY316" s="166"/>
      <c r="AZ316" s="164"/>
      <c r="BA316" s="166"/>
      <c r="BB316" s="96"/>
      <c r="BC316" s="5"/>
      <c r="BD316" s="18"/>
      <c r="BE316" s="5"/>
      <c r="BF316" s="164">
        <f t="shared" ref="BF316:BF318" si="2051">+BD316</f>
        <v>0</v>
      </c>
      <c r="BG316" s="166" t="s">
        <v>1226</v>
      </c>
      <c r="BH316" s="18"/>
      <c r="BI316" s="5"/>
      <c r="BJ316" s="164">
        <f t="shared" ref="BJ316:BJ318" si="2052">+BH316</f>
        <v>0</v>
      </c>
      <c r="BK316" s="166" t="s">
        <v>1226</v>
      </c>
      <c r="BL316" s="18"/>
      <c r="BM316" s="5"/>
      <c r="BN316" s="164">
        <f t="shared" ref="BN316:BN318" si="2053">+BL316</f>
        <v>0</v>
      </c>
      <c r="BO316" s="166" t="s">
        <v>1226</v>
      </c>
      <c r="BP316" s="164">
        <f t="shared" ref="BP316:BP318" si="2054">+BN316</f>
        <v>0</v>
      </c>
      <c r="BQ316" s="166" t="s">
        <v>1226</v>
      </c>
      <c r="BR316" s="164">
        <f t="shared" si="2029"/>
        <v>0</v>
      </c>
      <c r="BS316" s="166" t="s">
        <v>1226</v>
      </c>
      <c r="BT316" s="137"/>
      <c r="BU316" s="164">
        <f t="shared" si="2030"/>
        <v>0</v>
      </c>
      <c r="BV316" s="166" t="s">
        <v>1226</v>
      </c>
      <c r="BW316" s="153">
        <v>0</v>
      </c>
      <c r="BX316" s="54">
        <v>0</v>
      </c>
      <c r="BY316" s="164">
        <f t="shared" si="2034"/>
        <v>0</v>
      </c>
      <c r="BZ316" s="166" t="s">
        <v>1226</v>
      </c>
      <c r="CA316" s="146"/>
      <c r="CB316" s="147"/>
      <c r="CC316" s="96"/>
      <c r="CD316" s="55"/>
      <c r="CE316" s="96"/>
      <c r="CF316" s="147"/>
      <c r="CG316" s="146"/>
      <c r="CH316" s="146"/>
      <c r="CI316" t="s">
        <v>148</v>
      </c>
      <c r="CL316" s="26"/>
    </row>
    <row r="317" spans="1:94" ht="16.5" hidden="1">
      <c r="A317" t="s">
        <v>1527</v>
      </c>
      <c r="B317" s="61">
        <v>0</v>
      </c>
      <c r="C317" s="61"/>
      <c r="D317" s="16" t="s">
        <v>955</v>
      </c>
      <c r="E317" t="s">
        <v>819</v>
      </c>
      <c r="G317" s="16" t="s">
        <v>955</v>
      </c>
      <c r="H317" s="197" t="s">
        <v>2783</v>
      </c>
      <c r="I317" s="164"/>
      <c r="J317" s="166"/>
      <c r="K317" s="164"/>
      <c r="L317" s="166"/>
      <c r="M317" s="164"/>
      <c r="N317" s="166"/>
      <c r="O317" s="164"/>
      <c r="P317" s="166"/>
      <c r="Q317" s="10"/>
      <c r="R317" s="10"/>
      <c r="S317" s="164"/>
      <c r="T317" s="166"/>
      <c r="U317" s="164"/>
      <c r="V317" s="166"/>
      <c r="W317" s="10"/>
      <c r="X317" s="4"/>
      <c r="Y317" s="164"/>
      <c r="Z317" s="166"/>
      <c r="AA317" s="10"/>
      <c r="AB317" s="10"/>
      <c r="AC317" s="3"/>
      <c r="AD317" s="4"/>
      <c r="AE317" s="10"/>
      <c r="AF317" s="10"/>
      <c r="AG317" s="3"/>
      <c r="AH317" s="4"/>
      <c r="AI317" s="164"/>
      <c r="AJ317" s="166"/>
      <c r="AK317" s="164"/>
      <c r="AL317" s="166"/>
      <c r="AM317" s="3"/>
      <c r="AN317" s="4"/>
      <c r="AO317" s="10"/>
      <c r="AP317" s="10"/>
      <c r="AQ317" s="132"/>
      <c r="AR317" s="39"/>
      <c r="AS317" s="127"/>
      <c r="AT317" s="52"/>
      <c r="AU317" s="127"/>
      <c r="AV317" s="39"/>
      <c r="AW317" s="127"/>
      <c r="AX317" s="164"/>
      <c r="AY317" s="166"/>
      <c r="AZ317" s="164"/>
      <c r="BA317" s="166"/>
      <c r="BB317" s="96"/>
      <c r="BC317" s="5"/>
      <c r="BD317" s="18">
        <v>0</v>
      </c>
      <c r="BE317" s="5">
        <v>0</v>
      </c>
      <c r="BF317" s="164">
        <f t="shared" si="2051"/>
        <v>0</v>
      </c>
      <c r="BG317" s="166" t="s">
        <v>1226</v>
      </c>
      <c r="BH317" s="18">
        <v>0</v>
      </c>
      <c r="BI317" s="5">
        <v>0</v>
      </c>
      <c r="BJ317" s="164">
        <f t="shared" si="2052"/>
        <v>0</v>
      </c>
      <c r="BK317" s="166" t="s">
        <v>1226</v>
      </c>
      <c r="BL317" s="177">
        <v>1</v>
      </c>
      <c r="BM317" s="178">
        <v>0</v>
      </c>
      <c r="BN317" s="164">
        <v>0</v>
      </c>
      <c r="BO317" s="166" t="s">
        <v>1226</v>
      </c>
      <c r="BP317" s="164">
        <f t="shared" si="2054"/>
        <v>0</v>
      </c>
      <c r="BQ317" s="166" t="s">
        <v>1226</v>
      </c>
      <c r="BR317" s="164">
        <f t="shared" si="2029"/>
        <v>0</v>
      </c>
      <c r="BS317" s="166" t="s">
        <v>1226</v>
      </c>
      <c r="BT317" s="137"/>
      <c r="BU317" s="164">
        <f t="shared" si="2030"/>
        <v>0</v>
      </c>
      <c r="BV317" s="166" t="s">
        <v>1226</v>
      </c>
      <c r="BW317" s="153">
        <v>0</v>
      </c>
      <c r="BX317" s="54">
        <v>0</v>
      </c>
      <c r="BY317" s="164">
        <f t="shared" si="2034"/>
        <v>0</v>
      </c>
      <c r="BZ317" s="166" t="s">
        <v>1226</v>
      </c>
      <c r="CA317" s="146"/>
      <c r="CB317" s="147"/>
      <c r="CC317" s="96"/>
      <c r="CD317" s="55"/>
      <c r="CE317" s="96"/>
      <c r="CF317" s="147"/>
      <c r="CG317" s="146"/>
      <c r="CH317" s="146"/>
      <c r="CL317" s="26"/>
    </row>
    <row r="318" spans="1:94" ht="16.5" hidden="1">
      <c r="A318" t="s">
        <v>1527</v>
      </c>
      <c r="B318" s="61" t="s">
        <v>52</v>
      </c>
      <c r="C318" s="61"/>
      <c r="D318" s="16" t="s">
        <v>955</v>
      </c>
      <c r="E318" t="s">
        <v>819</v>
      </c>
      <c r="G318" s="16" t="s">
        <v>955</v>
      </c>
      <c r="H318" s="197" t="s">
        <v>2782</v>
      </c>
      <c r="I318" s="9"/>
      <c r="J318" s="2"/>
      <c r="K318" s="164"/>
      <c r="L318" s="166"/>
      <c r="M318" s="10"/>
      <c r="N318" s="4"/>
      <c r="O318" s="164"/>
      <c r="P318" s="166"/>
      <c r="Q318" s="10"/>
      <c r="R318" s="10"/>
      <c r="S318" s="3"/>
      <c r="T318" s="4"/>
      <c r="U318" s="164"/>
      <c r="V318" s="166"/>
      <c r="W318" s="10"/>
      <c r="X318" s="4"/>
      <c r="Y318" s="164"/>
      <c r="Z318" s="166"/>
      <c r="AA318" s="10"/>
      <c r="AB318" s="10"/>
      <c r="AC318" s="3"/>
      <c r="AD318" s="4"/>
      <c r="AE318" s="10"/>
      <c r="AF318" s="10"/>
      <c r="AG318" s="3"/>
      <c r="AH318" s="4">
        <v>0</v>
      </c>
      <c r="AI318" s="164"/>
      <c r="AJ318" s="166"/>
      <c r="AK318" s="164"/>
      <c r="AL318" s="166"/>
      <c r="AM318" s="3"/>
      <c r="AN318" s="4"/>
      <c r="AO318" s="10"/>
      <c r="AP318" s="10"/>
      <c r="AQ318" s="132"/>
      <c r="AR318" s="39"/>
      <c r="AS318" s="127"/>
      <c r="AT318" s="52"/>
      <c r="AU318" s="127"/>
      <c r="AV318" s="39"/>
      <c r="AW318" s="127"/>
      <c r="AX318" s="164"/>
      <c r="AY318" s="166"/>
      <c r="AZ318" s="164"/>
      <c r="BA318" s="166"/>
      <c r="BB318" s="96"/>
      <c r="BC318" s="5"/>
      <c r="BD318" s="18"/>
      <c r="BE318" s="5"/>
      <c r="BF318" s="164">
        <f t="shared" si="2051"/>
        <v>0</v>
      </c>
      <c r="BG318" s="166" t="s">
        <v>1226</v>
      </c>
      <c r="BH318" s="18"/>
      <c r="BI318" s="5"/>
      <c r="BJ318" s="164">
        <f t="shared" si="2052"/>
        <v>0</v>
      </c>
      <c r="BK318" s="166" t="s">
        <v>1226</v>
      </c>
      <c r="BL318" s="18" t="s">
        <v>52</v>
      </c>
      <c r="BM318" s="5">
        <v>0</v>
      </c>
      <c r="BN318" s="164" t="str">
        <f t="shared" si="2053"/>
        <v>?</v>
      </c>
      <c r="BO318" s="166" t="s">
        <v>1226</v>
      </c>
      <c r="BP318" s="164" t="str">
        <f t="shared" si="2054"/>
        <v>?</v>
      </c>
      <c r="BQ318" s="166" t="s">
        <v>1226</v>
      </c>
      <c r="BR318" s="164" t="str">
        <f t="shared" si="2029"/>
        <v>?</v>
      </c>
      <c r="BS318" s="166" t="s">
        <v>1226</v>
      </c>
      <c r="BT318" s="137"/>
      <c r="BU318" s="164" t="str">
        <f t="shared" si="2030"/>
        <v>?</v>
      </c>
      <c r="BV318" s="166" t="s">
        <v>1226</v>
      </c>
      <c r="BW318" s="153" t="s">
        <v>52</v>
      </c>
      <c r="BX318" s="54">
        <v>0</v>
      </c>
      <c r="BY318" s="164" t="str">
        <f t="shared" si="2034"/>
        <v>?</v>
      </c>
      <c r="BZ318" s="166" t="s">
        <v>1226</v>
      </c>
      <c r="CA318" s="146"/>
      <c r="CB318" s="147"/>
      <c r="CC318" s="96"/>
      <c r="CD318" s="55"/>
      <c r="CE318" s="96"/>
      <c r="CF318" s="147"/>
      <c r="CG318" s="146"/>
      <c r="CH318" s="146"/>
      <c r="CI318" t="s">
        <v>148</v>
      </c>
      <c r="CL318" s="26"/>
    </row>
    <row r="319" spans="1:94" ht="16.5" hidden="1">
      <c r="A319" t="s">
        <v>1527</v>
      </c>
      <c r="B319" s="61">
        <v>0</v>
      </c>
      <c r="C319" s="61"/>
      <c r="D319" s="16" t="s">
        <v>955</v>
      </c>
      <c r="E319" t="s">
        <v>871</v>
      </c>
      <c r="G319" s="16" t="s">
        <v>955</v>
      </c>
      <c r="H319" s="197" t="s">
        <v>2550</v>
      </c>
      <c r="I319" s="9"/>
      <c r="J319" s="2"/>
      <c r="K319" s="10">
        <v>0</v>
      </c>
      <c r="L319" s="10">
        <v>0</v>
      </c>
      <c r="M319" s="164">
        <v>0</v>
      </c>
      <c r="N319" s="166" t="s">
        <v>1226</v>
      </c>
      <c r="O319" s="164">
        <v>0</v>
      </c>
      <c r="P319" s="166" t="s">
        <v>1226</v>
      </c>
      <c r="Q319" s="10">
        <v>0</v>
      </c>
      <c r="R319" s="10">
        <v>0</v>
      </c>
      <c r="S319" s="3">
        <v>1</v>
      </c>
      <c r="T319" s="4">
        <v>0</v>
      </c>
      <c r="U319" s="164">
        <f t="shared" ref="U319" si="2055">+S319</f>
        <v>1</v>
      </c>
      <c r="V319" s="166" t="s">
        <v>1226</v>
      </c>
      <c r="W319" s="10">
        <v>0</v>
      </c>
      <c r="X319" s="4">
        <v>0</v>
      </c>
      <c r="Y319" s="164">
        <f t="shared" ref="Y319" si="2056">+AA319</f>
        <v>0</v>
      </c>
      <c r="Z319" s="166" t="s">
        <v>1226</v>
      </c>
      <c r="AA319" s="10">
        <v>0</v>
      </c>
      <c r="AB319" s="10">
        <v>0</v>
      </c>
      <c r="AC319" s="3">
        <v>0</v>
      </c>
      <c r="AD319" s="4">
        <v>0</v>
      </c>
      <c r="AE319" s="10">
        <v>0</v>
      </c>
      <c r="AF319" s="10">
        <v>0</v>
      </c>
      <c r="AG319" s="3">
        <v>0</v>
      </c>
      <c r="AH319" s="4">
        <v>0</v>
      </c>
      <c r="AI319" s="164">
        <f t="shared" ref="AI319" si="2057">+AK319</f>
        <v>0</v>
      </c>
      <c r="AJ319" s="166" t="s">
        <v>1226</v>
      </c>
      <c r="AK319" s="164">
        <f t="shared" ref="AK319" si="2058">+AM319</f>
        <v>0</v>
      </c>
      <c r="AL319" s="166" t="s">
        <v>1226</v>
      </c>
      <c r="AM319" s="3">
        <v>0</v>
      </c>
      <c r="AN319" s="4">
        <v>0</v>
      </c>
      <c r="AO319" s="10">
        <v>1</v>
      </c>
      <c r="AP319" s="10">
        <v>0</v>
      </c>
      <c r="AQ319" s="139"/>
      <c r="AR319" s="3">
        <v>1</v>
      </c>
      <c r="AS319" s="4">
        <v>0</v>
      </c>
      <c r="AT319" s="52">
        <v>0</v>
      </c>
      <c r="AU319" s="127">
        <v>0</v>
      </c>
      <c r="AV319" s="39">
        <v>0</v>
      </c>
      <c r="AW319" s="127">
        <v>0</v>
      </c>
      <c r="AX319" s="164">
        <f>+AV319</f>
        <v>0</v>
      </c>
      <c r="AY319" s="166" t="s">
        <v>1226</v>
      </c>
      <c r="AZ319" s="164">
        <f>+AX319</f>
        <v>0</v>
      </c>
      <c r="BA319" s="166" t="s">
        <v>1226</v>
      </c>
      <c r="BB319" s="96">
        <v>0</v>
      </c>
      <c r="BC319" s="5">
        <v>0</v>
      </c>
      <c r="BD319" s="18">
        <v>0</v>
      </c>
      <c r="BE319" s="5">
        <v>0</v>
      </c>
      <c r="BF319" s="164">
        <f t="shared" ref="BF319" si="2059">+BD319</f>
        <v>0</v>
      </c>
      <c r="BG319" s="166" t="s">
        <v>1226</v>
      </c>
      <c r="BH319" s="18">
        <v>0</v>
      </c>
      <c r="BI319" s="5">
        <v>0</v>
      </c>
      <c r="BJ319" s="164">
        <f t="shared" ref="BJ319" si="2060">+BH319</f>
        <v>0</v>
      </c>
      <c r="BK319" s="166" t="s">
        <v>1226</v>
      </c>
      <c r="BL319" s="18">
        <v>0</v>
      </c>
      <c r="BM319" s="5">
        <v>0</v>
      </c>
      <c r="BN319" s="164">
        <f t="shared" ref="BN319" si="2061">+BL319</f>
        <v>0</v>
      </c>
      <c r="BO319" s="166" t="s">
        <v>1226</v>
      </c>
      <c r="BP319" s="164">
        <f t="shared" ref="BP319" si="2062">+BN319</f>
        <v>0</v>
      </c>
      <c r="BQ319" s="166" t="s">
        <v>1226</v>
      </c>
      <c r="BR319" s="164">
        <f t="shared" si="2029"/>
        <v>0</v>
      </c>
      <c r="BS319" s="166" t="s">
        <v>1226</v>
      </c>
      <c r="BT319" s="137"/>
      <c r="BU319" s="164">
        <f t="shared" si="2030"/>
        <v>0</v>
      </c>
      <c r="BV319" s="166" t="s">
        <v>1226</v>
      </c>
      <c r="BW319" s="153">
        <v>0</v>
      </c>
      <c r="BX319" s="54">
        <v>0</v>
      </c>
      <c r="BY319" s="164">
        <f t="shared" si="2034"/>
        <v>0</v>
      </c>
      <c r="BZ319" s="166" t="s">
        <v>1226</v>
      </c>
      <c r="CA319" s="146"/>
      <c r="CB319" s="147"/>
      <c r="CC319" s="96"/>
      <c r="CD319" s="55"/>
      <c r="CE319" s="96"/>
      <c r="CF319" s="147"/>
      <c r="CG319" s="146"/>
      <c r="CH319" s="146"/>
      <c r="CL319" s="26"/>
    </row>
    <row r="320" spans="1:94" ht="34.5" hidden="1">
      <c r="A320" t="s">
        <v>1527</v>
      </c>
      <c r="B320">
        <v>20070</v>
      </c>
      <c r="D320" s="16" t="s">
        <v>175</v>
      </c>
      <c r="E320" t="s">
        <v>819</v>
      </c>
      <c r="F320" s="1075" t="s">
        <v>2734</v>
      </c>
      <c r="G320" s="16" t="s">
        <v>955</v>
      </c>
      <c r="H320" s="197" t="s">
        <v>1397</v>
      </c>
      <c r="I320" s="9"/>
      <c r="J320" s="2"/>
      <c r="K320" s="164">
        <f>+M320</f>
        <v>0</v>
      </c>
      <c r="L320" s="166" t="s">
        <v>1226</v>
      </c>
      <c r="M320" s="164">
        <f t="shared" ref="M320" si="2063">+O320</f>
        <v>0</v>
      </c>
      <c r="N320" s="166" t="s">
        <v>1226</v>
      </c>
      <c r="O320" s="164">
        <f t="shared" ref="O320" si="2064">+Q320</f>
        <v>0</v>
      </c>
      <c r="P320" s="166" t="s">
        <v>1226</v>
      </c>
      <c r="Q320" s="10">
        <v>0</v>
      </c>
      <c r="R320" s="10">
        <v>0</v>
      </c>
      <c r="S320" s="3">
        <v>0</v>
      </c>
      <c r="T320" s="4">
        <v>0</v>
      </c>
      <c r="U320" s="164">
        <f t="shared" ref="U320" si="2065">+S320</f>
        <v>0</v>
      </c>
      <c r="V320" s="166" t="s">
        <v>1226</v>
      </c>
      <c r="W320" s="10">
        <v>0</v>
      </c>
      <c r="X320" s="4">
        <v>0</v>
      </c>
      <c r="Y320" s="164">
        <f t="shared" ref="Y320" si="2066">+AA320</f>
        <v>0</v>
      </c>
      <c r="Z320" s="166" t="s">
        <v>1226</v>
      </c>
      <c r="AA320" s="10">
        <v>0</v>
      </c>
      <c r="AB320" s="10">
        <v>0</v>
      </c>
      <c r="AC320" s="3">
        <v>0</v>
      </c>
      <c r="AD320" s="4">
        <v>0</v>
      </c>
      <c r="AE320" s="10">
        <v>0</v>
      </c>
      <c r="AF320" s="10">
        <v>0</v>
      </c>
      <c r="AG320" s="3">
        <v>0</v>
      </c>
      <c r="AH320" s="4">
        <v>0</v>
      </c>
      <c r="AI320" s="164">
        <f t="shared" ref="AI320" si="2067">+AK320</f>
        <v>0</v>
      </c>
      <c r="AJ320" s="166" t="s">
        <v>1226</v>
      </c>
      <c r="AK320" s="164">
        <f t="shared" ref="AK320" si="2068">+AM320</f>
        <v>0</v>
      </c>
      <c r="AL320" s="166" t="s">
        <v>1226</v>
      </c>
      <c r="AM320" s="3">
        <v>0</v>
      </c>
      <c r="AN320" s="4">
        <v>0</v>
      </c>
      <c r="AO320" s="10">
        <v>0</v>
      </c>
      <c r="AP320" s="10">
        <v>0</v>
      </c>
      <c r="AQ320" s="139"/>
      <c r="AR320" s="3">
        <v>0</v>
      </c>
      <c r="AS320" s="4">
        <v>0</v>
      </c>
      <c r="AT320" s="10">
        <v>4</v>
      </c>
      <c r="AU320" s="4">
        <v>0</v>
      </c>
      <c r="AV320" s="3">
        <v>1</v>
      </c>
      <c r="AW320" s="4">
        <v>0</v>
      </c>
      <c r="AX320" s="164">
        <f t="shared" ref="AX320:AZ330" si="2069">+AV320</f>
        <v>1</v>
      </c>
      <c r="AY320" s="166" t="s">
        <v>1226</v>
      </c>
      <c r="AZ320" s="164">
        <f t="shared" si="2069"/>
        <v>1</v>
      </c>
      <c r="BA320" s="166" t="s">
        <v>1226</v>
      </c>
      <c r="BB320" s="175">
        <v>5</v>
      </c>
      <c r="BC320" s="178">
        <v>0</v>
      </c>
      <c r="BD320" s="18">
        <v>3</v>
      </c>
      <c r="BE320" s="5">
        <v>0</v>
      </c>
      <c r="BF320" s="164">
        <f t="shared" si="1980"/>
        <v>3</v>
      </c>
      <c r="BG320" s="166" t="s">
        <v>1226</v>
      </c>
      <c r="BH320" s="18">
        <v>5</v>
      </c>
      <c r="BI320" s="5">
        <v>0</v>
      </c>
      <c r="BJ320" s="164">
        <f t="shared" si="1993"/>
        <v>5</v>
      </c>
      <c r="BK320" s="166" t="s">
        <v>1226</v>
      </c>
      <c r="BL320" s="18">
        <v>2</v>
      </c>
      <c r="BM320" s="5">
        <v>0</v>
      </c>
      <c r="BN320" s="164">
        <f t="shared" si="1994"/>
        <v>2</v>
      </c>
      <c r="BO320" s="166" t="s">
        <v>1226</v>
      </c>
      <c r="BP320" s="164">
        <f t="shared" si="1995"/>
        <v>2</v>
      </c>
      <c r="BQ320" s="166" t="s">
        <v>1226</v>
      </c>
      <c r="BR320" s="164">
        <f t="shared" si="2029"/>
        <v>2</v>
      </c>
      <c r="BS320" s="166" t="s">
        <v>1226</v>
      </c>
      <c r="BT320" s="137"/>
      <c r="BU320" s="164">
        <f t="shared" si="2030"/>
        <v>2</v>
      </c>
      <c r="BV320" s="166" t="s">
        <v>1226</v>
      </c>
      <c r="BW320" s="153">
        <v>2</v>
      </c>
      <c r="BX320" s="54">
        <v>0</v>
      </c>
      <c r="BY320" s="164">
        <f t="shared" ref="BY320:BY323" si="2070">+BW320</f>
        <v>2</v>
      </c>
      <c r="BZ320" s="166" t="s">
        <v>1226</v>
      </c>
      <c r="CA320" s="153"/>
      <c r="CB320" s="54"/>
      <c r="CC320" s="96"/>
      <c r="CD320" s="55"/>
      <c r="CE320" s="96"/>
      <c r="CF320" s="54"/>
      <c r="CG320" s="153"/>
      <c r="CH320" s="153"/>
      <c r="CI320" s="38" t="s">
        <v>449</v>
      </c>
      <c r="CJ320" t="s">
        <v>621</v>
      </c>
      <c r="CL320" s="26"/>
    </row>
    <row r="321" spans="1:94" ht="16.5" hidden="1">
      <c r="A321" t="s">
        <v>1527</v>
      </c>
      <c r="B321">
        <v>20089</v>
      </c>
      <c r="D321" s="16" t="s">
        <v>175</v>
      </c>
      <c r="E321" t="s">
        <v>819</v>
      </c>
      <c r="G321" s="16" t="s">
        <v>955</v>
      </c>
      <c r="H321" s="197" t="s">
        <v>1398</v>
      </c>
      <c r="I321" s="9"/>
      <c r="J321" s="2"/>
      <c r="K321" s="392">
        <f>+M321</f>
        <v>8</v>
      </c>
      <c r="L321" s="166">
        <f>+N321</f>
        <v>6</v>
      </c>
      <c r="M321" s="392">
        <f t="shared" ref="M321:P322" si="2071">+O321</f>
        <v>8</v>
      </c>
      <c r="N321" s="166">
        <f t="shared" si="2071"/>
        <v>6</v>
      </c>
      <c r="O321" s="392">
        <f t="shared" si="2071"/>
        <v>8</v>
      </c>
      <c r="P321" s="166">
        <f t="shared" si="2071"/>
        <v>6</v>
      </c>
      <c r="Q321" s="10">
        <v>8</v>
      </c>
      <c r="R321" s="10">
        <v>6</v>
      </c>
      <c r="S321" s="3">
        <v>9</v>
      </c>
      <c r="T321" s="4">
        <v>6</v>
      </c>
      <c r="U321" s="164">
        <f>+S321</f>
        <v>9</v>
      </c>
      <c r="V321" s="166">
        <f>+T321</f>
        <v>6</v>
      </c>
      <c r="W321" s="10">
        <v>9</v>
      </c>
      <c r="X321" s="4">
        <v>4</v>
      </c>
      <c r="Y321" s="164">
        <f>+AA321</f>
        <v>10</v>
      </c>
      <c r="Z321" s="166">
        <f>+AB321</f>
        <v>4</v>
      </c>
      <c r="AA321" s="10">
        <v>10</v>
      </c>
      <c r="AB321" s="10">
        <v>4</v>
      </c>
      <c r="AC321" s="3">
        <v>4</v>
      </c>
      <c r="AD321" s="4">
        <v>0</v>
      </c>
      <c r="AE321" s="10">
        <v>5</v>
      </c>
      <c r="AF321" s="10">
        <v>0</v>
      </c>
      <c r="AG321" s="3">
        <v>6</v>
      </c>
      <c r="AH321" s="1055" t="s">
        <v>348</v>
      </c>
      <c r="AI321" s="164">
        <f t="shared" ref="AI321" si="2072">+AG321</f>
        <v>6</v>
      </c>
      <c r="AJ321" s="166" t="s">
        <v>1226</v>
      </c>
      <c r="AK321" s="164">
        <f>+AM321</f>
        <v>4</v>
      </c>
      <c r="AL321" s="166" t="s">
        <v>1226</v>
      </c>
      <c r="AM321" s="3">
        <v>4</v>
      </c>
      <c r="AN321" s="4">
        <v>0</v>
      </c>
      <c r="AO321" s="164">
        <f t="shared" ref="AO321" si="2073">+AK321</f>
        <v>4</v>
      </c>
      <c r="AP321" s="166" t="s">
        <v>1226</v>
      </c>
      <c r="AQ321" s="139"/>
      <c r="AR321" s="3">
        <v>0</v>
      </c>
      <c r="AS321" s="4">
        <v>0</v>
      </c>
      <c r="AT321" s="10">
        <v>0</v>
      </c>
      <c r="AU321" s="4">
        <v>0</v>
      </c>
      <c r="AV321" s="3">
        <v>0</v>
      </c>
      <c r="AW321" s="4">
        <v>0</v>
      </c>
      <c r="AX321" s="164">
        <f t="shared" si="2069"/>
        <v>0</v>
      </c>
      <c r="AY321" s="166" t="s">
        <v>1226</v>
      </c>
      <c r="AZ321" s="164">
        <f t="shared" si="2069"/>
        <v>0</v>
      </c>
      <c r="BA321" s="166" t="s">
        <v>1226</v>
      </c>
      <c r="BB321" s="164">
        <f t="shared" ref="BB321:BB330" si="2074">+BD321</f>
        <v>0</v>
      </c>
      <c r="BC321" s="166" t="s">
        <v>1226</v>
      </c>
      <c r="BD321" s="18">
        <v>0</v>
      </c>
      <c r="BE321" s="5">
        <v>0</v>
      </c>
      <c r="BF321" s="164">
        <f t="shared" si="1980"/>
        <v>0</v>
      </c>
      <c r="BG321" s="166" t="s">
        <v>1226</v>
      </c>
      <c r="BH321" s="18">
        <v>0</v>
      </c>
      <c r="BI321" s="5">
        <v>0</v>
      </c>
      <c r="BJ321" s="164">
        <f t="shared" si="1993"/>
        <v>0</v>
      </c>
      <c r="BK321" s="166" t="s">
        <v>1226</v>
      </c>
      <c r="BL321" s="18">
        <v>0</v>
      </c>
      <c r="BM321" s="5">
        <v>0</v>
      </c>
      <c r="BN321" s="164">
        <f t="shared" si="1994"/>
        <v>0</v>
      </c>
      <c r="BO321" s="166" t="s">
        <v>1226</v>
      </c>
      <c r="BP321" s="164">
        <f t="shared" si="1995"/>
        <v>0</v>
      </c>
      <c r="BQ321" s="166" t="s">
        <v>1226</v>
      </c>
      <c r="BR321" s="164">
        <f t="shared" ref="BR321:BR322" si="2075">+BP321</f>
        <v>0</v>
      </c>
      <c r="BS321" s="166" t="s">
        <v>1226</v>
      </c>
      <c r="BT321" s="139"/>
      <c r="BU321" s="164">
        <f t="shared" ref="BU321:BU327" si="2076">+BW321</f>
        <v>3</v>
      </c>
      <c r="BV321" s="166" t="s">
        <v>1226</v>
      </c>
      <c r="BW321" s="576">
        <v>3</v>
      </c>
      <c r="BX321" s="793">
        <v>0</v>
      </c>
      <c r="BY321" s="164">
        <f t="shared" si="2070"/>
        <v>3</v>
      </c>
      <c r="BZ321" s="166" t="s">
        <v>1226</v>
      </c>
      <c r="CA321" s="153"/>
      <c r="CB321" s="54"/>
      <c r="CC321" s="96"/>
      <c r="CD321" s="55"/>
      <c r="CE321" s="96"/>
      <c r="CF321" s="54"/>
      <c r="CG321" s="153"/>
      <c r="CH321" s="153"/>
      <c r="CI321" t="s">
        <v>148</v>
      </c>
      <c r="CJ321" t="s">
        <v>619</v>
      </c>
      <c r="CL321" s="26"/>
    </row>
    <row r="322" spans="1:94" ht="16.5" hidden="1">
      <c r="A322" t="s">
        <v>1527</v>
      </c>
      <c r="B322" s="61">
        <v>0</v>
      </c>
      <c r="D322" s="16" t="s">
        <v>175</v>
      </c>
      <c r="E322" t="s">
        <v>819</v>
      </c>
      <c r="G322" s="16" t="s">
        <v>955</v>
      </c>
      <c r="H322" s="197" t="s">
        <v>2784</v>
      </c>
      <c r="I322" s="9"/>
      <c r="J322" s="2"/>
      <c r="K322" s="164"/>
      <c r="L322" s="166"/>
      <c r="M322" s="164">
        <f t="shared" si="2071"/>
        <v>0</v>
      </c>
      <c r="N322" s="166" t="s">
        <v>1226</v>
      </c>
      <c r="O322" s="164">
        <f t="shared" si="2071"/>
        <v>0</v>
      </c>
      <c r="P322" s="166" t="s">
        <v>1226</v>
      </c>
      <c r="Q322" s="10">
        <v>0</v>
      </c>
      <c r="R322" s="10">
        <v>0</v>
      </c>
      <c r="S322" s="3">
        <v>0</v>
      </c>
      <c r="T322" s="4">
        <v>0</v>
      </c>
      <c r="U322" s="164">
        <f t="shared" ref="U322" si="2077">+S322</f>
        <v>0</v>
      </c>
      <c r="V322" s="166" t="s">
        <v>1226</v>
      </c>
      <c r="W322" s="10">
        <v>0</v>
      </c>
      <c r="X322" s="4">
        <v>0</v>
      </c>
      <c r="Y322" s="164">
        <f t="shared" ref="Y322" si="2078">+AA322</f>
        <v>0</v>
      </c>
      <c r="Z322" s="166" t="s">
        <v>1226</v>
      </c>
      <c r="AA322" s="10">
        <v>0</v>
      </c>
      <c r="AB322" s="10">
        <v>0</v>
      </c>
      <c r="AC322" s="3">
        <v>0</v>
      </c>
      <c r="AD322" s="4">
        <v>0</v>
      </c>
      <c r="AE322" s="10">
        <v>0</v>
      </c>
      <c r="AF322" s="10">
        <v>0</v>
      </c>
      <c r="AG322" s="3">
        <v>0</v>
      </c>
      <c r="AH322" s="4">
        <v>0</v>
      </c>
      <c r="AI322" s="164">
        <f t="shared" ref="AI322" si="2079">+AK322</f>
        <v>0</v>
      </c>
      <c r="AJ322" s="166" t="s">
        <v>1226</v>
      </c>
      <c r="AK322" s="164">
        <f t="shared" ref="AK322" si="2080">+AM322</f>
        <v>0</v>
      </c>
      <c r="AL322" s="166" t="s">
        <v>1226</v>
      </c>
      <c r="AM322" s="3">
        <v>0</v>
      </c>
      <c r="AN322" s="4">
        <v>0</v>
      </c>
      <c r="AO322" s="3">
        <v>0</v>
      </c>
      <c r="AP322" s="4">
        <v>0</v>
      </c>
      <c r="AQ322" s="139"/>
      <c r="AR322" s="3">
        <v>0</v>
      </c>
      <c r="AS322" s="4">
        <v>0</v>
      </c>
      <c r="AT322" s="10">
        <v>0</v>
      </c>
      <c r="AU322" s="4">
        <v>0</v>
      </c>
      <c r="AV322" s="3">
        <v>0</v>
      </c>
      <c r="AW322" s="4">
        <v>0</v>
      </c>
      <c r="AX322" s="164">
        <f t="shared" si="2069"/>
        <v>0</v>
      </c>
      <c r="AY322" s="166" t="s">
        <v>1226</v>
      </c>
      <c r="AZ322" s="164">
        <f t="shared" si="2069"/>
        <v>0</v>
      </c>
      <c r="BA322" s="166" t="s">
        <v>1226</v>
      </c>
      <c r="BB322" s="164">
        <f t="shared" ref="BB322" si="2081">+BD322</f>
        <v>1</v>
      </c>
      <c r="BC322" s="166" t="s">
        <v>1226</v>
      </c>
      <c r="BD322" s="177">
        <v>1</v>
      </c>
      <c r="BE322" s="178">
        <v>0</v>
      </c>
      <c r="BF322" s="164">
        <f t="shared" ref="BF322" si="2082">+BD322</f>
        <v>1</v>
      </c>
      <c r="BG322" s="166" t="s">
        <v>1226</v>
      </c>
      <c r="BH322" s="177">
        <v>1</v>
      </c>
      <c r="BI322" s="178">
        <v>0</v>
      </c>
      <c r="BJ322" s="164">
        <f t="shared" ref="BJ322" si="2083">+BH322</f>
        <v>1</v>
      </c>
      <c r="BK322" s="166" t="s">
        <v>1226</v>
      </c>
      <c r="BL322" s="177">
        <v>2</v>
      </c>
      <c r="BM322" s="178">
        <v>0</v>
      </c>
      <c r="BN322" s="164">
        <f t="shared" si="1994"/>
        <v>2</v>
      </c>
      <c r="BO322" s="166" t="s">
        <v>1226</v>
      </c>
      <c r="BP322" s="164">
        <f t="shared" si="1995"/>
        <v>2</v>
      </c>
      <c r="BQ322" s="166" t="s">
        <v>1226</v>
      </c>
      <c r="BR322" s="164">
        <f t="shared" si="2075"/>
        <v>2</v>
      </c>
      <c r="BS322" s="166" t="s">
        <v>1226</v>
      </c>
      <c r="BT322" s="139"/>
      <c r="BU322" s="164">
        <f t="shared" si="2076"/>
        <v>3</v>
      </c>
      <c r="BV322" s="166" t="s">
        <v>1226</v>
      </c>
      <c r="BW322" s="576">
        <v>3</v>
      </c>
      <c r="BX322" s="793">
        <v>0</v>
      </c>
      <c r="BY322" s="164">
        <f t="shared" ref="BY322" si="2084">+BW322</f>
        <v>3</v>
      </c>
      <c r="BZ322" s="166" t="s">
        <v>1226</v>
      </c>
      <c r="CA322" s="153"/>
      <c r="CB322" s="54"/>
      <c r="CC322" s="96"/>
      <c r="CD322" s="55"/>
      <c r="CE322" s="96"/>
      <c r="CF322" s="54"/>
      <c r="CG322" s="153"/>
      <c r="CH322" s="153"/>
      <c r="CL322" s="26"/>
    </row>
    <row r="323" spans="1:94" ht="17.25" hidden="1">
      <c r="A323" t="s">
        <v>1527</v>
      </c>
      <c r="B323">
        <v>20065</v>
      </c>
      <c r="D323" s="16" t="s">
        <v>175</v>
      </c>
      <c r="E323" t="s">
        <v>819</v>
      </c>
      <c r="F323" s="1075" t="s">
        <v>2724</v>
      </c>
      <c r="G323" s="16" t="s">
        <v>955</v>
      </c>
      <c r="H323" s="197" t="s">
        <v>1399</v>
      </c>
      <c r="I323" s="9"/>
      <c r="J323" s="2"/>
      <c r="K323" s="164">
        <f>+M323</f>
        <v>0</v>
      </c>
      <c r="L323" s="166" t="s">
        <v>1226</v>
      </c>
      <c r="M323" s="164">
        <f t="shared" ref="M323" si="2085">+O323</f>
        <v>0</v>
      </c>
      <c r="N323" s="166" t="s">
        <v>1226</v>
      </c>
      <c r="O323" s="164">
        <f t="shared" ref="O323" si="2086">+Q323</f>
        <v>0</v>
      </c>
      <c r="P323" s="166" t="s">
        <v>1226</v>
      </c>
      <c r="Q323" s="10">
        <v>0</v>
      </c>
      <c r="R323" s="10">
        <v>0</v>
      </c>
      <c r="S323" s="3">
        <v>0</v>
      </c>
      <c r="T323" s="4">
        <v>0</v>
      </c>
      <c r="U323" s="164">
        <f t="shared" ref="U323" si="2087">+S323</f>
        <v>0</v>
      </c>
      <c r="V323" s="166" t="s">
        <v>1226</v>
      </c>
      <c r="W323" s="10">
        <v>0</v>
      </c>
      <c r="X323" s="4">
        <v>0</v>
      </c>
      <c r="Y323" s="164">
        <f t="shared" ref="Y323" si="2088">+AA323</f>
        <v>3</v>
      </c>
      <c r="Z323" s="166" t="s">
        <v>1226</v>
      </c>
      <c r="AA323" s="10">
        <v>3</v>
      </c>
      <c r="AB323" s="10">
        <v>0</v>
      </c>
      <c r="AC323" s="3">
        <v>0</v>
      </c>
      <c r="AD323" s="4">
        <v>0</v>
      </c>
      <c r="AE323" s="10">
        <v>0</v>
      </c>
      <c r="AF323" s="10">
        <v>0</v>
      </c>
      <c r="AG323" s="3">
        <v>0</v>
      </c>
      <c r="AH323" s="4">
        <v>0</v>
      </c>
      <c r="AI323" s="164">
        <f t="shared" ref="AI323" si="2089">+AK323</f>
        <v>0</v>
      </c>
      <c r="AJ323" s="166" t="s">
        <v>1226</v>
      </c>
      <c r="AK323" s="164">
        <f t="shared" ref="AK323" si="2090">+AM323</f>
        <v>0</v>
      </c>
      <c r="AL323" s="166" t="s">
        <v>1226</v>
      </c>
      <c r="AM323" s="3">
        <v>0</v>
      </c>
      <c r="AN323" s="4">
        <v>0</v>
      </c>
      <c r="AO323" s="10" t="s">
        <v>52</v>
      </c>
      <c r="AP323" s="10">
        <v>0</v>
      </c>
      <c r="AQ323" s="139"/>
      <c r="AR323" s="3">
        <v>12</v>
      </c>
      <c r="AS323" s="4">
        <v>0</v>
      </c>
      <c r="AT323" s="10">
        <v>0</v>
      </c>
      <c r="AU323" s="4">
        <v>0</v>
      </c>
      <c r="AV323" s="3">
        <v>0</v>
      </c>
      <c r="AW323" s="4">
        <v>0</v>
      </c>
      <c r="AX323" s="164">
        <f t="shared" si="2069"/>
        <v>0</v>
      </c>
      <c r="AY323" s="166" t="s">
        <v>1226</v>
      </c>
      <c r="AZ323" s="164">
        <f t="shared" si="2069"/>
        <v>0</v>
      </c>
      <c r="BA323" s="166" t="s">
        <v>1226</v>
      </c>
      <c r="BB323" s="164">
        <f t="shared" si="2074"/>
        <v>0</v>
      </c>
      <c r="BC323" s="166" t="s">
        <v>1226</v>
      </c>
      <c r="BD323" s="18">
        <v>0</v>
      </c>
      <c r="BE323" s="5">
        <v>0</v>
      </c>
      <c r="BF323" s="164">
        <f t="shared" si="1980"/>
        <v>0</v>
      </c>
      <c r="BG323" s="166" t="s">
        <v>1226</v>
      </c>
      <c r="BH323" s="18">
        <v>0</v>
      </c>
      <c r="BI323" s="5">
        <v>0</v>
      </c>
      <c r="BJ323" s="164">
        <f t="shared" si="1993"/>
        <v>0</v>
      </c>
      <c r="BK323" s="166" t="s">
        <v>1226</v>
      </c>
      <c r="BL323" s="18">
        <v>0</v>
      </c>
      <c r="BM323" s="5">
        <v>0</v>
      </c>
      <c r="BN323" s="164">
        <f t="shared" si="1994"/>
        <v>0</v>
      </c>
      <c r="BO323" s="166" t="s">
        <v>1226</v>
      </c>
      <c r="BP323" s="164">
        <f t="shared" si="1995"/>
        <v>0</v>
      </c>
      <c r="BQ323" s="166" t="s">
        <v>1226</v>
      </c>
      <c r="BR323" s="164">
        <f t="shared" ref="BR323" si="2091">+BP323</f>
        <v>0</v>
      </c>
      <c r="BS323" s="166" t="s">
        <v>1226</v>
      </c>
      <c r="BT323" s="139"/>
      <c r="BU323" s="164">
        <f t="shared" si="2076"/>
        <v>1</v>
      </c>
      <c r="BV323" s="166" t="s">
        <v>1226</v>
      </c>
      <c r="BW323" s="153">
        <v>1</v>
      </c>
      <c r="BX323" s="54">
        <v>0</v>
      </c>
      <c r="BY323" s="164">
        <f t="shared" si="2070"/>
        <v>1</v>
      </c>
      <c r="BZ323" s="166" t="s">
        <v>1226</v>
      </c>
      <c r="CA323" s="153"/>
      <c r="CB323" s="54"/>
      <c r="CC323" s="96"/>
      <c r="CD323" s="55"/>
      <c r="CE323" s="96"/>
      <c r="CF323" s="54"/>
      <c r="CG323" s="153"/>
      <c r="CH323" s="153"/>
      <c r="CI323" s="38" t="s">
        <v>620</v>
      </c>
      <c r="CJ323" t="s">
        <v>621</v>
      </c>
      <c r="CL323" s="26"/>
      <c r="CP323" s="56" t="s">
        <v>246</v>
      </c>
    </row>
    <row r="324" spans="1:94" ht="16.5" hidden="1">
      <c r="A324" t="s">
        <v>1527</v>
      </c>
      <c r="B324">
        <v>20091</v>
      </c>
      <c r="D324" s="16" t="s">
        <v>175</v>
      </c>
      <c r="E324" t="s">
        <v>819</v>
      </c>
      <c r="G324" s="16" t="s">
        <v>955</v>
      </c>
      <c r="H324" s="197" t="s">
        <v>1401</v>
      </c>
      <c r="I324" s="9"/>
      <c r="J324" s="2"/>
      <c r="K324" s="164">
        <f>+M324</f>
        <v>9</v>
      </c>
      <c r="L324" s="166" t="s">
        <v>1226</v>
      </c>
      <c r="M324" s="164">
        <f t="shared" ref="M324" si="2092">+O324</f>
        <v>9</v>
      </c>
      <c r="N324" s="166" t="s">
        <v>1226</v>
      </c>
      <c r="O324" s="164">
        <f t="shared" ref="O324" si="2093">+Q324</f>
        <v>9</v>
      </c>
      <c r="P324" s="166" t="s">
        <v>1226</v>
      </c>
      <c r="Q324" s="10">
        <v>9</v>
      </c>
      <c r="R324" s="10">
        <v>0</v>
      </c>
      <c r="S324" s="3">
        <v>8</v>
      </c>
      <c r="T324" s="4">
        <v>0</v>
      </c>
      <c r="U324" s="164">
        <f t="shared" ref="U324" si="2094">+S324</f>
        <v>8</v>
      </c>
      <c r="V324" s="166" t="s">
        <v>1226</v>
      </c>
      <c r="W324" s="10">
        <v>8</v>
      </c>
      <c r="X324" s="4">
        <v>0</v>
      </c>
      <c r="Y324" s="164">
        <f t="shared" ref="Y324" si="2095">+AA324</f>
        <v>8</v>
      </c>
      <c r="Z324" s="166" t="s">
        <v>1226</v>
      </c>
      <c r="AA324" s="10">
        <v>8</v>
      </c>
      <c r="AB324" s="10">
        <v>0</v>
      </c>
      <c r="AC324" s="3">
        <v>7</v>
      </c>
      <c r="AD324" s="4">
        <v>0</v>
      </c>
      <c r="AE324" s="10">
        <v>6</v>
      </c>
      <c r="AF324" s="10">
        <v>0</v>
      </c>
      <c r="AG324" s="3">
        <v>7</v>
      </c>
      <c r="AH324" s="4">
        <v>0</v>
      </c>
      <c r="AI324" s="164">
        <f t="shared" ref="AI324:AI329" si="2096">+AK324</f>
        <v>4</v>
      </c>
      <c r="AJ324" s="166" t="s">
        <v>1226</v>
      </c>
      <c r="AK324" s="164">
        <f t="shared" ref="AK324:AK329" si="2097">+AM324</f>
        <v>4</v>
      </c>
      <c r="AL324" s="166" t="s">
        <v>1226</v>
      </c>
      <c r="AM324" s="3">
        <v>4</v>
      </c>
      <c r="AN324" s="4">
        <v>0</v>
      </c>
      <c r="AO324" s="10">
        <v>1</v>
      </c>
      <c r="AP324" s="10">
        <v>0</v>
      </c>
      <c r="AQ324" s="139"/>
      <c r="AR324" s="3">
        <v>0</v>
      </c>
      <c r="AS324" s="4">
        <v>0</v>
      </c>
      <c r="AT324" s="10">
        <v>0</v>
      </c>
      <c r="AU324" s="4">
        <v>0</v>
      </c>
      <c r="AV324" s="3">
        <v>0</v>
      </c>
      <c r="AW324" s="4">
        <v>0</v>
      </c>
      <c r="AX324" s="164">
        <f t="shared" si="2069"/>
        <v>0</v>
      </c>
      <c r="AY324" s="166" t="s">
        <v>1226</v>
      </c>
      <c r="AZ324" s="164">
        <f t="shared" si="2069"/>
        <v>0</v>
      </c>
      <c r="BA324" s="166" t="s">
        <v>1226</v>
      </c>
      <c r="BB324" s="164">
        <f t="shared" si="2074"/>
        <v>0</v>
      </c>
      <c r="BC324" s="166" t="s">
        <v>1226</v>
      </c>
      <c r="BD324" s="18">
        <v>0</v>
      </c>
      <c r="BE324" s="5">
        <v>0</v>
      </c>
      <c r="BF324" s="164">
        <f t="shared" si="1980"/>
        <v>0</v>
      </c>
      <c r="BG324" s="166" t="s">
        <v>1226</v>
      </c>
      <c r="BH324" s="18">
        <v>0</v>
      </c>
      <c r="BI324" s="5">
        <v>0</v>
      </c>
      <c r="BJ324" s="164">
        <f t="shared" si="1993"/>
        <v>0</v>
      </c>
      <c r="BK324" s="166" t="s">
        <v>1226</v>
      </c>
      <c r="BL324" s="18">
        <v>0</v>
      </c>
      <c r="BM324" s="5">
        <v>0</v>
      </c>
      <c r="BN324" s="164">
        <f t="shared" si="1994"/>
        <v>0</v>
      </c>
      <c r="BO324" s="166" t="s">
        <v>1226</v>
      </c>
      <c r="BP324" s="164">
        <f t="shared" si="1995"/>
        <v>0</v>
      </c>
      <c r="BQ324" s="166" t="s">
        <v>1226</v>
      </c>
      <c r="BR324" s="164">
        <f t="shared" ref="BR324" si="2098">+BP324</f>
        <v>0</v>
      </c>
      <c r="BS324" s="166" t="s">
        <v>1226</v>
      </c>
      <c r="BT324" s="139"/>
      <c r="BU324" s="164">
        <f t="shared" si="2076"/>
        <v>1</v>
      </c>
      <c r="BV324" s="166" t="s">
        <v>1226</v>
      </c>
      <c r="BW324" s="164">
        <f>+BY324</f>
        <v>1</v>
      </c>
      <c r="BX324" s="166" t="s">
        <v>1226</v>
      </c>
      <c r="BY324" s="576">
        <v>1</v>
      </c>
      <c r="BZ324" s="793">
        <v>0</v>
      </c>
      <c r="CA324" s="153"/>
      <c r="CB324" s="54"/>
      <c r="CC324" s="96"/>
      <c r="CD324" s="55"/>
      <c r="CE324" s="96"/>
      <c r="CF324" s="54"/>
      <c r="CG324" s="153"/>
      <c r="CH324" s="153"/>
      <c r="CI324" t="s">
        <v>148</v>
      </c>
      <c r="CL324" s="26"/>
      <c r="CP324" s="56"/>
    </row>
    <row r="325" spans="1:94" ht="34.5" hidden="1">
      <c r="A325" t="s">
        <v>1527</v>
      </c>
      <c r="B325">
        <v>20090</v>
      </c>
      <c r="D325" s="16" t="s">
        <v>175</v>
      </c>
      <c r="E325" t="s">
        <v>819</v>
      </c>
      <c r="F325" s="1075" t="s">
        <v>2734</v>
      </c>
      <c r="G325" s="16" t="s">
        <v>955</v>
      </c>
      <c r="H325" s="197" t="s">
        <v>1402</v>
      </c>
      <c r="I325" s="9"/>
      <c r="J325" s="2"/>
      <c r="K325" s="164">
        <f>+M325</f>
        <v>4</v>
      </c>
      <c r="L325" s="166" t="s">
        <v>1226</v>
      </c>
      <c r="M325" s="164">
        <f t="shared" ref="M325:M328" si="2099">+O325</f>
        <v>4</v>
      </c>
      <c r="N325" s="166" t="s">
        <v>1226</v>
      </c>
      <c r="O325" s="164">
        <f t="shared" ref="O325:O328" si="2100">+Q325</f>
        <v>4</v>
      </c>
      <c r="P325" s="166" t="s">
        <v>1226</v>
      </c>
      <c r="Q325" s="10">
        <v>4</v>
      </c>
      <c r="R325" s="10">
        <v>0</v>
      </c>
      <c r="S325" s="3">
        <v>2</v>
      </c>
      <c r="T325" s="4">
        <v>0</v>
      </c>
      <c r="U325" s="164">
        <f t="shared" ref="U325:U328" si="2101">+S325</f>
        <v>2</v>
      </c>
      <c r="V325" s="166" t="s">
        <v>1226</v>
      </c>
      <c r="W325" s="10">
        <v>2</v>
      </c>
      <c r="X325" s="4">
        <v>0</v>
      </c>
      <c r="Y325" s="164">
        <f t="shared" ref="Y325:Y328" si="2102">+AA325</f>
        <v>3</v>
      </c>
      <c r="Z325" s="166" t="s">
        <v>1226</v>
      </c>
      <c r="AA325" s="10">
        <v>3</v>
      </c>
      <c r="AB325" s="10">
        <v>0</v>
      </c>
      <c r="AC325" s="3">
        <v>3</v>
      </c>
      <c r="AD325" s="4">
        <v>0</v>
      </c>
      <c r="AE325" s="164">
        <f>+AG325</f>
        <v>2</v>
      </c>
      <c r="AF325" s="166" t="s">
        <v>1226</v>
      </c>
      <c r="AG325" s="3">
        <v>2</v>
      </c>
      <c r="AH325" s="4">
        <v>0</v>
      </c>
      <c r="AI325" s="164">
        <f t="shared" ref="AI325:AI326" si="2103">+AK325</f>
        <v>0</v>
      </c>
      <c r="AJ325" s="166" t="s">
        <v>1226</v>
      </c>
      <c r="AK325" s="164">
        <f t="shared" ref="AK325:AK326" si="2104">+AM325</f>
        <v>0</v>
      </c>
      <c r="AL325" s="166" t="s">
        <v>1226</v>
      </c>
      <c r="AM325" s="164">
        <v>0</v>
      </c>
      <c r="AN325" s="166" t="s">
        <v>1226</v>
      </c>
      <c r="AO325" s="164">
        <f t="shared" ref="AO325" si="2105">+AM325</f>
        <v>0</v>
      </c>
      <c r="AP325" s="166" t="s">
        <v>1226</v>
      </c>
      <c r="AQ325" s="593"/>
      <c r="AR325" s="164">
        <f t="shared" ref="AR325" si="2106">+AT325</f>
        <v>0</v>
      </c>
      <c r="AS325" s="166" t="s">
        <v>1226</v>
      </c>
      <c r="AT325" s="52">
        <v>0</v>
      </c>
      <c r="AU325" s="40">
        <v>0</v>
      </c>
      <c r="AV325" s="39">
        <v>0</v>
      </c>
      <c r="AW325" s="40">
        <v>0</v>
      </c>
      <c r="AX325" s="164">
        <f t="shared" si="2069"/>
        <v>0</v>
      </c>
      <c r="AY325" s="166" t="s">
        <v>1226</v>
      </c>
      <c r="AZ325" s="164">
        <f t="shared" si="2069"/>
        <v>0</v>
      </c>
      <c r="BA325" s="166" t="s">
        <v>1226</v>
      </c>
      <c r="BB325" s="164">
        <f t="shared" si="2074"/>
        <v>0</v>
      </c>
      <c r="BC325" s="166" t="s">
        <v>1226</v>
      </c>
      <c r="BD325" s="18">
        <v>0</v>
      </c>
      <c r="BE325" s="5">
        <v>0</v>
      </c>
      <c r="BF325" s="164">
        <f t="shared" si="1980"/>
        <v>0</v>
      </c>
      <c r="BG325" s="166" t="s">
        <v>1226</v>
      </c>
      <c r="BH325" s="18">
        <v>0</v>
      </c>
      <c r="BI325" s="5">
        <v>0</v>
      </c>
      <c r="BJ325" s="164">
        <f t="shared" si="1993"/>
        <v>0</v>
      </c>
      <c r="BK325" s="166" t="s">
        <v>1226</v>
      </c>
      <c r="BL325" s="18">
        <v>0</v>
      </c>
      <c r="BM325" s="5">
        <v>0</v>
      </c>
      <c r="BN325" s="164">
        <f t="shared" si="1994"/>
        <v>0</v>
      </c>
      <c r="BO325" s="166" t="s">
        <v>1226</v>
      </c>
      <c r="BP325" s="164">
        <f t="shared" si="1995"/>
        <v>0</v>
      </c>
      <c r="BQ325" s="166" t="s">
        <v>1226</v>
      </c>
      <c r="BR325" s="164">
        <f t="shared" ref="BR325" si="2107">+BP325</f>
        <v>0</v>
      </c>
      <c r="BS325" s="166" t="s">
        <v>1226</v>
      </c>
      <c r="BT325" s="139"/>
      <c r="BU325" s="164">
        <f t="shared" si="2076"/>
        <v>0</v>
      </c>
      <c r="BV325" s="166" t="s">
        <v>1226</v>
      </c>
      <c r="BW325" s="146">
        <v>0</v>
      </c>
      <c r="BX325" s="147">
        <v>0</v>
      </c>
      <c r="BY325" s="164">
        <f t="shared" ref="BY325:BY328" si="2108">+BW325</f>
        <v>0</v>
      </c>
      <c r="BZ325" s="166" t="s">
        <v>1226</v>
      </c>
      <c r="CA325" s="146"/>
      <c r="CB325" s="147"/>
      <c r="CC325" s="96"/>
      <c r="CD325" s="55"/>
      <c r="CE325" s="96"/>
      <c r="CF325" s="147"/>
      <c r="CG325" s="146"/>
      <c r="CH325" s="146"/>
      <c r="CI325" s="38" t="s">
        <v>449</v>
      </c>
      <c r="CJ325" t="s">
        <v>618</v>
      </c>
      <c r="CL325" s="26"/>
    </row>
    <row r="326" spans="1:94" ht="16.5" hidden="1">
      <c r="A326" t="s">
        <v>1527</v>
      </c>
      <c r="B326" s="719" t="s">
        <v>1592</v>
      </c>
      <c r="C326" s="719"/>
      <c r="D326" s="16" t="s">
        <v>175</v>
      </c>
      <c r="E326" t="s">
        <v>819</v>
      </c>
      <c r="G326" s="16" t="s">
        <v>955</v>
      </c>
      <c r="H326" s="197" t="s">
        <v>1660</v>
      </c>
      <c r="I326" s="164">
        <v>0</v>
      </c>
      <c r="J326" s="166" t="s">
        <v>1226</v>
      </c>
      <c r="K326" s="164">
        <v>0</v>
      </c>
      <c r="L326" s="166" t="s">
        <v>1226</v>
      </c>
      <c r="M326" s="164">
        <v>0</v>
      </c>
      <c r="N326" s="166" t="s">
        <v>1226</v>
      </c>
      <c r="O326" s="164">
        <v>0</v>
      </c>
      <c r="P326" s="166" t="s">
        <v>1226</v>
      </c>
      <c r="Q326" s="10">
        <v>0</v>
      </c>
      <c r="R326" s="10">
        <v>0</v>
      </c>
      <c r="S326" s="3">
        <v>0</v>
      </c>
      <c r="T326" s="4">
        <v>0</v>
      </c>
      <c r="U326" s="164">
        <f t="shared" si="2101"/>
        <v>0</v>
      </c>
      <c r="V326" s="166" t="s">
        <v>1226</v>
      </c>
      <c r="W326" s="10">
        <v>0</v>
      </c>
      <c r="X326" s="4">
        <v>0</v>
      </c>
      <c r="Y326" s="164">
        <f t="shared" si="2102"/>
        <v>0</v>
      </c>
      <c r="Z326" s="166" t="s">
        <v>1226</v>
      </c>
      <c r="AA326" s="10">
        <v>0</v>
      </c>
      <c r="AB326" s="10">
        <v>0</v>
      </c>
      <c r="AC326" s="3">
        <v>0</v>
      </c>
      <c r="AD326" s="4">
        <v>0</v>
      </c>
      <c r="AE326" s="3">
        <v>0</v>
      </c>
      <c r="AF326" s="4">
        <v>0</v>
      </c>
      <c r="AG326" s="3">
        <v>0</v>
      </c>
      <c r="AH326" s="4">
        <v>0</v>
      </c>
      <c r="AI326" s="164">
        <f t="shared" si="2103"/>
        <v>0</v>
      </c>
      <c r="AJ326" s="166" t="s">
        <v>1226</v>
      </c>
      <c r="AK326" s="164">
        <f t="shared" si="2104"/>
        <v>0</v>
      </c>
      <c r="AL326" s="166" t="s">
        <v>1226</v>
      </c>
      <c r="AM326" s="3">
        <v>0</v>
      </c>
      <c r="AN326" s="4">
        <v>0</v>
      </c>
      <c r="AO326" s="3">
        <v>0</v>
      </c>
      <c r="AP326" s="4">
        <v>0</v>
      </c>
      <c r="AQ326" s="132"/>
      <c r="AR326" s="3">
        <v>0</v>
      </c>
      <c r="AS326" s="4">
        <v>0</v>
      </c>
      <c r="AT326" s="52">
        <v>0</v>
      </c>
      <c r="AU326" s="40">
        <v>0</v>
      </c>
      <c r="AV326" s="39">
        <v>0</v>
      </c>
      <c r="AW326" s="40">
        <v>0</v>
      </c>
      <c r="AX326" s="164">
        <f t="shared" si="2069"/>
        <v>0</v>
      </c>
      <c r="AY326" s="166" t="s">
        <v>1226</v>
      </c>
      <c r="AZ326" s="164">
        <f t="shared" si="2069"/>
        <v>0</v>
      </c>
      <c r="BA326" s="166" t="s">
        <v>1226</v>
      </c>
      <c r="BB326" s="39">
        <v>0</v>
      </c>
      <c r="BC326" s="40">
        <v>0</v>
      </c>
      <c r="BD326" s="39">
        <v>0</v>
      </c>
      <c r="BE326" s="40">
        <v>0</v>
      </c>
      <c r="BF326" s="164">
        <f t="shared" si="1980"/>
        <v>0</v>
      </c>
      <c r="BG326" s="166" t="s">
        <v>1226</v>
      </c>
      <c r="BH326" s="18">
        <v>0</v>
      </c>
      <c r="BI326" s="5">
        <v>0</v>
      </c>
      <c r="BJ326" s="164">
        <f t="shared" si="1993"/>
        <v>0</v>
      </c>
      <c r="BK326" s="166" t="s">
        <v>1226</v>
      </c>
      <c r="BL326" s="18">
        <v>0</v>
      </c>
      <c r="BM326" s="5">
        <v>0</v>
      </c>
      <c r="BN326" s="164">
        <f t="shared" si="1994"/>
        <v>0</v>
      </c>
      <c r="BO326" s="166" t="s">
        <v>1226</v>
      </c>
      <c r="BP326" s="164">
        <f t="shared" si="1995"/>
        <v>0</v>
      </c>
      <c r="BQ326" s="166" t="s">
        <v>1226</v>
      </c>
      <c r="BR326" s="164">
        <f t="shared" ref="BR326" si="2109">+BP326</f>
        <v>0</v>
      </c>
      <c r="BS326" s="166" t="s">
        <v>1226</v>
      </c>
      <c r="BT326" s="132"/>
      <c r="BU326" s="164">
        <f t="shared" si="2076"/>
        <v>0</v>
      </c>
      <c r="BV326" s="166" t="s">
        <v>1226</v>
      </c>
      <c r="BW326" s="146">
        <v>0</v>
      </c>
      <c r="BX326" s="147">
        <v>0</v>
      </c>
      <c r="BY326" s="164">
        <f t="shared" si="2108"/>
        <v>0</v>
      </c>
      <c r="BZ326" s="166" t="s">
        <v>1226</v>
      </c>
      <c r="CA326" s="146"/>
      <c r="CB326" s="147"/>
      <c r="CC326" s="96"/>
      <c r="CD326" s="55"/>
      <c r="CE326" s="96"/>
      <c r="CF326" s="147"/>
      <c r="CG326" s="146"/>
      <c r="CH326" s="146"/>
      <c r="CI326" s="38"/>
      <c r="CL326" s="26"/>
    </row>
    <row r="327" spans="1:94" ht="16.5" hidden="1">
      <c r="A327" t="s">
        <v>1527</v>
      </c>
      <c r="B327" s="719" t="s">
        <v>52</v>
      </c>
      <c r="C327" s="719"/>
      <c r="D327" s="16" t="s">
        <v>175</v>
      </c>
      <c r="E327" t="s">
        <v>819</v>
      </c>
      <c r="G327" s="16" t="s">
        <v>955</v>
      </c>
      <c r="H327" s="197" t="s">
        <v>1661</v>
      </c>
      <c r="I327" s="164">
        <v>0</v>
      </c>
      <c r="J327" s="166" t="s">
        <v>1226</v>
      </c>
      <c r="K327" s="164">
        <v>0</v>
      </c>
      <c r="L327" s="166" t="s">
        <v>1226</v>
      </c>
      <c r="M327" s="164">
        <v>0</v>
      </c>
      <c r="N327" s="166" t="s">
        <v>1226</v>
      </c>
      <c r="O327" s="164">
        <v>0</v>
      </c>
      <c r="P327" s="166" t="s">
        <v>1226</v>
      </c>
      <c r="Q327" s="10">
        <v>0</v>
      </c>
      <c r="R327" s="10">
        <v>0</v>
      </c>
      <c r="S327" s="3">
        <v>0</v>
      </c>
      <c r="T327" s="4">
        <v>2</v>
      </c>
      <c r="U327" s="164" t="s">
        <v>1226</v>
      </c>
      <c r="V327" s="166">
        <f>+X327</f>
        <v>2</v>
      </c>
      <c r="W327" s="10">
        <v>0</v>
      </c>
      <c r="X327" s="4">
        <v>2</v>
      </c>
      <c r="Y327" s="164" t="s">
        <v>1226</v>
      </c>
      <c r="Z327" s="166">
        <f>+AB327</f>
        <v>2</v>
      </c>
      <c r="AA327" s="10">
        <v>0</v>
      </c>
      <c r="AB327" s="10">
        <v>2</v>
      </c>
      <c r="AC327" s="3">
        <v>0</v>
      </c>
      <c r="AD327" s="4">
        <v>2</v>
      </c>
      <c r="AE327" s="3">
        <v>0</v>
      </c>
      <c r="AF327" s="4">
        <v>2</v>
      </c>
      <c r="AG327" s="3">
        <v>0</v>
      </c>
      <c r="AH327" s="4">
        <v>2</v>
      </c>
      <c r="AI327" s="164" t="s">
        <v>1226</v>
      </c>
      <c r="AJ327" s="166">
        <f t="shared" ref="AJ327" si="2110">+AL327</f>
        <v>2</v>
      </c>
      <c r="AK327" s="164" t="s">
        <v>1226</v>
      </c>
      <c r="AL327" s="166">
        <f t="shared" ref="AL327" si="2111">+AN327</f>
        <v>2</v>
      </c>
      <c r="AM327" s="3">
        <v>0</v>
      </c>
      <c r="AN327" s="4">
        <v>2</v>
      </c>
      <c r="AO327" s="3">
        <v>0</v>
      </c>
      <c r="AP327" s="4">
        <v>2</v>
      </c>
      <c r="AQ327" s="132"/>
      <c r="AR327" s="3">
        <v>0</v>
      </c>
      <c r="AS327" s="4">
        <v>2</v>
      </c>
      <c r="AT327" s="52">
        <v>0</v>
      </c>
      <c r="AU327" s="40">
        <v>0</v>
      </c>
      <c r="AV327" s="39">
        <v>0</v>
      </c>
      <c r="AW327" s="40">
        <v>0</v>
      </c>
      <c r="AX327" s="164">
        <f t="shared" si="2069"/>
        <v>0</v>
      </c>
      <c r="AY327" s="166" t="s">
        <v>1226</v>
      </c>
      <c r="AZ327" s="164">
        <f t="shared" si="2069"/>
        <v>0</v>
      </c>
      <c r="BA327" s="166" t="s">
        <v>1226</v>
      </c>
      <c r="BB327" s="164">
        <f t="shared" ref="BB327" si="2112">+AZ327</f>
        <v>0</v>
      </c>
      <c r="BC327" s="166" t="s">
        <v>1226</v>
      </c>
      <c r="BD327" s="18">
        <v>0</v>
      </c>
      <c r="BE327" s="5">
        <v>0</v>
      </c>
      <c r="BF327" s="164">
        <f t="shared" si="1980"/>
        <v>0</v>
      </c>
      <c r="BG327" s="166" t="s">
        <v>1226</v>
      </c>
      <c r="BH327" s="18">
        <v>0</v>
      </c>
      <c r="BI327" s="5">
        <v>0</v>
      </c>
      <c r="BJ327" s="164">
        <f t="shared" ref="BJ327" si="2113">+BH327</f>
        <v>0</v>
      </c>
      <c r="BK327" s="166" t="s">
        <v>1226</v>
      </c>
      <c r="BL327" s="18">
        <v>0</v>
      </c>
      <c r="BM327" s="5">
        <v>0</v>
      </c>
      <c r="BN327" s="164">
        <f t="shared" ref="BN327" si="2114">+BL327</f>
        <v>0</v>
      </c>
      <c r="BO327" s="166" t="s">
        <v>1226</v>
      </c>
      <c r="BP327" s="164">
        <f t="shared" ref="BP327" si="2115">+BN327</f>
        <v>0</v>
      </c>
      <c r="BQ327" s="166" t="s">
        <v>1226</v>
      </c>
      <c r="BR327" s="164">
        <f t="shared" ref="BR327" si="2116">+BP327</f>
        <v>0</v>
      </c>
      <c r="BS327" s="166" t="s">
        <v>1226</v>
      </c>
      <c r="BT327" s="132"/>
      <c r="BU327" s="164">
        <f t="shared" si="2076"/>
        <v>0</v>
      </c>
      <c r="BV327" s="166" t="s">
        <v>1226</v>
      </c>
      <c r="BW327" s="146">
        <v>0</v>
      </c>
      <c r="BX327" s="147">
        <v>0</v>
      </c>
      <c r="BY327" s="164">
        <f t="shared" si="2108"/>
        <v>0</v>
      </c>
      <c r="BZ327" s="166" t="s">
        <v>1226</v>
      </c>
      <c r="CA327" s="146"/>
      <c r="CB327" s="147"/>
      <c r="CC327" s="96"/>
      <c r="CD327" s="55"/>
      <c r="CE327" s="96"/>
      <c r="CF327" s="147"/>
      <c r="CG327" s="146"/>
      <c r="CH327" s="146"/>
      <c r="CI327" s="38"/>
      <c r="CL327" s="26"/>
    </row>
    <row r="328" spans="1:94" ht="16.5" hidden="1">
      <c r="A328" t="s">
        <v>1527</v>
      </c>
      <c r="B328" s="61" t="s">
        <v>1610</v>
      </c>
      <c r="C328" s="61"/>
      <c r="D328" s="16" t="s">
        <v>175</v>
      </c>
      <c r="E328" t="s">
        <v>819</v>
      </c>
      <c r="G328" s="16" t="s">
        <v>955</v>
      </c>
      <c r="H328" s="197" t="s">
        <v>1403</v>
      </c>
      <c r="I328" s="9"/>
      <c r="J328" s="2"/>
      <c r="K328" s="164">
        <f>+M328</f>
        <v>0</v>
      </c>
      <c r="L328" s="166" t="s">
        <v>1226</v>
      </c>
      <c r="M328" s="164">
        <f t="shared" si="2099"/>
        <v>0</v>
      </c>
      <c r="N328" s="166" t="s">
        <v>1226</v>
      </c>
      <c r="O328" s="164">
        <f t="shared" si="2100"/>
        <v>0</v>
      </c>
      <c r="P328" s="166" t="s">
        <v>1226</v>
      </c>
      <c r="Q328" s="10">
        <v>0</v>
      </c>
      <c r="R328" s="10">
        <v>0</v>
      </c>
      <c r="S328" s="3">
        <v>0</v>
      </c>
      <c r="T328" s="4">
        <v>0</v>
      </c>
      <c r="U328" s="164">
        <f t="shared" si="2101"/>
        <v>0</v>
      </c>
      <c r="V328" s="166" t="s">
        <v>1226</v>
      </c>
      <c r="W328" s="10">
        <v>0</v>
      </c>
      <c r="X328" s="4">
        <v>0</v>
      </c>
      <c r="Y328" s="164">
        <f t="shared" si="2102"/>
        <v>0</v>
      </c>
      <c r="Z328" s="166" t="s">
        <v>1226</v>
      </c>
      <c r="AA328" s="10">
        <v>0</v>
      </c>
      <c r="AB328" s="10">
        <v>0</v>
      </c>
      <c r="AC328" s="3">
        <v>0</v>
      </c>
      <c r="AD328" s="4">
        <v>0</v>
      </c>
      <c r="AE328" s="10">
        <v>0</v>
      </c>
      <c r="AF328" s="10">
        <v>0</v>
      </c>
      <c r="AG328" s="3">
        <v>0</v>
      </c>
      <c r="AH328" s="4">
        <v>0</v>
      </c>
      <c r="AI328" s="164">
        <f t="shared" si="2096"/>
        <v>0</v>
      </c>
      <c r="AJ328" s="166" t="s">
        <v>1226</v>
      </c>
      <c r="AK328" s="164">
        <f t="shared" si="2097"/>
        <v>0</v>
      </c>
      <c r="AL328" s="166" t="s">
        <v>1226</v>
      </c>
      <c r="AM328" s="3">
        <v>0</v>
      </c>
      <c r="AN328" s="4">
        <v>0</v>
      </c>
      <c r="AO328" s="10">
        <v>0</v>
      </c>
      <c r="AP328" s="10">
        <v>0</v>
      </c>
      <c r="AQ328" s="132"/>
      <c r="AR328" s="52">
        <v>0</v>
      </c>
      <c r="AS328" s="40">
        <v>0</v>
      </c>
      <c r="AT328" s="10">
        <v>0</v>
      </c>
      <c r="AU328" s="4">
        <v>0</v>
      </c>
      <c r="AV328" s="39">
        <v>0</v>
      </c>
      <c r="AW328" s="40">
        <v>0</v>
      </c>
      <c r="AX328" s="164">
        <f t="shared" si="2069"/>
        <v>0</v>
      </c>
      <c r="AY328" s="166" t="s">
        <v>1226</v>
      </c>
      <c r="AZ328" s="164">
        <f t="shared" si="2069"/>
        <v>0</v>
      </c>
      <c r="BA328" s="166" t="s">
        <v>1226</v>
      </c>
      <c r="BB328" s="164">
        <f t="shared" si="2074"/>
        <v>0</v>
      </c>
      <c r="BC328" s="166" t="s">
        <v>1226</v>
      </c>
      <c r="BD328" s="18">
        <v>0</v>
      </c>
      <c r="BE328" s="5">
        <v>0</v>
      </c>
      <c r="BF328" s="164">
        <f t="shared" si="1980"/>
        <v>0</v>
      </c>
      <c r="BG328" s="166" t="s">
        <v>1226</v>
      </c>
      <c r="BH328" s="18">
        <v>1</v>
      </c>
      <c r="BI328" s="5">
        <v>0</v>
      </c>
      <c r="BJ328" s="164">
        <f t="shared" si="1993"/>
        <v>1</v>
      </c>
      <c r="BK328" s="166" t="s">
        <v>1226</v>
      </c>
      <c r="BL328" s="18">
        <v>0</v>
      </c>
      <c r="BM328" s="5">
        <v>0</v>
      </c>
      <c r="BN328" s="164">
        <f t="shared" si="1994"/>
        <v>0</v>
      </c>
      <c r="BO328" s="166" t="s">
        <v>1226</v>
      </c>
      <c r="BP328" s="164">
        <f t="shared" si="1995"/>
        <v>0</v>
      </c>
      <c r="BQ328" s="166" t="s">
        <v>1226</v>
      </c>
      <c r="BR328" s="164"/>
      <c r="BS328" s="166"/>
      <c r="BT328" s="132"/>
      <c r="BU328" s="146" t="s">
        <v>348</v>
      </c>
      <c r="BV328" s="147"/>
      <c r="BW328" s="576">
        <v>9</v>
      </c>
      <c r="BX328" s="793">
        <v>0</v>
      </c>
      <c r="BY328" s="164">
        <f t="shared" si="2108"/>
        <v>9</v>
      </c>
      <c r="BZ328" s="166" t="s">
        <v>1226</v>
      </c>
      <c r="CA328" s="146" t="s">
        <v>348</v>
      </c>
      <c r="CB328" s="147"/>
      <c r="CC328" s="96"/>
      <c r="CD328" s="55"/>
      <c r="CE328" s="96">
        <v>4</v>
      </c>
      <c r="CF328" s="147">
        <v>0</v>
      </c>
      <c r="CG328" s="146"/>
      <c r="CH328" s="146"/>
      <c r="CI328" s="711" t="s">
        <v>1635</v>
      </c>
      <c r="CJ328" t="s">
        <v>2780</v>
      </c>
      <c r="CL328" s="26"/>
    </row>
    <row r="329" spans="1:94" ht="16.5" hidden="1">
      <c r="A329" t="s">
        <v>1527</v>
      </c>
      <c r="B329" s="719" t="s">
        <v>1592</v>
      </c>
      <c r="C329" s="719"/>
      <c r="D329" s="16" t="s">
        <v>175</v>
      </c>
      <c r="E329" t="s">
        <v>819</v>
      </c>
      <c r="G329" s="16" t="s">
        <v>955</v>
      </c>
      <c r="H329" s="197" t="s">
        <v>2528</v>
      </c>
      <c r="I329" s="164">
        <v>0</v>
      </c>
      <c r="J329" s="166" t="s">
        <v>1226</v>
      </c>
      <c r="K329" s="164">
        <f>+M329</f>
        <v>0</v>
      </c>
      <c r="L329" s="166" t="s">
        <v>1226</v>
      </c>
      <c r="M329" s="164">
        <f t="shared" ref="M329" si="2117">+O329</f>
        <v>0</v>
      </c>
      <c r="N329" s="166" t="s">
        <v>1226</v>
      </c>
      <c r="O329" s="164">
        <f t="shared" ref="O329" si="2118">+Q329</f>
        <v>0</v>
      </c>
      <c r="P329" s="166" t="s">
        <v>1226</v>
      </c>
      <c r="Q329" s="10">
        <v>0</v>
      </c>
      <c r="R329" s="10">
        <v>0</v>
      </c>
      <c r="S329" s="3">
        <v>0</v>
      </c>
      <c r="T329" s="4">
        <v>0</v>
      </c>
      <c r="U329" s="164">
        <f t="shared" ref="U329" si="2119">+S329</f>
        <v>0</v>
      </c>
      <c r="V329" s="166" t="s">
        <v>1226</v>
      </c>
      <c r="W329" s="10">
        <v>0</v>
      </c>
      <c r="X329" s="4">
        <v>0</v>
      </c>
      <c r="Y329" s="164">
        <f t="shared" ref="Y329" si="2120">+AA329</f>
        <v>1</v>
      </c>
      <c r="Z329" s="166" t="s">
        <v>1226</v>
      </c>
      <c r="AA329" s="10">
        <v>1</v>
      </c>
      <c r="AB329" s="10">
        <v>0</v>
      </c>
      <c r="AC329" s="3">
        <v>2</v>
      </c>
      <c r="AD329" s="4">
        <v>0</v>
      </c>
      <c r="AE329" s="3">
        <v>0</v>
      </c>
      <c r="AF329" s="4">
        <v>0</v>
      </c>
      <c r="AG329" s="3">
        <v>0</v>
      </c>
      <c r="AH329" s="4">
        <v>0</v>
      </c>
      <c r="AI329" s="164">
        <f t="shared" si="2096"/>
        <v>0</v>
      </c>
      <c r="AJ329" s="166" t="s">
        <v>1226</v>
      </c>
      <c r="AK329" s="164">
        <f t="shared" si="2097"/>
        <v>0</v>
      </c>
      <c r="AL329" s="166" t="s">
        <v>1226</v>
      </c>
      <c r="AM329" s="3">
        <v>0</v>
      </c>
      <c r="AN329" s="4">
        <v>0</v>
      </c>
      <c r="AO329" s="3">
        <v>0</v>
      </c>
      <c r="AP329" s="4">
        <v>0</v>
      </c>
      <c r="AQ329" s="132"/>
      <c r="AR329" s="52">
        <v>0</v>
      </c>
      <c r="AS329" s="40">
        <v>0</v>
      </c>
      <c r="AT329" s="52">
        <v>0</v>
      </c>
      <c r="AU329" s="40">
        <v>0</v>
      </c>
      <c r="AV329" s="39">
        <v>0</v>
      </c>
      <c r="AW329" s="40">
        <v>0</v>
      </c>
      <c r="AX329" s="164">
        <f t="shared" si="2069"/>
        <v>0</v>
      </c>
      <c r="AY329" s="166" t="s">
        <v>1226</v>
      </c>
      <c r="AZ329" s="164">
        <f t="shared" si="2069"/>
        <v>0</v>
      </c>
      <c r="BA329" s="166" t="s">
        <v>1226</v>
      </c>
      <c r="BB329" s="164">
        <f t="shared" ref="BB329" si="2121">+AZ329</f>
        <v>0</v>
      </c>
      <c r="BC329" s="166" t="s">
        <v>1226</v>
      </c>
      <c r="BD329" s="18">
        <v>0</v>
      </c>
      <c r="BE329" s="5">
        <v>0</v>
      </c>
      <c r="BF329" s="164">
        <f t="shared" ref="BF329" si="2122">+BD329</f>
        <v>0</v>
      </c>
      <c r="BG329" s="166" t="s">
        <v>1226</v>
      </c>
      <c r="BH329" s="18">
        <v>0</v>
      </c>
      <c r="BI329" s="5">
        <v>0</v>
      </c>
      <c r="BJ329" s="164">
        <f t="shared" si="1993"/>
        <v>0</v>
      </c>
      <c r="BK329" s="166" t="s">
        <v>1226</v>
      </c>
      <c r="BL329" s="18">
        <v>0</v>
      </c>
      <c r="BM329" s="5">
        <v>0</v>
      </c>
      <c r="BN329" s="164">
        <f t="shared" si="1994"/>
        <v>0</v>
      </c>
      <c r="BO329" s="166" t="s">
        <v>1226</v>
      </c>
      <c r="BP329" s="164">
        <f t="shared" si="1995"/>
        <v>0</v>
      </c>
      <c r="BQ329" s="166" t="s">
        <v>1226</v>
      </c>
      <c r="BR329" s="164">
        <f t="shared" ref="BR329" si="2123">+BP329</f>
        <v>0</v>
      </c>
      <c r="BS329" s="166" t="s">
        <v>1226</v>
      </c>
      <c r="BT329" s="132"/>
      <c r="BU329" s="164">
        <f>+BW329</f>
        <v>0</v>
      </c>
      <c r="BV329" s="166" t="s">
        <v>1226</v>
      </c>
      <c r="BW329" s="164">
        <f>+BY329</f>
        <v>0</v>
      </c>
      <c r="BX329" s="166" t="s">
        <v>1226</v>
      </c>
      <c r="BY329" s="146">
        <v>0</v>
      </c>
      <c r="BZ329" s="147">
        <v>0</v>
      </c>
      <c r="CA329" s="146"/>
      <c r="CB329" s="147"/>
      <c r="CC329" s="96"/>
      <c r="CD329" s="55"/>
      <c r="CE329" s="96"/>
      <c r="CF329" s="147"/>
      <c r="CG329" s="146"/>
      <c r="CH329" s="146"/>
      <c r="CI329" s="38" t="s">
        <v>156</v>
      </c>
      <c r="CL329" s="26"/>
    </row>
    <row r="330" spans="1:94" ht="16.5" hidden="1">
      <c r="A330" t="s">
        <v>1527</v>
      </c>
      <c r="B330">
        <v>20088</v>
      </c>
      <c r="D330" s="16" t="s">
        <v>175</v>
      </c>
      <c r="E330" t="s">
        <v>819</v>
      </c>
      <c r="G330" s="16" t="s">
        <v>955</v>
      </c>
      <c r="H330" s="197" t="s">
        <v>1209</v>
      </c>
      <c r="I330" s="9"/>
      <c r="J330" s="2"/>
      <c r="K330" s="164">
        <f>+M330</f>
        <v>0</v>
      </c>
      <c r="L330" s="166" t="s">
        <v>1226</v>
      </c>
      <c r="M330" s="164">
        <f t="shared" ref="M330" si="2124">+O330</f>
        <v>0</v>
      </c>
      <c r="N330" s="166" t="s">
        <v>1226</v>
      </c>
      <c r="O330" s="164">
        <f t="shared" ref="O330" si="2125">+Q330</f>
        <v>0</v>
      </c>
      <c r="P330" s="166" t="s">
        <v>1226</v>
      </c>
      <c r="Q330" s="10">
        <v>0</v>
      </c>
      <c r="R330" s="10">
        <v>0</v>
      </c>
      <c r="S330" s="3">
        <v>0</v>
      </c>
      <c r="T330" s="4">
        <v>0</v>
      </c>
      <c r="U330" s="164">
        <f t="shared" ref="U330" si="2126">+S330</f>
        <v>0</v>
      </c>
      <c r="V330" s="166" t="s">
        <v>1226</v>
      </c>
      <c r="W330" s="10">
        <v>0</v>
      </c>
      <c r="X330" s="4">
        <v>0</v>
      </c>
      <c r="Y330" s="164">
        <v>0</v>
      </c>
      <c r="Z330" s="166" t="s">
        <v>1226</v>
      </c>
      <c r="AA330" s="10" t="s">
        <v>52</v>
      </c>
      <c r="AB330" s="10">
        <v>0</v>
      </c>
      <c r="AC330" s="3">
        <v>0</v>
      </c>
      <c r="AD330" s="4">
        <v>0</v>
      </c>
      <c r="AE330" s="10">
        <v>0</v>
      </c>
      <c r="AF330" s="10">
        <v>0</v>
      </c>
      <c r="AG330" s="3">
        <v>0</v>
      </c>
      <c r="AH330" s="4">
        <v>0</v>
      </c>
      <c r="AI330" s="164">
        <f t="shared" ref="AI330" si="2127">+AK330</f>
        <v>0</v>
      </c>
      <c r="AJ330" s="166" t="s">
        <v>1226</v>
      </c>
      <c r="AK330" s="164">
        <f t="shared" ref="AK330" si="2128">+AM330</f>
        <v>0</v>
      </c>
      <c r="AL330" s="166" t="s">
        <v>1226</v>
      </c>
      <c r="AM330" s="3">
        <v>0</v>
      </c>
      <c r="AN330" s="4">
        <v>0</v>
      </c>
      <c r="AO330" s="10">
        <v>0</v>
      </c>
      <c r="AP330" s="10">
        <v>0</v>
      </c>
      <c r="AQ330" s="139"/>
      <c r="AR330" s="164">
        <f t="shared" ref="AR330" si="2129">+AT330</f>
        <v>0</v>
      </c>
      <c r="AS330" s="166" t="s">
        <v>1226</v>
      </c>
      <c r="AT330" s="10">
        <v>0</v>
      </c>
      <c r="AU330" s="4">
        <v>0</v>
      </c>
      <c r="AV330" s="3">
        <v>0</v>
      </c>
      <c r="AW330" s="4">
        <v>0</v>
      </c>
      <c r="AX330" s="164">
        <f t="shared" si="2069"/>
        <v>0</v>
      </c>
      <c r="AY330" s="166" t="s">
        <v>1226</v>
      </c>
      <c r="AZ330" s="164">
        <f t="shared" si="2069"/>
        <v>0</v>
      </c>
      <c r="BA330" s="166" t="s">
        <v>1226</v>
      </c>
      <c r="BB330" s="164">
        <f t="shared" si="2074"/>
        <v>0</v>
      </c>
      <c r="BC330" s="166" t="s">
        <v>1226</v>
      </c>
      <c r="BD330" s="18">
        <v>0</v>
      </c>
      <c r="BE330" s="5">
        <v>0</v>
      </c>
      <c r="BF330" s="164">
        <f t="shared" si="1980"/>
        <v>0</v>
      </c>
      <c r="BG330" s="166" t="s">
        <v>1226</v>
      </c>
      <c r="BH330" s="18">
        <v>0</v>
      </c>
      <c r="BI330" s="5">
        <v>0</v>
      </c>
      <c r="BJ330" s="164">
        <f t="shared" si="1993"/>
        <v>0</v>
      </c>
      <c r="BK330" s="166" t="s">
        <v>1226</v>
      </c>
      <c r="BL330" s="18">
        <v>0</v>
      </c>
      <c r="BM330" s="5">
        <v>0</v>
      </c>
      <c r="BN330" s="164">
        <f t="shared" si="1994"/>
        <v>0</v>
      </c>
      <c r="BO330" s="166" t="s">
        <v>1226</v>
      </c>
      <c r="BP330" s="164">
        <f t="shared" si="1995"/>
        <v>0</v>
      </c>
      <c r="BQ330" s="166" t="s">
        <v>1226</v>
      </c>
      <c r="BR330" s="164">
        <f t="shared" ref="BR330" si="2130">+BP330</f>
        <v>0</v>
      </c>
      <c r="BS330" s="166" t="s">
        <v>1226</v>
      </c>
      <c r="BT330" s="132"/>
      <c r="BU330" s="164">
        <f>+BW330</f>
        <v>0</v>
      </c>
      <c r="BV330" s="166" t="s">
        <v>1226</v>
      </c>
      <c r="BW330" s="164">
        <f>+BY330</f>
        <v>0</v>
      </c>
      <c r="BX330" s="166" t="s">
        <v>1226</v>
      </c>
      <c r="BY330" s="146">
        <v>0</v>
      </c>
      <c r="BZ330" s="147">
        <v>0</v>
      </c>
      <c r="CA330" s="153"/>
      <c r="CB330" s="54"/>
      <c r="CC330" s="96"/>
      <c r="CD330" s="55"/>
      <c r="CE330" s="96"/>
      <c r="CF330" s="54"/>
      <c r="CG330" s="153"/>
      <c r="CH330" s="153"/>
      <c r="CI330" s="38" t="s">
        <v>156</v>
      </c>
      <c r="CJ330" t="s">
        <v>622</v>
      </c>
      <c r="CL330" s="26"/>
    </row>
    <row r="331" spans="1:94" ht="16.5" hidden="1">
      <c r="H331" s="197"/>
      <c r="I331" s="9"/>
      <c r="J331" s="2"/>
      <c r="K331" s="164" t="s">
        <v>2525</v>
      </c>
      <c r="L331" s="166"/>
      <c r="M331" s="164"/>
      <c r="N331" s="166"/>
      <c r="O331" s="164"/>
      <c r="P331" s="166"/>
      <c r="Q331" s="10"/>
      <c r="R331" s="10"/>
      <c r="S331" s="3"/>
      <c r="T331" s="4"/>
      <c r="U331" s="164"/>
      <c r="V331" s="166"/>
      <c r="W331" s="10"/>
      <c r="X331" s="4"/>
      <c r="Y331" s="164"/>
      <c r="Z331" s="166"/>
      <c r="AA331" s="10"/>
      <c r="AB331" s="10"/>
      <c r="AC331" s="3"/>
      <c r="AD331" s="4"/>
      <c r="AE331" s="10"/>
      <c r="AF331" s="10"/>
      <c r="AG331" s="3"/>
      <c r="AH331" s="4" t="s">
        <v>348</v>
      </c>
      <c r="AI331" s="164"/>
      <c r="AJ331" s="166"/>
      <c r="AK331" s="164"/>
      <c r="AL331" s="166"/>
      <c r="AM331" s="3"/>
      <c r="AN331" s="4"/>
      <c r="AO331" s="10"/>
      <c r="AP331" s="10"/>
      <c r="AQ331" s="139"/>
      <c r="AR331" s="164"/>
      <c r="AS331" s="166"/>
      <c r="AT331" s="10"/>
      <c r="AU331" s="4"/>
      <c r="AV331" s="3"/>
      <c r="AW331" s="4"/>
      <c r="AX331" s="164"/>
      <c r="AY331" s="166"/>
      <c r="AZ331" s="164"/>
      <c r="BA331" s="166"/>
      <c r="BB331" s="164"/>
      <c r="BC331" s="166"/>
      <c r="BD331" s="18"/>
      <c r="BE331" s="5"/>
      <c r="BF331" s="164"/>
      <c r="BG331" s="166"/>
      <c r="BH331" s="18"/>
      <c r="BI331" s="5"/>
      <c r="BJ331" s="164"/>
      <c r="BK331" s="166"/>
      <c r="BL331" s="18"/>
      <c r="BM331" s="5"/>
      <c r="BN331" s="164"/>
      <c r="BO331" s="166"/>
      <c r="BP331" s="164"/>
      <c r="BQ331" s="166"/>
      <c r="BR331" s="164"/>
      <c r="BS331" s="166"/>
      <c r="BT331" s="139"/>
      <c r="BU331" s="153"/>
      <c r="BV331" s="54"/>
      <c r="BW331" s="153"/>
      <c r="BX331" s="153"/>
      <c r="BY331" s="153"/>
      <c r="BZ331" s="54"/>
      <c r="CA331" s="153"/>
      <c r="CB331" s="54"/>
      <c r="CC331" s="96"/>
      <c r="CD331" s="55"/>
      <c r="CE331" s="96"/>
      <c r="CF331" s="54"/>
      <c r="CG331" s="153"/>
      <c r="CH331" s="153"/>
      <c r="CI331" s="38"/>
      <c r="CL331" s="26"/>
    </row>
    <row r="332" spans="1:94" ht="16.5" hidden="1">
      <c r="A332" t="s">
        <v>801</v>
      </c>
      <c r="B332">
        <v>20084</v>
      </c>
      <c r="D332" s="16" t="s">
        <v>174</v>
      </c>
      <c r="E332" t="s">
        <v>819</v>
      </c>
      <c r="G332" s="16" t="s">
        <v>955</v>
      </c>
      <c r="H332" s="197" t="s">
        <v>1404</v>
      </c>
      <c r="I332" s="9"/>
      <c r="J332" s="2"/>
      <c r="K332" s="392">
        <f>+M332</f>
        <v>12</v>
      </c>
      <c r="L332" s="166">
        <f>+N332</f>
        <v>4</v>
      </c>
      <c r="M332" s="392">
        <f t="shared" ref="M332:P332" si="2131">+O332</f>
        <v>12</v>
      </c>
      <c r="N332" s="166">
        <f t="shared" si="2131"/>
        <v>4</v>
      </c>
      <c r="O332" s="392">
        <f t="shared" si="2131"/>
        <v>12</v>
      </c>
      <c r="P332" s="166">
        <f t="shared" si="2131"/>
        <v>4</v>
      </c>
      <c r="Q332" s="52">
        <v>12</v>
      </c>
      <c r="R332" s="52">
        <v>4</v>
      </c>
      <c r="S332" s="172">
        <v>11</v>
      </c>
      <c r="T332" s="394">
        <v>8</v>
      </c>
      <c r="U332" s="164">
        <f t="shared" ref="U332:U336" si="2132">+S332</f>
        <v>11</v>
      </c>
      <c r="V332" s="166">
        <f>+T332</f>
        <v>8</v>
      </c>
      <c r="W332" s="10">
        <v>2</v>
      </c>
      <c r="X332" s="4">
        <v>0</v>
      </c>
      <c r="Y332" s="164">
        <f t="shared" ref="Y332" si="2133">+AA332</f>
        <v>0</v>
      </c>
      <c r="Z332" s="166" t="s">
        <v>1226</v>
      </c>
      <c r="AA332" s="10">
        <v>0</v>
      </c>
      <c r="AB332" s="10">
        <v>0</v>
      </c>
      <c r="AC332" s="3">
        <v>0</v>
      </c>
      <c r="AD332" s="4">
        <v>0</v>
      </c>
      <c r="AE332" s="10">
        <v>0</v>
      </c>
      <c r="AF332" s="10">
        <v>0</v>
      </c>
      <c r="AG332" s="3">
        <v>0</v>
      </c>
      <c r="AH332" s="4">
        <v>0</v>
      </c>
      <c r="AI332" s="164">
        <f t="shared" ref="AI332" si="2134">+AK332</f>
        <v>0</v>
      </c>
      <c r="AJ332" s="166" t="s">
        <v>1226</v>
      </c>
      <c r="AK332" s="164">
        <f t="shared" ref="AK332" si="2135">+AM332</f>
        <v>0</v>
      </c>
      <c r="AL332" s="166" t="s">
        <v>1226</v>
      </c>
      <c r="AM332" s="3">
        <v>0</v>
      </c>
      <c r="AN332" s="4">
        <v>0</v>
      </c>
      <c r="AO332" s="10">
        <v>0</v>
      </c>
      <c r="AP332" s="10">
        <v>0</v>
      </c>
      <c r="AQ332" s="139"/>
      <c r="AR332" s="3">
        <v>0</v>
      </c>
      <c r="AS332" s="4">
        <v>0</v>
      </c>
      <c r="AT332" s="10">
        <v>0</v>
      </c>
      <c r="AU332" s="4">
        <v>0</v>
      </c>
      <c r="AV332" s="3">
        <v>0</v>
      </c>
      <c r="AW332" s="4">
        <v>0</v>
      </c>
      <c r="AX332" s="164">
        <f t="shared" si="1990"/>
        <v>0</v>
      </c>
      <c r="AY332" s="166" t="s">
        <v>1226</v>
      </c>
      <c r="AZ332" s="164">
        <f t="shared" si="1991"/>
        <v>0</v>
      </c>
      <c r="BA332" s="166" t="s">
        <v>1226</v>
      </c>
      <c r="BB332" s="10">
        <v>0</v>
      </c>
      <c r="BC332" s="4">
        <v>0</v>
      </c>
      <c r="BD332" s="10">
        <v>0</v>
      </c>
      <c r="BE332" s="4">
        <v>0</v>
      </c>
      <c r="BF332" s="164">
        <f t="shared" si="1980"/>
        <v>0</v>
      </c>
      <c r="BG332" s="166" t="s">
        <v>1226</v>
      </c>
      <c r="BH332" s="18">
        <v>0</v>
      </c>
      <c r="BI332" s="5">
        <v>0</v>
      </c>
      <c r="BJ332" s="164">
        <f t="shared" si="1993"/>
        <v>0</v>
      </c>
      <c r="BK332" s="166" t="s">
        <v>1226</v>
      </c>
      <c r="BL332" s="18">
        <v>0</v>
      </c>
      <c r="BM332" s="5">
        <v>0</v>
      </c>
      <c r="BN332" s="164">
        <f t="shared" si="1994"/>
        <v>0</v>
      </c>
      <c r="BO332" s="166" t="s">
        <v>1226</v>
      </c>
      <c r="BP332" s="164">
        <f t="shared" si="1995"/>
        <v>0</v>
      </c>
      <c r="BQ332" s="166" t="s">
        <v>1226</v>
      </c>
      <c r="BR332" s="164">
        <f t="shared" ref="BR332" si="2136">+BP332</f>
        <v>0</v>
      </c>
      <c r="BS332" s="166" t="s">
        <v>1226</v>
      </c>
      <c r="BT332" s="139"/>
      <c r="BU332" s="164">
        <v>0</v>
      </c>
      <c r="BV332" s="166" t="s">
        <v>1226</v>
      </c>
      <c r="BW332" s="153" t="s">
        <v>52</v>
      </c>
      <c r="BX332" s="147">
        <v>0</v>
      </c>
      <c r="BY332" s="164">
        <v>0</v>
      </c>
      <c r="BZ332" s="166" t="s">
        <v>1226</v>
      </c>
      <c r="CA332" s="153"/>
      <c r="CB332" s="54"/>
      <c r="CC332" s="96"/>
      <c r="CD332" s="55"/>
      <c r="CE332" s="96"/>
      <c r="CF332" s="54"/>
      <c r="CG332" s="153"/>
      <c r="CH332" s="153"/>
      <c r="CI332" s="38" t="s">
        <v>156</v>
      </c>
      <c r="CJ332" s="123" t="s">
        <v>666</v>
      </c>
      <c r="CL332" s="26"/>
    </row>
    <row r="333" spans="1:94" ht="16.5" hidden="1">
      <c r="A333" t="s">
        <v>801</v>
      </c>
      <c r="B333">
        <v>20084</v>
      </c>
      <c r="D333" s="16" t="s">
        <v>174</v>
      </c>
      <c r="E333" t="s">
        <v>819</v>
      </c>
      <c r="G333" s="16" t="s">
        <v>955</v>
      </c>
      <c r="H333" s="197" t="s">
        <v>1406</v>
      </c>
      <c r="I333" s="9"/>
      <c r="J333" s="2"/>
      <c r="K333" s="164">
        <f>+M333</f>
        <v>1</v>
      </c>
      <c r="L333" s="166">
        <f>+N333</f>
        <v>1</v>
      </c>
      <c r="M333" s="164">
        <f>+O333</f>
        <v>1</v>
      </c>
      <c r="N333" s="166">
        <f>+P333</f>
        <v>1</v>
      </c>
      <c r="O333" s="164">
        <f>+Q333</f>
        <v>1</v>
      </c>
      <c r="P333" s="166">
        <f>+R333</f>
        <v>1</v>
      </c>
      <c r="Q333" s="52">
        <v>1</v>
      </c>
      <c r="R333" s="52">
        <v>1</v>
      </c>
      <c r="S333" s="172">
        <v>0</v>
      </c>
      <c r="T333" s="394">
        <v>1</v>
      </c>
      <c r="U333" s="164">
        <f t="shared" si="2132"/>
        <v>0</v>
      </c>
      <c r="V333" s="166" t="s">
        <v>1226</v>
      </c>
      <c r="W333" s="14">
        <v>1</v>
      </c>
      <c r="X333" s="4">
        <v>0</v>
      </c>
      <c r="Y333" s="164">
        <f t="shared" ref="Y333:Y336" si="2137">+AA333</f>
        <v>2</v>
      </c>
      <c r="Z333" s="166" t="s">
        <v>1226</v>
      </c>
      <c r="AA333" s="14">
        <v>2</v>
      </c>
      <c r="AB333" s="10">
        <v>0</v>
      </c>
      <c r="AC333" s="3">
        <v>0</v>
      </c>
      <c r="AD333" s="4">
        <v>0</v>
      </c>
      <c r="AE333" s="14">
        <v>1</v>
      </c>
      <c r="AF333" s="10">
        <v>0</v>
      </c>
      <c r="AG333" s="3">
        <v>0</v>
      </c>
      <c r="AH333" s="4">
        <v>0</v>
      </c>
      <c r="AI333" s="164">
        <f t="shared" ref="AI333:AI334" si="2138">+AK333</f>
        <v>0</v>
      </c>
      <c r="AJ333" s="166" t="s">
        <v>1226</v>
      </c>
      <c r="AK333" s="164">
        <f t="shared" ref="AK333:AK334" si="2139">+AM333</f>
        <v>0</v>
      </c>
      <c r="AL333" s="166" t="s">
        <v>1226</v>
      </c>
      <c r="AM333" s="3">
        <v>0</v>
      </c>
      <c r="AN333" s="4">
        <v>0</v>
      </c>
      <c r="AO333" s="10">
        <v>0</v>
      </c>
      <c r="AP333" s="10">
        <v>0</v>
      </c>
      <c r="AQ333" s="139"/>
      <c r="AR333" s="3">
        <v>0</v>
      </c>
      <c r="AS333" s="4">
        <v>0</v>
      </c>
      <c r="AT333" s="10">
        <v>0</v>
      </c>
      <c r="AU333" s="4">
        <v>0</v>
      </c>
      <c r="AV333" s="3">
        <v>0</v>
      </c>
      <c r="AW333" s="4">
        <v>0</v>
      </c>
      <c r="AX333" s="164">
        <f t="shared" si="1990"/>
        <v>0</v>
      </c>
      <c r="AY333" s="166" t="s">
        <v>1226</v>
      </c>
      <c r="AZ333" s="164">
        <f t="shared" si="1991"/>
        <v>0</v>
      </c>
      <c r="BA333" s="166" t="s">
        <v>1226</v>
      </c>
      <c r="BB333" s="10">
        <v>0</v>
      </c>
      <c r="BC333" s="4">
        <v>0</v>
      </c>
      <c r="BD333" s="10">
        <v>0</v>
      </c>
      <c r="BE333" s="4">
        <v>0</v>
      </c>
      <c r="BF333" s="164">
        <f t="shared" si="1980"/>
        <v>0</v>
      </c>
      <c r="BG333" s="166" t="s">
        <v>1226</v>
      </c>
      <c r="BH333" s="18">
        <v>0</v>
      </c>
      <c r="BI333" s="5">
        <v>0</v>
      </c>
      <c r="BJ333" s="164">
        <f t="shared" si="1993"/>
        <v>0</v>
      </c>
      <c r="BK333" s="166" t="s">
        <v>1226</v>
      </c>
      <c r="BL333" s="18">
        <v>0</v>
      </c>
      <c r="BM333" s="5">
        <v>0</v>
      </c>
      <c r="BN333" s="164">
        <f t="shared" si="1994"/>
        <v>0</v>
      </c>
      <c r="BO333" s="166" t="s">
        <v>1226</v>
      </c>
      <c r="BP333" s="164">
        <f t="shared" si="1995"/>
        <v>0</v>
      </c>
      <c r="BQ333" s="166" t="s">
        <v>1226</v>
      </c>
      <c r="BR333" s="164">
        <f t="shared" ref="BR333:BR334" si="2140">+BP333</f>
        <v>0</v>
      </c>
      <c r="BS333" s="166" t="s">
        <v>1226</v>
      </c>
      <c r="BT333" s="139"/>
      <c r="BU333" s="164">
        <f>+BW333</f>
        <v>0</v>
      </c>
      <c r="BV333" s="166" t="s">
        <v>1226</v>
      </c>
      <c r="BW333" s="153">
        <v>0</v>
      </c>
      <c r="BX333" s="147">
        <v>0</v>
      </c>
      <c r="BY333" s="164">
        <f t="shared" ref="BY333:BY337" si="2141">+BW333</f>
        <v>0</v>
      </c>
      <c r="BZ333" s="166" t="s">
        <v>1226</v>
      </c>
      <c r="CA333" s="153"/>
      <c r="CB333" s="54"/>
      <c r="CC333" s="96"/>
      <c r="CD333" s="55"/>
      <c r="CE333" s="96"/>
      <c r="CF333" s="54"/>
      <c r="CG333" s="153"/>
      <c r="CH333" s="153"/>
      <c r="CI333" s="38"/>
      <c r="CL333" s="26"/>
    </row>
    <row r="334" spans="1:94" ht="16.5" hidden="1">
      <c r="A334" t="s">
        <v>801</v>
      </c>
      <c r="B334">
        <v>20084</v>
      </c>
      <c r="D334" s="16" t="s">
        <v>174</v>
      </c>
      <c r="E334" t="s">
        <v>819</v>
      </c>
      <c r="G334" s="16" t="s">
        <v>955</v>
      </c>
      <c r="H334" s="197" t="s">
        <v>1405</v>
      </c>
      <c r="I334" s="9"/>
      <c r="J334" s="2"/>
      <c r="K334" s="164" t="s">
        <v>1226</v>
      </c>
      <c r="L334" s="166">
        <f>+N334</f>
        <v>1</v>
      </c>
      <c r="M334" s="164" t="s">
        <v>1226</v>
      </c>
      <c r="N334" s="166">
        <f>+P334</f>
        <v>1</v>
      </c>
      <c r="O334" s="164" t="s">
        <v>1226</v>
      </c>
      <c r="P334" s="166">
        <f>+R334</f>
        <v>1</v>
      </c>
      <c r="Q334" s="203">
        <v>0</v>
      </c>
      <c r="R334" s="203">
        <v>1</v>
      </c>
      <c r="S334" s="3">
        <v>0</v>
      </c>
      <c r="T334" s="4">
        <v>0</v>
      </c>
      <c r="U334" s="164">
        <f t="shared" ref="U334" si="2142">+S334</f>
        <v>0</v>
      </c>
      <c r="V334" s="166" t="s">
        <v>1226</v>
      </c>
      <c r="W334" s="10">
        <v>0</v>
      </c>
      <c r="X334" s="4">
        <v>0</v>
      </c>
      <c r="Y334" s="164">
        <f t="shared" si="2137"/>
        <v>0</v>
      </c>
      <c r="Z334" s="166" t="s">
        <v>1226</v>
      </c>
      <c r="AA334" s="10">
        <v>0</v>
      </c>
      <c r="AB334" s="10">
        <v>0</v>
      </c>
      <c r="AC334" s="3">
        <v>0</v>
      </c>
      <c r="AD334" s="4">
        <v>0</v>
      </c>
      <c r="AE334" s="10">
        <v>0</v>
      </c>
      <c r="AF334" s="10">
        <v>0</v>
      </c>
      <c r="AG334" s="3">
        <v>0</v>
      </c>
      <c r="AH334" s="4">
        <v>0</v>
      </c>
      <c r="AI334" s="164">
        <f t="shared" si="2138"/>
        <v>0</v>
      </c>
      <c r="AJ334" s="166" t="s">
        <v>1226</v>
      </c>
      <c r="AK334" s="164">
        <f t="shared" si="2139"/>
        <v>0</v>
      </c>
      <c r="AL334" s="166" t="s">
        <v>1226</v>
      </c>
      <c r="AM334" s="3">
        <v>0</v>
      </c>
      <c r="AN334" s="4">
        <v>0</v>
      </c>
      <c r="AO334" s="10">
        <v>0</v>
      </c>
      <c r="AP334" s="10">
        <v>0</v>
      </c>
      <c r="AQ334" s="139">
        <v>42251</v>
      </c>
      <c r="AR334" s="3">
        <v>0</v>
      </c>
      <c r="AS334" s="4">
        <v>0</v>
      </c>
      <c r="AT334" s="10">
        <v>0</v>
      </c>
      <c r="AU334" s="4">
        <v>0</v>
      </c>
      <c r="AV334" s="3">
        <v>0</v>
      </c>
      <c r="AW334" s="4">
        <v>0</v>
      </c>
      <c r="AX334" s="164">
        <f t="shared" si="1990"/>
        <v>0</v>
      </c>
      <c r="AY334" s="166" t="s">
        <v>1226</v>
      </c>
      <c r="AZ334" s="164">
        <f t="shared" si="1991"/>
        <v>0</v>
      </c>
      <c r="BA334" s="166" t="s">
        <v>1226</v>
      </c>
      <c r="BB334" s="10">
        <v>0</v>
      </c>
      <c r="BC334" s="4">
        <v>0</v>
      </c>
      <c r="BD334" s="10">
        <v>0</v>
      </c>
      <c r="BE334" s="4">
        <v>0</v>
      </c>
      <c r="BF334" s="164">
        <f t="shared" si="1980"/>
        <v>0</v>
      </c>
      <c r="BG334" s="166" t="s">
        <v>1226</v>
      </c>
      <c r="BH334" s="18">
        <v>0</v>
      </c>
      <c r="BI334" s="5">
        <v>0</v>
      </c>
      <c r="BJ334" s="164">
        <f t="shared" si="1993"/>
        <v>0</v>
      </c>
      <c r="BK334" s="166" t="s">
        <v>1226</v>
      </c>
      <c r="BL334" s="18">
        <v>0</v>
      </c>
      <c r="BM334" s="5">
        <v>0</v>
      </c>
      <c r="BN334" s="164">
        <f t="shared" si="1994"/>
        <v>0</v>
      </c>
      <c r="BO334" s="166" t="s">
        <v>1226</v>
      </c>
      <c r="BP334" s="164">
        <f t="shared" si="1995"/>
        <v>0</v>
      </c>
      <c r="BQ334" s="166" t="s">
        <v>1226</v>
      </c>
      <c r="BR334" s="164">
        <f t="shared" si="2140"/>
        <v>0</v>
      </c>
      <c r="BS334" s="166" t="s">
        <v>1226</v>
      </c>
      <c r="BT334" s="139"/>
      <c r="BU334" s="164">
        <f>+BW334</f>
        <v>0</v>
      </c>
      <c r="BV334" s="166" t="s">
        <v>1226</v>
      </c>
      <c r="BW334" s="153">
        <v>0</v>
      </c>
      <c r="BX334" s="147">
        <v>0</v>
      </c>
      <c r="BY334" s="164">
        <f t="shared" si="2141"/>
        <v>0</v>
      </c>
      <c r="BZ334" s="166" t="s">
        <v>1226</v>
      </c>
      <c r="CA334" s="153"/>
      <c r="CB334" s="54"/>
      <c r="CC334" s="96"/>
      <c r="CD334" s="55"/>
      <c r="CE334" s="96"/>
      <c r="CF334" s="54"/>
      <c r="CG334" s="153"/>
      <c r="CH334" s="153"/>
      <c r="CI334" s="38"/>
      <c r="CL334" s="26"/>
    </row>
    <row r="335" spans="1:94" ht="16.5" hidden="1">
      <c r="A335" t="s">
        <v>801</v>
      </c>
      <c r="B335">
        <v>0</v>
      </c>
      <c r="D335" s="16" t="s">
        <v>174</v>
      </c>
      <c r="E335" t="s">
        <v>822</v>
      </c>
      <c r="G335" s="16" t="s">
        <v>955</v>
      </c>
      <c r="H335" s="197" t="s">
        <v>1556</v>
      </c>
      <c r="I335" s="22">
        <v>0</v>
      </c>
      <c r="J335" s="166" t="s">
        <v>54</v>
      </c>
      <c r="K335" s="20">
        <f>+M335</f>
        <v>2</v>
      </c>
      <c r="L335" s="21">
        <f>+N335</f>
        <v>5</v>
      </c>
      <c r="M335" s="20">
        <f t="shared" ref="M335:P336" si="2143">+O335</f>
        <v>2</v>
      </c>
      <c r="N335" s="21">
        <f t="shared" si="2143"/>
        <v>5</v>
      </c>
      <c r="O335" s="20">
        <f t="shared" si="2143"/>
        <v>2</v>
      </c>
      <c r="P335" s="21">
        <f t="shared" si="2143"/>
        <v>5</v>
      </c>
      <c r="Q335" s="10">
        <v>2</v>
      </c>
      <c r="R335" s="10">
        <v>5</v>
      </c>
      <c r="S335" s="3">
        <v>0</v>
      </c>
      <c r="T335" s="4">
        <v>0</v>
      </c>
      <c r="U335" s="164">
        <f t="shared" si="2132"/>
        <v>0</v>
      </c>
      <c r="V335" s="166" t="s">
        <v>1226</v>
      </c>
      <c r="W335" s="10">
        <v>0</v>
      </c>
      <c r="X335" s="4">
        <v>0</v>
      </c>
      <c r="Y335" s="164">
        <f t="shared" si="2137"/>
        <v>0</v>
      </c>
      <c r="Z335" s="166" t="s">
        <v>1226</v>
      </c>
      <c r="AA335" s="10">
        <v>0</v>
      </c>
      <c r="AB335" s="10">
        <v>0</v>
      </c>
      <c r="AC335" s="3">
        <v>0</v>
      </c>
      <c r="AD335" s="4">
        <v>0</v>
      </c>
      <c r="AE335" s="10">
        <v>0</v>
      </c>
      <c r="AF335" s="10">
        <v>0</v>
      </c>
      <c r="AG335" s="3">
        <v>0</v>
      </c>
      <c r="AH335" s="4">
        <v>0</v>
      </c>
      <c r="AI335" s="164">
        <f t="shared" ref="AI335:AI336" si="2144">+AK335</f>
        <v>0</v>
      </c>
      <c r="AJ335" s="166" t="s">
        <v>1226</v>
      </c>
      <c r="AK335" s="164">
        <f t="shared" ref="AK335:AK336" si="2145">+AM335</f>
        <v>0</v>
      </c>
      <c r="AL335" s="166" t="s">
        <v>1226</v>
      </c>
      <c r="AM335" s="3">
        <v>0</v>
      </c>
      <c r="AN335" s="4">
        <v>0</v>
      </c>
      <c r="AO335" s="10">
        <v>0</v>
      </c>
      <c r="AP335" s="10">
        <v>0</v>
      </c>
      <c r="AQ335" s="139"/>
      <c r="AR335" s="3">
        <v>0</v>
      </c>
      <c r="AS335" s="4">
        <v>0</v>
      </c>
      <c r="AT335" s="10">
        <v>0</v>
      </c>
      <c r="AU335" s="10">
        <v>0</v>
      </c>
      <c r="AV335" s="3">
        <v>0</v>
      </c>
      <c r="AW335" s="4">
        <v>0</v>
      </c>
      <c r="AX335" s="164">
        <f t="shared" si="1990"/>
        <v>0</v>
      </c>
      <c r="AY335" s="166" t="s">
        <v>1226</v>
      </c>
      <c r="AZ335" s="164">
        <f t="shared" si="1991"/>
        <v>0</v>
      </c>
      <c r="BA335" s="166" t="s">
        <v>1226</v>
      </c>
      <c r="BB335" s="10">
        <v>0</v>
      </c>
      <c r="BC335" s="4">
        <v>0</v>
      </c>
      <c r="BD335" s="10">
        <v>0</v>
      </c>
      <c r="BE335" s="4">
        <v>0</v>
      </c>
      <c r="BF335" s="164">
        <f t="shared" si="1980"/>
        <v>0</v>
      </c>
      <c r="BG335" s="166" t="s">
        <v>1226</v>
      </c>
      <c r="BH335" s="18">
        <v>0</v>
      </c>
      <c r="BI335" s="5">
        <v>0</v>
      </c>
      <c r="BJ335" s="164">
        <f t="shared" si="1993"/>
        <v>0</v>
      </c>
      <c r="BK335" s="166" t="s">
        <v>1226</v>
      </c>
      <c r="BL335" s="18">
        <v>0</v>
      </c>
      <c r="BM335" s="5">
        <v>0</v>
      </c>
      <c r="BN335" s="164">
        <f t="shared" si="1994"/>
        <v>0</v>
      </c>
      <c r="BO335" s="166" t="s">
        <v>1226</v>
      </c>
      <c r="BP335" s="164">
        <f t="shared" si="1995"/>
        <v>0</v>
      </c>
      <c r="BQ335" s="166" t="s">
        <v>1226</v>
      </c>
      <c r="BR335" s="164">
        <f t="shared" ref="BR335:BR336" si="2146">+BP335</f>
        <v>0</v>
      </c>
      <c r="BS335" s="166" t="s">
        <v>1226</v>
      </c>
      <c r="BT335" s="139"/>
      <c r="BU335" s="164">
        <f t="shared" ref="BU335:BU336" si="2147">+BW335</f>
        <v>0</v>
      </c>
      <c r="BV335" s="166" t="s">
        <v>1226</v>
      </c>
      <c r="BW335" s="153">
        <v>0</v>
      </c>
      <c r="BX335" s="147">
        <v>0</v>
      </c>
      <c r="BY335" s="164">
        <f t="shared" si="2141"/>
        <v>0</v>
      </c>
      <c r="BZ335" s="166" t="s">
        <v>1226</v>
      </c>
      <c r="CA335" s="153"/>
      <c r="CB335" s="54"/>
      <c r="CC335" s="96"/>
      <c r="CD335" s="55"/>
      <c r="CE335" s="96"/>
      <c r="CF335" s="54"/>
      <c r="CG335" s="153"/>
      <c r="CH335" s="153"/>
      <c r="CI335" s="38"/>
      <c r="CL335" s="26"/>
    </row>
    <row r="336" spans="1:94" ht="16.5" hidden="1">
      <c r="A336" t="s">
        <v>801</v>
      </c>
      <c r="B336">
        <v>0</v>
      </c>
      <c r="D336" s="16" t="s">
        <v>174</v>
      </c>
      <c r="E336" t="s">
        <v>822</v>
      </c>
      <c r="G336" s="16" t="s">
        <v>955</v>
      </c>
      <c r="H336" s="197" t="s">
        <v>1636</v>
      </c>
      <c r="I336" s="22">
        <v>0</v>
      </c>
      <c r="J336" s="166" t="s">
        <v>54</v>
      </c>
      <c r="K336" s="20">
        <f>+M336</f>
        <v>1</v>
      </c>
      <c r="L336" s="21">
        <f>+N336</f>
        <v>4</v>
      </c>
      <c r="M336" s="20">
        <f t="shared" si="2143"/>
        <v>1</v>
      </c>
      <c r="N336" s="21">
        <f t="shared" si="2143"/>
        <v>4</v>
      </c>
      <c r="O336" s="20">
        <f t="shared" si="2143"/>
        <v>1</v>
      </c>
      <c r="P336" s="21">
        <f t="shared" si="2143"/>
        <v>4</v>
      </c>
      <c r="Q336" s="10">
        <v>1</v>
      </c>
      <c r="R336" s="10">
        <v>4</v>
      </c>
      <c r="S336" s="3">
        <v>0</v>
      </c>
      <c r="T336" s="4">
        <v>0</v>
      </c>
      <c r="U336" s="164">
        <f t="shared" si="2132"/>
        <v>0</v>
      </c>
      <c r="V336" s="166" t="s">
        <v>1226</v>
      </c>
      <c r="W336" s="10">
        <v>0</v>
      </c>
      <c r="X336" s="4">
        <v>0</v>
      </c>
      <c r="Y336" s="164">
        <f t="shared" si="2137"/>
        <v>0</v>
      </c>
      <c r="Z336" s="166" t="s">
        <v>1226</v>
      </c>
      <c r="AA336" s="10">
        <v>0</v>
      </c>
      <c r="AB336" s="10">
        <v>0</v>
      </c>
      <c r="AC336" s="3">
        <v>0</v>
      </c>
      <c r="AD336" s="4">
        <v>0</v>
      </c>
      <c r="AE336" s="10">
        <v>0</v>
      </c>
      <c r="AF336" s="10">
        <v>0</v>
      </c>
      <c r="AG336" s="3">
        <v>0</v>
      </c>
      <c r="AH336" s="4">
        <v>0</v>
      </c>
      <c r="AI336" s="164">
        <f t="shared" si="2144"/>
        <v>0</v>
      </c>
      <c r="AJ336" s="166" t="s">
        <v>1226</v>
      </c>
      <c r="AK336" s="164">
        <f t="shared" si="2145"/>
        <v>0</v>
      </c>
      <c r="AL336" s="166" t="s">
        <v>1226</v>
      </c>
      <c r="AM336" s="3">
        <v>0</v>
      </c>
      <c r="AN336" s="4">
        <v>0</v>
      </c>
      <c r="AO336" s="10">
        <v>0</v>
      </c>
      <c r="AP336" s="10">
        <v>0</v>
      </c>
      <c r="AQ336" s="139"/>
      <c r="AR336" s="3">
        <v>0</v>
      </c>
      <c r="AS336" s="4">
        <v>0</v>
      </c>
      <c r="AT336" s="10">
        <v>0</v>
      </c>
      <c r="AU336" s="10">
        <v>0</v>
      </c>
      <c r="AV336" s="3">
        <v>0</v>
      </c>
      <c r="AW336" s="4">
        <v>0</v>
      </c>
      <c r="AX336" s="164">
        <f t="shared" si="1990"/>
        <v>0</v>
      </c>
      <c r="AY336" s="166" t="s">
        <v>1226</v>
      </c>
      <c r="AZ336" s="164">
        <f t="shared" si="1991"/>
        <v>0</v>
      </c>
      <c r="BA336" s="166" t="s">
        <v>1226</v>
      </c>
      <c r="BB336" s="10">
        <v>0</v>
      </c>
      <c r="BC336" s="4">
        <v>0</v>
      </c>
      <c r="BD336" s="10">
        <v>0</v>
      </c>
      <c r="BE336" s="4">
        <v>0</v>
      </c>
      <c r="BF336" s="18">
        <v>0</v>
      </c>
      <c r="BG336" s="40">
        <v>0</v>
      </c>
      <c r="BH336" s="18">
        <v>0</v>
      </c>
      <c r="BI336" s="5">
        <v>0</v>
      </c>
      <c r="BJ336" s="164">
        <f t="shared" si="1993"/>
        <v>0</v>
      </c>
      <c r="BK336" s="166" t="s">
        <v>1226</v>
      </c>
      <c r="BL336" s="18">
        <v>0</v>
      </c>
      <c r="BM336" s="5">
        <v>0</v>
      </c>
      <c r="BN336" s="164">
        <f t="shared" ref="BN336" si="2148">+BL336</f>
        <v>0</v>
      </c>
      <c r="BO336" s="166" t="s">
        <v>1226</v>
      </c>
      <c r="BP336" s="164">
        <f t="shared" ref="BP336" si="2149">+BN336</f>
        <v>0</v>
      </c>
      <c r="BQ336" s="166" t="s">
        <v>1226</v>
      </c>
      <c r="BR336" s="164">
        <f t="shared" si="2146"/>
        <v>0</v>
      </c>
      <c r="BS336" s="166" t="s">
        <v>1226</v>
      </c>
      <c r="BT336" s="139"/>
      <c r="BU336" s="164">
        <f t="shared" si="2147"/>
        <v>0</v>
      </c>
      <c r="BV336" s="166" t="s">
        <v>1226</v>
      </c>
      <c r="BW336" s="153">
        <v>0</v>
      </c>
      <c r="BX336" s="147">
        <v>0</v>
      </c>
      <c r="BY336" s="164">
        <f t="shared" si="2141"/>
        <v>0</v>
      </c>
      <c r="BZ336" s="166" t="s">
        <v>1226</v>
      </c>
      <c r="CA336" s="153"/>
      <c r="CB336" s="54"/>
      <c r="CC336" s="96"/>
      <c r="CD336" s="55"/>
      <c r="CE336" s="96"/>
      <c r="CF336" s="54"/>
      <c r="CG336" s="153"/>
      <c r="CH336" s="153"/>
      <c r="CI336" s="38"/>
      <c r="CL336" s="26"/>
    </row>
    <row r="337" spans="1:94" ht="16.5" hidden="1">
      <c r="H337" s="197"/>
      <c r="I337" s="22"/>
      <c r="J337" s="166"/>
      <c r="K337" s="164" t="s">
        <v>2525</v>
      </c>
      <c r="L337" s="166"/>
      <c r="M337" s="22"/>
      <c r="N337" s="21"/>
      <c r="O337" s="22"/>
      <c r="P337" s="21"/>
      <c r="Q337" s="10"/>
      <c r="R337" s="10"/>
      <c r="S337" s="3"/>
      <c r="T337" s="4"/>
      <c r="U337" s="164"/>
      <c r="V337" s="166"/>
      <c r="W337" s="10"/>
      <c r="X337" s="4"/>
      <c r="Y337" s="164"/>
      <c r="Z337" s="166"/>
      <c r="AA337" s="10"/>
      <c r="AB337" s="10"/>
      <c r="AC337" s="3"/>
      <c r="AD337" s="4"/>
      <c r="AE337" s="10"/>
      <c r="AF337" s="10"/>
      <c r="AG337" s="10"/>
      <c r="AH337" s="4">
        <v>0</v>
      </c>
      <c r="AI337" s="164"/>
      <c r="AJ337" s="166"/>
      <c r="AK337" s="164"/>
      <c r="AL337" s="166"/>
      <c r="AM337" s="3"/>
      <c r="AN337" s="4"/>
      <c r="AO337" s="10"/>
      <c r="AP337" s="10"/>
      <c r="AQ337" s="139"/>
      <c r="AR337" s="10"/>
      <c r="AS337" s="4"/>
      <c r="AT337" s="10"/>
      <c r="AU337" s="10"/>
      <c r="AV337" s="10"/>
      <c r="AW337" s="4"/>
      <c r="AX337" s="164"/>
      <c r="AY337" s="166"/>
      <c r="AZ337" s="164"/>
      <c r="BA337" s="166"/>
      <c r="BB337" s="10"/>
      <c r="BC337" s="4"/>
      <c r="BD337" s="10"/>
      <c r="BE337" s="4"/>
      <c r="BF337" s="18"/>
      <c r="BG337" s="40"/>
      <c r="BH337" s="18"/>
      <c r="BI337" s="5"/>
      <c r="BJ337" s="164"/>
      <c r="BK337" s="166"/>
      <c r="BL337" s="18"/>
      <c r="BM337" s="5"/>
      <c r="BN337" s="164"/>
      <c r="BO337" s="166"/>
      <c r="BP337" s="164"/>
      <c r="BQ337" s="166"/>
      <c r="BR337" s="164"/>
      <c r="BS337" s="166"/>
      <c r="BT337" s="139"/>
      <c r="BU337" s="153"/>
      <c r="BV337" s="54"/>
      <c r="BW337" s="153"/>
      <c r="BX337" s="153"/>
      <c r="BY337" s="164">
        <f t="shared" si="2141"/>
        <v>0</v>
      </c>
      <c r="BZ337" s="166" t="s">
        <v>1226</v>
      </c>
      <c r="CA337" s="153"/>
      <c r="CB337" s="54"/>
      <c r="CC337" s="96"/>
      <c r="CD337" s="55"/>
      <c r="CE337" s="96"/>
      <c r="CF337" s="54"/>
      <c r="CG337" s="153"/>
      <c r="CH337" s="153"/>
      <c r="CI337" s="38"/>
      <c r="CL337" s="26"/>
    </row>
    <row r="338" spans="1:94" ht="16.5" hidden="1">
      <c r="A338" t="s">
        <v>801</v>
      </c>
      <c r="B338" t="s">
        <v>4</v>
      </c>
      <c r="C338" t="s">
        <v>1110</v>
      </c>
      <c r="D338" s="16" t="s">
        <v>108</v>
      </c>
      <c r="E338" t="s">
        <v>822</v>
      </c>
      <c r="G338" s="16" t="s">
        <v>955</v>
      </c>
      <c r="H338" s="197" t="s">
        <v>1433</v>
      </c>
      <c r="I338" s="9"/>
      <c r="J338" s="2"/>
      <c r="K338" s="164">
        <f>+M338</f>
        <v>0</v>
      </c>
      <c r="L338" s="166" t="s">
        <v>1226</v>
      </c>
      <c r="M338" s="10">
        <v>0</v>
      </c>
      <c r="N338" s="4">
        <v>0</v>
      </c>
      <c r="O338" s="164">
        <v>4</v>
      </c>
      <c r="P338" s="166" t="s">
        <v>1226</v>
      </c>
      <c r="Q338" s="10">
        <v>2</v>
      </c>
      <c r="R338" s="4">
        <v>5</v>
      </c>
      <c r="S338" s="392">
        <f t="shared" ref="S338:V338" si="2150">+Q338</f>
        <v>2</v>
      </c>
      <c r="T338" s="166">
        <f t="shared" si="2150"/>
        <v>5</v>
      </c>
      <c r="U338" s="392">
        <f t="shared" si="2150"/>
        <v>2</v>
      </c>
      <c r="V338" s="166">
        <f t="shared" si="2150"/>
        <v>5</v>
      </c>
      <c r="W338" s="576">
        <v>1</v>
      </c>
      <c r="X338" s="793">
        <v>31</v>
      </c>
      <c r="Y338" s="20">
        <f t="shared" ref="Y338" si="2151">+W338</f>
        <v>1</v>
      </c>
      <c r="Z338" s="168" t="s">
        <v>54</v>
      </c>
      <c r="AA338" s="164">
        <f t="shared" ref="AA338" si="2152">+Y338</f>
        <v>1</v>
      </c>
      <c r="AB338" s="166" t="s">
        <v>1226</v>
      </c>
      <c r="AC338" s="3">
        <v>2</v>
      </c>
      <c r="AD338" s="4">
        <v>0</v>
      </c>
      <c r="AE338" s="10">
        <v>8</v>
      </c>
      <c r="AF338" s="4">
        <v>0</v>
      </c>
      <c r="AG338" s="10">
        <v>0</v>
      </c>
      <c r="AH338" s="1055" t="s">
        <v>348</v>
      </c>
      <c r="AI338" s="164">
        <f t="shared" ref="AI338" si="2153">+AG338</f>
        <v>0</v>
      </c>
      <c r="AJ338" s="166" t="s">
        <v>1226</v>
      </c>
      <c r="AK338" s="164">
        <f>+AM338</f>
        <v>0</v>
      </c>
      <c r="AL338" s="166" t="s">
        <v>1226</v>
      </c>
      <c r="AM338" s="3">
        <v>0</v>
      </c>
      <c r="AN338" s="4">
        <v>0</v>
      </c>
      <c r="AO338" s="164">
        <f t="shared" ref="AO338" si="2154">+AM338</f>
        <v>0</v>
      </c>
      <c r="AP338" s="166" t="s">
        <v>1226</v>
      </c>
      <c r="AQ338" s="200">
        <v>42205</v>
      </c>
      <c r="AR338" s="164">
        <f>+AT338</f>
        <v>0</v>
      </c>
      <c r="AS338" s="166" t="s">
        <v>1226</v>
      </c>
      <c r="AT338" s="39">
        <v>0</v>
      </c>
      <c r="AU338" s="40">
        <v>0</v>
      </c>
      <c r="AV338" s="164">
        <f t="shared" ref="AV338" si="2155">+AX338</f>
        <v>0</v>
      </c>
      <c r="AW338" s="166" t="s">
        <v>1226</v>
      </c>
      <c r="AX338" s="164">
        <f>+AZ338</f>
        <v>0</v>
      </c>
      <c r="AY338" s="166" t="s">
        <v>1226</v>
      </c>
      <c r="AZ338" s="164">
        <f>+BB338</f>
        <v>0</v>
      </c>
      <c r="BA338" s="166" t="s">
        <v>1226</v>
      </c>
      <c r="BB338" s="164">
        <f t="shared" ref="BB338" si="2156">+BD338</f>
        <v>0</v>
      </c>
      <c r="BC338" s="166" t="s">
        <v>1226</v>
      </c>
      <c r="BD338" s="18">
        <v>0</v>
      </c>
      <c r="BE338" s="5">
        <v>0</v>
      </c>
      <c r="BF338" s="164">
        <f t="shared" ref="BF338" si="2157">+BD338</f>
        <v>0</v>
      </c>
      <c r="BG338" s="166" t="s">
        <v>1226</v>
      </c>
      <c r="BH338" s="164">
        <f t="shared" ref="BH338" si="2158">+BF338</f>
        <v>0</v>
      </c>
      <c r="BI338" s="166" t="s">
        <v>1226</v>
      </c>
      <c r="BJ338" s="164">
        <f>+BH338</f>
        <v>0</v>
      </c>
      <c r="BK338" s="166" t="s">
        <v>1226</v>
      </c>
      <c r="BL338" s="18">
        <v>0</v>
      </c>
      <c r="BM338" s="40">
        <v>0</v>
      </c>
      <c r="BN338" s="164">
        <f>+BL338</f>
        <v>0</v>
      </c>
      <c r="BO338" s="166" t="s">
        <v>1226</v>
      </c>
      <c r="BP338" s="164">
        <f>+BN338</f>
        <v>0</v>
      </c>
      <c r="BQ338" s="166" t="s">
        <v>1226</v>
      </c>
      <c r="BR338" s="164">
        <f t="shared" ref="BR338" si="2159">+BP338</f>
        <v>0</v>
      </c>
      <c r="BS338" s="166" t="s">
        <v>1226</v>
      </c>
      <c r="BT338" s="139"/>
      <c r="BU338" s="164">
        <f t="shared" ref="BU338" si="2160">+BW338</f>
        <v>2</v>
      </c>
      <c r="BV338" s="166" t="s">
        <v>1226</v>
      </c>
      <c r="BW338" s="164">
        <f t="shared" ref="BW338" si="2161">+BY338</f>
        <v>2</v>
      </c>
      <c r="BX338" s="166" t="s">
        <v>1226</v>
      </c>
      <c r="BY338" s="96">
        <v>2</v>
      </c>
      <c r="BZ338" s="147">
        <v>0</v>
      </c>
      <c r="CA338" s="146"/>
      <c r="CB338" s="147"/>
      <c r="CC338" s="96"/>
      <c r="CD338" s="55"/>
      <c r="CE338" s="96"/>
      <c r="CF338" s="147"/>
      <c r="CG338" s="146"/>
      <c r="CH338" s="146"/>
      <c r="CI338" t="s">
        <v>262</v>
      </c>
      <c r="CL338" s="26"/>
      <c r="CP338" s="56" t="s">
        <v>247</v>
      </c>
    </row>
    <row r="339" spans="1:94" ht="16.5" hidden="1">
      <c r="H339" s="197"/>
      <c r="I339" s="22"/>
      <c r="J339" s="166"/>
      <c r="K339" s="164" t="s">
        <v>2525</v>
      </c>
      <c r="L339" s="166"/>
      <c r="M339" s="22"/>
      <c r="N339" s="168"/>
      <c r="O339" s="22"/>
      <c r="P339" s="168"/>
      <c r="Q339" s="10"/>
      <c r="R339" s="10"/>
      <c r="S339" s="3"/>
      <c r="T339" s="4"/>
      <c r="U339" s="10"/>
      <c r="V339" s="10"/>
      <c r="W339" s="10"/>
      <c r="X339" s="4"/>
      <c r="Y339" s="10"/>
      <c r="Z339" s="4"/>
      <c r="AA339" s="10"/>
      <c r="AB339" s="10"/>
      <c r="AC339" s="3"/>
      <c r="AD339" s="4"/>
      <c r="AE339" s="10"/>
      <c r="AF339" s="10"/>
      <c r="AG339" s="3"/>
      <c r="AH339" s="4"/>
      <c r="AI339" s="10"/>
      <c r="AJ339" s="10"/>
      <c r="AK339" s="105"/>
      <c r="AL339" s="168"/>
      <c r="AM339" s="3"/>
      <c r="AN339" s="4"/>
      <c r="AO339" s="10"/>
      <c r="AP339" s="10"/>
      <c r="AQ339" s="139"/>
      <c r="AR339" s="3"/>
      <c r="AS339" s="4"/>
      <c r="AT339" s="10"/>
      <c r="AU339" s="10"/>
      <c r="AV339" s="3"/>
      <c r="AW339" s="4"/>
      <c r="AX339" s="105"/>
      <c r="AY339" s="168"/>
      <c r="AZ339" s="105"/>
      <c r="BA339" s="168"/>
      <c r="BB339" s="10"/>
      <c r="BC339" s="4"/>
      <c r="BD339" s="10"/>
      <c r="BE339" s="4"/>
      <c r="BF339" s="18"/>
      <c r="BG339" s="40"/>
      <c r="BH339" s="18"/>
      <c r="BI339" s="5"/>
      <c r="BJ339" s="101"/>
      <c r="BK339" s="168"/>
      <c r="BL339" s="18"/>
      <c r="BM339" s="5"/>
      <c r="BN339" s="101"/>
      <c r="BO339" s="168"/>
      <c r="BP339" s="101"/>
      <c r="BQ339" s="168"/>
      <c r="BR339" s="180"/>
      <c r="BS339" s="168"/>
      <c r="BT339" s="139"/>
      <c r="BU339" s="153"/>
      <c r="BV339" s="54"/>
      <c r="BW339" s="153"/>
      <c r="BX339" s="153"/>
      <c r="BY339" s="153"/>
      <c r="BZ339" s="54"/>
      <c r="CA339" s="153"/>
      <c r="CB339" s="54"/>
      <c r="CC339" s="96"/>
      <c r="CD339" s="55"/>
      <c r="CE339" s="96"/>
      <c r="CF339" s="54"/>
      <c r="CG339" s="153"/>
      <c r="CH339" s="153"/>
      <c r="CI339" s="38"/>
      <c r="CL339" s="26"/>
    </row>
    <row r="340" spans="1:94" ht="16.5" hidden="1">
      <c r="A340" t="s">
        <v>1529</v>
      </c>
      <c r="B340">
        <v>0</v>
      </c>
      <c r="D340" s="16" t="s">
        <v>857</v>
      </c>
      <c r="E340" t="s">
        <v>821</v>
      </c>
      <c r="G340" s="16" t="s">
        <v>834</v>
      </c>
      <c r="H340" s="197" t="s">
        <v>1429</v>
      </c>
      <c r="I340" s="9"/>
      <c r="J340" s="2"/>
      <c r="K340" s="164">
        <f>+M340</f>
        <v>0</v>
      </c>
      <c r="L340" s="166" t="s">
        <v>1226</v>
      </c>
      <c r="M340" s="164">
        <f>+O340</f>
        <v>0</v>
      </c>
      <c r="N340" s="166" t="s">
        <v>1226</v>
      </c>
      <c r="O340" s="164">
        <f>+Q340</f>
        <v>0</v>
      </c>
      <c r="P340" s="166" t="s">
        <v>1226</v>
      </c>
      <c r="Q340" s="10">
        <v>0</v>
      </c>
      <c r="R340" s="10">
        <v>0</v>
      </c>
      <c r="S340" s="3">
        <v>0</v>
      </c>
      <c r="T340" s="4">
        <v>0</v>
      </c>
      <c r="U340" s="164">
        <f>+S340</f>
        <v>0</v>
      </c>
      <c r="V340" s="166" t="s">
        <v>1226</v>
      </c>
      <c r="W340" s="10">
        <v>0</v>
      </c>
      <c r="X340" s="4">
        <v>0</v>
      </c>
      <c r="Y340" s="10">
        <v>0</v>
      </c>
      <c r="Z340" s="4">
        <v>0</v>
      </c>
      <c r="AA340" s="10">
        <v>0</v>
      </c>
      <c r="AB340" s="10">
        <v>0</v>
      </c>
      <c r="AC340" s="3">
        <v>4</v>
      </c>
      <c r="AD340" s="4">
        <v>1</v>
      </c>
      <c r="AE340" s="164">
        <f>+AG340</f>
        <v>2</v>
      </c>
      <c r="AF340" s="166">
        <f>+AH340</f>
        <v>2</v>
      </c>
      <c r="AG340" s="39">
        <v>2</v>
      </c>
      <c r="AH340" s="99">
        <v>2</v>
      </c>
      <c r="AI340" s="164">
        <f t="shared" ref="AI340" si="2162">+AG340</f>
        <v>2</v>
      </c>
      <c r="AJ340" s="166">
        <f t="shared" ref="AJ340" si="2163">+AH340</f>
        <v>2</v>
      </c>
      <c r="AK340" s="164" t="s">
        <v>1226</v>
      </c>
      <c r="AL340" s="166">
        <f>+AN340</f>
        <v>2</v>
      </c>
      <c r="AM340" s="3">
        <v>0</v>
      </c>
      <c r="AN340" s="4">
        <v>2</v>
      </c>
      <c r="AO340" s="164" t="s">
        <v>1226</v>
      </c>
      <c r="AP340" s="166">
        <f>+AN340</f>
        <v>2</v>
      </c>
      <c r="AQ340" s="135"/>
      <c r="AR340" s="39">
        <v>0</v>
      </c>
      <c r="AS340" s="128">
        <v>0</v>
      </c>
      <c r="AT340" s="164">
        <f>+AV340</f>
        <v>0</v>
      </c>
      <c r="AU340" s="166" t="s">
        <v>1226</v>
      </c>
      <c r="AV340" s="164">
        <f t="shared" ref="AV340" si="2164">+AX340</f>
        <v>0</v>
      </c>
      <c r="AW340" s="166" t="s">
        <v>1226</v>
      </c>
      <c r="AX340" s="164">
        <f>+AZ340</f>
        <v>0</v>
      </c>
      <c r="AY340" s="166" t="s">
        <v>1226</v>
      </c>
      <c r="AZ340" s="164">
        <f>+BB340</f>
        <v>0</v>
      </c>
      <c r="BA340" s="166" t="s">
        <v>1226</v>
      </c>
      <c r="BB340" s="18">
        <v>0</v>
      </c>
      <c r="BC340" s="5">
        <v>0</v>
      </c>
      <c r="BD340" s="18">
        <v>0</v>
      </c>
      <c r="BE340" s="5">
        <v>0</v>
      </c>
      <c r="BF340" s="18">
        <v>0</v>
      </c>
      <c r="BG340" s="5">
        <v>0</v>
      </c>
      <c r="BH340" s="18">
        <v>0</v>
      </c>
      <c r="BI340" s="40">
        <v>0</v>
      </c>
      <c r="BJ340" s="164">
        <f>+BH340</f>
        <v>0</v>
      </c>
      <c r="BK340" s="166" t="s">
        <v>1226</v>
      </c>
      <c r="BL340" s="107">
        <v>0</v>
      </c>
      <c r="BM340" s="127">
        <v>0</v>
      </c>
      <c r="BN340" s="164">
        <f>+BL340</f>
        <v>0</v>
      </c>
      <c r="BO340" s="166" t="s">
        <v>1226</v>
      </c>
      <c r="BP340" s="164">
        <f>+BN340</f>
        <v>0</v>
      </c>
      <c r="BQ340" s="166" t="s">
        <v>1226</v>
      </c>
      <c r="BR340" s="164">
        <f t="shared" ref="BR340:BR347" si="2165">+BP340</f>
        <v>0</v>
      </c>
      <c r="BS340" s="166" t="s">
        <v>1226</v>
      </c>
      <c r="BT340" s="135"/>
      <c r="BU340" s="164">
        <f>+BW340</f>
        <v>0</v>
      </c>
      <c r="BV340" s="166" t="s">
        <v>1226</v>
      </c>
      <c r="BW340" s="146">
        <v>0</v>
      </c>
      <c r="BX340" s="147">
        <v>0</v>
      </c>
      <c r="BY340" s="164">
        <f>+BW340</f>
        <v>0</v>
      </c>
      <c r="BZ340" s="166" t="s">
        <v>1226</v>
      </c>
      <c r="CA340" s="146"/>
      <c r="CB340" s="147"/>
      <c r="CC340" s="96"/>
      <c r="CD340" s="55"/>
      <c r="CE340" s="96"/>
      <c r="CF340" s="55"/>
      <c r="CG340" s="96"/>
      <c r="CH340" s="96"/>
      <c r="CI340" t="s">
        <v>718</v>
      </c>
      <c r="CL340" s="26"/>
    </row>
    <row r="341" spans="1:94" ht="16.5" hidden="1">
      <c r="A341" t="s">
        <v>1529</v>
      </c>
      <c r="B341">
        <v>0</v>
      </c>
      <c r="D341" s="16" t="s">
        <v>857</v>
      </c>
      <c r="E341" t="s">
        <v>821</v>
      </c>
      <c r="G341" s="16" t="s">
        <v>834</v>
      </c>
      <c r="H341" s="197" t="s">
        <v>1430</v>
      </c>
      <c r="I341" s="9"/>
      <c r="J341" s="2"/>
      <c r="K341" s="164">
        <f>+M341</f>
        <v>0</v>
      </c>
      <c r="L341" s="166" t="s">
        <v>1226</v>
      </c>
      <c r="M341" s="164">
        <f>+O341</f>
        <v>0</v>
      </c>
      <c r="N341" s="166" t="s">
        <v>1226</v>
      </c>
      <c r="O341" s="164">
        <f>+Q341</f>
        <v>0</v>
      </c>
      <c r="P341" s="166" t="s">
        <v>1226</v>
      </c>
      <c r="Q341" s="10">
        <v>0</v>
      </c>
      <c r="R341" s="10">
        <v>0</v>
      </c>
      <c r="S341" s="3">
        <v>0</v>
      </c>
      <c r="T341" s="4">
        <v>0</v>
      </c>
      <c r="U341" s="164">
        <f>+S341</f>
        <v>0</v>
      </c>
      <c r="V341" s="166" t="s">
        <v>1226</v>
      </c>
      <c r="W341" s="10">
        <v>0</v>
      </c>
      <c r="X341" s="4">
        <v>0</v>
      </c>
      <c r="Y341" s="10">
        <v>0</v>
      </c>
      <c r="Z341" s="4">
        <v>0</v>
      </c>
      <c r="AA341" s="10">
        <v>0</v>
      </c>
      <c r="AB341" s="4">
        <v>0</v>
      </c>
      <c r="AC341" s="3">
        <v>0</v>
      </c>
      <c r="AD341" s="4">
        <v>1</v>
      </c>
      <c r="AE341" s="164">
        <f t="shared" ref="AE341" si="2166">+AG341</f>
        <v>1</v>
      </c>
      <c r="AF341" s="166">
        <f>+AH341</f>
        <v>1</v>
      </c>
      <c r="AG341" s="52">
        <v>1</v>
      </c>
      <c r="AH341" s="99">
        <v>1</v>
      </c>
      <c r="AI341" s="164">
        <f t="shared" ref="AI341" si="2167">+AK341</f>
        <v>0</v>
      </c>
      <c r="AJ341" s="166" t="s">
        <v>1226</v>
      </c>
      <c r="AK341" s="164">
        <v>0</v>
      </c>
      <c r="AL341" s="166" t="s">
        <v>1226</v>
      </c>
      <c r="AM341" s="3">
        <v>0</v>
      </c>
      <c r="AN341" s="4" t="s">
        <v>1004</v>
      </c>
      <c r="AO341" s="164">
        <f>+AM341</f>
        <v>0</v>
      </c>
      <c r="AP341" s="166" t="s">
        <v>1226</v>
      </c>
      <c r="AQ341" s="133"/>
      <c r="AR341" s="39">
        <v>0</v>
      </c>
      <c r="AS341" s="128">
        <v>0</v>
      </c>
      <c r="AT341" s="164">
        <f>+AV341</f>
        <v>0</v>
      </c>
      <c r="AU341" s="166" t="s">
        <v>1226</v>
      </c>
      <c r="AV341" s="39">
        <v>0</v>
      </c>
      <c r="AW341" s="5">
        <v>0</v>
      </c>
      <c r="AX341" s="164">
        <f>+AZ341</f>
        <v>0</v>
      </c>
      <c r="AY341" s="166" t="s">
        <v>1226</v>
      </c>
      <c r="AZ341" s="164">
        <f>+BB341</f>
        <v>0</v>
      </c>
      <c r="BA341" s="166" t="s">
        <v>1226</v>
      </c>
      <c r="BB341" s="18">
        <v>0</v>
      </c>
      <c r="BC341" s="5">
        <v>0</v>
      </c>
      <c r="BD341" s="18">
        <v>0</v>
      </c>
      <c r="BE341" s="5">
        <v>0</v>
      </c>
      <c r="BF341" s="18">
        <v>0</v>
      </c>
      <c r="BG341" s="5">
        <v>0</v>
      </c>
      <c r="BH341" s="18">
        <v>0</v>
      </c>
      <c r="BI341" s="40">
        <v>0</v>
      </c>
      <c r="BJ341" s="164">
        <f>+BH341</f>
        <v>0</v>
      </c>
      <c r="BK341" s="166" t="s">
        <v>1226</v>
      </c>
      <c r="BL341" s="107">
        <v>0</v>
      </c>
      <c r="BM341" s="127">
        <v>0</v>
      </c>
      <c r="BN341" s="164">
        <f>+BL341</f>
        <v>0</v>
      </c>
      <c r="BO341" s="166" t="s">
        <v>1226</v>
      </c>
      <c r="BP341" s="164">
        <f>+BN341</f>
        <v>0</v>
      </c>
      <c r="BQ341" s="166" t="s">
        <v>1226</v>
      </c>
      <c r="BR341" s="164">
        <f t="shared" si="2165"/>
        <v>0</v>
      </c>
      <c r="BS341" s="166" t="s">
        <v>1226</v>
      </c>
      <c r="BT341" s="135"/>
      <c r="BU341" s="164">
        <f>+BW341</f>
        <v>0</v>
      </c>
      <c r="BV341" s="166" t="s">
        <v>1226</v>
      </c>
      <c r="BW341" s="146">
        <v>0</v>
      </c>
      <c r="BX341" s="147">
        <v>0</v>
      </c>
      <c r="BY341" s="164">
        <f>+BW341</f>
        <v>0</v>
      </c>
      <c r="BZ341" s="166" t="s">
        <v>1226</v>
      </c>
      <c r="CA341" s="96"/>
      <c r="CB341" s="55"/>
      <c r="CC341" s="96"/>
      <c r="CD341" s="55"/>
      <c r="CE341" s="96"/>
      <c r="CF341" s="55"/>
      <c r="CG341" s="96"/>
      <c r="CH341" s="96"/>
      <c r="CI341" t="s">
        <v>718</v>
      </c>
    </row>
    <row r="342" spans="1:94" ht="16.5" hidden="1">
      <c r="A342" t="s">
        <v>1529</v>
      </c>
      <c r="B342">
        <v>0</v>
      </c>
      <c r="D342" s="16" t="s">
        <v>857</v>
      </c>
      <c r="E342" t="s">
        <v>821</v>
      </c>
      <c r="G342" s="16" t="s">
        <v>834</v>
      </c>
      <c r="H342" s="197" t="s">
        <v>2842</v>
      </c>
      <c r="I342" s="9"/>
      <c r="J342" s="2"/>
      <c r="K342" s="164"/>
      <c r="L342" s="166"/>
      <c r="M342" s="164"/>
      <c r="N342" s="166"/>
      <c r="O342" s="164"/>
      <c r="P342" s="166"/>
      <c r="Q342" s="10"/>
      <c r="R342" s="10"/>
      <c r="S342" s="3"/>
      <c r="T342" s="4"/>
      <c r="U342" s="164"/>
      <c r="V342" s="166"/>
      <c r="W342" s="10"/>
      <c r="X342" s="4"/>
      <c r="Y342" s="10"/>
      <c r="Z342" s="4"/>
      <c r="AA342" s="10"/>
      <c r="AB342" s="10"/>
      <c r="AC342" s="3"/>
      <c r="AD342" s="4"/>
      <c r="AE342" s="164"/>
      <c r="AF342" s="166"/>
      <c r="AG342" s="52"/>
      <c r="AH342" s="99"/>
      <c r="AI342" s="164"/>
      <c r="AJ342" s="166"/>
      <c r="AK342" s="164"/>
      <c r="AL342" s="166"/>
      <c r="AM342" s="3"/>
      <c r="AN342" s="4"/>
      <c r="AO342" s="164"/>
      <c r="AP342" s="166"/>
      <c r="AQ342" s="133"/>
      <c r="AR342" s="39"/>
      <c r="AS342" s="128"/>
      <c r="AT342" s="164"/>
      <c r="AU342" s="166"/>
      <c r="AV342" s="39"/>
      <c r="AW342" s="5"/>
      <c r="AX342" s="164"/>
      <c r="AY342" s="166"/>
      <c r="AZ342" s="164"/>
      <c r="BA342" s="166"/>
      <c r="BB342" s="18">
        <v>2</v>
      </c>
      <c r="BC342" s="5">
        <v>0</v>
      </c>
      <c r="BD342" s="18">
        <v>0</v>
      </c>
      <c r="BE342" s="5">
        <v>0</v>
      </c>
      <c r="BF342" s="18">
        <v>0</v>
      </c>
      <c r="BG342" s="5">
        <v>0</v>
      </c>
      <c r="BH342" s="18">
        <v>1</v>
      </c>
      <c r="BI342" s="40">
        <v>0</v>
      </c>
      <c r="BJ342" s="164">
        <f>+BH342</f>
        <v>1</v>
      </c>
      <c r="BK342" s="166" t="s">
        <v>1226</v>
      </c>
      <c r="BL342" s="107">
        <v>1</v>
      </c>
      <c r="BM342" s="127">
        <v>0</v>
      </c>
      <c r="BN342" s="164">
        <f>+BL342</f>
        <v>1</v>
      </c>
      <c r="BO342" s="166" t="s">
        <v>1226</v>
      </c>
      <c r="BP342" s="164">
        <f>+BN342</f>
        <v>1</v>
      </c>
      <c r="BQ342" s="166" t="s">
        <v>1226</v>
      </c>
      <c r="BR342" s="164">
        <f t="shared" si="2165"/>
        <v>1</v>
      </c>
      <c r="BS342" s="166" t="s">
        <v>1226</v>
      </c>
      <c r="BT342" s="135"/>
      <c r="BU342" s="181" t="s">
        <v>1226</v>
      </c>
      <c r="BV342" s="166">
        <f>+BX342</f>
        <v>2</v>
      </c>
      <c r="BW342" s="175">
        <v>0</v>
      </c>
      <c r="BX342" s="179">
        <v>2</v>
      </c>
      <c r="BY342" s="181" t="s">
        <v>1226</v>
      </c>
      <c r="BZ342" s="166">
        <f>+BX342</f>
        <v>2</v>
      </c>
      <c r="CA342" s="96"/>
      <c r="CB342" s="55"/>
      <c r="CC342" s="96"/>
      <c r="CD342" s="55"/>
      <c r="CE342" s="96"/>
      <c r="CF342" s="55"/>
      <c r="CG342" s="96"/>
      <c r="CH342" s="96"/>
    </row>
    <row r="343" spans="1:94" ht="16.5" hidden="1">
      <c r="A343" t="s">
        <v>1529</v>
      </c>
      <c r="B343">
        <v>0</v>
      </c>
      <c r="D343" s="16" t="s">
        <v>524</v>
      </c>
      <c r="E343" t="s">
        <v>821</v>
      </c>
      <c r="G343" s="16" t="s">
        <v>834</v>
      </c>
      <c r="H343" s="197" t="s">
        <v>1423</v>
      </c>
      <c r="I343" s="9"/>
      <c r="J343" s="2"/>
      <c r="K343" s="164">
        <f>+M343</f>
        <v>0</v>
      </c>
      <c r="L343" s="166" t="s">
        <v>1226</v>
      </c>
      <c r="M343" s="164">
        <f>+O343</f>
        <v>0</v>
      </c>
      <c r="N343" s="166" t="s">
        <v>1226</v>
      </c>
      <c r="O343" s="164">
        <f>+Q343</f>
        <v>0</v>
      </c>
      <c r="P343" s="166" t="s">
        <v>1226</v>
      </c>
      <c r="Q343" s="3">
        <v>0</v>
      </c>
      <c r="R343" s="4">
        <v>0</v>
      </c>
      <c r="S343" s="3">
        <v>0</v>
      </c>
      <c r="T343" s="4">
        <v>0</v>
      </c>
      <c r="U343" s="164">
        <f>+S343</f>
        <v>0</v>
      </c>
      <c r="V343" s="166" t="s">
        <v>1226</v>
      </c>
      <c r="W343" s="10">
        <v>0</v>
      </c>
      <c r="X343" s="4">
        <v>0</v>
      </c>
      <c r="Y343" s="164">
        <f t="shared" ref="Y343" si="2168">+AA343</f>
        <v>0</v>
      </c>
      <c r="Z343" s="166" t="s">
        <v>1226</v>
      </c>
      <c r="AA343" s="10">
        <v>0</v>
      </c>
      <c r="AB343" s="10">
        <v>0</v>
      </c>
      <c r="AC343" s="3">
        <v>0</v>
      </c>
      <c r="AD343" s="4">
        <v>0</v>
      </c>
      <c r="AE343" s="164">
        <f>+AG343</f>
        <v>0</v>
      </c>
      <c r="AF343" s="166" t="s">
        <v>1226</v>
      </c>
      <c r="AG343" s="39">
        <v>0</v>
      </c>
      <c r="AH343" s="99">
        <v>0</v>
      </c>
      <c r="AI343" s="164">
        <f t="shared" ref="AI343" si="2169">+AK343</f>
        <v>0</v>
      </c>
      <c r="AJ343" s="166" t="s">
        <v>1226</v>
      </c>
      <c r="AK343" s="164">
        <v>0</v>
      </c>
      <c r="AL343" s="166" t="s">
        <v>1226</v>
      </c>
      <c r="AM343" s="3">
        <v>1</v>
      </c>
      <c r="AN343" s="4">
        <v>0</v>
      </c>
      <c r="AO343" s="164">
        <f>+AM343</f>
        <v>1</v>
      </c>
      <c r="AP343" s="166" t="s">
        <v>1226</v>
      </c>
      <c r="AQ343" s="133"/>
      <c r="AR343" s="39">
        <v>0</v>
      </c>
      <c r="AS343" s="128">
        <v>0</v>
      </c>
      <c r="AT343" s="164">
        <f>+AV343</f>
        <v>0</v>
      </c>
      <c r="AU343" s="166" t="s">
        <v>1226</v>
      </c>
      <c r="AV343" s="39">
        <v>0</v>
      </c>
      <c r="AW343" s="5">
        <v>0</v>
      </c>
      <c r="AX343" s="164">
        <f>+AZ343</f>
        <v>0</v>
      </c>
      <c r="AY343" s="166" t="s">
        <v>1226</v>
      </c>
      <c r="AZ343" s="164">
        <f>+BB343</f>
        <v>0</v>
      </c>
      <c r="BA343" s="166" t="s">
        <v>1226</v>
      </c>
      <c r="BB343" s="18">
        <v>0</v>
      </c>
      <c r="BC343" s="5">
        <v>0</v>
      </c>
      <c r="BD343" s="18">
        <v>0</v>
      </c>
      <c r="BE343" s="5">
        <v>0</v>
      </c>
      <c r="BF343" s="18">
        <v>0</v>
      </c>
      <c r="BG343" s="40">
        <v>0</v>
      </c>
      <c r="BH343" s="18">
        <v>0</v>
      </c>
      <c r="BI343" s="5">
        <v>0</v>
      </c>
      <c r="BJ343" s="164">
        <f>+BH343</f>
        <v>0</v>
      </c>
      <c r="BK343" s="166" t="s">
        <v>1226</v>
      </c>
      <c r="BL343" s="107">
        <v>0</v>
      </c>
      <c r="BM343" s="128">
        <v>0</v>
      </c>
      <c r="BN343" s="164">
        <f>+BL343</f>
        <v>0</v>
      </c>
      <c r="BO343" s="166" t="s">
        <v>1226</v>
      </c>
      <c r="BP343" s="164">
        <f>+BN343</f>
        <v>0</v>
      </c>
      <c r="BQ343" s="166" t="s">
        <v>1226</v>
      </c>
      <c r="BR343" s="164">
        <f t="shared" si="2165"/>
        <v>0</v>
      </c>
      <c r="BS343" s="166" t="s">
        <v>1226</v>
      </c>
      <c r="BT343" s="135"/>
      <c r="BU343" s="164">
        <f>+BW343</f>
        <v>0</v>
      </c>
      <c r="BV343" s="166" t="s">
        <v>1226</v>
      </c>
      <c r="BW343" s="146">
        <v>0</v>
      </c>
      <c r="BX343" s="147">
        <v>0</v>
      </c>
      <c r="BY343" s="164">
        <f>+BW343</f>
        <v>0</v>
      </c>
      <c r="BZ343" s="166" t="s">
        <v>1226</v>
      </c>
      <c r="CA343" s="96"/>
      <c r="CB343" s="55"/>
      <c r="CC343" s="96"/>
      <c r="CD343" s="55"/>
      <c r="CE343" s="96"/>
      <c r="CF343" s="55"/>
      <c r="CG343" s="96"/>
      <c r="CH343" s="96"/>
      <c r="CI343" t="s">
        <v>718</v>
      </c>
      <c r="CL343" s="26"/>
    </row>
    <row r="344" spans="1:94" ht="16.5" hidden="1">
      <c r="A344" t="s">
        <v>1529</v>
      </c>
      <c r="B344">
        <v>0</v>
      </c>
      <c r="D344" s="16" t="s">
        <v>524</v>
      </c>
      <c r="E344" t="s">
        <v>821</v>
      </c>
      <c r="G344" s="16" t="s">
        <v>834</v>
      </c>
      <c r="H344" s="197" t="s">
        <v>1431</v>
      </c>
      <c r="I344" s="9"/>
      <c r="J344" s="2"/>
      <c r="K344" s="3">
        <v>0</v>
      </c>
      <c r="L344" s="4">
        <v>0</v>
      </c>
      <c r="M344" s="164">
        <f t="shared" ref="M344" si="2170">+O344</f>
        <v>0</v>
      </c>
      <c r="N344" s="166" t="s">
        <v>1226</v>
      </c>
      <c r="O344" s="164">
        <f>+Q344</f>
        <v>0</v>
      </c>
      <c r="P344" s="166" t="s">
        <v>1226</v>
      </c>
      <c r="Q344" s="10">
        <v>0</v>
      </c>
      <c r="R344" s="10">
        <v>0</v>
      </c>
      <c r="S344" s="3">
        <v>0</v>
      </c>
      <c r="T344" s="4">
        <v>0</v>
      </c>
      <c r="U344" s="164">
        <f>+S344</f>
        <v>0</v>
      </c>
      <c r="V344" s="166" t="s">
        <v>1226</v>
      </c>
      <c r="W344" s="10">
        <v>0</v>
      </c>
      <c r="X344" s="4">
        <v>0</v>
      </c>
      <c r="Y344" s="10">
        <v>0</v>
      </c>
      <c r="Z344" s="4">
        <v>0</v>
      </c>
      <c r="AA344" s="10">
        <v>0</v>
      </c>
      <c r="AB344" s="10">
        <v>0</v>
      </c>
      <c r="AC344" s="3">
        <v>0</v>
      </c>
      <c r="AD344" s="4">
        <v>4</v>
      </c>
      <c r="AE344" s="164" t="s">
        <v>1226</v>
      </c>
      <c r="AF344" s="166">
        <f>+AH344</f>
        <v>3</v>
      </c>
      <c r="AG344" s="39">
        <v>0</v>
      </c>
      <c r="AH344" s="99">
        <v>3</v>
      </c>
      <c r="AI344" s="164" t="s">
        <v>1226</v>
      </c>
      <c r="AJ344" s="166">
        <f t="shared" ref="AJ344" si="2171">+AH344</f>
        <v>3</v>
      </c>
      <c r="AK344" s="164" t="s">
        <v>1226</v>
      </c>
      <c r="AL344" s="166">
        <f>+AN344</f>
        <v>2</v>
      </c>
      <c r="AM344" s="3">
        <v>0</v>
      </c>
      <c r="AN344" s="4">
        <v>2</v>
      </c>
      <c r="AO344" s="164" t="s">
        <v>1226</v>
      </c>
      <c r="AP344" s="166">
        <f>+AN344</f>
        <v>2</v>
      </c>
      <c r="AQ344" s="133"/>
      <c r="AR344" s="39">
        <v>0</v>
      </c>
      <c r="AS344" s="128">
        <v>0</v>
      </c>
      <c r="AT344" s="164">
        <f>+AV344</f>
        <v>0</v>
      </c>
      <c r="AU344" s="166" t="s">
        <v>1226</v>
      </c>
      <c r="AV344" s="39">
        <v>0</v>
      </c>
      <c r="AW344" s="5">
        <v>0</v>
      </c>
      <c r="AX344" s="164">
        <f>+AZ344</f>
        <v>0</v>
      </c>
      <c r="AY344" s="166" t="s">
        <v>1226</v>
      </c>
      <c r="AZ344" s="164">
        <f>+BB344</f>
        <v>0</v>
      </c>
      <c r="BA344" s="166" t="s">
        <v>1226</v>
      </c>
      <c r="BB344" s="18">
        <v>0</v>
      </c>
      <c r="BC344" s="5">
        <v>0</v>
      </c>
      <c r="BD344" s="18">
        <v>0</v>
      </c>
      <c r="BE344" s="5">
        <v>0</v>
      </c>
      <c r="BF344" s="22">
        <f>+BH344</f>
        <v>0</v>
      </c>
      <c r="BG344" s="166" t="s">
        <v>1226</v>
      </c>
      <c r="BH344" s="18">
        <v>0</v>
      </c>
      <c r="BI344" s="40">
        <v>0</v>
      </c>
      <c r="BJ344" s="164">
        <f>+BH344</f>
        <v>0</v>
      </c>
      <c r="BK344" s="166" t="s">
        <v>1226</v>
      </c>
      <c r="BL344" s="107">
        <v>0</v>
      </c>
      <c r="BM344" s="127">
        <v>0</v>
      </c>
      <c r="BN344" s="164">
        <f>+BL344</f>
        <v>0</v>
      </c>
      <c r="BO344" s="166" t="s">
        <v>1226</v>
      </c>
      <c r="BP344" s="164">
        <f>+BN344</f>
        <v>0</v>
      </c>
      <c r="BQ344" s="166" t="s">
        <v>1226</v>
      </c>
      <c r="BR344" s="164">
        <f t="shared" si="2165"/>
        <v>0</v>
      </c>
      <c r="BS344" s="166" t="s">
        <v>1226</v>
      </c>
      <c r="BT344" s="135"/>
      <c r="BU344" s="164">
        <f>+BW344</f>
        <v>0</v>
      </c>
      <c r="BV344" s="166" t="s">
        <v>1226</v>
      </c>
      <c r="BW344" s="146">
        <v>0</v>
      </c>
      <c r="BX344" s="147">
        <v>0</v>
      </c>
      <c r="BY344" s="164">
        <f>+BW344</f>
        <v>0</v>
      </c>
      <c r="BZ344" s="166" t="s">
        <v>1226</v>
      </c>
      <c r="CA344" s="96"/>
      <c r="CB344" s="55"/>
      <c r="CC344" s="96"/>
      <c r="CD344" s="55"/>
      <c r="CE344" s="96"/>
      <c r="CF344" s="55"/>
      <c r="CG344" s="96"/>
      <c r="CH344" s="96"/>
      <c r="CI344" t="s">
        <v>718</v>
      </c>
      <c r="CL344" s="26"/>
    </row>
    <row r="345" spans="1:94" ht="16.5" hidden="1">
      <c r="A345" t="s">
        <v>1529</v>
      </c>
      <c r="B345">
        <v>0</v>
      </c>
      <c r="D345" s="16" t="s">
        <v>524</v>
      </c>
      <c r="E345" t="s">
        <v>821</v>
      </c>
      <c r="G345" s="16" t="s">
        <v>834</v>
      </c>
      <c r="H345" s="197" t="s">
        <v>2844</v>
      </c>
      <c r="I345" s="9"/>
      <c r="J345" s="2"/>
      <c r="K345" s="3"/>
      <c r="L345" s="4"/>
      <c r="M345" s="164"/>
      <c r="N345" s="166"/>
      <c r="O345" s="164"/>
      <c r="P345" s="166"/>
      <c r="Q345" s="10"/>
      <c r="R345" s="10"/>
      <c r="S345" s="3"/>
      <c r="T345" s="4"/>
      <c r="U345" s="164"/>
      <c r="V345" s="166"/>
      <c r="W345" s="10"/>
      <c r="X345" s="4"/>
      <c r="Y345" s="10"/>
      <c r="Z345" s="4"/>
      <c r="AA345" s="10"/>
      <c r="AB345" s="10"/>
      <c r="AC345" s="3">
        <v>1</v>
      </c>
      <c r="AD345" s="4">
        <v>0</v>
      </c>
      <c r="AE345" s="164">
        <f t="shared" ref="AE345" si="2172">+AG345</f>
        <v>1</v>
      </c>
      <c r="AF345" s="166" t="s">
        <v>1226</v>
      </c>
      <c r="AG345" s="39">
        <v>1</v>
      </c>
      <c r="AH345" s="99">
        <v>1</v>
      </c>
      <c r="AI345" s="164">
        <f>+AG345</f>
        <v>1</v>
      </c>
      <c r="AJ345" s="166">
        <f>+AH345</f>
        <v>1</v>
      </c>
      <c r="AK345" s="164">
        <f>+AI345</f>
        <v>1</v>
      </c>
      <c r="AL345" s="166">
        <f>+AJ345</f>
        <v>1</v>
      </c>
      <c r="AM345" s="3">
        <v>1</v>
      </c>
      <c r="AN345" s="4">
        <v>1</v>
      </c>
      <c r="AO345" s="164">
        <f>+AM345</f>
        <v>1</v>
      </c>
      <c r="AP345" s="166">
        <f>+AN345</f>
        <v>1</v>
      </c>
      <c r="AQ345" s="133"/>
      <c r="AR345" s="39">
        <v>0</v>
      </c>
      <c r="AS345" s="128">
        <v>0</v>
      </c>
      <c r="AT345" s="164"/>
      <c r="AU345" s="166"/>
      <c r="AV345" s="39"/>
      <c r="AW345" s="5"/>
      <c r="AX345" s="164"/>
      <c r="AY345" s="166"/>
      <c r="AZ345" s="164"/>
      <c r="BA345" s="166"/>
      <c r="BB345" s="18"/>
      <c r="BC345" s="5"/>
      <c r="BD345" s="18"/>
      <c r="BE345" s="5"/>
      <c r="BF345" s="22"/>
      <c r="BG345" s="166"/>
      <c r="BH345" s="18"/>
      <c r="BI345" s="40"/>
      <c r="BJ345" s="164"/>
      <c r="BK345" s="166"/>
      <c r="BL345" s="107"/>
      <c r="BM345" s="127"/>
      <c r="BN345" s="164"/>
      <c r="BO345" s="166"/>
      <c r="BP345" s="164"/>
      <c r="BQ345" s="166"/>
      <c r="BR345" s="164"/>
      <c r="BS345" s="166"/>
      <c r="BT345" s="135"/>
      <c r="BU345" s="164"/>
      <c r="BV345" s="166"/>
      <c r="BW345" s="146"/>
      <c r="BX345" s="147"/>
      <c r="BY345" s="164"/>
      <c r="BZ345" s="166"/>
      <c r="CA345" s="96"/>
      <c r="CB345" s="55"/>
      <c r="CC345" s="96"/>
      <c r="CD345" s="55"/>
      <c r="CE345" s="96"/>
      <c r="CF345" s="55"/>
      <c r="CG345" s="96"/>
      <c r="CH345" s="96"/>
      <c r="CL345" s="26"/>
    </row>
    <row r="346" spans="1:94" ht="16.5" hidden="1">
      <c r="A346" t="s">
        <v>1529</v>
      </c>
      <c r="B346">
        <v>20061</v>
      </c>
      <c r="D346" s="16" t="s">
        <v>172</v>
      </c>
      <c r="E346" t="s">
        <v>819</v>
      </c>
      <c r="G346" s="16" t="s">
        <v>834</v>
      </c>
      <c r="H346" s="197" t="s">
        <v>1407</v>
      </c>
      <c r="I346" s="22">
        <v>0</v>
      </c>
      <c r="J346" s="166" t="s">
        <v>54</v>
      </c>
      <c r="K346" s="3">
        <v>0</v>
      </c>
      <c r="L346" s="4">
        <v>0</v>
      </c>
      <c r="M346" s="10">
        <v>1</v>
      </c>
      <c r="N346" s="4">
        <v>0</v>
      </c>
      <c r="O346" s="164">
        <f t="shared" ref="O346:O411" si="2173">+Q346</f>
        <v>2</v>
      </c>
      <c r="P346" s="166" t="s">
        <v>1226</v>
      </c>
      <c r="Q346" s="10">
        <v>2</v>
      </c>
      <c r="R346" s="10">
        <v>0</v>
      </c>
      <c r="S346" s="3">
        <v>3</v>
      </c>
      <c r="T346" s="4">
        <v>0</v>
      </c>
      <c r="U346" s="164">
        <f t="shared" ref="U346:U372" si="2174">+S346</f>
        <v>3</v>
      </c>
      <c r="V346" s="166" t="s">
        <v>1226</v>
      </c>
      <c r="W346" s="10">
        <v>1</v>
      </c>
      <c r="X346" s="4">
        <v>0</v>
      </c>
      <c r="Y346" s="164">
        <f>+AA346</f>
        <v>5</v>
      </c>
      <c r="Z346" s="166">
        <f>+AB346</f>
        <v>1</v>
      </c>
      <c r="AA346" s="10">
        <v>5</v>
      </c>
      <c r="AB346" s="10">
        <v>1</v>
      </c>
      <c r="AC346" s="3">
        <v>5</v>
      </c>
      <c r="AD346" s="4">
        <v>3</v>
      </c>
      <c r="AE346" s="164">
        <f>+AG346</f>
        <v>2</v>
      </c>
      <c r="AF346" s="166">
        <f>+AH346</f>
        <v>1</v>
      </c>
      <c r="AG346" s="3">
        <v>2</v>
      </c>
      <c r="AH346" s="4">
        <v>1</v>
      </c>
      <c r="AI346" s="164">
        <f t="shared" ref="AI346" si="2175">+AG346</f>
        <v>2</v>
      </c>
      <c r="AJ346" s="166">
        <f t="shared" ref="AJ346" si="2176">+AH346</f>
        <v>1</v>
      </c>
      <c r="AK346" s="164">
        <f t="shared" ref="AK346:AK348" si="2177">+AM346</f>
        <v>1</v>
      </c>
      <c r="AL346" s="166" t="s">
        <v>1226</v>
      </c>
      <c r="AM346" s="3">
        <v>1</v>
      </c>
      <c r="AN346" s="4">
        <v>0</v>
      </c>
      <c r="AO346" s="10">
        <v>1</v>
      </c>
      <c r="AP346" s="10">
        <v>0</v>
      </c>
      <c r="AQ346" s="132"/>
      <c r="AR346" s="39">
        <v>2</v>
      </c>
      <c r="AS346" s="127">
        <v>0</v>
      </c>
      <c r="AT346" s="10">
        <v>0</v>
      </c>
      <c r="AU346" s="4">
        <v>0</v>
      </c>
      <c r="AV346" s="39">
        <v>2</v>
      </c>
      <c r="AW346" s="40">
        <v>0</v>
      </c>
      <c r="AX346" s="164">
        <f t="shared" ref="AX346:AX365" si="2178">+AZ346</f>
        <v>1</v>
      </c>
      <c r="AY346" s="166" t="s">
        <v>1226</v>
      </c>
      <c r="AZ346" s="164">
        <f t="shared" ref="AZ346:AZ365" si="2179">+BB346</f>
        <v>1</v>
      </c>
      <c r="BA346" s="166" t="s">
        <v>1226</v>
      </c>
      <c r="BB346" s="39">
        <v>1</v>
      </c>
      <c r="BC346" s="40">
        <v>0</v>
      </c>
      <c r="BD346" s="39">
        <v>2</v>
      </c>
      <c r="BE346" s="40">
        <v>0</v>
      </c>
      <c r="BF346" s="18">
        <v>4</v>
      </c>
      <c r="BG346" s="40">
        <v>0</v>
      </c>
      <c r="BH346" s="18">
        <v>2</v>
      </c>
      <c r="BI346" s="40">
        <v>0</v>
      </c>
      <c r="BJ346" s="164">
        <f t="shared" ref="BJ346:BJ365" si="2180">+BH346</f>
        <v>2</v>
      </c>
      <c r="BK346" s="166" t="s">
        <v>1226</v>
      </c>
      <c r="BL346" s="107">
        <v>2</v>
      </c>
      <c r="BM346" s="127">
        <v>0</v>
      </c>
      <c r="BN346" s="164">
        <f t="shared" ref="BN346:BN348" si="2181">+BL346</f>
        <v>2</v>
      </c>
      <c r="BO346" s="166" t="s">
        <v>1226</v>
      </c>
      <c r="BP346" s="164">
        <f t="shared" ref="BP346:BP348" si="2182">+BN346</f>
        <v>2</v>
      </c>
      <c r="BQ346" s="166" t="s">
        <v>1226</v>
      </c>
      <c r="BR346" s="164">
        <f t="shared" si="2165"/>
        <v>2</v>
      </c>
      <c r="BS346" s="166" t="s">
        <v>1226</v>
      </c>
      <c r="BT346" s="135"/>
      <c r="BU346" s="164">
        <f>+BW346</f>
        <v>2</v>
      </c>
      <c r="BV346" s="166" t="s">
        <v>1226</v>
      </c>
      <c r="BW346" s="96">
        <v>2</v>
      </c>
      <c r="BX346" s="147">
        <v>0</v>
      </c>
      <c r="BY346" s="164">
        <f>+BW346</f>
        <v>2</v>
      </c>
      <c r="BZ346" s="166" t="s">
        <v>1226</v>
      </c>
      <c r="CA346" s="146"/>
      <c r="CB346" s="147"/>
      <c r="CC346" s="96"/>
      <c r="CD346" s="55"/>
      <c r="CE346" s="96"/>
      <c r="CF346" s="147"/>
      <c r="CG346" s="146"/>
      <c r="CH346" s="146"/>
      <c r="CI346" s="38" t="s">
        <v>449</v>
      </c>
      <c r="CJ346" s="123" t="s">
        <v>656</v>
      </c>
      <c r="CK346">
        <f>+ 7/9/16</f>
        <v>4.8611111111111112E-2</v>
      </c>
      <c r="CL346" s="26"/>
    </row>
    <row r="347" spans="1:94" ht="16.5" hidden="1">
      <c r="A347" t="s">
        <v>1529</v>
      </c>
      <c r="B347" s="61" t="s">
        <v>1592</v>
      </c>
      <c r="C347" s="61"/>
      <c r="D347" s="16" t="s">
        <v>172</v>
      </c>
      <c r="E347" t="s">
        <v>819</v>
      </c>
      <c r="G347" s="16" t="s">
        <v>834</v>
      </c>
      <c r="H347" s="197" t="s">
        <v>1418</v>
      </c>
      <c r="I347" s="9"/>
      <c r="J347" s="2"/>
      <c r="K347" s="3">
        <v>0</v>
      </c>
      <c r="L347" s="4">
        <v>0</v>
      </c>
      <c r="M347" s="10">
        <v>0</v>
      </c>
      <c r="N347" s="4">
        <v>0</v>
      </c>
      <c r="O347" s="164">
        <f>+Q347</f>
        <v>0</v>
      </c>
      <c r="P347" s="166" t="s">
        <v>1226</v>
      </c>
      <c r="Q347" s="3">
        <v>0</v>
      </c>
      <c r="R347" s="4">
        <v>0</v>
      </c>
      <c r="S347" s="3">
        <v>0</v>
      </c>
      <c r="T347" s="4">
        <v>0</v>
      </c>
      <c r="U347" s="164">
        <f t="shared" si="2174"/>
        <v>0</v>
      </c>
      <c r="V347" s="166" t="s">
        <v>1226</v>
      </c>
      <c r="W347" s="10">
        <v>0</v>
      </c>
      <c r="X347" s="4">
        <v>0</v>
      </c>
      <c r="Y347" s="10">
        <v>0</v>
      </c>
      <c r="Z347" s="4">
        <v>0</v>
      </c>
      <c r="AA347" s="10">
        <v>0</v>
      </c>
      <c r="AB347" s="10">
        <v>0</v>
      </c>
      <c r="AC347" s="3">
        <v>0</v>
      </c>
      <c r="AD347" s="4">
        <v>0</v>
      </c>
      <c r="AE347" s="164">
        <f t="shared" ref="AE347:AE353" si="2183">+AG347</f>
        <v>0</v>
      </c>
      <c r="AF347" s="166" t="s">
        <v>1226</v>
      </c>
      <c r="AG347" s="3">
        <v>0</v>
      </c>
      <c r="AH347" s="4">
        <v>0</v>
      </c>
      <c r="AI347" s="164">
        <f t="shared" ref="AI347" si="2184">+AK347</f>
        <v>0</v>
      </c>
      <c r="AJ347" s="166" t="s">
        <v>1226</v>
      </c>
      <c r="AK347" s="164">
        <v>0</v>
      </c>
      <c r="AL347" s="166" t="s">
        <v>1226</v>
      </c>
      <c r="AM347" s="163">
        <v>1</v>
      </c>
      <c r="AN347" s="402">
        <v>0</v>
      </c>
      <c r="AO347" s="164">
        <f t="shared" ref="AO347:AO372" si="2185">+AM347</f>
        <v>1</v>
      </c>
      <c r="AP347" s="166" t="s">
        <v>1226</v>
      </c>
      <c r="AQ347" s="132"/>
      <c r="AR347" s="39">
        <v>0</v>
      </c>
      <c r="AS347" s="128">
        <v>0</v>
      </c>
      <c r="AT347" s="52">
        <v>0</v>
      </c>
      <c r="AU347" s="5">
        <v>0</v>
      </c>
      <c r="AV347" s="39">
        <v>0</v>
      </c>
      <c r="AW347" s="40">
        <v>0</v>
      </c>
      <c r="AX347" s="164">
        <f>+AZ347</f>
        <v>0</v>
      </c>
      <c r="AY347" s="166" t="s">
        <v>1226</v>
      </c>
      <c r="AZ347" s="164">
        <f>+BB347</f>
        <v>0</v>
      </c>
      <c r="BA347" s="166" t="s">
        <v>1226</v>
      </c>
      <c r="BB347" s="18">
        <v>0</v>
      </c>
      <c r="BC347" s="5">
        <v>0</v>
      </c>
      <c r="BD347" s="18">
        <v>0</v>
      </c>
      <c r="BE347" s="5">
        <v>0</v>
      </c>
      <c r="BF347" s="18">
        <v>0</v>
      </c>
      <c r="BG347" s="40">
        <v>0</v>
      </c>
      <c r="BH347" s="585">
        <v>1</v>
      </c>
      <c r="BI347" s="208">
        <v>0</v>
      </c>
      <c r="BJ347" s="164">
        <f>+BH347</f>
        <v>1</v>
      </c>
      <c r="BK347" s="166" t="s">
        <v>1226</v>
      </c>
      <c r="BL347" s="107">
        <v>0</v>
      </c>
      <c r="BM347" s="128">
        <v>0</v>
      </c>
      <c r="BN347" s="164">
        <f>+BL347</f>
        <v>0</v>
      </c>
      <c r="BO347" s="166" t="s">
        <v>1226</v>
      </c>
      <c r="BP347" s="164">
        <f>+BN347</f>
        <v>0</v>
      </c>
      <c r="BQ347" s="166" t="s">
        <v>1226</v>
      </c>
      <c r="BR347" s="164">
        <f t="shared" si="2165"/>
        <v>0</v>
      </c>
      <c r="BS347" s="166" t="s">
        <v>1226</v>
      </c>
      <c r="BT347" s="135"/>
      <c r="BU347" s="164">
        <f>+BW347</f>
        <v>1</v>
      </c>
      <c r="BV347" s="166" t="s">
        <v>1226</v>
      </c>
      <c r="BW347" s="96">
        <v>1</v>
      </c>
      <c r="BX347" s="147">
        <v>0</v>
      </c>
      <c r="BY347" s="164">
        <f>+BW347</f>
        <v>1</v>
      </c>
      <c r="BZ347" s="166" t="s">
        <v>1226</v>
      </c>
      <c r="CA347" s="146"/>
      <c r="CB347" s="147"/>
      <c r="CC347" s="96"/>
      <c r="CD347" s="55"/>
      <c r="CE347" s="96"/>
      <c r="CF347" s="147"/>
      <c r="CG347" s="146"/>
      <c r="CH347" s="146"/>
      <c r="CI347" s="38" t="s">
        <v>156</v>
      </c>
      <c r="CJ347" t="s">
        <v>657</v>
      </c>
      <c r="CL347" s="26"/>
    </row>
    <row r="348" spans="1:94" ht="16.5" hidden="1">
      <c r="A348" t="s">
        <v>1529</v>
      </c>
      <c r="B348">
        <v>0</v>
      </c>
      <c r="D348" s="16" t="s">
        <v>172</v>
      </c>
      <c r="E348" t="s">
        <v>821</v>
      </c>
      <c r="G348" s="16" t="s">
        <v>834</v>
      </c>
      <c r="H348" s="197" t="s">
        <v>1408</v>
      </c>
      <c r="I348" s="9"/>
      <c r="J348" s="2"/>
      <c r="K348" s="164">
        <f t="shared" ref="K348:K366" si="2186">+M348</f>
        <v>0</v>
      </c>
      <c r="L348" s="166" t="s">
        <v>1226</v>
      </c>
      <c r="M348" s="164">
        <f t="shared" ref="M348:M365" si="2187">+O348</f>
        <v>0</v>
      </c>
      <c r="N348" s="166" t="s">
        <v>1226</v>
      </c>
      <c r="O348" s="164">
        <f t="shared" si="2173"/>
        <v>0</v>
      </c>
      <c r="P348" s="166" t="s">
        <v>1226</v>
      </c>
      <c r="Q348" s="10">
        <v>0</v>
      </c>
      <c r="R348" s="10">
        <v>0</v>
      </c>
      <c r="S348" s="3">
        <v>0</v>
      </c>
      <c r="T348" s="4">
        <v>0</v>
      </c>
      <c r="U348" s="164">
        <f t="shared" si="2174"/>
        <v>0</v>
      </c>
      <c r="V348" s="166" t="s">
        <v>1226</v>
      </c>
      <c r="W348" s="10">
        <v>0</v>
      </c>
      <c r="X348" s="4">
        <v>0</v>
      </c>
      <c r="Y348" s="3">
        <v>0</v>
      </c>
      <c r="Z348" s="10">
        <v>0</v>
      </c>
      <c r="AA348" s="3">
        <v>0</v>
      </c>
      <c r="AB348" s="10">
        <v>0</v>
      </c>
      <c r="AC348" s="3">
        <v>0</v>
      </c>
      <c r="AD348" s="4">
        <v>0</v>
      </c>
      <c r="AE348" s="164">
        <f t="shared" si="2183"/>
        <v>0</v>
      </c>
      <c r="AF348" s="166" t="s">
        <v>1226</v>
      </c>
      <c r="AG348" s="3">
        <v>0</v>
      </c>
      <c r="AH348" s="1054">
        <v>1.0000000000000001E-5</v>
      </c>
      <c r="AI348" s="164">
        <f t="shared" ref="AI348" si="2188">+AK348</f>
        <v>0</v>
      </c>
      <c r="AJ348" s="166" t="s">
        <v>1226</v>
      </c>
      <c r="AK348" s="164">
        <f t="shared" si="2177"/>
        <v>0</v>
      </c>
      <c r="AL348" s="166" t="s">
        <v>1226</v>
      </c>
      <c r="AM348" s="3">
        <v>0</v>
      </c>
      <c r="AN348" s="4">
        <v>0</v>
      </c>
      <c r="AO348" s="164">
        <f t="shared" si="2185"/>
        <v>0</v>
      </c>
      <c r="AP348" s="166" t="s">
        <v>1226</v>
      </c>
      <c r="AQ348" s="133"/>
      <c r="AR348" s="39">
        <v>1</v>
      </c>
      <c r="AS348" s="127">
        <v>0</v>
      </c>
      <c r="AT348" s="164">
        <f t="shared" ref="AT348" si="2189">+AV348</f>
        <v>1</v>
      </c>
      <c r="AU348" s="166" t="s">
        <v>1226</v>
      </c>
      <c r="AV348" s="163">
        <v>1</v>
      </c>
      <c r="AW348" s="208">
        <v>1</v>
      </c>
      <c r="AX348" s="164">
        <f t="shared" si="2178"/>
        <v>0</v>
      </c>
      <c r="AY348" s="166" t="s">
        <v>1226</v>
      </c>
      <c r="AZ348" s="164">
        <f t="shared" si="2179"/>
        <v>0</v>
      </c>
      <c r="BA348" s="166" t="s">
        <v>1226</v>
      </c>
      <c r="BB348" s="39">
        <v>0</v>
      </c>
      <c r="BC348" s="40">
        <v>0</v>
      </c>
      <c r="BD348" s="39">
        <v>0</v>
      </c>
      <c r="BE348" s="1072">
        <v>1</v>
      </c>
      <c r="BF348" s="58" t="s">
        <v>1226</v>
      </c>
      <c r="BG348" s="166">
        <f>+BE348</f>
        <v>1</v>
      </c>
      <c r="BH348" s="18">
        <v>0</v>
      </c>
      <c r="BI348" s="5">
        <v>1</v>
      </c>
      <c r="BJ348" s="181" t="s">
        <v>1226</v>
      </c>
      <c r="BK348" s="166">
        <f>+BI348</f>
        <v>1</v>
      </c>
      <c r="BL348" s="173">
        <v>1</v>
      </c>
      <c r="BM348" s="174">
        <v>1</v>
      </c>
      <c r="BN348" s="164">
        <f t="shared" si="2181"/>
        <v>1</v>
      </c>
      <c r="BO348" s="166">
        <f>+BM348</f>
        <v>1</v>
      </c>
      <c r="BP348" s="164">
        <f t="shared" si="2182"/>
        <v>1</v>
      </c>
      <c r="BQ348" s="166">
        <f>+BO348</f>
        <v>1</v>
      </c>
      <c r="BR348" s="164">
        <f t="shared" ref="BR348" si="2190">+BP348</f>
        <v>1</v>
      </c>
      <c r="BS348" s="166">
        <f>+BQ348</f>
        <v>1</v>
      </c>
      <c r="BT348" s="132" t="s">
        <v>2790</v>
      </c>
      <c r="BU348" s="181" t="s">
        <v>1226</v>
      </c>
      <c r="BV348" s="166">
        <f>+BX348</f>
        <v>1</v>
      </c>
      <c r="BW348" s="146">
        <v>0</v>
      </c>
      <c r="BX348" s="55">
        <v>1</v>
      </c>
      <c r="BY348" s="181" t="s">
        <v>1226</v>
      </c>
      <c r="BZ348" s="166">
        <f>+BX348</f>
        <v>1</v>
      </c>
      <c r="CA348" s="146"/>
      <c r="CB348" s="147"/>
      <c r="CC348" s="96"/>
      <c r="CD348" s="55"/>
      <c r="CE348" s="96"/>
      <c r="CF348" s="147"/>
      <c r="CG348" s="146"/>
      <c r="CH348" s="146"/>
      <c r="CI348" t="s">
        <v>718</v>
      </c>
      <c r="CL348" s="26"/>
    </row>
    <row r="349" spans="1:94" ht="16.5" hidden="1">
      <c r="A349" t="s">
        <v>1529</v>
      </c>
      <c r="B349">
        <v>0</v>
      </c>
      <c r="D349" s="16" t="s">
        <v>172</v>
      </c>
      <c r="E349" t="s">
        <v>821</v>
      </c>
      <c r="G349" s="16" t="s">
        <v>834</v>
      </c>
      <c r="H349" s="197" t="s">
        <v>1409</v>
      </c>
      <c r="I349" s="9"/>
      <c r="J349" s="2"/>
      <c r="K349" s="164">
        <f t="shared" si="2186"/>
        <v>0</v>
      </c>
      <c r="L349" s="166" t="s">
        <v>1226</v>
      </c>
      <c r="M349" s="164">
        <f t="shared" si="2187"/>
        <v>0</v>
      </c>
      <c r="N349" s="166" t="s">
        <v>1226</v>
      </c>
      <c r="O349" s="164">
        <f t="shared" si="2173"/>
        <v>0</v>
      </c>
      <c r="P349" s="166" t="s">
        <v>1226</v>
      </c>
      <c r="Q349" s="10">
        <v>0</v>
      </c>
      <c r="R349" s="10">
        <v>0</v>
      </c>
      <c r="S349" s="3">
        <v>0</v>
      </c>
      <c r="T349" s="4">
        <v>0</v>
      </c>
      <c r="U349" s="164">
        <f t="shared" si="2174"/>
        <v>0</v>
      </c>
      <c r="V349" s="166" t="s">
        <v>1226</v>
      </c>
      <c r="W349" s="10">
        <v>0</v>
      </c>
      <c r="X349" s="4">
        <v>0</v>
      </c>
      <c r="Y349" s="3">
        <v>0</v>
      </c>
      <c r="Z349" s="10">
        <v>0</v>
      </c>
      <c r="AA349" s="3">
        <v>0</v>
      </c>
      <c r="AB349" s="10">
        <v>0</v>
      </c>
      <c r="AC349" s="3">
        <v>0</v>
      </c>
      <c r="AD349" s="4">
        <v>0</v>
      </c>
      <c r="AE349" s="164">
        <f t="shared" si="2183"/>
        <v>0</v>
      </c>
      <c r="AF349" s="166" t="s">
        <v>1226</v>
      </c>
      <c r="AG349" s="3">
        <v>0</v>
      </c>
      <c r="AH349" s="1054">
        <v>1.0000000000000001E-5</v>
      </c>
      <c r="AI349" s="164">
        <f t="shared" ref="AI349" si="2191">+AK349</f>
        <v>0</v>
      </c>
      <c r="AJ349" s="166" t="s">
        <v>1226</v>
      </c>
      <c r="AK349" s="164">
        <f t="shared" ref="AK349" si="2192">+AM349</f>
        <v>0</v>
      </c>
      <c r="AL349" s="166" t="s">
        <v>1226</v>
      </c>
      <c r="AM349" s="3">
        <v>0</v>
      </c>
      <c r="AN349" s="4">
        <v>0</v>
      </c>
      <c r="AO349" s="164">
        <f t="shared" si="2185"/>
        <v>0</v>
      </c>
      <c r="AP349" s="166" t="s">
        <v>1226</v>
      </c>
      <c r="AQ349" s="133"/>
      <c r="AR349" s="39">
        <v>0</v>
      </c>
      <c r="AS349" s="128">
        <v>1</v>
      </c>
      <c r="AT349" s="52">
        <v>0</v>
      </c>
      <c r="AU349" s="44">
        <f>+AW349</f>
        <v>1</v>
      </c>
      <c r="AV349" s="39">
        <v>0</v>
      </c>
      <c r="AW349" s="5">
        <v>1</v>
      </c>
      <c r="AX349" s="164">
        <f t="shared" si="2178"/>
        <v>0</v>
      </c>
      <c r="AY349" s="166" t="s">
        <v>1226</v>
      </c>
      <c r="AZ349" s="164">
        <f t="shared" si="2179"/>
        <v>0</v>
      </c>
      <c r="BA349" s="166" t="s">
        <v>1226</v>
      </c>
      <c r="BB349" s="18">
        <v>0</v>
      </c>
      <c r="BC349" s="5">
        <v>0</v>
      </c>
      <c r="BD349" s="18">
        <v>2</v>
      </c>
      <c r="BE349" s="1072">
        <v>2</v>
      </c>
      <c r="BF349" s="18">
        <v>0</v>
      </c>
      <c r="BG349" s="5">
        <v>0</v>
      </c>
      <c r="BH349" s="18">
        <v>0</v>
      </c>
      <c r="BI349" s="5">
        <v>2</v>
      </c>
      <c r="BJ349" s="181" t="s">
        <v>1226</v>
      </c>
      <c r="BK349" s="166">
        <f>+BI349</f>
        <v>2</v>
      </c>
      <c r="BL349" s="107">
        <v>0</v>
      </c>
      <c r="BM349" s="128">
        <v>1</v>
      </c>
      <c r="BN349" s="181" t="s">
        <v>1226</v>
      </c>
      <c r="BO349" s="166">
        <f>+BM349</f>
        <v>1</v>
      </c>
      <c r="BP349" s="181" t="s">
        <v>1226</v>
      </c>
      <c r="BQ349" s="166">
        <f>+BO349</f>
        <v>1</v>
      </c>
      <c r="BR349" s="181" t="s">
        <v>1226</v>
      </c>
      <c r="BS349" s="166">
        <f>+BQ349</f>
        <v>1</v>
      </c>
      <c r="BT349" s="133"/>
      <c r="BU349" s="164">
        <f t="shared" ref="BU349:BU363" si="2193">+BW349</f>
        <v>1</v>
      </c>
      <c r="BV349" s="166">
        <f>+BX349</f>
        <v>2</v>
      </c>
      <c r="BW349" s="96">
        <v>1</v>
      </c>
      <c r="BX349" s="55">
        <v>2</v>
      </c>
      <c r="BY349" s="164">
        <f t="shared" ref="BY349" si="2194">+BW349</f>
        <v>1</v>
      </c>
      <c r="BZ349" s="166">
        <f>+BX349</f>
        <v>2</v>
      </c>
      <c r="CA349" s="96"/>
      <c r="CB349" s="55"/>
      <c r="CC349" s="96"/>
      <c r="CD349" s="55"/>
      <c r="CE349" s="96"/>
      <c r="CF349" s="55"/>
      <c r="CG349" s="96"/>
      <c r="CH349" s="96"/>
      <c r="CI349" t="s">
        <v>718</v>
      </c>
      <c r="CL349" s="26"/>
    </row>
    <row r="350" spans="1:94" ht="16.5" hidden="1">
      <c r="A350" t="s">
        <v>1529</v>
      </c>
      <c r="B350">
        <v>0</v>
      </c>
      <c r="D350" s="16" t="s">
        <v>172</v>
      </c>
      <c r="E350" t="s">
        <v>821</v>
      </c>
      <c r="G350" s="16" t="s">
        <v>834</v>
      </c>
      <c r="H350" s="197" t="s">
        <v>2843</v>
      </c>
      <c r="I350" s="9"/>
      <c r="J350" s="2"/>
      <c r="K350" s="164"/>
      <c r="L350" s="166"/>
      <c r="M350" s="164"/>
      <c r="N350" s="166"/>
      <c r="O350" s="164"/>
      <c r="P350" s="166"/>
      <c r="Q350" s="10"/>
      <c r="R350" s="10"/>
      <c r="S350" s="3"/>
      <c r="T350" s="4"/>
      <c r="U350" s="164"/>
      <c r="V350" s="166"/>
      <c r="W350" s="10"/>
      <c r="X350" s="4"/>
      <c r="Y350" s="3"/>
      <c r="Z350" s="10"/>
      <c r="AA350" s="3"/>
      <c r="AB350" s="10"/>
      <c r="AC350" s="3"/>
      <c r="AD350" s="4"/>
      <c r="AE350" s="164"/>
      <c r="AF350" s="166"/>
      <c r="AG350" s="3"/>
      <c r="AH350" s="1054"/>
      <c r="AI350" s="164"/>
      <c r="AJ350" s="166"/>
      <c r="AK350" s="164"/>
      <c r="AL350" s="166"/>
      <c r="AM350" s="3"/>
      <c r="AN350" s="4"/>
      <c r="AO350" s="164"/>
      <c r="AP350" s="166"/>
      <c r="AQ350" s="133"/>
      <c r="AR350" s="39">
        <v>0</v>
      </c>
      <c r="AS350" s="128">
        <v>0</v>
      </c>
      <c r="AT350" s="164">
        <f t="shared" ref="AT350" si="2195">+AV350</f>
        <v>0</v>
      </c>
      <c r="AU350" s="166" t="s">
        <v>1226</v>
      </c>
      <c r="AV350" s="52">
        <v>0</v>
      </c>
      <c r="AW350" s="5">
        <v>0</v>
      </c>
      <c r="AX350" s="164">
        <f t="shared" ref="AX350" si="2196">+AZ350</f>
        <v>0</v>
      </c>
      <c r="AY350" s="166" t="s">
        <v>1226</v>
      </c>
      <c r="AZ350" s="164">
        <f t="shared" ref="AZ350" si="2197">+BB350</f>
        <v>0</v>
      </c>
      <c r="BA350" s="166" t="s">
        <v>1226</v>
      </c>
      <c r="BB350" s="18">
        <v>0</v>
      </c>
      <c r="BC350" s="5">
        <v>0</v>
      </c>
      <c r="BD350" s="18">
        <v>0</v>
      </c>
      <c r="BE350" s="5">
        <v>0</v>
      </c>
      <c r="BF350" s="18">
        <v>0</v>
      </c>
      <c r="BG350" s="5">
        <v>0</v>
      </c>
      <c r="BH350" s="18">
        <v>0</v>
      </c>
      <c r="BI350" s="5">
        <v>0</v>
      </c>
      <c r="BJ350" s="164">
        <f t="shared" ref="BJ350" si="2198">+BH350</f>
        <v>0</v>
      </c>
      <c r="BK350" s="166" t="s">
        <v>1226</v>
      </c>
      <c r="BL350" s="107">
        <v>0</v>
      </c>
      <c r="BM350" s="128">
        <v>0</v>
      </c>
      <c r="BN350" s="164">
        <f t="shared" ref="BN350" si="2199">+BL350</f>
        <v>0</v>
      </c>
      <c r="BO350" s="166" t="s">
        <v>1226</v>
      </c>
      <c r="BP350" s="164">
        <f t="shared" ref="BP350" si="2200">+BN350</f>
        <v>0</v>
      </c>
      <c r="BQ350" s="166" t="s">
        <v>1226</v>
      </c>
      <c r="BR350" s="164">
        <f t="shared" ref="BR350" si="2201">+BP350</f>
        <v>0</v>
      </c>
      <c r="BS350" s="166" t="s">
        <v>1226</v>
      </c>
      <c r="BT350" s="133"/>
      <c r="BU350" s="181" t="s">
        <v>1226</v>
      </c>
      <c r="BV350" s="166">
        <f>+BX350</f>
        <v>1</v>
      </c>
      <c r="BW350" s="175">
        <v>0</v>
      </c>
      <c r="BX350" s="179">
        <v>1</v>
      </c>
      <c r="BY350" s="181" t="s">
        <v>1226</v>
      </c>
      <c r="BZ350" s="166">
        <f>+BX350</f>
        <v>1</v>
      </c>
      <c r="CA350" s="96"/>
      <c r="CB350" s="55"/>
      <c r="CC350" s="96"/>
      <c r="CD350" s="55"/>
      <c r="CE350" s="96"/>
      <c r="CF350" s="55"/>
      <c r="CG350" s="96"/>
      <c r="CH350" s="96"/>
      <c r="CL350" s="26"/>
    </row>
    <row r="351" spans="1:94" ht="16.5" hidden="1">
      <c r="A351" t="s">
        <v>1529</v>
      </c>
      <c r="B351">
        <v>0</v>
      </c>
      <c r="D351" s="16" t="s">
        <v>172</v>
      </c>
      <c r="E351" t="s">
        <v>821</v>
      </c>
      <c r="G351" s="16" t="s">
        <v>834</v>
      </c>
      <c r="H351" s="197" t="s">
        <v>1410</v>
      </c>
      <c r="I351" s="9"/>
      <c r="J351" s="2"/>
      <c r="K351" s="164">
        <f t="shared" si="2186"/>
        <v>0</v>
      </c>
      <c r="L351" s="166" t="s">
        <v>1226</v>
      </c>
      <c r="M351" s="164">
        <f t="shared" ref="M351" si="2202">+O351</f>
        <v>0</v>
      </c>
      <c r="N351" s="166" t="s">
        <v>1226</v>
      </c>
      <c r="O351" s="164">
        <f t="shared" ref="O351" si="2203">+Q351</f>
        <v>0</v>
      </c>
      <c r="P351" s="166" t="s">
        <v>1226</v>
      </c>
      <c r="Q351" s="10">
        <v>0</v>
      </c>
      <c r="R351" s="10">
        <v>0</v>
      </c>
      <c r="S351" s="3">
        <v>0</v>
      </c>
      <c r="T351" s="4">
        <v>0</v>
      </c>
      <c r="U351" s="164">
        <f t="shared" si="2174"/>
        <v>0</v>
      </c>
      <c r="V351" s="166" t="s">
        <v>1226</v>
      </c>
      <c r="W351" s="10">
        <v>0</v>
      </c>
      <c r="X351" s="4">
        <v>0</v>
      </c>
      <c r="Y351" s="3">
        <v>0</v>
      </c>
      <c r="Z351" s="10">
        <v>0</v>
      </c>
      <c r="AA351" s="3">
        <v>0</v>
      </c>
      <c r="AB351" s="10">
        <v>0</v>
      </c>
      <c r="AC351" s="3">
        <v>0</v>
      </c>
      <c r="AD351" s="4">
        <v>0</v>
      </c>
      <c r="AE351" s="164">
        <f t="shared" si="2183"/>
        <v>0</v>
      </c>
      <c r="AF351" s="166" t="s">
        <v>1226</v>
      </c>
      <c r="AG351" s="3">
        <v>0</v>
      </c>
      <c r="AH351" s="4">
        <v>0</v>
      </c>
      <c r="AI351" s="164">
        <f t="shared" ref="AI351" si="2204">+AK351</f>
        <v>0</v>
      </c>
      <c r="AJ351" s="166" t="s">
        <v>1226</v>
      </c>
      <c r="AK351" s="164">
        <f t="shared" ref="AK351" si="2205">+AM351</f>
        <v>0</v>
      </c>
      <c r="AL351" s="166" t="s">
        <v>1226</v>
      </c>
      <c r="AM351" s="3">
        <v>0</v>
      </c>
      <c r="AN351" s="4">
        <v>0</v>
      </c>
      <c r="AO351" s="164">
        <f t="shared" si="2185"/>
        <v>0</v>
      </c>
      <c r="AP351" s="166" t="s">
        <v>1226</v>
      </c>
      <c r="AQ351" s="135"/>
      <c r="AR351" s="39">
        <v>0</v>
      </c>
      <c r="AS351" s="128">
        <v>1</v>
      </c>
      <c r="AT351" s="164">
        <f t="shared" ref="AT351:AT356" si="2206">+AV351</f>
        <v>0</v>
      </c>
      <c r="AU351" s="166" t="s">
        <v>1226</v>
      </c>
      <c r="AV351" s="164">
        <f t="shared" ref="AV351:AV356" si="2207">+AX351</f>
        <v>0</v>
      </c>
      <c r="AW351" s="166" t="s">
        <v>1226</v>
      </c>
      <c r="AX351" s="164">
        <f t="shared" si="2178"/>
        <v>0</v>
      </c>
      <c r="AY351" s="166" t="s">
        <v>1226</v>
      </c>
      <c r="AZ351" s="164">
        <f t="shared" si="2179"/>
        <v>0</v>
      </c>
      <c r="BA351" s="166" t="s">
        <v>1226</v>
      </c>
      <c r="BB351" s="18">
        <v>0</v>
      </c>
      <c r="BC351" s="5">
        <v>0</v>
      </c>
      <c r="BD351" s="18">
        <v>0</v>
      </c>
      <c r="BE351" s="5">
        <v>0</v>
      </c>
      <c r="BF351" s="58">
        <f t="shared" ref="BF351" si="2208">+BD351</f>
        <v>0</v>
      </c>
      <c r="BG351" s="166" t="s">
        <v>1226</v>
      </c>
      <c r="BH351" s="18">
        <v>0</v>
      </c>
      <c r="BI351" s="5">
        <v>0</v>
      </c>
      <c r="BJ351" s="164">
        <f t="shared" si="2180"/>
        <v>0</v>
      </c>
      <c r="BK351" s="166" t="s">
        <v>1226</v>
      </c>
      <c r="BL351" s="107">
        <v>0</v>
      </c>
      <c r="BM351" s="128">
        <v>0</v>
      </c>
      <c r="BN351" s="164">
        <f t="shared" ref="BN351:BN365" si="2209">+BL351</f>
        <v>0</v>
      </c>
      <c r="BO351" s="166" t="s">
        <v>1226</v>
      </c>
      <c r="BP351" s="164">
        <f t="shared" ref="BP351:BP365" si="2210">+BN351</f>
        <v>0</v>
      </c>
      <c r="BQ351" s="166" t="s">
        <v>1226</v>
      </c>
      <c r="BR351" s="164">
        <f t="shared" ref="BR351:BR363" si="2211">+BP351</f>
        <v>0</v>
      </c>
      <c r="BS351" s="166" t="s">
        <v>1226</v>
      </c>
      <c r="BT351" s="135"/>
      <c r="BU351" s="164">
        <f t="shared" si="2193"/>
        <v>0</v>
      </c>
      <c r="BV351" s="166" t="s">
        <v>1226</v>
      </c>
      <c r="BW351" s="146">
        <v>0</v>
      </c>
      <c r="BX351" s="147">
        <v>0</v>
      </c>
      <c r="BY351" s="164">
        <f t="shared" ref="BY351:BY363" si="2212">+BW351</f>
        <v>0</v>
      </c>
      <c r="BZ351" s="166" t="s">
        <v>1226</v>
      </c>
      <c r="CA351" s="146"/>
      <c r="CB351" s="147"/>
      <c r="CC351" s="96"/>
      <c r="CD351" s="55"/>
      <c r="CE351" s="96"/>
      <c r="CF351" s="147"/>
      <c r="CG351" s="146"/>
      <c r="CH351" s="146"/>
      <c r="CI351" t="s">
        <v>718</v>
      </c>
      <c r="CL351" s="26"/>
    </row>
    <row r="352" spans="1:94" ht="16.5" hidden="1">
      <c r="A352" t="s">
        <v>1529</v>
      </c>
      <c r="B352">
        <v>0</v>
      </c>
      <c r="D352" s="16" t="s">
        <v>172</v>
      </c>
      <c r="E352" t="s">
        <v>821</v>
      </c>
      <c r="G352" s="16" t="s">
        <v>834</v>
      </c>
      <c r="H352" s="197" t="s">
        <v>1221</v>
      </c>
      <c r="I352" s="9"/>
      <c r="J352" s="2"/>
      <c r="K352" s="164">
        <f t="shared" si="2186"/>
        <v>0</v>
      </c>
      <c r="L352" s="166" t="s">
        <v>1226</v>
      </c>
      <c r="M352" s="164">
        <f t="shared" ref="M352" si="2213">+O352</f>
        <v>0</v>
      </c>
      <c r="N352" s="166" t="s">
        <v>1226</v>
      </c>
      <c r="O352" s="164">
        <f t="shared" ref="O352" si="2214">+Q352</f>
        <v>0</v>
      </c>
      <c r="P352" s="166" t="s">
        <v>1226</v>
      </c>
      <c r="Q352" s="10">
        <v>0</v>
      </c>
      <c r="R352" s="10">
        <v>0</v>
      </c>
      <c r="S352" s="3">
        <v>0</v>
      </c>
      <c r="T352" s="4">
        <v>0</v>
      </c>
      <c r="U352" s="164">
        <f t="shared" si="2174"/>
        <v>0</v>
      </c>
      <c r="V352" s="166" t="s">
        <v>1226</v>
      </c>
      <c r="W352" s="10">
        <v>0</v>
      </c>
      <c r="X352" s="4">
        <v>0</v>
      </c>
      <c r="Y352" s="3">
        <v>0</v>
      </c>
      <c r="Z352" s="4">
        <v>0</v>
      </c>
      <c r="AA352" s="10">
        <v>1</v>
      </c>
      <c r="AB352" s="10">
        <v>0</v>
      </c>
      <c r="AC352" s="3">
        <v>1</v>
      </c>
      <c r="AD352" s="4">
        <v>0</v>
      </c>
      <c r="AE352" s="164">
        <f t="shared" si="2183"/>
        <v>0</v>
      </c>
      <c r="AF352" s="166" t="s">
        <v>1226</v>
      </c>
      <c r="AG352" s="3">
        <v>0</v>
      </c>
      <c r="AH352" s="4">
        <v>0</v>
      </c>
      <c r="AI352" s="164">
        <f t="shared" ref="AI352" si="2215">+AK352</f>
        <v>0</v>
      </c>
      <c r="AJ352" s="166" t="s">
        <v>1226</v>
      </c>
      <c r="AK352" s="164">
        <f t="shared" ref="AK352" si="2216">+AM352</f>
        <v>0</v>
      </c>
      <c r="AL352" s="166" t="s">
        <v>1226</v>
      </c>
      <c r="AM352" s="3">
        <v>0</v>
      </c>
      <c r="AN352" s="4">
        <v>0</v>
      </c>
      <c r="AO352" s="164">
        <f t="shared" si="2185"/>
        <v>0</v>
      </c>
      <c r="AP352" s="166" t="s">
        <v>1226</v>
      </c>
      <c r="AQ352" s="135"/>
      <c r="AR352" s="39">
        <v>0</v>
      </c>
      <c r="AS352" s="128">
        <v>0</v>
      </c>
      <c r="AT352" s="164">
        <f t="shared" si="2206"/>
        <v>0</v>
      </c>
      <c r="AU352" s="166" t="s">
        <v>1226</v>
      </c>
      <c r="AV352" s="164">
        <f t="shared" si="2207"/>
        <v>0</v>
      </c>
      <c r="AW352" s="166" t="s">
        <v>1226</v>
      </c>
      <c r="AX352" s="164">
        <f t="shared" si="2178"/>
        <v>0</v>
      </c>
      <c r="AY352" s="166" t="s">
        <v>1226</v>
      </c>
      <c r="AZ352" s="164">
        <f t="shared" si="2179"/>
        <v>0</v>
      </c>
      <c r="BA352" s="166" t="s">
        <v>1226</v>
      </c>
      <c r="BB352" s="18">
        <v>0</v>
      </c>
      <c r="BC352" s="5">
        <v>0</v>
      </c>
      <c r="BD352" s="18">
        <v>0</v>
      </c>
      <c r="BE352" s="5">
        <v>0</v>
      </c>
      <c r="BF352" s="18">
        <v>0</v>
      </c>
      <c r="BG352" s="40">
        <v>0</v>
      </c>
      <c r="BH352" s="18">
        <v>0</v>
      </c>
      <c r="BI352" s="5">
        <v>0</v>
      </c>
      <c r="BJ352" s="164">
        <f t="shared" si="2180"/>
        <v>0</v>
      </c>
      <c r="BK352" s="166" t="s">
        <v>1226</v>
      </c>
      <c r="BL352" s="107">
        <v>0</v>
      </c>
      <c r="BM352" s="128">
        <v>0</v>
      </c>
      <c r="BN352" s="164">
        <f t="shared" si="2209"/>
        <v>0</v>
      </c>
      <c r="BO352" s="166" t="s">
        <v>1226</v>
      </c>
      <c r="BP352" s="164">
        <f t="shared" si="2210"/>
        <v>0</v>
      </c>
      <c r="BQ352" s="166" t="s">
        <v>1226</v>
      </c>
      <c r="BR352" s="164">
        <f t="shared" si="2211"/>
        <v>0</v>
      </c>
      <c r="BS352" s="166" t="s">
        <v>1226</v>
      </c>
      <c r="BT352" s="135"/>
      <c r="BU352" s="164">
        <f t="shared" si="2193"/>
        <v>0</v>
      </c>
      <c r="BV352" s="166" t="s">
        <v>1226</v>
      </c>
      <c r="BW352" s="146">
        <v>0</v>
      </c>
      <c r="BX352" s="147">
        <v>0</v>
      </c>
      <c r="BY352" s="164">
        <f t="shared" si="2212"/>
        <v>0</v>
      </c>
      <c r="BZ352" s="166" t="s">
        <v>1226</v>
      </c>
      <c r="CA352" s="146"/>
      <c r="CB352" s="147"/>
      <c r="CC352" s="96"/>
      <c r="CD352" s="55"/>
      <c r="CE352" s="96"/>
      <c r="CF352" s="147"/>
      <c r="CG352" s="146"/>
      <c r="CH352" s="146"/>
      <c r="CI352" t="s">
        <v>718</v>
      </c>
      <c r="CL352" s="26"/>
    </row>
    <row r="353" spans="1:90" ht="16.5" hidden="1">
      <c r="A353" t="s">
        <v>1529</v>
      </c>
      <c r="B353">
        <v>0</v>
      </c>
      <c r="D353" s="16" t="s">
        <v>172</v>
      </c>
      <c r="E353" t="s">
        <v>821</v>
      </c>
      <c r="G353" s="16" t="s">
        <v>834</v>
      </c>
      <c r="H353" s="197" t="s">
        <v>1411</v>
      </c>
      <c r="I353" s="9"/>
      <c r="J353" s="2"/>
      <c r="K353" s="164">
        <f t="shared" si="2186"/>
        <v>0</v>
      </c>
      <c r="L353" s="166" t="s">
        <v>1226</v>
      </c>
      <c r="M353" s="164">
        <f t="shared" si="2187"/>
        <v>0</v>
      </c>
      <c r="N353" s="166" t="s">
        <v>1226</v>
      </c>
      <c r="O353" s="164">
        <f t="shared" si="2173"/>
        <v>0</v>
      </c>
      <c r="P353" s="166" t="s">
        <v>1226</v>
      </c>
      <c r="Q353" s="10">
        <v>0</v>
      </c>
      <c r="R353" s="10">
        <v>0</v>
      </c>
      <c r="S353" s="3">
        <v>0</v>
      </c>
      <c r="T353" s="4">
        <v>0</v>
      </c>
      <c r="U353" s="164">
        <f t="shared" si="2174"/>
        <v>0</v>
      </c>
      <c r="V353" s="166" t="s">
        <v>1226</v>
      </c>
      <c r="W353" s="10">
        <v>0</v>
      </c>
      <c r="X353" s="4">
        <v>0</v>
      </c>
      <c r="Y353" s="3">
        <v>0</v>
      </c>
      <c r="Z353" s="4">
        <v>0</v>
      </c>
      <c r="AA353" s="10">
        <v>0</v>
      </c>
      <c r="AB353" s="10">
        <v>0</v>
      </c>
      <c r="AC353" s="3">
        <v>1</v>
      </c>
      <c r="AD353" s="4">
        <v>0</v>
      </c>
      <c r="AE353" s="164">
        <f t="shared" si="2183"/>
        <v>1</v>
      </c>
      <c r="AF353" s="166" t="s">
        <v>1226</v>
      </c>
      <c r="AG353" s="39">
        <v>1</v>
      </c>
      <c r="AH353" s="99">
        <v>0</v>
      </c>
      <c r="AI353" s="164">
        <f t="shared" ref="AI353" si="2217">+AK353</f>
        <v>0</v>
      </c>
      <c r="AJ353" s="166" t="s">
        <v>1226</v>
      </c>
      <c r="AK353" s="164">
        <f t="shared" ref="AK353" si="2218">+AM353</f>
        <v>0</v>
      </c>
      <c r="AL353" s="166" t="s">
        <v>1226</v>
      </c>
      <c r="AM353" s="3">
        <v>0</v>
      </c>
      <c r="AN353" s="4">
        <v>0</v>
      </c>
      <c r="AO353" s="164">
        <f t="shared" si="2185"/>
        <v>0</v>
      </c>
      <c r="AP353" s="166" t="s">
        <v>1226</v>
      </c>
      <c r="AQ353" s="135"/>
      <c r="AR353" s="39">
        <v>0</v>
      </c>
      <c r="AS353" s="128">
        <v>1</v>
      </c>
      <c r="AT353" s="164">
        <f t="shared" si="2206"/>
        <v>1</v>
      </c>
      <c r="AU353" s="166" t="s">
        <v>1226</v>
      </c>
      <c r="AV353" s="164">
        <f t="shared" si="2207"/>
        <v>1</v>
      </c>
      <c r="AW353" s="166" t="s">
        <v>1226</v>
      </c>
      <c r="AX353" s="164">
        <f t="shared" si="2178"/>
        <v>1</v>
      </c>
      <c r="AY353" s="166" t="s">
        <v>1226</v>
      </c>
      <c r="AZ353" s="164">
        <f t="shared" si="2179"/>
        <v>1</v>
      </c>
      <c r="BA353" s="166" t="s">
        <v>1226</v>
      </c>
      <c r="BB353" s="18">
        <v>1</v>
      </c>
      <c r="BC353" s="5">
        <v>0</v>
      </c>
      <c r="BD353" s="18">
        <v>0</v>
      </c>
      <c r="BE353" s="5">
        <v>0</v>
      </c>
      <c r="BF353" s="18">
        <v>0</v>
      </c>
      <c r="BG353" s="40">
        <v>0</v>
      </c>
      <c r="BH353" s="18">
        <v>1</v>
      </c>
      <c r="BI353" s="5">
        <v>0</v>
      </c>
      <c r="BJ353" s="164">
        <f t="shared" si="2180"/>
        <v>1</v>
      </c>
      <c r="BK353" s="166" t="s">
        <v>1226</v>
      </c>
      <c r="BL353" s="107">
        <v>0</v>
      </c>
      <c r="BM353" s="128">
        <v>0</v>
      </c>
      <c r="BN353" s="164">
        <f t="shared" si="2209"/>
        <v>0</v>
      </c>
      <c r="BO353" s="166" t="s">
        <v>1226</v>
      </c>
      <c r="BP353" s="164">
        <f t="shared" si="2210"/>
        <v>0</v>
      </c>
      <c r="BQ353" s="166" t="s">
        <v>1226</v>
      </c>
      <c r="BR353" s="164">
        <f t="shared" si="2211"/>
        <v>0</v>
      </c>
      <c r="BS353" s="166" t="s">
        <v>1226</v>
      </c>
      <c r="BT353" s="135"/>
      <c r="BU353" s="164">
        <f t="shared" si="2193"/>
        <v>0</v>
      </c>
      <c r="BV353" s="166" t="s">
        <v>1226</v>
      </c>
      <c r="BW353" s="146">
        <v>0</v>
      </c>
      <c r="BX353" s="147">
        <v>0</v>
      </c>
      <c r="BY353" s="164">
        <f t="shared" si="2212"/>
        <v>0</v>
      </c>
      <c r="BZ353" s="166" t="s">
        <v>1226</v>
      </c>
      <c r="CA353" s="146"/>
      <c r="CB353" s="147"/>
      <c r="CC353" s="96"/>
      <c r="CD353" s="55"/>
      <c r="CE353" s="96"/>
      <c r="CF353" s="147"/>
      <c r="CG353" s="146"/>
      <c r="CH353" s="146"/>
      <c r="CI353" t="s">
        <v>718</v>
      </c>
      <c r="CL353" s="26"/>
    </row>
    <row r="354" spans="1:90" ht="16.5" hidden="1">
      <c r="A354" t="s">
        <v>1529</v>
      </c>
      <c r="B354">
        <v>0</v>
      </c>
      <c r="D354" s="16" t="s">
        <v>172</v>
      </c>
      <c r="E354" t="s">
        <v>821</v>
      </c>
      <c r="G354" s="16" t="s">
        <v>834</v>
      </c>
      <c r="H354" s="197" t="s">
        <v>2845</v>
      </c>
      <c r="I354" s="9"/>
      <c r="J354" s="2"/>
      <c r="K354" s="164"/>
      <c r="L354" s="166"/>
      <c r="M354" s="164"/>
      <c r="N354" s="166"/>
      <c r="O354" s="164"/>
      <c r="P354" s="166"/>
      <c r="Q354" s="10"/>
      <c r="R354" s="10"/>
      <c r="S354" s="3"/>
      <c r="T354" s="4"/>
      <c r="U354" s="164"/>
      <c r="V354" s="166"/>
      <c r="W354" s="10"/>
      <c r="X354" s="4"/>
      <c r="Y354" s="10"/>
      <c r="Z354" s="4"/>
      <c r="AA354" s="10"/>
      <c r="AB354" s="10"/>
      <c r="AC354" s="3"/>
      <c r="AD354" s="4"/>
      <c r="AE354" s="164"/>
      <c r="AF354" s="166"/>
      <c r="AG354" s="39"/>
      <c r="AH354" s="99"/>
      <c r="AI354" s="164"/>
      <c r="AJ354" s="166"/>
      <c r="AK354" s="164"/>
      <c r="AL354" s="166"/>
      <c r="AM354" s="3"/>
      <c r="AN354" s="4"/>
      <c r="AO354" s="164"/>
      <c r="AP354" s="166"/>
      <c r="AQ354" s="135"/>
      <c r="AR354" s="39"/>
      <c r="AS354" s="128"/>
      <c r="AT354" s="164"/>
      <c r="AU354" s="166"/>
      <c r="AV354" s="164"/>
      <c r="AW354" s="166"/>
      <c r="AX354" s="164"/>
      <c r="AY354" s="166"/>
      <c r="AZ354" s="164"/>
      <c r="BA354" s="166"/>
      <c r="BB354" s="18"/>
      <c r="BC354" s="5"/>
      <c r="BD354" s="18"/>
      <c r="BE354" s="5"/>
      <c r="BF354" s="18"/>
      <c r="BG354" s="40"/>
      <c r="BH354" s="18"/>
      <c r="BI354" s="5"/>
      <c r="BJ354" s="164"/>
      <c r="BK354" s="166"/>
      <c r="BL354" s="107"/>
      <c r="BM354" s="128"/>
      <c r="BN354" s="164"/>
      <c r="BO354" s="166"/>
      <c r="BP354" s="164"/>
      <c r="BQ354" s="166"/>
      <c r="BR354" s="164"/>
      <c r="BS354" s="166"/>
      <c r="BT354" s="135"/>
      <c r="BU354" s="164">
        <f t="shared" si="2193"/>
        <v>1</v>
      </c>
      <c r="BV354" s="166"/>
      <c r="BW354" s="1113">
        <v>1</v>
      </c>
      <c r="BX354" s="1114">
        <v>1</v>
      </c>
      <c r="BY354" s="164">
        <f t="shared" si="2212"/>
        <v>1</v>
      </c>
      <c r="BZ354" s="166"/>
      <c r="CA354" s="146"/>
      <c r="CB354" s="147"/>
      <c r="CC354" s="96"/>
      <c r="CD354" s="55"/>
      <c r="CE354" s="96"/>
      <c r="CF354" s="147"/>
      <c r="CG354" s="146"/>
      <c r="CH354" s="146"/>
      <c r="CL354" s="26"/>
    </row>
    <row r="355" spans="1:90" ht="16.5" hidden="1">
      <c r="A355" t="s">
        <v>1529</v>
      </c>
      <c r="B355">
        <v>0</v>
      </c>
      <c r="D355" s="16" t="s">
        <v>172</v>
      </c>
      <c r="E355" t="s">
        <v>821</v>
      </c>
      <c r="G355" s="16" t="s">
        <v>834</v>
      </c>
      <c r="H355" s="197" t="s">
        <v>2847</v>
      </c>
      <c r="I355" s="9"/>
      <c r="J355" s="2"/>
      <c r="K355" s="164"/>
      <c r="L355" s="166"/>
      <c r="M355" s="164"/>
      <c r="N355" s="166"/>
      <c r="O355" s="164"/>
      <c r="P355" s="166"/>
      <c r="Q355" s="10"/>
      <c r="R355" s="10"/>
      <c r="S355" s="3"/>
      <c r="T355" s="4"/>
      <c r="U355" s="164"/>
      <c r="V355" s="166"/>
      <c r="W355" s="10"/>
      <c r="X355" s="4"/>
      <c r="Y355" s="10"/>
      <c r="Z355" s="4"/>
      <c r="AA355" s="10"/>
      <c r="AB355" s="10"/>
      <c r="AC355" s="3"/>
      <c r="AD355" s="4"/>
      <c r="AE355" s="164"/>
      <c r="AF355" s="166"/>
      <c r="AG355" s="39"/>
      <c r="AH355" s="99"/>
      <c r="AI355" s="164"/>
      <c r="AJ355" s="166"/>
      <c r="AK355" s="164"/>
      <c r="AL355" s="166"/>
      <c r="AM355" s="3"/>
      <c r="AN355" s="4"/>
      <c r="AO355" s="164"/>
      <c r="AP355" s="166"/>
      <c r="AQ355" s="135"/>
      <c r="AR355" s="39"/>
      <c r="AS355" s="128"/>
      <c r="AT355" s="164"/>
      <c r="AU355" s="166"/>
      <c r="AV355" s="164"/>
      <c r="AW355" s="166"/>
      <c r="AX355" s="164"/>
      <c r="AY355" s="166"/>
      <c r="AZ355" s="164"/>
      <c r="BA355" s="166"/>
      <c r="BB355" s="18"/>
      <c r="BC355" s="5"/>
      <c r="BD355" s="18"/>
      <c r="BE355" s="5"/>
      <c r="BF355" s="18"/>
      <c r="BG355" s="40"/>
      <c r="BH355" s="18"/>
      <c r="BI355" s="5"/>
      <c r="BJ355" s="164"/>
      <c r="BK355" s="166"/>
      <c r="BL355" s="107">
        <v>0</v>
      </c>
      <c r="BM355" s="128">
        <v>0</v>
      </c>
      <c r="BN355" s="164">
        <f t="shared" ref="BN355" si="2219">+BL355</f>
        <v>0</v>
      </c>
      <c r="BO355" s="166" t="s">
        <v>1226</v>
      </c>
      <c r="BP355" s="164">
        <f t="shared" ref="BP355" si="2220">+BN355</f>
        <v>0</v>
      </c>
      <c r="BQ355" s="166" t="s">
        <v>1226</v>
      </c>
      <c r="BR355" s="164">
        <f t="shared" ref="BR355" si="2221">+BP355</f>
        <v>0</v>
      </c>
      <c r="BS355" s="166" t="s">
        <v>1226</v>
      </c>
      <c r="BT355" s="135"/>
      <c r="BU355" s="164">
        <f t="shared" ref="BU355" si="2222">+BW355</f>
        <v>1</v>
      </c>
      <c r="BV355" s="166" t="s">
        <v>1226</v>
      </c>
      <c r="BW355" s="175">
        <v>1</v>
      </c>
      <c r="BX355" s="1108">
        <v>0</v>
      </c>
      <c r="BY355" s="164">
        <f t="shared" ref="BY355" si="2223">+BW355</f>
        <v>1</v>
      </c>
      <c r="BZ355" s="166" t="s">
        <v>1226</v>
      </c>
      <c r="CA355" s="146"/>
      <c r="CB355" s="147"/>
      <c r="CC355" s="96"/>
      <c r="CD355" s="55"/>
      <c r="CE355" s="96"/>
      <c r="CF355" s="147"/>
      <c r="CG355" s="146"/>
      <c r="CH355" s="146"/>
      <c r="CL355" s="26"/>
    </row>
    <row r="356" spans="1:90" ht="16.5" hidden="1">
      <c r="A356" t="s">
        <v>1529</v>
      </c>
      <c r="B356">
        <v>0</v>
      </c>
      <c r="D356" s="16" t="s">
        <v>857</v>
      </c>
      <c r="E356" t="s">
        <v>821</v>
      </c>
      <c r="G356" s="16" t="s">
        <v>834</v>
      </c>
      <c r="H356" s="197" t="s">
        <v>1412</v>
      </c>
      <c r="I356" s="9"/>
      <c r="J356" s="2"/>
      <c r="K356" s="164">
        <f t="shared" si="2186"/>
        <v>0</v>
      </c>
      <c r="L356" s="166" t="s">
        <v>1226</v>
      </c>
      <c r="M356" s="164">
        <f t="shared" si="2187"/>
        <v>0</v>
      </c>
      <c r="N356" s="166" t="s">
        <v>1226</v>
      </c>
      <c r="O356" s="164">
        <f t="shared" si="2173"/>
        <v>0</v>
      </c>
      <c r="P356" s="166" t="s">
        <v>1226</v>
      </c>
      <c r="Q356" s="10">
        <v>0</v>
      </c>
      <c r="R356" s="10">
        <v>0</v>
      </c>
      <c r="S356" s="3">
        <v>0</v>
      </c>
      <c r="T356" s="4">
        <v>0</v>
      </c>
      <c r="U356" s="164">
        <f t="shared" si="2174"/>
        <v>0</v>
      </c>
      <c r="V356" s="166" t="s">
        <v>1226</v>
      </c>
      <c r="W356" s="10">
        <v>1</v>
      </c>
      <c r="X356" s="4">
        <v>0</v>
      </c>
      <c r="Y356" s="10">
        <v>1</v>
      </c>
      <c r="Z356" s="4">
        <v>0</v>
      </c>
      <c r="AA356" s="10">
        <v>1</v>
      </c>
      <c r="AB356" s="10">
        <v>1</v>
      </c>
      <c r="AC356" s="3">
        <v>2</v>
      </c>
      <c r="AD356" s="4">
        <v>0</v>
      </c>
      <c r="AE356" s="164">
        <f t="shared" ref="AE356" si="2224">+AG356</f>
        <v>0</v>
      </c>
      <c r="AF356" s="166" t="s">
        <v>1226</v>
      </c>
      <c r="AG356" s="39">
        <v>0</v>
      </c>
      <c r="AH356" s="99">
        <v>0</v>
      </c>
      <c r="AI356" s="164">
        <f t="shared" ref="AI356" si="2225">+AK356</f>
        <v>0</v>
      </c>
      <c r="AJ356" s="166" t="s">
        <v>1226</v>
      </c>
      <c r="AK356" s="164">
        <f t="shared" ref="AK356" si="2226">+AM356</f>
        <v>0</v>
      </c>
      <c r="AL356" s="166" t="s">
        <v>1226</v>
      </c>
      <c r="AM356" s="3">
        <v>0</v>
      </c>
      <c r="AN356" s="4">
        <v>0</v>
      </c>
      <c r="AO356" s="164">
        <f t="shared" si="2185"/>
        <v>0</v>
      </c>
      <c r="AP356" s="166" t="s">
        <v>1226</v>
      </c>
      <c r="AQ356" s="135"/>
      <c r="AR356" s="39">
        <v>0</v>
      </c>
      <c r="AS356" s="128">
        <v>0</v>
      </c>
      <c r="AT356" s="164">
        <f t="shared" si="2206"/>
        <v>0</v>
      </c>
      <c r="AU356" s="166" t="s">
        <v>1226</v>
      </c>
      <c r="AV356" s="164">
        <f t="shared" si="2207"/>
        <v>0</v>
      </c>
      <c r="AW356" s="166" t="s">
        <v>1226</v>
      </c>
      <c r="AX356" s="164">
        <f t="shared" si="2178"/>
        <v>0</v>
      </c>
      <c r="AY356" s="166" t="s">
        <v>1226</v>
      </c>
      <c r="AZ356" s="164">
        <f t="shared" si="2179"/>
        <v>0</v>
      </c>
      <c r="BA356" s="166" t="s">
        <v>1226</v>
      </c>
      <c r="BB356" s="18">
        <v>0</v>
      </c>
      <c r="BC356" s="5">
        <v>0</v>
      </c>
      <c r="BD356" s="18">
        <v>0</v>
      </c>
      <c r="BE356" s="5">
        <v>0</v>
      </c>
      <c r="BF356" s="18">
        <v>0</v>
      </c>
      <c r="BG356" s="40">
        <v>0</v>
      </c>
      <c r="BH356" s="18">
        <v>0</v>
      </c>
      <c r="BI356" s="5">
        <v>0</v>
      </c>
      <c r="BJ356" s="164">
        <f t="shared" si="2180"/>
        <v>0</v>
      </c>
      <c r="BK356" s="166" t="s">
        <v>1226</v>
      </c>
      <c r="BL356" s="107">
        <v>0</v>
      </c>
      <c r="BM356" s="128">
        <v>0</v>
      </c>
      <c r="BN356" s="164">
        <f t="shared" si="2209"/>
        <v>0</v>
      </c>
      <c r="BO356" s="166" t="s">
        <v>1226</v>
      </c>
      <c r="BP356" s="164">
        <f t="shared" si="2210"/>
        <v>0</v>
      </c>
      <c r="BQ356" s="166" t="s">
        <v>1226</v>
      </c>
      <c r="BR356" s="164">
        <f t="shared" si="2211"/>
        <v>0</v>
      </c>
      <c r="BS356" s="166" t="s">
        <v>1226</v>
      </c>
      <c r="BT356" s="135"/>
      <c r="BU356" s="164">
        <f t="shared" si="2193"/>
        <v>0</v>
      </c>
      <c r="BV356" s="166" t="s">
        <v>1226</v>
      </c>
      <c r="BW356" s="146">
        <v>0</v>
      </c>
      <c r="BX356" s="147">
        <v>0</v>
      </c>
      <c r="BY356" s="164">
        <f t="shared" si="2212"/>
        <v>0</v>
      </c>
      <c r="BZ356" s="166" t="s">
        <v>1226</v>
      </c>
      <c r="CA356" s="146"/>
      <c r="CB356" s="147"/>
      <c r="CC356" s="96"/>
      <c r="CD356" s="55"/>
      <c r="CE356" s="96"/>
      <c r="CF356" s="147"/>
      <c r="CG356" s="146"/>
      <c r="CH356" s="146"/>
      <c r="CI356" t="s">
        <v>718</v>
      </c>
      <c r="CL356" s="26"/>
    </row>
    <row r="357" spans="1:90" ht="16.5" hidden="1">
      <c r="A357" t="s">
        <v>1529</v>
      </c>
      <c r="B357">
        <v>0</v>
      </c>
      <c r="D357" s="16" t="s">
        <v>857</v>
      </c>
      <c r="E357" t="s">
        <v>821</v>
      </c>
      <c r="G357" s="16" t="s">
        <v>834</v>
      </c>
      <c r="H357" s="197" t="s">
        <v>2846</v>
      </c>
      <c r="I357" s="9"/>
      <c r="J357" s="2"/>
      <c r="K357" s="164"/>
      <c r="L357" s="166"/>
      <c r="M357" s="164"/>
      <c r="N357" s="166"/>
      <c r="O357" s="164"/>
      <c r="P357" s="166"/>
      <c r="Q357" s="10"/>
      <c r="R357" s="10"/>
      <c r="S357" s="3"/>
      <c r="T357" s="4"/>
      <c r="U357" s="164"/>
      <c r="V357" s="166"/>
      <c r="W357" s="10"/>
      <c r="X357" s="4"/>
      <c r="Y357" s="10"/>
      <c r="Z357" s="4"/>
      <c r="AA357" s="10"/>
      <c r="AB357" s="10"/>
      <c r="AC357" s="3"/>
      <c r="AD357" s="4"/>
      <c r="AE357" s="164"/>
      <c r="AF357" s="166"/>
      <c r="AG357" s="39"/>
      <c r="AH357" s="99"/>
      <c r="AI357" s="164"/>
      <c r="AJ357" s="166"/>
      <c r="AK357" s="164"/>
      <c r="AL357" s="166"/>
      <c r="AM357" s="3"/>
      <c r="AN357" s="4"/>
      <c r="AO357" s="164"/>
      <c r="AP357" s="166"/>
      <c r="AQ357" s="135"/>
      <c r="AR357" s="39"/>
      <c r="AS357" s="128"/>
      <c r="AT357" s="164"/>
      <c r="AU357" s="166"/>
      <c r="AV357" s="164"/>
      <c r="AW357" s="166"/>
      <c r="AX357" s="164"/>
      <c r="AY357" s="166"/>
      <c r="AZ357" s="164"/>
      <c r="BA357" s="166"/>
      <c r="BB357" s="18"/>
      <c r="BC357" s="5"/>
      <c r="BD357" s="18"/>
      <c r="BE357" s="5"/>
      <c r="BF357" s="18"/>
      <c r="BG357" s="40"/>
      <c r="BH357" s="18"/>
      <c r="BI357" s="5"/>
      <c r="BJ357" s="164"/>
      <c r="BK357" s="166"/>
      <c r="BL357" s="107"/>
      <c r="BM357" s="128"/>
      <c r="BN357" s="164"/>
      <c r="BO357" s="166"/>
      <c r="BP357" s="164"/>
      <c r="BQ357" s="166"/>
      <c r="BR357" s="164"/>
      <c r="BS357" s="166"/>
      <c r="BT357" s="135"/>
      <c r="BU357" s="164" t="str">
        <f t="shared" ref="BU357" si="2227">+BW357</f>
        <v>?</v>
      </c>
      <c r="BV357" s="166" t="s">
        <v>1226</v>
      </c>
      <c r="BW357" s="175" t="s">
        <v>52</v>
      </c>
      <c r="BX357" s="179">
        <v>0</v>
      </c>
      <c r="BY357" s="164" t="str">
        <f t="shared" ref="BY357" si="2228">+BW357</f>
        <v>?</v>
      </c>
      <c r="BZ357" s="166" t="s">
        <v>1226</v>
      </c>
      <c r="CA357" s="146"/>
      <c r="CB357" s="147"/>
      <c r="CC357" s="96"/>
      <c r="CD357" s="55"/>
      <c r="CE357" s="96"/>
      <c r="CF357" s="147"/>
      <c r="CG357" s="146"/>
      <c r="CH357" s="146"/>
      <c r="CL357" s="26"/>
    </row>
    <row r="358" spans="1:90" ht="16.5" hidden="1">
      <c r="A358" t="s">
        <v>1529</v>
      </c>
      <c r="B358">
        <v>0</v>
      </c>
      <c r="D358" s="16" t="s">
        <v>172</v>
      </c>
      <c r="E358" t="s">
        <v>821</v>
      </c>
      <c r="G358" s="16" t="s">
        <v>834</v>
      </c>
      <c r="H358" s="197" t="s">
        <v>1413</v>
      </c>
      <c r="I358" s="22">
        <v>0</v>
      </c>
      <c r="J358" s="21" t="s">
        <v>54</v>
      </c>
      <c r="K358" s="164">
        <f t="shared" si="2186"/>
        <v>0</v>
      </c>
      <c r="L358" s="166" t="s">
        <v>1226</v>
      </c>
      <c r="M358" s="164">
        <f t="shared" si="2187"/>
        <v>0</v>
      </c>
      <c r="N358" s="166" t="s">
        <v>1226</v>
      </c>
      <c r="O358" s="164">
        <f t="shared" si="2173"/>
        <v>0</v>
      </c>
      <c r="P358" s="166" t="s">
        <v>1226</v>
      </c>
      <c r="Q358" s="3">
        <v>0</v>
      </c>
      <c r="R358" s="4">
        <v>0</v>
      </c>
      <c r="S358" s="3">
        <v>0</v>
      </c>
      <c r="T358" s="4">
        <v>0</v>
      </c>
      <c r="U358" s="164">
        <f t="shared" si="2174"/>
        <v>0</v>
      </c>
      <c r="V358" s="166" t="s">
        <v>1226</v>
      </c>
      <c r="W358" s="10">
        <v>0</v>
      </c>
      <c r="X358" s="4">
        <v>0</v>
      </c>
      <c r="Y358" s="3">
        <v>0</v>
      </c>
      <c r="Z358" s="4">
        <v>0</v>
      </c>
      <c r="AA358" s="10">
        <v>0</v>
      </c>
      <c r="AB358" s="10">
        <v>0</v>
      </c>
      <c r="AC358" s="3">
        <v>0</v>
      </c>
      <c r="AD358" s="4">
        <v>4</v>
      </c>
      <c r="AE358" s="164" t="s">
        <v>1226</v>
      </c>
      <c r="AF358" s="166">
        <f>+AH358</f>
        <v>3</v>
      </c>
      <c r="AG358" s="39">
        <v>0</v>
      </c>
      <c r="AH358" s="99">
        <v>3</v>
      </c>
      <c r="AI358" s="164">
        <f t="shared" ref="AI358" si="2229">+AK358</f>
        <v>0</v>
      </c>
      <c r="AJ358" s="166" t="s">
        <v>1226</v>
      </c>
      <c r="AK358" s="164">
        <f t="shared" ref="AK358" si="2230">+AM358</f>
        <v>0</v>
      </c>
      <c r="AL358" s="166" t="s">
        <v>1226</v>
      </c>
      <c r="AM358" s="3">
        <v>0</v>
      </c>
      <c r="AN358" s="4">
        <v>0</v>
      </c>
      <c r="AO358" s="164">
        <f t="shared" si="2185"/>
        <v>0</v>
      </c>
      <c r="AP358" s="166" t="s">
        <v>1226</v>
      </c>
      <c r="AQ358" s="132"/>
      <c r="AR358" s="39">
        <v>0</v>
      </c>
      <c r="AS358" s="128">
        <v>0</v>
      </c>
      <c r="AT358" s="164">
        <f t="shared" ref="AT358" si="2231">+AV358</f>
        <v>0</v>
      </c>
      <c r="AU358" s="166" t="s">
        <v>1226</v>
      </c>
      <c r="AV358" s="39">
        <v>0</v>
      </c>
      <c r="AW358" s="40">
        <v>0</v>
      </c>
      <c r="AX358" s="164">
        <f t="shared" si="2178"/>
        <v>0</v>
      </c>
      <c r="AY358" s="166" t="s">
        <v>1226</v>
      </c>
      <c r="AZ358" s="164">
        <f t="shared" si="2179"/>
        <v>0</v>
      </c>
      <c r="BA358" s="166" t="s">
        <v>1226</v>
      </c>
      <c r="BB358" s="18">
        <v>0</v>
      </c>
      <c r="BC358" s="5">
        <v>0</v>
      </c>
      <c r="BD358" s="18">
        <v>0</v>
      </c>
      <c r="BE358" s="5">
        <v>0</v>
      </c>
      <c r="BF358" s="18">
        <v>0</v>
      </c>
      <c r="BG358" s="40">
        <v>0</v>
      </c>
      <c r="BH358" s="18">
        <v>0</v>
      </c>
      <c r="BI358" s="5">
        <v>0</v>
      </c>
      <c r="BJ358" s="164">
        <f t="shared" si="2180"/>
        <v>0</v>
      </c>
      <c r="BK358" s="166" t="s">
        <v>1226</v>
      </c>
      <c r="BL358" s="107">
        <v>0</v>
      </c>
      <c r="BM358" s="128">
        <v>0</v>
      </c>
      <c r="BN358" s="164">
        <f t="shared" si="2209"/>
        <v>0</v>
      </c>
      <c r="BO358" s="166" t="s">
        <v>1226</v>
      </c>
      <c r="BP358" s="164">
        <f t="shared" si="2210"/>
        <v>0</v>
      </c>
      <c r="BQ358" s="166" t="s">
        <v>1226</v>
      </c>
      <c r="BR358" s="164">
        <f t="shared" si="2211"/>
        <v>0</v>
      </c>
      <c r="BS358" s="166" t="s">
        <v>1226</v>
      </c>
      <c r="BT358" s="135"/>
      <c r="BU358" s="164">
        <f t="shared" si="2193"/>
        <v>0</v>
      </c>
      <c r="BV358" s="166" t="s">
        <v>1226</v>
      </c>
      <c r="BW358" s="146">
        <v>0</v>
      </c>
      <c r="BX358" s="147">
        <v>0</v>
      </c>
      <c r="BY358" s="164">
        <f t="shared" si="2212"/>
        <v>0</v>
      </c>
      <c r="BZ358" s="166" t="s">
        <v>1226</v>
      </c>
      <c r="CA358" s="146"/>
      <c r="CB358" s="147"/>
      <c r="CC358" s="96"/>
      <c r="CD358" s="55"/>
      <c r="CE358" s="96"/>
      <c r="CF358" s="147"/>
      <c r="CG358" s="146"/>
      <c r="CH358" s="146"/>
      <c r="CI358" t="s">
        <v>712</v>
      </c>
      <c r="CL358" s="26"/>
    </row>
    <row r="359" spans="1:90" ht="16.5" hidden="1">
      <c r="A359" t="s">
        <v>1529</v>
      </c>
      <c r="B359">
        <v>0</v>
      </c>
      <c r="D359" s="16" t="s">
        <v>172</v>
      </c>
      <c r="E359" t="s">
        <v>821</v>
      </c>
      <c r="G359" s="16" t="s">
        <v>834</v>
      </c>
      <c r="H359" s="197" t="s">
        <v>1414</v>
      </c>
      <c r="I359" s="9"/>
      <c r="J359" s="2"/>
      <c r="K359" s="164">
        <f t="shared" si="2186"/>
        <v>0</v>
      </c>
      <c r="L359" s="166" t="s">
        <v>1226</v>
      </c>
      <c r="M359" s="164">
        <f t="shared" si="2187"/>
        <v>0</v>
      </c>
      <c r="N359" s="166" t="s">
        <v>1226</v>
      </c>
      <c r="O359" s="164">
        <f t="shared" si="2173"/>
        <v>0</v>
      </c>
      <c r="P359" s="166" t="s">
        <v>1226</v>
      </c>
      <c r="Q359" s="3">
        <v>0</v>
      </c>
      <c r="R359" s="4">
        <v>0</v>
      </c>
      <c r="S359" s="3">
        <v>0</v>
      </c>
      <c r="T359" s="4">
        <v>0</v>
      </c>
      <c r="U359" s="164">
        <f t="shared" si="2174"/>
        <v>0</v>
      </c>
      <c r="V359" s="166" t="s">
        <v>1226</v>
      </c>
      <c r="W359" s="10">
        <v>0</v>
      </c>
      <c r="X359" s="4">
        <v>0</v>
      </c>
      <c r="Y359" s="3">
        <v>0</v>
      </c>
      <c r="Z359" s="4">
        <v>0</v>
      </c>
      <c r="AA359" s="10">
        <v>0</v>
      </c>
      <c r="AB359" s="4">
        <v>0</v>
      </c>
      <c r="AC359" s="10">
        <v>0</v>
      </c>
      <c r="AD359" s="4">
        <v>0</v>
      </c>
      <c r="AE359" s="164">
        <f t="shared" ref="AE359:AE372" si="2232">+AG359</f>
        <v>0</v>
      </c>
      <c r="AF359" s="166" t="s">
        <v>1226</v>
      </c>
      <c r="AG359" s="39">
        <v>0</v>
      </c>
      <c r="AH359" s="4">
        <v>0</v>
      </c>
      <c r="AI359" s="164">
        <f t="shared" ref="AI359" si="2233">+AK359</f>
        <v>0</v>
      </c>
      <c r="AJ359" s="166" t="s">
        <v>1226</v>
      </c>
      <c r="AK359" s="164">
        <f t="shared" ref="AK359" si="2234">+AM359</f>
        <v>0</v>
      </c>
      <c r="AL359" s="166" t="s">
        <v>1226</v>
      </c>
      <c r="AM359" s="3">
        <v>0</v>
      </c>
      <c r="AN359" s="4">
        <v>0</v>
      </c>
      <c r="AO359" s="164">
        <f t="shared" si="2185"/>
        <v>0</v>
      </c>
      <c r="AP359" s="166" t="s">
        <v>1226</v>
      </c>
      <c r="AQ359" s="132"/>
      <c r="AR359" s="39">
        <v>0</v>
      </c>
      <c r="AS359" s="128">
        <v>0</v>
      </c>
      <c r="AT359" s="52">
        <v>0</v>
      </c>
      <c r="AU359" s="5">
        <v>0</v>
      </c>
      <c r="AV359" s="39">
        <v>0</v>
      </c>
      <c r="AW359" s="40">
        <v>0</v>
      </c>
      <c r="AX359" s="164">
        <f t="shared" si="2178"/>
        <v>0</v>
      </c>
      <c r="AY359" s="166" t="s">
        <v>1226</v>
      </c>
      <c r="AZ359" s="164">
        <f t="shared" si="2179"/>
        <v>0</v>
      </c>
      <c r="BA359" s="166" t="s">
        <v>1226</v>
      </c>
      <c r="BB359" s="18">
        <v>0</v>
      </c>
      <c r="BC359" s="5">
        <v>0</v>
      </c>
      <c r="BD359" s="18">
        <v>0</v>
      </c>
      <c r="BE359" s="5">
        <v>0</v>
      </c>
      <c r="BF359" s="18">
        <v>0</v>
      </c>
      <c r="BG359" s="40">
        <v>0</v>
      </c>
      <c r="BH359" s="18">
        <v>0</v>
      </c>
      <c r="BI359" s="5">
        <v>0</v>
      </c>
      <c r="BJ359" s="164">
        <f t="shared" si="2180"/>
        <v>0</v>
      </c>
      <c r="BK359" s="166" t="s">
        <v>1226</v>
      </c>
      <c r="BL359" s="107">
        <v>0</v>
      </c>
      <c r="BM359" s="128">
        <v>0</v>
      </c>
      <c r="BN359" s="164">
        <f t="shared" si="2209"/>
        <v>0</v>
      </c>
      <c r="BO359" s="166" t="s">
        <v>1226</v>
      </c>
      <c r="BP359" s="164">
        <f t="shared" si="2210"/>
        <v>0</v>
      </c>
      <c r="BQ359" s="166" t="s">
        <v>1226</v>
      </c>
      <c r="BR359" s="164">
        <f t="shared" si="2211"/>
        <v>0</v>
      </c>
      <c r="BS359" s="166" t="s">
        <v>1226</v>
      </c>
      <c r="BT359" s="135"/>
      <c r="BU359" s="164">
        <f t="shared" si="2193"/>
        <v>0</v>
      </c>
      <c r="BV359" s="166" t="s">
        <v>1226</v>
      </c>
      <c r="BW359" s="146">
        <v>0</v>
      </c>
      <c r="BX359" s="147">
        <v>0</v>
      </c>
      <c r="BY359" s="164">
        <f t="shared" si="2212"/>
        <v>0</v>
      </c>
      <c r="BZ359" s="166" t="s">
        <v>1226</v>
      </c>
      <c r="CA359" s="146"/>
      <c r="CB359" s="147"/>
      <c r="CC359" s="96"/>
      <c r="CD359" s="55"/>
      <c r="CE359" s="96"/>
      <c r="CF359" s="147"/>
      <c r="CG359" s="146"/>
      <c r="CH359" s="146"/>
      <c r="CI359" t="s">
        <v>713</v>
      </c>
      <c r="CL359" s="26"/>
    </row>
    <row r="360" spans="1:90" ht="16.5" hidden="1">
      <c r="A360" t="s">
        <v>1529</v>
      </c>
      <c r="B360">
        <v>0</v>
      </c>
      <c r="D360" s="16" t="s">
        <v>172</v>
      </c>
      <c r="E360" t="s">
        <v>821</v>
      </c>
      <c r="G360" s="16" t="s">
        <v>834</v>
      </c>
      <c r="H360" s="197" t="s">
        <v>1415</v>
      </c>
      <c r="I360" s="9"/>
      <c r="J360" s="2"/>
      <c r="K360" s="164">
        <f t="shared" si="2186"/>
        <v>0</v>
      </c>
      <c r="L360" s="166" t="s">
        <v>1226</v>
      </c>
      <c r="M360" s="164">
        <f t="shared" si="2187"/>
        <v>0</v>
      </c>
      <c r="N360" s="166" t="s">
        <v>1226</v>
      </c>
      <c r="O360" s="164">
        <f t="shared" si="2173"/>
        <v>0</v>
      </c>
      <c r="P360" s="166" t="s">
        <v>1226</v>
      </c>
      <c r="Q360" s="3">
        <v>0</v>
      </c>
      <c r="R360" s="4">
        <v>0</v>
      </c>
      <c r="S360" s="3">
        <v>0</v>
      </c>
      <c r="T360" s="4">
        <v>0</v>
      </c>
      <c r="U360" s="164">
        <f t="shared" si="2174"/>
        <v>0</v>
      </c>
      <c r="V360" s="166" t="s">
        <v>1226</v>
      </c>
      <c r="W360" s="10">
        <v>0</v>
      </c>
      <c r="X360" s="4">
        <v>0</v>
      </c>
      <c r="Y360" s="3">
        <v>0</v>
      </c>
      <c r="Z360" s="4">
        <v>0</v>
      </c>
      <c r="AA360" s="10">
        <v>0</v>
      </c>
      <c r="AB360" s="4">
        <v>0</v>
      </c>
      <c r="AC360" s="10">
        <v>1</v>
      </c>
      <c r="AD360" s="4">
        <v>0</v>
      </c>
      <c r="AE360" s="164">
        <f t="shared" si="2232"/>
        <v>0</v>
      </c>
      <c r="AF360" s="166" t="s">
        <v>1226</v>
      </c>
      <c r="AG360" s="39">
        <v>0</v>
      </c>
      <c r="AH360" s="99">
        <v>0</v>
      </c>
      <c r="AI360" s="164">
        <f t="shared" ref="AI360" si="2235">+AK360</f>
        <v>0</v>
      </c>
      <c r="AJ360" s="166" t="s">
        <v>1226</v>
      </c>
      <c r="AK360" s="164">
        <f t="shared" ref="AK360" si="2236">+AM360</f>
        <v>0</v>
      </c>
      <c r="AL360" s="166" t="s">
        <v>1226</v>
      </c>
      <c r="AM360" s="3">
        <v>0</v>
      </c>
      <c r="AN360" s="4">
        <v>0</v>
      </c>
      <c r="AO360" s="164">
        <f t="shared" si="2185"/>
        <v>0</v>
      </c>
      <c r="AP360" s="166" t="s">
        <v>1226</v>
      </c>
      <c r="AQ360" s="135"/>
      <c r="AR360" s="39">
        <v>0</v>
      </c>
      <c r="AS360" s="128">
        <v>1</v>
      </c>
      <c r="AT360" s="164">
        <f t="shared" ref="AT360:AT365" si="2237">+AV360</f>
        <v>0</v>
      </c>
      <c r="AU360" s="166" t="s">
        <v>1226</v>
      </c>
      <c r="AV360" s="164">
        <f t="shared" ref="AV360:AV365" si="2238">+AX360</f>
        <v>0</v>
      </c>
      <c r="AW360" s="166" t="s">
        <v>1226</v>
      </c>
      <c r="AX360" s="164">
        <f t="shared" si="2178"/>
        <v>0</v>
      </c>
      <c r="AY360" s="166" t="s">
        <v>1226</v>
      </c>
      <c r="AZ360" s="164">
        <f t="shared" si="2179"/>
        <v>0</v>
      </c>
      <c r="BA360" s="166" t="s">
        <v>1226</v>
      </c>
      <c r="BB360" s="18">
        <v>0</v>
      </c>
      <c r="BC360" s="5">
        <v>0</v>
      </c>
      <c r="BD360" s="18">
        <v>0</v>
      </c>
      <c r="BE360" s="5">
        <v>0</v>
      </c>
      <c r="BF360" s="58">
        <f t="shared" ref="BF360" si="2239">+BD360</f>
        <v>0</v>
      </c>
      <c r="BG360" s="166" t="s">
        <v>1226</v>
      </c>
      <c r="BH360" s="18">
        <v>0</v>
      </c>
      <c r="BI360" s="5">
        <v>0</v>
      </c>
      <c r="BJ360" s="164">
        <f t="shared" si="2180"/>
        <v>0</v>
      </c>
      <c r="BK360" s="166" t="s">
        <v>1226</v>
      </c>
      <c r="BL360" s="107">
        <v>0</v>
      </c>
      <c r="BM360" s="128">
        <v>0</v>
      </c>
      <c r="BN360" s="164">
        <f t="shared" si="2209"/>
        <v>0</v>
      </c>
      <c r="BO360" s="166" t="s">
        <v>1226</v>
      </c>
      <c r="BP360" s="164">
        <f t="shared" si="2210"/>
        <v>0</v>
      </c>
      <c r="BQ360" s="166" t="s">
        <v>1226</v>
      </c>
      <c r="BR360" s="164">
        <f t="shared" si="2211"/>
        <v>0</v>
      </c>
      <c r="BS360" s="166" t="s">
        <v>1226</v>
      </c>
      <c r="BT360" s="135"/>
      <c r="BU360" s="164">
        <f t="shared" si="2193"/>
        <v>0</v>
      </c>
      <c r="BV360" s="166" t="s">
        <v>1226</v>
      </c>
      <c r="BW360" s="146">
        <v>0</v>
      </c>
      <c r="BX360" s="147">
        <v>0</v>
      </c>
      <c r="BY360" s="164">
        <f t="shared" si="2212"/>
        <v>0</v>
      </c>
      <c r="BZ360" s="166" t="s">
        <v>1226</v>
      </c>
      <c r="CA360" s="146"/>
      <c r="CB360" s="147"/>
      <c r="CC360" s="96"/>
      <c r="CD360" s="55"/>
      <c r="CE360" s="96"/>
      <c r="CF360" s="147"/>
      <c r="CG360" s="146"/>
      <c r="CH360" s="146"/>
      <c r="CI360" t="s">
        <v>714</v>
      </c>
      <c r="CL360" s="26"/>
    </row>
    <row r="361" spans="1:90" ht="16.5" hidden="1">
      <c r="A361" t="s">
        <v>1529</v>
      </c>
      <c r="B361">
        <v>0</v>
      </c>
      <c r="D361" s="16" t="s">
        <v>172</v>
      </c>
      <c r="E361" t="s">
        <v>821</v>
      </c>
      <c r="G361" s="16" t="s">
        <v>834</v>
      </c>
      <c r="H361" s="197" t="s">
        <v>1416</v>
      </c>
      <c r="I361" s="9"/>
      <c r="J361" s="2"/>
      <c r="K361" s="164">
        <f t="shared" si="2186"/>
        <v>0</v>
      </c>
      <c r="L361" s="166" t="s">
        <v>1226</v>
      </c>
      <c r="M361" s="164">
        <f t="shared" si="2187"/>
        <v>0</v>
      </c>
      <c r="N361" s="166" t="s">
        <v>1226</v>
      </c>
      <c r="O361" s="164">
        <f t="shared" si="2173"/>
        <v>0</v>
      </c>
      <c r="P361" s="166" t="s">
        <v>1226</v>
      </c>
      <c r="Q361" s="3">
        <v>0</v>
      </c>
      <c r="R361" s="4">
        <v>0</v>
      </c>
      <c r="S361" s="3">
        <v>0</v>
      </c>
      <c r="T361" s="4">
        <v>0</v>
      </c>
      <c r="U361" s="164">
        <f t="shared" si="2174"/>
        <v>0</v>
      </c>
      <c r="V361" s="166" t="s">
        <v>1226</v>
      </c>
      <c r="W361" s="10">
        <v>0</v>
      </c>
      <c r="X361" s="4">
        <v>0</v>
      </c>
      <c r="Y361" s="3">
        <v>0</v>
      </c>
      <c r="Z361" s="4">
        <v>0</v>
      </c>
      <c r="AA361" s="10">
        <v>0</v>
      </c>
      <c r="AB361" s="4">
        <v>0</v>
      </c>
      <c r="AC361" s="10">
        <v>0</v>
      </c>
      <c r="AD361" s="4">
        <v>0</v>
      </c>
      <c r="AE361" s="164">
        <f t="shared" si="2232"/>
        <v>0</v>
      </c>
      <c r="AF361" s="166" t="s">
        <v>1226</v>
      </c>
      <c r="AG361" s="39">
        <v>0</v>
      </c>
      <c r="AH361" s="99">
        <v>0</v>
      </c>
      <c r="AI361" s="164">
        <f t="shared" ref="AI361" si="2240">+AK361</f>
        <v>0</v>
      </c>
      <c r="AJ361" s="166" t="s">
        <v>1226</v>
      </c>
      <c r="AK361" s="164">
        <f t="shared" ref="AK361" si="2241">+AM361</f>
        <v>0</v>
      </c>
      <c r="AL361" s="166" t="s">
        <v>1226</v>
      </c>
      <c r="AM361" s="3">
        <v>0</v>
      </c>
      <c r="AN361" s="4">
        <v>0</v>
      </c>
      <c r="AO361" s="164">
        <f t="shared" si="2185"/>
        <v>0</v>
      </c>
      <c r="AP361" s="166" t="s">
        <v>1226</v>
      </c>
      <c r="AQ361" s="135"/>
      <c r="AR361" s="39">
        <v>1</v>
      </c>
      <c r="AS361" s="128"/>
      <c r="AT361" s="164">
        <f t="shared" si="2237"/>
        <v>0</v>
      </c>
      <c r="AU361" s="166" t="s">
        <v>1226</v>
      </c>
      <c r="AV361" s="164">
        <f t="shared" si="2238"/>
        <v>0</v>
      </c>
      <c r="AW361" s="166" t="s">
        <v>1226</v>
      </c>
      <c r="AX361" s="164">
        <f t="shared" si="2178"/>
        <v>0</v>
      </c>
      <c r="AY361" s="166" t="s">
        <v>1226</v>
      </c>
      <c r="AZ361" s="164">
        <f t="shared" si="2179"/>
        <v>0</v>
      </c>
      <c r="BA361" s="166" t="s">
        <v>1226</v>
      </c>
      <c r="BB361" s="18">
        <v>0</v>
      </c>
      <c r="BC361" s="5">
        <v>0</v>
      </c>
      <c r="BD361" s="18">
        <v>0</v>
      </c>
      <c r="BE361" s="5">
        <v>0</v>
      </c>
      <c r="BF361" s="58">
        <f t="shared" ref="BF361" si="2242">+BD361</f>
        <v>0</v>
      </c>
      <c r="BG361" s="166" t="s">
        <v>1226</v>
      </c>
      <c r="BH361" s="18">
        <v>0</v>
      </c>
      <c r="BI361" s="5">
        <v>0</v>
      </c>
      <c r="BJ361" s="164">
        <f t="shared" si="2180"/>
        <v>0</v>
      </c>
      <c r="BK361" s="166" t="s">
        <v>1226</v>
      </c>
      <c r="BL361" s="107">
        <v>0</v>
      </c>
      <c r="BM361" s="128">
        <v>0</v>
      </c>
      <c r="BN361" s="164">
        <f t="shared" si="2209"/>
        <v>0</v>
      </c>
      <c r="BO361" s="166" t="s">
        <v>1226</v>
      </c>
      <c r="BP361" s="164">
        <f t="shared" si="2210"/>
        <v>0</v>
      </c>
      <c r="BQ361" s="166" t="s">
        <v>1226</v>
      </c>
      <c r="BR361" s="164">
        <f t="shared" si="2211"/>
        <v>0</v>
      </c>
      <c r="BS361" s="166" t="s">
        <v>1226</v>
      </c>
      <c r="BT361" s="135"/>
      <c r="BU361" s="164">
        <f t="shared" si="2193"/>
        <v>0</v>
      </c>
      <c r="BV361" s="166" t="s">
        <v>1226</v>
      </c>
      <c r="BW361" s="146">
        <v>0</v>
      </c>
      <c r="BX361" s="147">
        <v>0</v>
      </c>
      <c r="BY361" s="164">
        <f t="shared" si="2212"/>
        <v>0</v>
      </c>
      <c r="BZ361" s="166" t="s">
        <v>1226</v>
      </c>
      <c r="CA361" s="146"/>
      <c r="CB361" s="147"/>
      <c r="CC361" s="96"/>
      <c r="CD361" s="55"/>
      <c r="CE361" s="96"/>
      <c r="CF361" s="147"/>
      <c r="CG361" s="146"/>
      <c r="CH361" s="146"/>
      <c r="CI361" t="s">
        <v>718</v>
      </c>
      <c r="CL361" s="26"/>
    </row>
    <row r="362" spans="1:90" ht="16.5" hidden="1">
      <c r="A362" t="s">
        <v>1529</v>
      </c>
      <c r="B362">
        <v>0</v>
      </c>
      <c r="D362" s="16" t="s">
        <v>172</v>
      </c>
      <c r="E362" t="s">
        <v>821</v>
      </c>
      <c r="G362" s="16" t="s">
        <v>834</v>
      </c>
      <c r="H362" s="197" t="s">
        <v>1551</v>
      </c>
      <c r="I362" s="9"/>
      <c r="J362" s="2"/>
      <c r="K362" s="164">
        <f t="shared" si="2186"/>
        <v>0</v>
      </c>
      <c r="L362" s="166" t="s">
        <v>1226</v>
      </c>
      <c r="M362" s="164">
        <f t="shared" ref="M362" si="2243">+O362</f>
        <v>0</v>
      </c>
      <c r="N362" s="166" t="s">
        <v>1226</v>
      </c>
      <c r="O362" s="164">
        <f t="shared" ref="O362" si="2244">+Q362</f>
        <v>0</v>
      </c>
      <c r="P362" s="166" t="s">
        <v>1226</v>
      </c>
      <c r="Q362" s="3">
        <v>0</v>
      </c>
      <c r="R362" s="4">
        <v>0</v>
      </c>
      <c r="S362" s="3">
        <v>0</v>
      </c>
      <c r="T362" s="4">
        <v>0</v>
      </c>
      <c r="U362" s="164">
        <f t="shared" ref="U362" si="2245">+S362</f>
        <v>0</v>
      </c>
      <c r="V362" s="166" t="s">
        <v>1226</v>
      </c>
      <c r="W362" s="10">
        <v>0</v>
      </c>
      <c r="X362" s="4">
        <v>0</v>
      </c>
      <c r="Y362" s="3">
        <v>0</v>
      </c>
      <c r="Z362" s="4">
        <v>0</v>
      </c>
      <c r="AA362" s="10">
        <v>0</v>
      </c>
      <c r="AB362" s="4">
        <v>0</v>
      </c>
      <c r="AC362" s="30">
        <v>1</v>
      </c>
      <c r="AD362" s="4">
        <v>0</v>
      </c>
      <c r="AE362" s="164">
        <f t="shared" ref="AE362" si="2246">+AG362</f>
        <v>0</v>
      </c>
      <c r="AF362" s="166" t="s">
        <v>1226</v>
      </c>
      <c r="AG362" s="39">
        <v>0</v>
      </c>
      <c r="AH362" s="99">
        <v>0</v>
      </c>
      <c r="AI362" s="164">
        <f t="shared" ref="AI362" si="2247">+AK362</f>
        <v>0</v>
      </c>
      <c r="AJ362" s="166" t="s">
        <v>1226</v>
      </c>
      <c r="AK362" s="164">
        <f t="shared" ref="AK362" si="2248">+AM362</f>
        <v>0</v>
      </c>
      <c r="AL362" s="166" t="s">
        <v>1226</v>
      </c>
      <c r="AM362" s="3">
        <v>0</v>
      </c>
      <c r="AN362" s="4">
        <v>0</v>
      </c>
      <c r="AO362" s="164">
        <f t="shared" ref="AO362" si="2249">+AM362</f>
        <v>0</v>
      </c>
      <c r="AP362" s="166" t="s">
        <v>1226</v>
      </c>
      <c r="AQ362" s="200">
        <v>42248</v>
      </c>
      <c r="AR362" s="39"/>
      <c r="AS362" s="128"/>
      <c r="AT362" s="164"/>
      <c r="AU362" s="166"/>
      <c r="AV362" s="164"/>
      <c r="AW362" s="166"/>
      <c r="AX362" s="164"/>
      <c r="AY362" s="166"/>
      <c r="AZ362" s="164"/>
      <c r="BA362" s="166"/>
      <c r="BB362" s="18"/>
      <c r="BC362" s="5"/>
      <c r="BD362" s="18"/>
      <c r="BE362" s="5"/>
      <c r="BF362" s="101"/>
      <c r="BG362" s="168"/>
      <c r="BH362" s="18"/>
      <c r="BI362" s="5"/>
      <c r="BJ362" s="164"/>
      <c r="BK362" s="166"/>
      <c r="BL362" s="107">
        <v>0</v>
      </c>
      <c r="BM362" s="128">
        <v>0</v>
      </c>
      <c r="BN362" s="164">
        <f t="shared" ref="BN362" si="2250">+BL362</f>
        <v>0</v>
      </c>
      <c r="BO362" s="166" t="s">
        <v>1226</v>
      </c>
      <c r="BP362" s="164">
        <f t="shared" ref="BP362" si="2251">+BN362</f>
        <v>0</v>
      </c>
      <c r="BQ362" s="166" t="s">
        <v>1226</v>
      </c>
      <c r="BR362" s="164">
        <f t="shared" si="2211"/>
        <v>0</v>
      </c>
      <c r="BS362" s="166" t="s">
        <v>1226</v>
      </c>
      <c r="BT362" s="135"/>
      <c r="BU362" s="164">
        <f t="shared" si="2193"/>
        <v>0</v>
      </c>
      <c r="BV362" s="166" t="s">
        <v>1226</v>
      </c>
      <c r="BW362" s="146">
        <v>0</v>
      </c>
      <c r="BX362" s="147">
        <v>0</v>
      </c>
      <c r="BY362" s="164">
        <f t="shared" si="2212"/>
        <v>0</v>
      </c>
      <c r="BZ362" s="166" t="s">
        <v>1226</v>
      </c>
      <c r="CA362" s="146"/>
      <c r="CB362" s="147"/>
      <c r="CC362" s="96"/>
      <c r="CD362" s="55"/>
      <c r="CE362" s="96"/>
      <c r="CF362" s="147"/>
      <c r="CG362" s="146"/>
      <c r="CH362" s="146"/>
      <c r="CL362" s="26"/>
    </row>
    <row r="363" spans="1:90" ht="16.5" hidden="1">
      <c r="A363" t="s">
        <v>1529</v>
      </c>
      <c r="B363">
        <v>0</v>
      </c>
      <c r="D363" s="16" t="s">
        <v>172</v>
      </c>
      <c r="E363" t="s">
        <v>821</v>
      </c>
      <c r="G363" s="16" t="s">
        <v>834</v>
      </c>
      <c r="H363" s="197" t="s">
        <v>2746</v>
      </c>
      <c r="I363" s="9"/>
      <c r="J363" s="2"/>
      <c r="K363" s="164"/>
      <c r="L363" s="166"/>
      <c r="M363" s="164"/>
      <c r="N363" s="166"/>
      <c r="O363" s="164"/>
      <c r="P363" s="166"/>
      <c r="Q363" s="3"/>
      <c r="R363" s="4"/>
      <c r="S363" s="3"/>
      <c r="T363" s="4"/>
      <c r="U363" s="164"/>
      <c r="V363" s="166"/>
      <c r="W363" s="10"/>
      <c r="X363" s="4"/>
      <c r="Y363" s="3"/>
      <c r="Z363" s="4"/>
      <c r="AA363" s="10"/>
      <c r="AB363" s="4"/>
      <c r="AC363" s="30"/>
      <c r="AD363" s="4"/>
      <c r="AE363" s="164"/>
      <c r="AF363" s="166"/>
      <c r="AG363" s="39"/>
      <c r="AH363" s="99"/>
      <c r="AI363" s="164"/>
      <c r="AJ363" s="166"/>
      <c r="AK363" s="164"/>
      <c r="AL363" s="166"/>
      <c r="AM363" s="3"/>
      <c r="AN363" s="4"/>
      <c r="AO363" s="164"/>
      <c r="AP363" s="166"/>
      <c r="AQ363" s="200"/>
      <c r="AR363" s="39"/>
      <c r="AS363" s="128"/>
      <c r="AT363" s="164"/>
      <c r="AU363" s="166"/>
      <c r="AV363" s="164"/>
      <c r="AW363" s="166"/>
      <c r="AX363" s="164"/>
      <c r="AY363" s="166"/>
      <c r="AZ363" s="164"/>
      <c r="BA363" s="166"/>
      <c r="BB363" s="18"/>
      <c r="BC363" s="5"/>
      <c r="BD363" s="18"/>
      <c r="BE363" s="5"/>
      <c r="BF363" s="101"/>
      <c r="BG363" s="168"/>
      <c r="BH363" s="18"/>
      <c r="BI363" s="5"/>
      <c r="BJ363" s="164"/>
      <c r="BK363" s="166"/>
      <c r="BL363" s="107">
        <v>1</v>
      </c>
      <c r="BM363" s="128">
        <v>0</v>
      </c>
      <c r="BN363" s="164">
        <v>0</v>
      </c>
      <c r="BO363" s="166" t="s">
        <v>1226</v>
      </c>
      <c r="BP363" s="164">
        <f t="shared" ref="BP363" si="2252">+BN363</f>
        <v>0</v>
      </c>
      <c r="BQ363" s="166" t="s">
        <v>1226</v>
      </c>
      <c r="BR363" s="164">
        <f t="shared" si="2211"/>
        <v>0</v>
      </c>
      <c r="BS363" s="166" t="s">
        <v>1226</v>
      </c>
      <c r="BT363" s="135"/>
      <c r="BU363" s="164">
        <f t="shared" si="2193"/>
        <v>0</v>
      </c>
      <c r="BV363" s="166" t="s">
        <v>1226</v>
      </c>
      <c r="BW363" s="146">
        <v>0</v>
      </c>
      <c r="BX363" s="147">
        <v>0</v>
      </c>
      <c r="BY363" s="164">
        <f t="shared" si="2212"/>
        <v>0</v>
      </c>
      <c r="BZ363" s="166" t="s">
        <v>1226</v>
      </c>
      <c r="CA363" s="146"/>
      <c r="CB363" s="147"/>
      <c r="CC363" s="96"/>
      <c r="CD363" s="55"/>
      <c r="CE363" s="96"/>
      <c r="CF363" s="147"/>
      <c r="CG363" s="146"/>
      <c r="CH363" s="146"/>
      <c r="CL363" s="26"/>
    </row>
    <row r="364" spans="1:90" ht="16.5" hidden="1">
      <c r="A364" t="s">
        <v>1529</v>
      </c>
      <c r="B364">
        <v>0</v>
      </c>
      <c r="D364" s="16" t="s">
        <v>172</v>
      </c>
      <c r="E364" t="s">
        <v>821</v>
      </c>
      <c r="G364" s="16" t="s">
        <v>834</v>
      </c>
      <c r="H364" s="197" t="s">
        <v>1552</v>
      </c>
      <c r="I364" s="9"/>
      <c r="J364" s="2"/>
      <c r="K364" s="164">
        <f t="shared" si="2186"/>
        <v>0</v>
      </c>
      <c r="L364" s="166" t="s">
        <v>1226</v>
      </c>
      <c r="M364" s="164">
        <f t="shared" ref="M364" si="2253">+O364</f>
        <v>0</v>
      </c>
      <c r="N364" s="166" t="s">
        <v>1226</v>
      </c>
      <c r="O364" s="164">
        <f t="shared" ref="O364" si="2254">+Q364</f>
        <v>0</v>
      </c>
      <c r="P364" s="166" t="s">
        <v>1226</v>
      </c>
      <c r="Q364" s="3">
        <v>0</v>
      </c>
      <c r="R364" s="4">
        <v>0</v>
      </c>
      <c r="S364" s="3">
        <v>0</v>
      </c>
      <c r="T364" s="4">
        <v>0</v>
      </c>
      <c r="U364" s="164">
        <f t="shared" ref="U364" si="2255">+S364</f>
        <v>0</v>
      </c>
      <c r="V364" s="166" t="s">
        <v>1226</v>
      </c>
      <c r="W364" s="10">
        <v>0</v>
      </c>
      <c r="X364" s="4">
        <v>0</v>
      </c>
      <c r="Y364" s="3">
        <v>0</v>
      </c>
      <c r="Z364" s="4">
        <v>0</v>
      </c>
      <c r="AA364" s="10">
        <v>0</v>
      </c>
      <c r="AB364" s="4">
        <v>0</v>
      </c>
      <c r="AC364" s="30">
        <v>1</v>
      </c>
      <c r="AD364" s="4">
        <v>0</v>
      </c>
      <c r="AE364" s="164">
        <f t="shared" ref="AE364" si="2256">+AG364</f>
        <v>0</v>
      </c>
      <c r="AF364" s="166" t="s">
        <v>1226</v>
      </c>
      <c r="AG364" s="39">
        <v>0</v>
      </c>
      <c r="AH364" s="99">
        <v>0</v>
      </c>
      <c r="AI364" s="164">
        <f t="shared" ref="AI364" si="2257">+AK364</f>
        <v>0</v>
      </c>
      <c r="AJ364" s="166" t="s">
        <v>1226</v>
      </c>
      <c r="AK364" s="164">
        <f t="shared" ref="AK364" si="2258">+AM364</f>
        <v>0</v>
      </c>
      <c r="AL364" s="166" t="s">
        <v>1226</v>
      </c>
      <c r="AM364" s="3">
        <v>0</v>
      </c>
      <c r="AN364" s="4">
        <v>0</v>
      </c>
      <c r="AO364" s="164">
        <f t="shared" ref="AO364" si="2259">+AM364</f>
        <v>0</v>
      </c>
      <c r="AP364" s="166" t="s">
        <v>1226</v>
      </c>
      <c r="AQ364" s="135"/>
      <c r="AR364" s="39"/>
      <c r="AS364" s="128"/>
      <c r="AT364" s="164"/>
      <c r="AU364" s="166"/>
      <c r="AV364" s="164"/>
      <c r="AW364" s="166"/>
      <c r="AX364" s="164"/>
      <c r="AY364" s="166"/>
      <c r="AZ364" s="164"/>
      <c r="BA364" s="166"/>
      <c r="BB364" s="18"/>
      <c r="BC364" s="5"/>
      <c r="BD364" s="18"/>
      <c r="BE364" s="5"/>
      <c r="BF364" s="101"/>
      <c r="BG364" s="168"/>
      <c r="BH364" s="18"/>
      <c r="BI364" s="5"/>
      <c r="BJ364" s="164"/>
      <c r="BK364" s="166"/>
      <c r="BL364" s="107"/>
      <c r="BM364" s="128"/>
      <c r="BN364" s="164"/>
      <c r="BO364" s="166"/>
      <c r="BP364" s="164"/>
      <c r="BQ364" s="166"/>
      <c r="BR364" s="164"/>
      <c r="BS364" s="166"/>
      <c r="BT364" s="135"/>
      <c r="BU364" s="146"/>
      <c r="BV364" s="147"/>
      <c r="BW364" s="146"/>
      <c r="BX364" s="147"/>
      <c r="BY364" s="146"/>
      <c r="BZ364" s="147"/>
      <c r="CA364" s="146"/>
      <c r="CB364" s="147"/>
      <c r="CC364" s="96"/>
      <c r="CD364" s="55"/>
      <c r="CE364" s="96"/>
      <c r="CF364" s="147"/>
      <c r="CG364" s="146"/>
      <c r="CH364" s="146"/>
      <c r="CL364" s="26"/>
    </row>
    <row r="365" spans="1:90" ht="16.5" hidden="1">
      <c r="A365" t="s">
        <v>1529</v>
      </c>
      <c r="B365">
        <v>0</v>
      </c>
      <c r="D365" s="16" t="s">
        <v>172</v>
      </c>
      <c r="E365" t="s">
        <v>821</v>
      </c>
      <c r="G365" s="16" t="s">
        <v>834</v>
      </c>
      <c r="H365" s="197" t="s">
        <v>1417</v>
      </c>
      <c r="I365" s="9"/>
      <c r="J365" s="2"/>
      <c r="K365" s="164">
        <f t="shared" si="2186"/>
        <v>0</v>
      </c>
      <c r="L365" s="166" t="s">
        <v>1226</v>
      </c>
      <c r="M365" s="164">
        <f t="shared" si="2187"/>
        <v>0</v>
      </c>
      <c r="N365" s="166" t="s">
        <v>1226</v>
      </c>
      <c r="O365" s="164">
        <f t="shared" si="2173"/>
        <v>0</v>
      </c>
      <c r="P365" s="166" t="s">
        <v>1226</v>
      </c>
      <c r="Q365" s="3">
        <v>0</v>
      </c>
      <c r="R365" s="4">
        <v>0</v>
      </c>
      <c r="S365" s="3">
        <v>0</v>
      </c>
      <c r="T365" s="4">
        <v>0</v>
      </c>
      <c r="U365" s="164">
        <f t="shared" si="2174"/>
        <v>0</v>
      </c>
      <c r="V365" s="166" t="s">
        <v>1226</v>
      </c>
      <c r="W365" s="10">
        <v>0</v>
      </c>
      <c r="X365" s="4">
        <v>0</v>
      </c>
      <c r="Y365" s="10">
        <v>0</v>
      </c>
      <c r="Z365" s="4">
        <v>0</v>
      </c>
      <c r="AA365" s="10">
        <v>1</v>
      </c>
      <c r="AB365" s="4">
        <v>0</v>
      </c>
      <c r="AC365" s="10">
        <v>0</v>
      </c>
      <c r="AD365" s="4">
        <v>0</v>
      </c>
      <c r="AE365" s="164">
        <f t="shared" si="2232"/>
        <v>0</v>
      </c>
      <c r="AF365" s="166" t="s">
        <v>1226</v>
      </c>
      <c r="AG365" s="39">
        <v>0</v>
      </c>
      <c r="AH365" s="99">
        <v>0</v>
      </c>
      <c r="AI365" s="164">
        <f t="shared" ref="AI365" si="2260">+AK365</f>
        <v>0</v>
      </c>
      <c r="AJ365" s="166" t="s">
        <v>1226</v>
      </c>
      <c r="AK365" s="164">
        <f t="shared" ref="AK365" si="2261">+AM365</f>
        <v>0</v>
      </c>
      <c r="AL365" s="166" t="s">
        <v>1226</v>
      </c>
      <c r="AM365" s="3">
        <v>0</v>
      </c>
      <c r="AN365" s="4">
        <v>0</v>
      </c>
      <c r="AO365" s="164">
        <f t="shared" si="2185"/>
        <v>0</v>
      </c>
      <c r="AP365" s="166" t="s">
        <v>1226</v>
      </c>
      <c r="AQ365" s="135"/>
      <c r="AR365" s="39">
        <v>0</v>
      </c>
      <c r="AS365" s="128">
        <v>1</v>
      </c>
      <c r="AT365" s="164">
        <f t="shared" si="2237"/>
        <v>0</v>
      </c>
      <c r="AU365" s="166" t="s">
        <v>1226</v>
      </c>
      <c r="AV365" s="164">
        <f t="shared" si="2238"/>
        <v>0</v>
      </c>
      <c r="AW365" s="166" t="s">
        <v>1226</v>
      </c>
      <c r="AX365" s="164">
        <f t="shared" si="2178"/>
        <v>0</v>
      </c>
      <c r="AY365" s="166" t="s">
        <v>1226</v>
      </c>
      <c r="AZ365" s="164">
        <f t="shared" si="2179"/>
        <v>0</v>
      </c>
      <c r="BA365" s="166" t="s">
        <v>1226</v>
      </c>
      <c r="BB365" s="18">
        <v>0</v>
      </c>
      <c r="BC365" s="5">
        <v>0</v>
      </c>
      <c r="BD365" s="18">
        <v>0</v>
      </c>
      <c r="BE365" s="5">
        <v>0</v>
      </c>
      <c r="BF365" s="18">
        <v>0</v>
      </c>
      <c r="BG365" s="40">
        <v>0</v>
      </c>
      <c r="BH365" s="18">
        <v>0</v>
      </c>
      <c r="BI365" s="5">
        <v>0</v>
      </c>
      <c r="BJ365" s="164">
        <f t="shared" si="2180"/>
        <v>0</v>
      </c>
      <c r="BK365" s="166" t="s">
        <v>1226</v>
      </c>
      <c r="BL365" s="107">
        <v>0</v>
      </c>
      <c r="BM365" s="128">
        <v>0</v>
      </c>
      <c r="BN365" s="164">
        <f t="shared" si="2209"/>
        <v>0</v>
      </c>
      <c r="BO365" s="166" t="s">
        <v>1226</v>
      </c>
      <c r="BP365" s="164">
        <f t="shared" si="2210"/>
        <v>0</v>
      </c>
      <c r="BQ365" s="166" t="s">
        <v>1226</v>
      </c>
      <c r="BR365" s="164">
        <f t="shared" ref="BR365:BR370" si="2262">+BP365</f>
        <v>0</v>
      </c>
      <c r="BS365" s="166" t="s">
        <v>1226</v>
      </c>
      <c r="BT365" s="135"/>
      <c r="BU365" s="164">
        <f t="shared" ref="BU365:BU370" si="2263">+BW365</f>
        <v>0</v>
      </c>
      <c r="BV365" s="166" t="s">
        <v>1226</v>
      </c>
      <c r="BW365" s="146">
        <v>0</v>
      </c>
      <c r="BX365" s="147">
        <v>0</v>
      </c>
      <c r="BY365" s="164">
        <f t="shared" ref="BY365:BY370" si="2264">+BW365</f>
        <v>0</v>
      </c>
      <c r="BZ365" s="166" t="s">
        <v>1226</v>
      </c>
      <c r="CA365" s="146"/>
      <c r="CB365" s="147"/>
      <c r="CC365" s="96"/>
      <c r="CD365" s="55"/>
      <c r="CE365" s="96"/>
      <c r="CF365" s="147"/>
      <c r="CG365" s="146"/>
      <c r="CH365" s="146"/>
      <c r="CI365" t="s">
        <v>976</v>
      </c>
      <c r="CL365" s="26"/>
    </row>
    <row r="366" spans="1:90" ht="16.5" hidden="1">
      <c r="A366" t="s">
        <v>1529</v>
      </c>
      <c r="B366">
        <v>0</v>
      </c>
      <c r="D366" s="16" t="s">
        <v>172</v>
      </c>
      <c r="E366" t="s">
        <v>821</v>
      </c>
      <c r="G366" s="16" t="s">
        <v>834</v>
      </c>
      <c r="H366" s="197" t="s">
        <v>1424</v>
      </c>
      <c r="I366" s="22">
        <v>0</v>
      </c>
      <c r="J366" s="21" t="s">
        <v>54</v>
      </c>
      <c r="K366" s="164">
        <f t="shared" si="2186"/>
        <v>0</v>
      </c>
      <c r="L366" s="166" t="s">
        <v>1226</v>
      </c>
      <c r="M366" s="164">
        <f t="shared" ref="M366:M369" si="2265">+O366</f>
        <v>0</v>
      </c>
      <c r="N366" s="166" t="s">
        <v>1226</v>
      </c>
      <c r="O366" s="164">
        <f t="shared" si="2173"/>
        <v>0</v>
      </c>
      <c r="P366" s="166" t="s">
        <v>1226</v>
      </c>
      <c r="Q366" s="10">
        <v>0</v>
      </c>
      <c r="R366" s="10">
        <v>0</v>
      </c>
      <c r="S366" s="3">
        <v>0</v>
      </c>
      <c r="T366" s="4">
        <v>0</v>
      </c>
      <c r="U366" s="164">
        <f t="shared" si="2174"/>
        <v>0</v>
      </c>
      <c r="V366" s="166" t="s">
        <v>1226</v>
      </c>
      <c r="W366" s="10">
        <v>0</v>
      </c>
      <c r="X366" s="4">
        <v>0</v>
      </c>
      <c r="Y366" s="10">
        <v>0</v>
      </c>
      <c r="Z366" s="4">
        <v>0</v>
      </c>
      <c r="AA366" s="10">
        <v>0</v>
      </c>
      <c r="AB366" s="10">
        <v>0</v>
      </c>
      <c r="AC366" s="3">
        <v>1</v>
      </c>
      <c r="AD366" s="4">
        <v>0</v>
      </c>
      <c r="AE366" s="164">
        <f t="shared" si="2232"/>
        <v>0</v>
      </c>
      <c r="AF366" s="166" t="s">
        <v>1226</v>
      </c>
      <c r="AG366" s="3">
        <v>0</v>
      </c>
      <c r="AH366" s="1054">
        <v>1.0000000000000001E-5</v>
      </c>
      <c r="AI366" s="164">
        <f t="shared" ref="AI366" si="2266">+AK366</f>
        <v>0</v>
      </c>
      <c r="AJ366" s="166" t="s">
        <v>1226</v>
      </c>
      <c r="AK366" s="164">
        <v>0</v>
      </c>
      <c r="AL366" s="166" t="s">
        <v>1226</v>
      </c>
      <c r="AM366" s="3">
        <v>0</v>
      </c>
      <c r="AN366" s="4">
        <v>0</v>
      </c>
      <c r="AO366" s="164">
        <f t="shared" si="2185"/>
        <v>0</v>
      </c>
      <c r="AP366" s="166" t="s">
        <v>1226</v>
      </c>
      <c r="AQ366" s="132"/>
      <c r="AR366" s="39">
        <v>1</v>
      </c>
      <c r="AS366" s="127"/>
      <c r="AT366" s="164">
        <f t="shared" ref="AT366:AT372" si="2267">+AV366</f>
        <v>1</v>
      </c>
      <c r="AU366" s="166" t="s">
        <v>1226</v>
      </c>
      <c r="AV366" s="39">
        <v>1</v>
      </c>
      <c r="AW366" s="40">
        <v>0</v>
      </c>
      <c r="AX366" s="164"/>
      <c r="AY366" s="166"/>
      <c r="AZ366" s="164"/>
      <c r="BA366" s="166"/>
      <c r="BB366" s="18">
        <v>2</v>
      </c>
      <c r="BC366" s="5">
        <v>1</v>
      </c>
      <c r="BD366" s="18">
        <v>0</v>
      </c>
      <c r="BE366" s="1072">
        <v>1</v>
      </c>
      <c r="BF366" s="18">
        <v>0</v>
      </c>
      <c r="BG366" s="40">
        <v>0</v>
      </c>
      <c r="BH366" s="18">
        <v>2</v>
      </c>
      <c r="BI366" s="5">
        <v>0</v>
      </c>
      <c r="BJ366" s="164">
        <f t="shared" ref="BJ366:BJ403" si="2268">+BH366</f>
        <v>2</v>
      </c>
      <c r="BK366" s="166" t="s">
        <v>1226</v>
      </c>
      <c r="BL366" s="107">
        <v>1</v>
      </c>
      <c r="BM366" s="127">
        <v>0</v>
      </c>
      <c r="BN366" s="164">
        <v>0</v>
      </c>
      <c r="BO366" s="166" t="s">
        <v>1226</v>
      </c>
      <c r="BP366" s="164">
        <f t="shared" ref="BP366:BP403" si="2269">+BN366</f>
        <v>0</v>
      </c>
      <c r="BQ366" s="166" t="s">
        <v>1226</v>
      </c>
      <c r="BR366" s="164">
        <f t="shared" si="2262"/>
        <v>0</v>
      </c>
      <c r="BS366" s="166" t="s">
        <v>1226</v>
      </c>
      <c r="BT366" s="135"/>
      <c r="BU366" s="164">
        <f t="shared" si="2263"/>
        <v>0</v>
      </c>
      <c r="BV366" s="166" t="s">
        <v>1226</v>
      </c>
      <c r="BW366" s="146">
        <v>0</v>
      </c>
      <c r="BX366" s="147">
        <v>0</v>
      </c>
      <c r="BY366" s="164">
        <f t="shared" si="2264"/>
        <v>0</v>
      </c>
      <c r="BZ366" s="166" t="s">
        <v>1226</v>
      </c>
      <c r="CA366" s="146"/>
      <c r="CB366" s="147"/>
      <c r="CC366" s="96"/>
      <c r="CD366" s="55"/>
      <c r="CE366" s="96"/>
      <c r="CF366" s="147"/>
      <c r="CG366" s="146"/>
      <c r="CH366" s="146"/>
      <c r="CI366" t="s">
        <v>904</v>
      </c>
      <c r="CL366" s="26"/>
    </row>
    <row r="367" spans="1:90" ht="16.5" hidden="1">
      <c r="A367" t="s">
        <v>1529</v>
      </c>
      <c r="B367">
        <v>0</v>
      </c>
      <c r="D367" s="16" t="s">
        <v>172</v>
      </c>
      <c r="E367" t="s">
        <v>821</v>
      </c>
      <c r="G367" s="16" t="s">
        <v>834</v>
      </c>
      <c r="H367" s="197" t="s">
        <v>2791</v>
      </c>
      <c r="I367" s="22"/>
      <c r="J367" s="21"/>
      <c r="K367" s="164"/>
      <c r="L367" s="166"/>
      <c r="M367" s="164"/>
      <c r="N367" s="166"/>
      <c r="O367" s="164"/>
      <c r="P367" s="166"/>
      <c r="Q367" s="10"/>
      <c r="R367" s="10"/>
      <c r="S367" s="3"/>
      <c r="T367" s="4"/>
      <c r="U367" s="164"/>
      <c r="V367" s="166"/>
      <c r="W367" s="10"/>
      <c r="X367" s="4"/>
      <c r="Y367" s="10"/>
      <c r="Z367" s="4"/>
      <c r="AA367" s="10"/>
      <c r="AB367" s="10"/>
      <c r="AC367" s="3"/>
      <c r="AD367" s="4"/>
      <c r="AE367" s="164"/>
      <c r="AF367" s="166"/>
      <c r="AG367" s="3"/>
      <c r="AH367" s="1054"/>
      <c r="AI367" s="164"/>
      <c r="AJ367" s="166"/>
      <c r="AK367" s="164"/>
      <c r="AL367" s="166"/>
      <c r="AM367" s="3"/>
      <c r="AN367" s="4"/>
      <c r="AO367" s="164"/>
      <c r="AP367" s="166"/>
      <c r="AQ367" s="132"/>
      <c r="AR367" s="39"/>
      <c r="AS367" s="127"/>
      <c r="AT367" s="164"/>
      <c r="AU367" s="166"/>
      <c r="AV367" s="52"/>
      <c r="AW367" s="40"/>
      <c r="AX367" s="164"/>
      <c r="AY367" s="166"/>
      <c r="AZ367" s="164"/>
      <c r="BA367" s="166"/>
      <c r="BB367" s="18"/>
      <c r="BC367" s="5"/>
      <c r="BD367" s="18"/>
      <c r="BE367" s="1072"/>
      <c r="BF367" s="18"/>
      <c r="BG367" s="40"/>
      <c r="BH367" s="18"/>
      <c r="BI367" s="5"/>
      <c r="BJ367" s="164"/>
      <c r="BK367" s="166"/>
      <c r="BL367" s="173">
        <v>0</v>
      </c>
      <c r="BM367" s="174">
        <v>1</v>
      </c>
      <c r="BN367" s="164">
        <v>0</v>
      </c>
      <c r="BO367" s="166" t="s">
        <v>1226</v>
      </c>
      <c r="BP367" s="164">
        <f t="shared" ref="BP367" si="2270">+BN367</f>
        <v>0</v>
      </c>
      <c r="BQ367" s="166" t="s">
        <v>1226</v>
      </c>
      <c r="BR367" s="164">
        <f t="shared" si="2262"/>
        <v>0</v>
      </c>
      <c r="BS367" s="166" t="s">
        <v>1226</v>
      </c>
      <c r="BT367" s="135"/>
      <c r="BU367" s="164">
        <f t="shared" si="2263"/>
        <v>0</v>
      </c>
      <c r="BV367" s="166" t="s">
        <v>1226</v>
      </c>
      <c r="BW367" s="146">
        <v>0</v>
      </c>
      <c r="BX367" s="147">
        <v>0</v>
      </c>
      <c r="BY367" s="164">
        <f t="shared" si="2264"/>
        <v>0</v>
      </c>
      <c r="BZ367" s="166" t="s">
        <v>1226</v>
      </c>
      <c r="CA367" s="146"/>
      <c r="CB367" s="147"/>
      <c r="CC367" s="96"/>
      <c r="CD367" s="55"/>
      <c r="CE367" s="96"/>
      <c r="CF367" s="147"/>
      <c r="CG367" s="146"/>
      <c r="CH367" s="146"/>
      <c r="CL367" s="26"/>
    </row>
    <row r="368" spans="1:90" ht="16.5" hidden="1">
      <c r="A368" t="s">
        <v>1529</v>
      </c>
      <c r="B368">
        <v>0</v>
      </c>
      <c r="D368" s="16" t="s">
        <v>172</v>
      </c>
      <c r="E368" t="s">
        <v>821</v>
      </c>
      <c r="G368" s="16" t="s">
        <v>834</v>
      </c>
      <c r="H368" s="197" t="s">
        <v>1425</v>
      </c>
      <c r="I368" s="9"/>
      <c r="J368" s="2"/>
      <c r="K368" s="3">
        <v>0</v>
      </c>
      <c r="L368" s="4">
        <v>0</v>
      </c>
      <c r="M368" s="164">
        <f t="shared" si="2265"/>
        <v>0</v>
      </c>
      <c r="N368" s="166" t="s">
        <v>1226</v>
      </c>
      <c r="O368" s="164">
        <f t="shared" si="2173"/>
        <v>0</v>
      </c>
      <c r="P368" s="166" t="s">
        <v>1226</v>
      </c>
      <c r="Q368" s="10">
        <v>0</v>
      </c>
      <c r="R368" s="10">
        <v>0</v>
      </c>
      <c r="S368" s="3">
        <v>0</v>
      </c>
      <c r="T368" s="4">
        <v>0</v>
      </c>
      <c r="U368" s="164">
        <f t="shared" si="2174"/>
        <v>0</v>
      </c>
      <c r="V368" s="166" t="s">
        <v>1226</v>
      </c>
      <c r="W368" s="10">
        <v>0</v>
      </c>
      <c r="X368" s="4">
        <v>0</v>
      </c>
      <c r="Y368" s="10">
        <v>0</v>
      </c>
      <c r="Z368" s="4">
        <v>0</v>
      </c>
      <c r="AA368" s="10">
        <v>0</v>
      </c>
      <c r="AB368" s="10">
        <v>0</v>
      </c>
      <c r="AC368" s="3">
        <v>0</v>
      </c>
      <c r="AD368" s="4">
        <v>0</v>
      </c>
      <c r="AE368" s="164">
        <f t="shared" si="2232"/>
        <v>0</v>
      </c>
      <c r="AF368" s="166" t="s">
        <v>1226</v>
      </c>
      <c r="AG368" s="3">
        <v>0</v>
      </c>
      <c r="AH368" s="1054">
        <v>1.0000000000000001E-5</v>
      </c>
      <c r="AI368" s="164">
        <f t="shared" ref="AI368" si="2271">+AK368</f>
        <v>0</v>
      </c>
      <c r="AJ368" s="166" t="s">
        <v>1226</v>
      </c>
      <c r="AK368" s="164">
        <v>0</v>
      </c>
      <c r="AL368" s="166" t="s">
        <v>1226</v>
      </c>
      <c r="AM368" s="3">
        <v>0</v>
      </c>
      <c r="AN368" s="4">
        <v>0</v>
      </c>
      <c r="AO368" s="164">
        <f t="shared" si="2185"/>
        <v>0</v>
      </c>
      <c r="AP368" s="166" t="s">
        <v>1226</v>
      </c>
      <c r="AQ368" s="135"/>
      <c r="AR368" s="81">
        <v>0</v>
      </c>
      <c r="AS368" s="183">
        <v>1</v>
      </c>
      <c r="AT368" s="164">
        <f t="shared" si="2267"/>
        <v>0</v>
      </c>
      <c r="AU368" s="166" t="s">
        <v>1226</v>
      </c>
      <c r="AV368" s="164">
        <f t="shared" ref="AV368:AV370" si="2272">+AX368</f>
        <v>0</v>
      </c>
      <c r="AW368" s="166" t="s">
        <v>1226</v>
      </c>
      <c r="AX368" s="164">
        <f t="shared" ref="AX368:AX370" si="2273">+AZ368</f>
        <v>0</v>
      </c>
      <c r="AY368" s="166" t="s">
        <v>1226</v>
      </c>
      <c r="AZ368" s="164">
        <f t="shared" ref="AZ368:AZ370" si="2274">+BB368</f>
        <v>0</v>
      </c>
      <c r="BA368" s="166" t="s">
        <v>1226</v>
      </c>
      <c r="BB368" s="18">
        <v>0</v>
      </c>
      <c r="BC368" s="5">
        <v>0</v>
      </c>
      <c r="BD368" s="18">
        <v>0</v>
      </c>
      <c r="BE368" s="5" t="s">
        <v>52</v>
      </c>
      <c r="BF368" s="18">
        <v>0</v>
      </c>
      <c r="BG368" s="40">
        <v>0</v>
      </c>
      <c r="BH368" s="18">
        <v>0</v>
      </c>
      <c r="BI368" s="5">
        <v>0</v>
      </c>
      <c r="BJ368" s="164">
        <f t="shared" si="2268"/>
        <v>0</v>
      </c>
      <c r="BK368" s="166" t="s">
        <v>1226</v>
      </c>
      <c r="BL368" s="107">
        <v>0</v>
      </c>
      <c r="BM368" s="128">
        <v>0</v>
      </c>
      <c r="BN368" s="164">
        <f t="shared" ref="BN368:BN403" si="2275">+BL368</f>
        <v>0</v>
      </c>
      <c r="BO368" s="166" t="s">
        <v>1226</v>
      </c>
      <c r="BP368" s="164">
        <f t="shared" si="2269"/>
        <v>0</v>
      </c>
      <c r="BQ368" s="166" t="s">
        <v>1226</v>
      </c>
      <c r="BR368" s="164">
        <f t="shared" si="2262"/>
        <v>0</v>
      </c>
      <c r="BS368" s="166" t="s">
        <v>1226</v>
      </c>
      <c r="BT368" s="135"/>
      <c r="BU368" s="164">
        <f t="shared" si="2263"/>
        <v>0</v>
      </c>
      <c r="BV368" s="166" t="s">
        <v>1226</v>
      </c>
      <c r="BW368" s="146">
        <v>0</v>
      </c>
      <c r="BX368" s="147">
        <v>0</v>
      </c>
      <c r="BY368" s="164">
        <f t="shared" si="2264"/>
        <v>0</v>
      </c>
      <c r="BZ368" s="166" t="s">
        <v>1226</v>
      </c>
      <c r="CA368" s="146"/>
      <c r="CB368" s="147"/>
      <c r="CC368" s="96"/>
      <c r="CD368" s="55"/>
      <c r="CE368" s="96"/>
      <c r="CF368" s="147"/>
      <c r="CG368" s="146"/>
      <c r="CH368" s="146"/>
      <c r="CI368" t="s">
        <v>905</v>
      </c>
      <c r="CL368" s="26"/>
    </row>
    <row r="369" spans="1:90" ht="16.5" hidden="1">
      <c r="A369" t="s">
        <v>1529</v>
      </c>
      <c r="B369">
        <v>0</v>
      </c>
      <c r="D369" s="16" t="s">
        <v>172</v>
      </c>
      <c r="E369" t="s">
        <v>821</v>
      </c>
      <c r="G369" s="16" t="s">
        <v>834</v>
      </c>
      <c r="H369" s="197" t="s">
        <v>1426</v>
      </c>
      <c r="I369" s="9"/>
      <c r="J369" s="2"/>
      <c r="K369" s="3">
        <v>0</v>
      </c>
      <c r="L369" s="4">
        <v>0</v>
      </c>
      <c r="M369" s="164">
        <f t="shared" si="2265"/>
        <v>0</v>
      </c>
      <c r="N369" s="166" t="s">
        <v>1226</v>
      </c>
      <c r="O369" s="164">
        <f t="shared" si="2173"/>
        <v>0</v>
      </c>
      <c r="P369" s="166" t="s">
        <v>1226</v>
      </c>
      <c r="Q369" s="10">
        <v>0</v>
      </c>
      <c r="R369" s="10">
        <v>0</v>
      </c>
      <c r="S369" s="3">
        <v>0</v>
      </c>
      <c r="T369" s="4">
        <v>0</v>
      </c>
      <c r="U369" s="164">
        <f t="shared" si="2174"/>
        <v>0</v>
      </c>
      <c r="V369" s="166" t="s">
        <v>1226</v>
      </c>
      <c r="W369" s="10">
        <v>0</v>
      </c>
      <c r="X369" s="4">
        <v>0</v>
      </c>
      <c r="Y369" s="10">
        <v>0</v>
      </c>
      <c r="Z369" s="4">
        <v>0</v>
      </c>
      <c r="AA369" s="10">
        <v>0</v>
      </c>
      <c r="AB369" s="10">
        <v>0</v>
      </c>
      <c r="AC369" s="3">
        <v>0</v>
      </c>
      <c r="AD369" s="4">
        <v>0</v>
      </c>
      <c r="AE369" s="164">
        <f t="shared" si="2232"/>
        <v>0</v>
      </c>
      <c r="AF369" s="166" t="s">
        <v>1226</v>
      </c>
      <c r="AG369" s="3">
        <v>0</v>
      </c>
      <c r="AH369" s="4">
        <v>0</v>
      </c>
      <c r="AI369" s="164">
        <f t="shared" ref="AI369" si="2276">+AK369</f>
        <v>0</v>
      </c>
      <c r="AJ369" s="166" t="s">
        <v>1226</v>
      </c>
      <c r="AK369" s="164">
        <v>0</v>
      </c>
      <c r="AL369" s="166" t="s">
        <v>1226</v>
      </c>
      <c r="AM369" s="3">
        <v>0</v>
      </c>
      <c r="AN369" s="4">
        <v>0</v>
      </c>
      <c r="AO369" s="164">
        <f t="shared" si="2185"/>
        <v>0</v>
      </c>
      <c r="AP369" s="166" t="s">
        <v>1226</v>
      </c>
      <c r="AQ369" s="135"/>
      <c r="AR369" s="81">
        <v>1</v>
      </c>
      <c r="AS369" s="184"/>
      <c r="AT369" s="164">
        <f t="shared" si="2267"/>
        <v>0</v>
      </c>
      <c r="AU369" s="166" t="s">
        <v>1226</v>
      </c>
      <c r="AV369" s="164">
        <f t="shared" si="2272"/>
        <v>0</v>
      </c>
      <c r="AW369" s="166" t="s">
        <v>1226</v>
      </c>
      <c r="AX369" s="164">
        <f t="shared" si="2273"/>
        <v>0</v>
      </c>
      <c r="AY369" s="166" t="s">
        <v>1226</v>
      </c>
      <c r="AZ369" s="164">
        <f t="shared" si="2274"/>
        <v>0</v>
      </c>
      <c r="BA369" s="166" t="s">
        <v>1226</v>
      </c>
      <c r="BB369" s="18">
        <v>0</v>
      </c>
      <c r="BC369" s="5">
        <v>0</v>
      </c>
      <c r="BD369" s="18">
        <v>0</v>
      </c>
      <c r="BE369" s="5">
        <v>0</v>
      </c>
      <c r="BF369" s="18">
        <v>0</v>
      </c>
      <c r="BG369" s="40">
        <v>0</v>
      </c>
      <c r="BH369" s="18">
        <v>0</v>
      </c>
      <c r="BI369" s="5">
        <v>0</v>
      </c>
      <c r="BJ369" s="164">
        <f t="shared" si="2268"/>
        <v>0</v>
      </c>
      <c r="BK369" s="166" t="s">
        <v>1226</v>
      </c>
      <c r="BL369" s="107">
        <v>0</v>
      </c>
      <c r="BM369" s="128">
        <v>0</v>
      </c>
      <c r="BN369" s="164">
        <f t="shared" si="2275"/>
        <v>0</v>
      </c>
      <c r="BO369" s="166" t="s">
        <v>1226</v>
      </c>
      <c r="BP369" s="164">
        <f t="shared" si="2269"/>
        <v>0</v>
      </c>
      <c r="BQ369" s="166" t="s">
        <v>1226</v>
      </c>
      <c r="BR369" s="164">
        <f t="shared" si="2262"/>
        <v>0</v>
      </c>
      <c r="BS369" s="166" t="s">
        <v>1226</v>
      </c>
      <c r="BT369" s="135"/>
      <c r="BU369" s="164">
        <f t="shared" si="2263"/>
        <v>0</v>
      </c>
      <c r="BV369" s="166" t="s">
        <v>1226</v>
      </c>
      <c r="BW369" s="146">
        <v>0</v>
      </c>
      <c r="BX369" s="147">
        <v>0</v>
      </c>
      <c r="BY369" s="164">
        <f t="shared" si="2264"/>
        <v>0</v>
      </c>
      <c r="BZ369" s="166" t="s">
        <v>1226</v>
      </c>
      <c r="CA369" s="146"/>
      <c r="CB369" s="147"/>
      <c r="CC369" s="96"/>
      <c r="CD369" s="55"/>
      <c r="CE369" s="96"/>
      <c r="CF369" s="147"/>
      <c r="CG369" s="146"/>
      <c r="CH369" s="146"/>
      <c r="CI369" t="s">
        <v>905</v>
      </c>
      <c r="CL369" s="26"/>
    </row>
    <row r="370" spans="1:90" ht="16.5" hidden="1">
      <c r="A370" t="s">
        <v>1529</v>
      </c>
      <c r="B370">
        <v>0</v>
      </c>
      <c r="D370" s="16" t="s">
        <v>172</v>
      </c>
      <c r="E370" t="s">
        <v>821</v>
      </c>
      <c r="G370" s="16" t="s">
        <v>834</v>
      </c>
      <c r="H370" s="197" t="s">
        <v>1427</v>
      </c>
      <c r="I370" s="9"/>
      <c r="J370" s="2"/>
      <c r="K370" s="3">
        <v>0</v>
      </c>
      <c r="L370" s="4">
        <v>0</v>
      </c>
      <c r="M370" s="10">
        <v>0</v>
      </c>
      <c r="N370" s="4">
        <v>0</v>
      </c>
      <c r="O370" s="164">
        <f t="shared" si="2173"/>
        <v>0</v>
      </c>
      <c r="P370" s="166" t="s">
        <v>1226</v>
      </c>
      <c r="Q370" s="10">
        <v>0</v>
      </c>
      <c r="R370" s="10">
        <v>0</v>
      </c>
      <c r="S370" s="3">
        <v>0</v>
      </c>
      <c r="T370" s="4">
        <v>0</v>
      </c>
      <c r="U370" s="164">
        <f t="shared" si="2174"/>
        <v>0</v>
      </c>
      <c r="V370" s="166" t="s">
        <v>1226</v>
      </c>
      <c r="W370" s="10">
        <v>0</v>
      </c>
      <c r="X370" s="4">
        <v>0</v>
      </c>
      <c r="Y370" s="10">
        <v>0</v>
      </c>
      <c r="Z370" s="4">
        <v>0</v>
      </c>
      <c r="AA370" s="10">
        <v>0</v>
      </c>
      <c r="AB370" s="10">
        <v>0</v>
      </c>
      <c r="AC370" s="3">
        <v>0</v>
      </c>
      <c r="AD370" s="4">
        <v>0</v>
      </c>
      <c r="AE370" s="164">
        <f t="shared" si="2232"/>
        <v>0</v>
      </c>
      <c r="AF370" s="166" t="s">
        <v>1226</v>
      </c>
      <c r="AG370" s="3">
        <v>0</v>
      </c>
      <c r="AH370" s="4">
        <v>0</v>
      </c>
      <c r="AI370" s="164">
        <f t="shared" ref="AI370" si="2277">+AK370</f>
        <v>0</v>
      </c>
      <c r="AJ370" s="166" t="s">
        <v>1226</v>
      </c>
      <c r="AK370" s="164">
        <v>0</v>
      </c>
      <c r="AL370" s="166" t="s">
        <v>1226</v>
      </c>
      <c r="AM370" s="3">
        <v>0</v>
      </c>
      <c r="AN370" s="4">
        <v>0</v>
      </c>
      <c r="AO370" s="164">
        <f t="shared" si="2185"/>
        <v>0</v>
      </c>
      <c r="AP370" s="166" t="s">
        <v>1226</v>
      </c>
      <c r="AQ370" s="135"/>
      <c r="AR370" s="81">
        <v>1</v>
      </c>
      <c r="AS370" s="184"/>
      <c r="AT370" s="164">
        <f t="shared" si="2267"/>
        <v>1</v>
      </c>
      <c r="AU370" s="166" t="s">
        <v>1226</v>
      </c>
      <c r="AV370" s="164">
        <f t="shared" si="2272"/>
        <v>1</v>
      </c>
      <c r="AW370" s="166" t="s">
        <v>1226</v>
      </c>
      <c r="AX370" s="164">
        <f t="shared" si="2273"/>
        <v>1</v>
      </c>
      <c r="AY370" s="166" t="s">
        <v>1226</v>
      </c>
      <c r="AZ370" s="164">
        <f t="shared" si="2274"/>
        <v>1</v>
      </c>
      <c r="BA370" s="166" t="s">
        <v>1226</v>
      </c>
      <c r="BB370" s="18">
        <v>1</v>
      </c>
      <c r="BC370" s="5">
        <v>0</v>
      </c>
      <c r="BD370" s="18">
        <v>1</v>
      </c>
      <c r="BE370" s="5">
        <v>0</v>
      </c>
      <c r="BF370" s="18">
        <v>0</v>
      </c>
      <c r="BG370" s="40">
        <v>0</v>
      </c>
      <c r="BH370" s="18">
        <v>0</v>
      </c>
      <c r="BI370" s="5">
        <v>0</v>
      </c>
      <c r="BJ370" s="164">
        <f t="shared" si="2268"/>
        <v>0</v>
      </c>
      <c r="BK370" s="166" t="s">
        <v>1226</v>
      </c>
      <c r="BL370" s="107">
        <v>0</v>
      </c>
      <c r="BM370" s="128">
        <v>0</v>
      </c>
      <c r="BN370" s="164">
        <f t="shared" si="2275"/>
        <v>0</v>
      </c>
      <c r="BO370" s="166" t="s">
        <v>1226</v>
      </c>
      <c r="BP370" s="164">
        <f t="shared" si="2269"/>
        <v>0</v>
      </c>
      <c r="BQ370" s="166" t="s">
        <v>1226</v>
      </c>
      <c r="BR370" s="164">
        <f t="shared" si="2262"/>
        <v>0</v>
      </c>
      <c r="BS370" s="166" t="s">
        <v>1226</v>
      </c>
      <c r="BT370" s="135"/>
      <c r="BU370" s="164">
        <f t="shared" si="2263"/>
        <v>0</v>
      </c>
      <c r="BV370" s="166" t="s">
        <v>1226</v>
      </c>
      <c r="BW370" s="146">
        <v>0</v>
      </c>
      <c r="BX370" s="147">
        <v>0</v>
      </c>
      <c r="BY370" s="164">
        <f t="shared" si="2264"/>
        <v>0</v>
      </c>
      <c r="BZ370" s="166" t="s">
        <v>1226</v>
      </c>
      <c r="CA370" s="146"/>
      <c r="CB370" s="147"/>
      <c r="CC370" s="96"/>
      <c r="CD370" s="55"/>
      <c r="CE370" s="96"/>
      <c r="CF370" s="147"/>
      <c r="CG370" s="146"/>
      <c r="CH370" s="146"/>
      <c r="CI370" t="s">
        <v>905</v>
      </c>
      <c r="CL370" s="26"/>
    </row>
    <row r="371" spans="1:90" ht="16.5" hidden="1">
      <c r="A371" t="s">
        <v>1529</v>
      </c>
      <c r="B371">
        <v>0</v>
      </c>
      <c r="D371" s="16" t="s">
        <v>172</v>
      </c>
      <c r="E371" t="s">
        <v>821</v>
      </c>
      <c r="G371" s="16" t="s">
        <v>834</v>
      </c>
      <c r="H371" s="197" t="s">
        <v>2658</v>
      </c>
      <c r="I371" s="9"/>
      <c r="J371" s="2"/>
      <c r="K371" s="3">
        <v>2</v>
      </c>
      <c r="L371" s="4">
        <v>0</v>
      </c>
      <c r="M371" s="10">
        <v>2</v>
      </c>
      <c r="N371" s="4">
        <v>0</v>
      </c>
      <c r="O371" s="164">
        <f t="shared" ref="O371" si="2278">+Q371</f>
        <v>0</v>
      </c>
      <c r="P371" s="166" t="s">
        <v>1226</v>
      </c>
      <c r="Q371" s="10">
        <v>0</v>
      </c>
      <c r="R371" s="10">
        <v>0</v>
      </c>
      <c r="S371" s="3">
        <v>0</v>
      </c>
      <c r="T371" s="4">
        <v>0</v>
      </c>
      <c r="U371" s="164">
        <f t="shared" ref="U371" si="2279">+S371</f>
        <v>0</v>
      </c>
      <c r="V371" s="166" t="s">
        <v>1226</v>
      </c>
      <c r="W371" s="10">
        <v>0</v>
      </c>
      <c r="X371" s="4">
        <v>0</v>
      </c>
      <c r="Y371" s="10">
        <v>0</v>
      </c>
      <c r="Z371" s="4">
        <v>0</v>
      </c>
      <c r="AA371" s="10">
        <v>0</v>
      </c>
      <c r="AB371" s="10">
        <v>0</v>
      </c>
      <c r="AC371" s="3">
        <v>0</v>
      </c>
      <c r="AD371" s="4">
        <v>0</v>
      </c>
      <c r="AE371" s="164">
        <f t="shared" ref="AE371" si="2280">+AG371</f>
        <v>0</v>
      </c>
      <c r="AF371" s="166" t="s">
        <v>1226</v>
      </c>
      <c r="AG371" s="3">
        <v>0</v>
      </c>
      <c r="AH371" s="4">
        <v>0</v>
      </c>
      <c r="AI371" s="164">
        <f t="shared" ref="AI371" si="2281">+AK371</f>
        <v>0</v>
      </c>
      <c r="AJ371" s="166" t="s">
        <v>1226</v>
      </c>
      <c r="AK371" s="164">
        <v>0</v>
      </c>
      <c r="AL371" s="166" t="s">
        <v>1226</v>
      </c>
      <c r="AM371" s="3">
        <v>0</v>
      </c>
      <c r="AN371" s="4">
        <v>0</v>
      </c>
      <c r="AO371" s="164">
        <f t="shared" ref="AO371" si="2282">+AM371</f>
        <v>0</v>
      </c>
      <c r="AP371" s="166" t="s">
        <v>1226</v>
      </c>
      <c r="AQ371" s="135"/>
      <c r="AR371" s="81"/>
      <c r="AS371" s="184"/>
      <c r="AT371" s="164"/>
      <c r="AU371" s="166"/>
      <c r="AV371" s="164"/>
      <c r="AW371" s="166"/>
      <c r="AX371" s="164"/>
      <c r="AY371" s="166"/>
      <c r="AZ371" s="164"/>
      <c r="BA371" s="166"/>
      <c r="BB371" s="18"/>
      <c r="BC371" s="5"/>
      <c r="BD371" s="18"/>
      <c r="BE371" s="5"/>
      <c r="BF371" s="18"/>
      <c r="BG371" s="40"/>
      <c r="BH371" s="18"/>
      <c r="BI371" s="5"/>
      <c r="BJ371" s="164"/>
      <c r="BK371" s="166"/>
      <c r="BL371" s="107"/>
      <c r="BM371" s="128"/>
      <c r="BN371" s="164"/>
      <c r="BO371" s="166"/>
      <c r="BP371" s="164"/>
      <c r="BQ371" s="166"/>
      <c r="BR371" s="164">
        <f t="shared" ref="BR371:BR372" si="2283">+BP371</f>
        <v>0</v>
      </c>
      <c r="BS371" s="166" t="s">
        <v>1226</v>
      </c>
      <c r="BT371" s="135"/>
      <c r="BU371" s="164">
        <f t="shared" ref="BU371:BU372" si="2284">+BW371</f>
        <v>0</v>
      </c>
      <c r="BV371" s="166" t="s">
        <v>1226</v>
      </c>
      <c r="BW371" s="190"/>
      <c r="BX371" s="1112"/>
      <c r="BY371" s="164">
        <f t="shared" ref="BY371:BY372" si="2285">+BW371</f>
        <v>0</v>
      </c>
      <c r="BZ371" s="166" t="s">
        <v>1226</v>
      </c>
      <c r="CA371" s="146"/>
      <c r="CB371" s="147"/>
      <c r="CC371" s="96"/>
      <c r="CD371" s="55"/>
      <c r="CE371" s="96"/>
      <c r="CF371" s="147"/>
      <c r="CG371" s="146"/>
      <c r="CH371" s="146"/>
      <c r="CL371" s="26"/>
    </row>
    <row r="372" spans="1:90" ht="16.5" hidden="1">
      <c r="A372" t="s">
        <v>1529</v>
      </c>
      <c r="B372">
        <v>0</v>
      </c>
      <c r="D372" s="16" t="s">
        <v>172</v>
      </c>
      <c r="E372" t="s">
        <v>821</v>
      </c>
      <c r="G372" s="16" t="s">
        <v>834</v>
      </c>
      <c r="H372" s="197" t="s">
        <v>1428</v>
      </c>
      <c r="I372" s="9"/>
      <c r="J372" s="2"/>
      <c r="K372" s="3">
        <v>0</v>
      </c>
      <c r="L372" s="4">
        <v>0</v>
      </c>
      <c r="M372" s="10">
        <v>0</v>
      </c>
      <c r="N372" s="4">
        <v>0</v>
      </c>
      <c r="O372" s="164">
        <f t="shared" si="2173"/>
        <v>0</v>
      </c>
      <c r="P372" s="166" t="s">
        <v>1226</v>
      </c>
      <c r="Q372" s="10">
        <v>0</v>
      </c>
      <c r="R372" s="10">
        <v>0</v>
      </c>
      <c r="S372" s="3">
        <v>0</v>
      </c>
      <c r="T372" s="4">
        <v>0</v>
      </c>
      <c r="U372" s="164">
        <f t="shared" si="2174"/>
        <v>0</v>
      </c>
      <c r="V372" s="166" t="s">
        <v>1226</v>
      </c>
      <c r="W372" s="10">
        <v>0</v>
      </c>
      <c r="X372" s="4">
        <v>0</v>
      </c>
      <c r="Y372" s="10">
        <v>0</v>
      </c>
      <c r="Z372" s="4">
        <v>0</v>
      </c>
      <c r="AA372" s="10">
        <v>0</v>
      </c>
      <c r="AB372" s="10">
        <v>0</v>
      </c>
      <c r="AC372" s="3">
        <v>0</v>
      </c>
      <c r="AD372" s="4">
        <v>0</v>
      </c>
      <c r="AE372" s="164">
        <f t="shared" si="2232"/>
        <v>0</v>
      </c>
      <c r="AF372" s="166" t="s">
        <v>1226</v>
      </c>
      <c r="AG372" s="3">
        <v>0</v>
      </c>
      <c r="AH372" s="4">
        <v>0</v>
      </c>
      <c r="AI372" s="164">
        <f t="shared" ref="AI372" si="2286">+AK372</f>
        <v>0</v>
      </c>
      <c r="AJ372" s="166" t="s">
        <v>1226</v>
      </c>
      <c r="AK372" s="164">
        <v>0</v>
      </c>
      <c r="AL372" s="166" t="s">
        <v>1226</v>
      </c>
      <c r="AM372" s="3">
        <v>0</v>
      </c>
      <c r="AN372" s="4">
        <v>0</v>
      </c>
      <c r="AO372" s="164">
        <f t="shared" si="2185"/>
        <v>0</v>
      </c>
      <c r="AP372" s="166" t="s">
        <v>1226</v>
      </c>
      <c r="AQ372" s="133"/>
      <c r="AR372" s="81">
        <v>0</v>
      </c>
      <c r="AS372" s="183">
        <v>1</v>
      </c>
      <c r="AT372" s="164">
        <f t="shared" si="2267"/>
        <v>1</v>
      </c>
      <c r="AU372" s="166" t="s">
        <v>1226</v>
      </c>
      <c r="AV372" s="39">
        <v>1</v>
      </c>
      <c r="AW372" s="5">
        <v>1</v>
      </c>
      <c r="AX372" s="164">
        <f t="shared" ref="AX372:AX380" si="2287">+AZ372</f>
        <v>2</v>
      </c>
      <c r="AY372" s="166" t="s">
        <v>1226</v>
      </c>
      <c r="AZ372" s="164">
        <f t="shared" ref="AZ372:AZ380" si="2288">+BB372</f>
        <v>2</v>
      </c>
      <c r="BA372" s="166" t="s">
        <v>1226</v>
      </c>
      <c r="BB372" s="18">
        <v>2</v>
      </c>
      <c r="BC372" s="5">
        <v>0</v>
      </c>
      <c r="BD372" s="18">
        <v>2</v>
      </c>
      <c r="BE372" s="5">
        <v>0</v>
      </c>
      <c r="BF372" s="164">
        <f t="shared" ref="BF372" si="2289">+BD372</f>
        <v>2</v>
      </c>
      <c r="BG372" s="166" t="s">
        <v>1226</v>
      </c>
      <c r="BH372" s="18">
        <v>3</v>
      </c>
      <c r="BI372" s="40">
        <v>0</v>
      </c>
      <c r="BJ372" s="164">
        <f t="shared" si="2268"/>
        <v>3</v>
      </c>
      <c r="BK372" s="166" t="s">
        <v>1226</v>
      </c>
      <c r="BL372" s="107">
        <v>0</v>
      </c>
      <c r="BM372" s="127">
        <v>0</v>
      </c>
      <c r="BN372" s="164">
        <f t="shared" si="2275"/>
        <v>0</v>
      </c>
      <c r="BO372" s="166" t="s">
        <v>1226</v>
      </c>
      <c r="BP372" s="164">
        <f t="shared" si="2269"/>
        <v>0</v>
      </c>
      <c r="BQ372" s="166" t="s">
        <v>1226</v>
      </c>
      <c r="BR372" s="164">
        <f t="shared" si="2283"/>
        <v>0</v>
      </c>
      <c r="BS372" s="166" t="s">
        <v>1226</v>
      </c>
      <c r="BT372" s="135"/>
      <c r="BU372" s="164">
        <f t="shared" si="2284"/>
        <v>0</v>
      </c>
      <c r="BV372" s="166" t="s">
        <v>1226</v>
      </c>
      <c r="BW372" s="190"/>
      <c r="BX372" s="1112"/>
      <c r="BY372" s="164">
        <f t="shared" si="2285"/>
        <v>0</v>
      </c>
      <c r="BZ372" s="166" t="s">
        <v>1226</v>
      </c>
      <c r="CA372" s="96"/>
      <c r="CB372" s="55"/>
      <c r="CC372" s="96"/>
      <c r="CD372" s="55"/>
      <c r="CE372" s="96"/>
      <c r="CF372" s="55"/>
      <c r="CG372" s="96"/>
      <c r="CH372" s="96"/>
      <c r="CI372" t="s">
        <v>905</v>
      </c>
      <c r="CL372" s="26"/>
    </row>
    <row r="373" spans="1:90" ht="16.5" hidden="1">
      <c r="A373" t="s">
        <v>1529</v>
      </c>
      <c r="B373" s="171" t="s">
        <v>31</v>
      </c>
      <c r="C373" s="171" t="s">
        <v>821</v>
      </c>
      <c r="D373" s="16" t="s">
        <v>1420</v>
      </c>
      <c r="E373" t="s">
        <v>821</v>
      </c>
      <c r="G373" s="16" t="s">
        <v>834</v>
      </c>
      <c r="H373" s="197" t="s">
        <v>1419</v>
      </c>
      <c r="I373" s="1"/>
      <c r="J373" s="2"/>
      <c r="K373" s="3">
        <v>0</v>
      </c>
      <c r="L373" s="4">
        <v>0</v>
      </c>
      <c r="M373" s="164">
        <f>+O373</f>
        <v>0</v>
      </c>
      <c r="N373" s="166" t="s">
        <v>1226</v>
      </c>
      <c r="O373" s="164">
        <f>+Q373</f>
        <v>0</v>
      </c>
      <c r="P373" s="166" t="s">
        <v>1226</v>
      </c>
      <c r="Q373" s="3">
        <v>0</v>
      </c>
      <c r="R373" s="4">
        <v>0</v>
      </c>
      <c r="S373" s="3">
        <v>0</v>
      </c>
      <c r="T373" s="4">
        <v>0</v>
      </c>
      <c r="U373" s="164">
        <f>+S373</f>
        <v>0</v>
      </c>
      <c r="V373" s="166" t="s">
        <v>1226</v>
      </c>
      <c r="W373" s="10">
        <v>0</v>
      </c>
      <c r="X373" s="4">
        <v>0</v>
      </c>
      <c r="Y373" s="10">
        <v>0</v>
      </c>
      <c r="Z373" s="4">
        <v>0</v>
      </c>
      <c r="AA373" s="10"/>
      <c r="AB373" s="10">
        <v>0</v>
      </c>
      <c r="AC373" s="3">
        <v>0</v>
      </c>
      <c r="AD373" s="4">
        <v>0</v>
      </c>
      <c r="AE373" s="164">
        <f>+AG373</f>
        <v>0</v>
      </c>
      <c r="AF373" s="166" t="s">
        <v>1226</v>
      </c>
      <c r="AG373" s="39">
        <v>0</v>
      </c>
      <c r="AH373" s="99">
        <v>0</v>
      </c>
      <c r="AI373" s="164">
        <f t="shared" ref="AI373" si="2290">+AK373</f>
        <v>0</v>
      </c>
      <c r="AJ373" s="166" t="s">
        <v>1226</v>
      </c>
      <c r="AK373" s="164">
        <f t="shared" ref="AK373" si="2291">+AM373</f>
        <v>0</v>
      </c>
      <c r="AL373" s="166" t="s">
        <v>1226</v>
      </c>
      <c r="AM373" s="3">
        <v>0</v>
      </c>
      <c r="AN373" s="4">
        <v>0</v>
      </c>
      <c r="AO373" s="164">
        <f>+AM373</f>
        <v>0</v>
      </c>
      <c r="AP373" s="166" t="s">
        <v>1226</v>
      </c>
      <c r="AQ373" s="135"/>
      <c r="AR373" s="39">
        <v>0</v>
      </c>
      <c r="AS373" s="128">
        <v>0</v>
      </c>
      <c r="AT373" s="97">
        <v>0</v>
      </c>
      <c r="AU373" s="186" t="s">
        <v>54</v>
      </c>
      <c r="AV373" s="81">
        <v>0</v>
      </c>
      <c r="AW373" s="186" t="s">
        <v>54</v>
      </c>
      <c r="AX373" s="81"/>
      <c r="AY373" s="188"/>
      <c r="AZ373" s="189"/>
      <c r="BA373" s="187"/>
      <c r="BB373" s="189"/>
      <c r="BC373" s="187"/>
      <c r="BD373" s="190" t="s">
        <v>936</v>
      </c>
      <c r="BE373" s="187"/>
      <c r="BF373" s="189"/>
      <c r="BG373" s="189"/>
      <c r="BH373" s="189"/>
      <c r="BI373" s="187"/>
      <c r="BJ373" s="189"/>
      <c r="BK373" s="189"/>
      <c r="BL373" s="189"/>
      <c r="BM373" s="189"/>
      <c r="BN373" s="189"/>
      <c r="BO373" s="189"/>
      <c r="BP373" s="189"/>
      <c r="BQ373" s="189"/>
      <c r="BR373" s="189"/>
      <c r="BS373" s="189"/>
      <c r="BT373" s="135"/>
      <c r="BU373" s="146"/>
      <c r="BV373" s="147"/>
      <c r="BW373" s="146"/>
      <c r="BX373" s="147"/>
      <c r="BY373" s="146"/>
      <c r="BZ373" s="147"/>
      <c r="CA373" s="146"/>
      <c r="CB373" s="147"/>
      <c r="CC373" s="96"/>
      <c r="CD373" s="55"/>
      <c r="CE373" s="96"/>
      <c r="CF373" s="147"/>
      <c r="CG373" s="146"/>
      <c r="CH373" s="146"/>
      <c r="CI373" t="s">
        <v>977</v>
      </c>
      <c r="CL373" s="26"/>
    </row>
    <row r="374" spans="1:90" ht="16.5" hidden="1">
      <c r="A374" t="s">
        <v>1529</v>
      </c>
      <c r="B374" s="171" t="s">
        <v>31</v>
      </c>
      <c r="C374" s="171" t="s">
        <v>821</v>
      </c>
      <c r="D374" s="16" t="s">
        <v>1420</v>
      </c>
      <c r="E374" t="s">
        <v>821</v>
      </c>
      <c r="G374" s="16" t="s">
        <v>834</v>
      </c>
      <c r="H374" s="197" t="s">
        <v>1421</v>
      </c>
      <c r="I374" s="9"/>
      <c r="J374" s="2"/>
      <c r="K374" s="3">
        <v>0</v>
      </c>
      <c r="L374" s="4">
        <v>0</v>
      </c>
      <c r="M374" s="164">
        <f t="shared" ref="M374" si="2292">+O374</f>
        <v>0</v>
      </c>
      <c r="N374" s="166" t="s">
        <v>1226</v>
      </c>
      <c r="O374" s="164">
        <f t="shared" ref="O374" si="2293">+Q374</f>
        <v>0</v>
      </c>
      <c r="P374" s="166" t="s">
        <v>1226</v>
      </c>
      <c r="Q374" s="3">
        <v>0</v>
      </c>
      <c r="R374" s="4">
        <v>0</v>
      </c>
      <c r="S374" s="164">
        <f t="shared" ref="S374" si="2294">+Q374</f>
        <v>0</v>
      </c>
      <c r="T374" s="166" t="s">
        <v>1226</v>
      </c>
      <c r="U374" s="164">
        <f>+S374</f>
        <v>0</v>
      </c>
      <c r="V374" s="166" t="s">
        <v>1226</v>
      </c>
      <c r="W374" s="10">
        <v>0</v>
      </c>
      <c r="X374" s="4">
        <v>0</v>
      </c>
      <c r="Y374" s="10">
        <v>2</v>
      </c>
      <c r="Z374" s="4">
        <v>0</v>
      </c>
      <c r="AA374" s="10">
        <v>1</v>
      </c>
      <c r="AB374" s="10">
        <v>0</v>
      </c>
      <c r="AC374" s="3">
        <v>0</v>
      </c>
      <c r="AD374" s="4">
        <v>0</v>
      </c>
      <c r="AE374" s="164">
        <f>+AG374</f>
        <v>0</v>
      </c>
      <c r="AF374" s="166" t="s">
        <v>1226</v>
      </c>
      <c r="AG374" s="39">
        <v>0</v>
      </c>
      <c r="AH374" s="99">
        <v>0</v>
      </c>
      <c r="AI374" s="164">
        <f t="shared" ref="AI374:AI375" si="2295">+AK374</f>
        <v>0</v>
      </c>
      <c r="AJ374" s="166" t="s">
        <v>1226</v>
      </c>
      <c r="AK374" s="164">
        <f t="shared" ref="AK374:AK375" si="2296">+AM374</f>
        <v>0</v>
      </c>
      <c r="AL374" s="166" t="s">
        <v>1226</v>
      </c>
      <c r="AM374" s="3">
        <v>0</v>
      </c>
      <c r="AN374" s="4">
        <v>0</v>
      </c>
      <c r="AO374" s="164">
        <f>+AM374</f>
        <v>0</v>
      </c>
      <c r="AP374" s="166" t="s">
        <v>1226</v>
      </c>
      <c r="AQ374" s="135"/>
      <c r="AR374" s="39"/>
      <c r="AS374" s="128"/>
      <c r="AT374" s="97"/>
      <c r="AU374" s="186"/>
      <c r="AV374" s="81"/>
      <c r="AW374" s="186"/>
      <c r="AX374" s="97"/>
      <c r="AY374" s="188"/>
      <c r="AZ374" s="189"/>
      <c r="BA374" s="187"/>
      <c r="BB374" s="189"/>
      <c r="BC374" s="187"/>
      <c r="BD374" s="190"/>
      <c r="BE374" s="187"/>
      <c r="BF374" s="189"/>
      <c r="BG374" s="189"/>
      <c r="BH374" s="189"/>
      <c r="BI374" s="187"/>
      <c r="BJ374" s="189"/>
      <c r="BK374" s="189"/>
      <c r="BL374" s="189"/>
      <c r="BM374" s="189"/>
      <c r="BN374" s="189"/>
      <c r="BO374" s="189"/>
      <c r="BP374" s="189"/>
      <c r="BQ374" s="189"/>
      <c r="BR374" s="189"/>
      <c r="BS374" s="189"/>
      <c r="BT374" s="135"/>
      <c r="BU374" s="146"/>
      <c r="BV374" s="147"/>
      <c r="BW374" s="146"/>
      <c r="BX374" s="147"/>
      <c r="BY374" s="146"/>
      <c r="BZ374" s="147"/>
      <c r="CA374" s="146"/>
      <c r="CB374" s="147"/>
      <c r="CC374" s="96"/>
      <c r="CD374" s="55"/>
      <c r="CE374" s="96"/>
      <c r="CF374" s="147"/>
      <c r="CG374" s="146"/>
      <c r="CH374" s="146"/>
      <c r="CL374" s="26"/>
    </row>
    <row r="375" spans="1:90" ht="16.5" hidden="1">
      <c r="A375" t="s">
        <v>1529</v>
      </c>
      <c r="B375" s="171" t="s">
        <v>31</v>
      </c>
      <c r="C375" s="171" t="s">
        <v>821</v>
      </c>
      <c r="D375" s="16" t="s">
        <v>1420</v>
      </c>
      <c r="E375" t="s">
        <v>821</v>
      </c>
      <c r="G375" s="16" t="s">
        <v>834</v>
      </c>
      <c r="H375" s="197" t="s">
        <v>1422</v>
      </c>
      <c r="I375" s="9"/>
      <c r="J375" s="2"/>
      <c r="K375" s="3">
        <v>0</v>
      </c>
      <c r="L375" s="4">
        <v>0</v>
      </c>
      <c r="M375" s="164">
        <f t="shared" ref="M375" si="2297">+O375</f>
        <v>0</v>
      </c>
      <c r="N375" s="166" t="s">
        <v>1226</v>
      </c>
      <c r="O375" s="164">
        <v>0</v>
      </c>
      <c r="P375" s="166" t="s">
        <v>1226</v>
      </c>
      <c r="Q375" s="3">
        <v>1</v>
      </c>
      <c r="R375" s="4">
        <v>0</v>
      </c>
      <c r="S375" s="164">
        <v>0</v>
      </c>
      <c r="T375" s="166" t="s">
        <v>1226</v>
      </c>
      <c r="U375" s="164">
        <f>+S375</f>
        <v>0</v>
      </c>
      <c r="V375" s="166" t="s">
        <v>1226</v>
      </c>
      <c r="W375" s="10">
        <v>0</v>
      </c>
      <c r="X375" s="4">
        <v>0</v>
      </c>
      <c r="Y375" s="10">
        <v>0</v>
      </c>
      <c r="Z375" s="4">
        <v>0</v>
      </c>
      <c r="AA375" s="10">
        <v>0</v>
      </c>
      <c r="AB375" s="10">
        <v>0</v>
      </c>
      <c r="AC375" s="3">
        <v>0</v>
      </c>
      <c r="AD375" s="4">
        <v>0</v>
      </c>
      <c r="AE375" s="164">
        <f>+AG375</f>
        <v>0</v>
      </c>
      <c r="AF375" s="166" t="s">
        <v>1226</v>
      </c>
      <c r="AG375" s="39">
        <v>0</v>
      </c>
      <c r="AH375" s="99">
        <v>0</v>
      </c>
      <c r="AI375" s="164">
        <f t="shared" si="2295"/>
        <v>0</v>
      </c>
      <c r="AJ375" s="166" t="s">
        <v>1226</v>
      </c>
      <c r="AK375" s="164">
        <f t="shared" si="2296"/>
        <v>0</v>
      </c>
      <c r="AL375" s="166" t="s">
        <v>1226</v>
      </c>
      <c r="AM375" s="3">
        <v>0</v>
      </c>
      <c r="AN375" s="4">
        <v>0</v>
      </c>
      <c r="AO375" s="164">
        <f>+AM375</f>
        <v>0</v>
      </c>
      <c r="AP375" s="166" t="s">
        <v>1226</v>
      </c>
      <c r="AQ375" s="135"/>
      <c r="AR375" s="39"/>
      <c r="AS375" s="128"/>
      <c r="AT375" s="97"/>
      <c r="AU375" s="186"/>
      <c r="AV375" s="81"/>
      <c r="AW375" s="186"/>
      <c r="AX375" s="97"/>
      <c r="AY375" s="188"/>
      <c r="AZ375" s="189"/>
      <c r="BA375" s="187"/>
      <c r="BB375" s="189"/>
      <c r="BC375" s="187"/>
      <c r="BD375" s="190"/>
      <c r="BE375" s="187"/>
      <c r="BF375" s="189"/>
      <c r="BG375" s="189"/>
      <c r="BH375" s="189"/>
      <c r="BI375" s="187"/>
      <c r="BJ375" s="189"/>
      <c r="BK375" s="189"/>
      <c r="BL375" s="189"/>
      <c r="BM375" s="189"/>
      <c r="BN375" s="189"/>
      <c r="BO375" s="189"/>
      <c r="BP375" s="189"/>
      <c r="BQ375" s="189"/>
      <c r="BR375" s="189"/>
      <c r="BS375" s="189"/>
      <c r="BT375" s="135"/>
      <c r="BU375" s="146"/>
      <c r="BV375" s="147"/>
      <c r="BW375" s="146"/>
      <c r="BX375" s="147"/>
      <c r="BY375" s="146"/>
      <c r="BZ375" s="147"/>
      <c r="CA375" s="146"/>
      <c r="CB375" s="147"/>
      <c r="CC375" s="96"/>
      <c r="CD375" s="55"/>
      <c r="CE375" s="96"/>
      <c r="CF375" s="147"/>
      <c r="CG375" s="146"/>
      <c r="CH375" s="146"/>
      <c r="CL375" s="26"/>
    </row>
    <row r="376" spans="1:90" ht="16.5" hidden="1">
      <c r="H376" s="197"/>
      <c r="I376" s="9"/>
      <c r="J376" s="2"/>
      <c r="K376" s="392" t="s">
        <v>2525</v>
      </c>
      <c r="L376" s="166"/>
      <c r="M376" s="164"/>
      <c r="N376" s="166"/>
      <c r="O376" s="164"/>
      <c r="P376" s="166"/>
      <c r="Q376" s="14"/>
      <c r="R376" s="14"/>
      <c r="S376" s="3"/>
      <c r="T376" s="4"/>
      <c r="U376" s="10"/>
      <c r="V376" s="4"/>
      <c r="W376" s="10"/>
      <c r="X376" s="4"/>
      <c r="Y376" s="10"/>
      <c r="Z376" s="4"/>
      <c r="AA376" s="10"/>
      <c r="AB376" s="10"/>
      <c r="AC376" s="3"/>
      <c r="AD376" s="10"/>
      <c r="AE376" s="10"/>
      <c r="AF376" s="10"/>
      <c r="AG376" s="39"/>
      <c r="AH376" s="99"/>
      <c r="AI376" s="599"/>
      <c r="AJ376" s="99"/>
      <c r="AK376" s="164"/>
      <c r="AL376" s="62"/>
      <c r="AM376" s="3"/>
      <c r="AN376" s="4"/>
      <c r="AO376" s="101"/>
      <c r="AP376" s="180"/>
      <c r="AQ376" s="133"/>
      <c r="AR376" s="39"/>
      <c r="AS376" s="128"/>
      <c r="AT376" s="164"/>
      <c r="AU376" s="166"/>
      <c r="AV376" s="39"/>
      <c r="AW376" s="5"/>
      <c r="AX376" s="164"/>
      <c r="AY376" s="166"/>
      <c r="AZ376" s="164"/>
      <c r="BA376" s="166"/>
      <c r="BB376" s="18"/>
      <c r="BC376" s="5"/>
      <c r="BD376" s="18"/>
      <c r="BE376" s="5"/>
      <c r="BF376" s="22"/>
      <c r="BG376" s="167"/>
      <c r="BH376" s="18"/>
      <c r="BI376" s="40"/>
      <c r="BJ376" s="164"/>
      <c r="BK376" s="166"/>
      <c r="BL376" s="18"/>
      <c r="BM376" s="40"/>
      <c r="BN376" s="164"/>
      <c r="BO376" s="166"/>
      <c r="BP376" s="164"/>
      <c r="BQ376" s="166"/>
      <c r="BR376" s="164"/>
      <c r="BS376" s="166"/>
      <c r="BT376" s="133"/>
      <c r="BU376" s="96"/>
      <c r="BV376" s="55"/>
      <c r="BW376" s="96"/>
      <c r="BX376" s="96"/>
      <c r="BY376" s="96"/>
      <c r="BZ376" s="55"/>
      <c r="CA376" s="96"/>
      <c r="CB376" s="55"/>
      <c r="CC376" s="96"/>
      <c r="CD376" s="55"/>
      <c r="CE376" s="96"/>
      <c r="CF376" s="55"/>
      <c r="CG376" s="96"/>
      <c r="CH376" s="96"/>
      <c r="CL376" s="26"/>
    </row>
    <row r="377" spans="1:90" ht="16.5" hidden="1">
      <c r="A377" t="s">
        <v>1042</v>
      </c>
      <c r="B377">
        <v>20145</v>
      </c>
      <c r="D377" s="16" t="s">
        <v>668</v>
      </c>
      <c r="E377" t="s">
        <v>819</v>
      </c>
      <c r="G377" s="16" t="s">
        <v>906</v>
      </c>
      <c r="H377" s="197" t="s">
        <v>1434</v>
      </c>
      <c r="I377" s="9"/>
      <c r="J377" s="2"/>
      <c r="K377" s="3">
        <v>0</v>
      </c>
      <c r="L377" s="4">
        <v>0</v>
      </c>
      <c r="M377" s="10">
        <v>0</v>
      </c>
      <c r="N377" s="4">
        <v>0</v>
      </c>
      <c r="O377" s="164">
        <f t="shared" si="2173"/>
        <v>1</v>
      </c>
      <c r="P377" s="166" t="s">
        <v>1226</v>
      </c>
      <c r="Q377" s="10">
        <v>1</v>
      </c>
      <c r="R377" s="10">
        <v>0</v>
      </c>
      <c r="S377" s="3">
        <v>2</v>
      </c>
      <c r="T377" s="4">
        <v>0</v>
      </c>
      <c r="U377" s="164">
        <f t="shared" ref="U377" si="2298">+S377</f>
        <v>2</v>
      </c>
      <c r="V377" s="166" t="s">
        <v>1226</v>
      </c>
      <c r="W377" s="10">
        <v>2</v>
      </c>
      <c r="X377" s="4">
        <v>0</v>
      </c>
      <c r="Y377" s="164">
        <f t="shared" ref="Y377" si="2299">+AA377</f>
        <v>2</v>
      </c>
      <c r="Z377" s="166" t="s">
        <v>1226</v>
      </c>
      <c r="AA377" s="10">
        <v>2</v>
      </c>
      <c r="AB377" s="10">
        <v>0</v>
      </c>
      <c r="AC377" s="3">
        <v>2</v>
      </c>
      <c r="AD377" s="4">
        <v>0</v>
      </c>
      <c r="AE377" s="10">
        <v>1</v>
      </c>
      <c r="AF377" s="10">
        <v>0</v>
      </c>
      <c r="AG377" s="3">
        <v>1</v>
      </c>
      <c r="AH377" s="4">
        <v>0</v>
      </c>
      <c r="AI377" s="164">
        <f t="shared" ref="AI377" si="2300">+AK377</f>
        <v>0</v>
      </c>
      <c r="AJ377" s="166" t="s">
        <v>1226</v>
      </c>
      <c r="AK377" s="164">
        <v>0</v>
      </c>
      <c r="AL377" s="166" t="s">
        <v>1226</v>
      </c>
      <c r="AM377" s="3">
        <v>0</v>
      </c>
      <c r="AN377" s="4">
        <v>0</v>
      </c>
      <c r="AO377" s="164">
        <f t="shared" ref="AO377" si="2301">+AM377</f>
        <v>0</v>
      </c>
      <c r="AP377" s="166" t="s">
        <v>1226</v>
      </c>
      <c r="AQ377" s="133"/>
      <c r="AR377" s="39">
        <v>0</v>
      </c>
      <c r="AS377" s="5" t="s">
        <v>52</v>
      </c>
      <c r="AT377" s="185" t="s">
        <v>1226</v>
      </c>
      <c r="AU377" s="44">
        <f>+AW377</f>
        <v>1</v>
      </c>
      <c r="AV377" s="39">
        <v>2</v>
      </c>
      <c r="AW377" s="5">
        <v>1</v>
      </c>
      <c r="AX377" s="164">
        <f t="shared" si="2287"/>
        <v>0</v>
      </c>
      <c r="AY377" s="166" t="s">
        <v>1226</v>
      </c>
      <c r="AZ377" s="164">
        <f t="shared" si="2288"/>
        <v>0</v>
      </c>
      <c r="BA377" s="166" t="s">
        <v>1226</v>
      </c>
      <c r="BB377" s="18">
        <v>0</v>
      </c>
      <c r="BC377" s="5">
        <v>0</v>
      </c>
      <c r="BD377" s="18">
        <v>0</v>
      </c>
      <c r="BE377" s="5">
        <v>0</v>
      </c>
      <c r="BF377" s="164">
        <f t="shared" ref="BF377" si="2302">+BD377</f>
        <v>0</v>
      </c>
      <c r="BG377" s="166" t="s">
        <v>1226</v>
      </c>
      <c r="BH377" s="18">
        <v>0</v>
      </c>
      <c r="BI377" s="40">
        <v>0</v>
      </c>
      <c r="BJ377" s="164">
        <f t="shared" si="2268"/>
        <v>0</v>
      </c>
      <c r="BK377" s="166" t="s">
        <v>1226</v>
      </c>
      <c r="BL377" s="18">
        <v>0</v>
      </c>
      <c r="BM377" s="40">
        <v>0</v>
      </c>
      <c r="BN377" s="164">
        <f t="shared" si="2275"/>
        <v>0</v>
      </c>
      <c r="BO377" s="166" t="s">
        <v>1226</v>
      </c>
      <c r="BP377" s="164">
        <f t="shared" si="2269"/>
        <v>0</v>
      </c>
      <c r="BQ377" s="166" t="s">
        <v>1226</v>
      </c>
      <c r="BR377" s="164">
        <f t="shared" ref="BR377" si="2303">+BP377</f>
        <v>0</v>
      </c>
      <c r="BS377" s="166" t="s">
        <v>1226</v>
      </c>
      <c r="BT377" s="133"/>
      <c r="BU377" s="164">
        <f t="shared" ref="BU377:BU388" si="2304">+BW377</f>
        <v>0</v>
      </c>
      <c r="BV377" s="166" t="s">
        <v>1226</v>
      </c>
      <c r="BW377" s="96">
        <v>0</v>
      </c>
      <c r="BX377" s="55">
        <v>0</v>
      </c>
      <c r="BY377" s="164">
        <f t="shared" ref="BY377" si="2305">+BW377</f>
        <v>0</v>
      </c>
      <c r="BZ377" s="166" t="s">
        <v>1226</v>
      </c>
      <c r="CA377" s="96"/>
      <c r="CB377" s="55"/>
      <c r="CC377" s="96"/>
      <c r="CD377" s="55"/>
      <c r="CE377" s="96"/>
      <c r="CF377" s="55"/>
      <c r="CG377" s="96"/>
      <c r="CH377" s="96"/>
      <c r="CI377" t="s">
        <v>50</v>
      </c>
      <c r="CL377" s="26"/>
    </row>
    <row r="378" spans="1:90" ht="16.5" hidden="1">
      <c r="A378" t="s">
        <v>1042</v>
      </c>
      <c r="B378">
        <v>20142</v>
      </c>
      <c r="D378" s="16" t="s">
        <v>668</v>
      </c>
      <c r="E378" t="s">
        <v>819</v>
      </c>
      <c r="G378" s="16" t="s">
        <v>906</v>
      </c>
      <c r="H378" s="197" t="s">
        <v>1435</v>
      </c>
      <c r="I378" s="9"/>
      <c r="J378" s="2"/>
      <c r="K378" s="3">
        <v>0</v>
      </c>
      <c r="L378" s="4">
        <v>0</v>
      </c>
      <c r="M378" s="10">
        <v>0</v>
      </c>
      <c r="N378" s="4">
        <v>0</v>
      </c>
      <c r="O378" s="164">
        <f t="shared" si="2173"/>
        <v>7</v>
      </c>
      <c r="P378" s="166" t="s">
        <v>1226</v>
      </c>
      <c r="Q378" s="10">
        <v>7</v>
      </c>
      <c r="R378" s="10">
        <v>0</v>
      </c>
      <c r="S378" s="3">
        <v>8</v>
      </c>
      <c r="T378" s="4">
        <v>0</v>
      </c>
      <c r="U378" s="164">
        <f t="shared" ref="U378" si="2306">+S378</f>
        <v>8</v>
      </c>
      <c r="V378" s="166" t="s">
        <v>1226</v>
      </c>
      <c r="W378" s="10">
        <v>7</v>
      </c>
      <c r="X378" s="4">
        <v>0</v>
      </c>
      <c r="Y378" s="164">
        <f t="shared" ref="Y378" si="2307">+AA378</f>
        <v>9</v>
      </c>
      <c r="Z378" s="166" t="s">
        <v>1226</v>
      </c>
      <c r="AA378" s="10">
        <v>9</v>
      </c>
      <c r="AB378" s="10">
        <v>0</v>
      </c>
      <c r="AC378" s="3">
        <v>6</v>
      </c>
      <c r="AD378" s="4">
        <v>0</v>
      </c>
      <c r="AE378" s="10">
        <v>4</v>
      </c>
      <c r="AF378" s="10">
        <v>0</v>
      </c>
      <c r="AG378" s="3">
        <v>9</v>
      </c>
      <c r="AH378" s="4">
        <v>0</v>
      </c>
      <c r="AI378" s="164">
        <f t="shared" ref="AI378" si="2308">+AK378</f>
        <v>0</v>
      </c>
      <c r="AJ378" s="166" t="s">
        <v>1226</v>
      </c>
      <c r="AK378" s="164">
        <v>0</v>
      </c>
      <c r="AL378" s="166" t="s">
        <v>1226</v>
      </c>
      <c r="AM378" s="3">
        <v>5</v>
      </c>
      <c r="AN378" s="4">
        <v>0</v>
      </c>
      <c r="AO378" s="10">
        <v>1</v>
      </c>
      <c r="AP378" s="10">
        <v>0</v>
      </c>
      <c r="AQ378" s="132"/>
      <c r="AR378" s="39">
        <v>5</v>
      </c>
      <c r="AS378" s="128">
        <v>0</v>
      </c>
      <c r="AT378" s="170">
        <v>0</v>
      </c>
      <c r="AU378" s="10">
        <v>0</v>
      </c>
      <c r="AV378" s="39">
        <v>6</v>
      </c>
      <c r="AW378" s="40">
        <v>0</v>
      </c>
      <c r="AX378" s="164">
        <f t="shared" si="2287"/>
        <v>4</v>
      </c>
      <c r="AY378" s="166" t="s">
        <v>1226</v>
      </c>
      <c r="AZ378" s="164">
        <f t="shared" si="2288"/>
        <v>4</v>
      </c>
      <c r="BA378" s="166" t="s">
        <v>1226</v>
      </c>
      <c r="BB378" s="18">
        <v>4</v>
      </c>
      <c r="BC378" s="5">
        <v>0</v>
      </c>
      <c r="BD378" s="18">
        <v>4</v>
      </c>
      <c r="BE378" s="5">
        <v>0</v>
      </c>
      <c r="BF378" s="18">
        <v>5</v>
      </c>
      <c r="BG378" s="5">
        <v>0</v>
      </c>
      <c r="BH378" s="18">
        <v>4</v>
      </c>
      <c r="BI378" s="5">
        <v>0</v>
      </c>
      <c r="BJ378" s="164">
        <f t="shared" si="2268"/>
        <v>4</v>
      </c>
      <c r="BK378" s="166" t="s">
        <v>1226</v>
      </c>
      <c r="BL378" s="18">
        <v>3</v>
      </c>
      <c r="BM378" s="40">
        <v>0</v>
      </c>
      <c r="BN378" s="164">
        <f t="shared" si="2275"/>
        <v>3</v>
      </c>
      <c r="BO378" s="166" t="s">
        <v>1226</v>
      </c>
      <c r="BP378" s="164">
        <f t="shared" si="2269"/>
        <v>3</v>
      </c>
      <c r="BQ378" s="166" t="s">
        <v>1226</v>
      </c>
      <c r="BR378" s="164">
        <f t="shared" ref="BR378:BR379" si="2309">+BP378</f>
        <v>3</v>
      </c>
      <c r="BS378" s="166" t="s">
        <v>1226</v>
      </c>
      <c r="BT378" s="133"/>
      <c r="BU378" s="164">
        <f t="shared" si="2304"/>
        <v>7</v>
      </c>
      <c r="BV378" s="166" t="s">
        <v>1226</v>
      </c>
      <c r="BW378" s="96">
        <v>7</v>
      </c>
      <c r="BX378" s="147">
        <v>0</v>
      </c>
      <c r="BY378" s="164">
        <f t="shared" ref="BY378:BY379" si="2310">+BW378</f>
        <v>7</v>
      </c>
      <c r="BZ378" s="166" t="s">
        <v>1226</v>
      </c>
      <c r="CA378" s="146"/>
      <c r="CB378" s="147"/>
      <c r="CC378" s="96"/>
      <c r="CD378" s="55"/>
      <c r="CE378" s="96">
        <v>7</v>
      </c>
      <c r="CF378" s="147"/>
      <c r="CG378" s="146"/>
      <c r="CH378" s="146"/>
      <c r="CI378" t="s">
        <v>148</v>
      </c>
      <c r="CJ378" t="s">
        <v>667</v>
      </c>
      <c r="CL378" s="26"/>
    </row>
    <row r="379" spans="1:90" ht="16.5" hidden="1">
      <c r="A379" t="s">
        <v>1042</v>
      </c>
      <c r="B379">
        <v>20041</v>
      </c>
      <c r="C379" t="s">
        <v>2521</v>
      </c>
      <c r="D379" s="16" t="s">
        <v>668</v>
      </c>
      <c r="E379" t="s">
        <v>819</v>
      </c>
      <c r="G379" s="16" t="s">
        <v>906</v>
      </c>
      <c r="H379" s="197" t="s">
        <v>1521</v>
      </c>
      <c r="I379" s="9"/>
      <c r="J379" s="2"/>
      <c r="K379" s="3">
        <v>1</v>
      </c>
      <c r="L379" s="4">
        <v>0</v>
      </c>
      <c r="M379" s="10">
        <v>3</v>
      </c>
      <c r="N379" s="4">
        <v>0</v>
      </c>
      <c r="O379" s="164">
        <f t="shared" si="2173"/>
        <v>3</v>
      </c>
      <c r="P379" s="166">
        <f>+R379</f>
        <v>3</v>
      </c>
      <c r="Q379" s="10">
        <v>3</v>
      </c>
      <c r="R379" s="4">
        <v>3</v>
      </c>
      <c r="S379" s="3">
        <v>3</v>
      </c>
      <c r="T379" s="4">
        <v>3</v>
      </c>
      <c r="U379" s="164">
        <f>+S379</f>
        <v>3</v>
      </c>
      <c r="V379" s="166">
        <f>+T379</f>
        <v>3</v>
      </c>
      <c r="W379" s="10">
        <v>3</v>
      </c>
      <c r="X379" s="4">
        <v>3</v>
      </c>
      <c r="Y379" s="164">
        <f>+AA379</f>
        <v>1</v>
      </c>
      <c r="Z379" s="166">
        <f>+AB379</f>
        <v>3</v>
      </c>
      <c r="AA379" s="10">
        <v>1</v>
      </c>
      <c r="AB379" s="10">
        <v>3</v>
      </c>
      <c r="AC379" s="3">
        <v>4</v>
      </c>
      <c r="AD379" s="4">
        <v>3</v>
      </c>
      <c r="AE379" s="10">
        <v>2</v>
      </c>
      <c r="AF379" s="10">
        <v>2</v>
      </c>
      <c r="AG379" s="3">
        <v>3</v>
      </c>
      <c r="AH379" s="4">
        <v>2</v>
      </c>
      <c r="AI379" s="164">
        <f t="shared" ref="AI379" si="2311">+AG379</f>
        <v>3</v>
      </c>
      <c r="AJ379" s="166">
        <f>+AH379</f>
        <v>2</v>
      </c>
      <c r="AK379" s="164">
        <f>+AM379</f>
        <v>3</v>
      </c>
      <c r="AL379" s="166">
        <f>+AN379</f>
        <v>3</v>
      </c>
      <c r="AM379" s="3">
        <v>3</v>
      </c>
      <c r="AN379" s="4">
        <v>3</v>
      </c>
      <c r="AO379" s="164">
        <f t="shared" ref="AO379:AO380" si="2312">+AM379</f>
        <v>3</v>
      </c>
      <c r="AP379" s="166">
        <f>+AN379</f>
        <v>3</v>
      </c>
      <c r="AQ379" s="133"/>
      <c r="AR379" s="39">
        <v>2</v>
      </c>
      <c r="AS379" s="128">
        <v>2</v>
      </c>
      <c r="AT379" s="164">
        <f t="shared" ref="AT379" si="2313">+AR379</f>
        <v>2</v>
      </c>
      <c r="AU379" s="166">
        <f>+AS379</f>
        <v>2</v>
      </c>
      <c r="AV379" s="39">
        <v>2</v>
      </c>
      <c r="AW379" s="5">
        <v>0</v>
      </c>
      <c r="AX379" s="164">
        <f t="shared" si="2287"/>
        <v>0</v>
      </c>
      <c r="AY379" s="166" t="s">
        <v>1226</v>
      </c>
      <c r="AZ379" s="164">
        <f t="shared" si="2288"/>
        <v>0</v>
      </c>
      <c r="BA379" s="166" t="s">
        <v>1226</v>
      </c>
      <c r="BB379" s="164">
        <f t="shared" ref="BB379:BB380" si="2314">+BD379</f>
        <v>0</v>
      </c>
      <c r="BC379" s="166" t="s">
        <v>1226</v>
      </c>
      <c r="BD379" s="18">
        <v>0</v>
      </c>
      <c r="BE379" s="5">
        <v>0</v>
      </c>
      <c r="BF379" s="164">
        <f t="shared" ref="BF379" si="2315">+BD379</f>
        <v>0</v>
      </c>
      <c r="BG379" s="166" t="s">
        <v>1226</v>
      </c>
      <c r="BH379" s="18">
        <v>0</v>
      </c>
      <c r="BI379" s="40">
        <v>0</v>
      </c>
      <c r="BJ379" s="164">
        <f t="shared" si="2268"/>
        <v>0</v>
      </c>
      <c r="BK379" s="166" t="s">
        <v>1226</v>
      </c>
      <c r="BL379" s="18">
        <v>0</v>
      </c>
      <c r="BM379" s="40">
        <v>0</v>
      </c>
      <c r="BN379" s="164">
        <f t="shared" si="2275"/>
        <v>0</v>
      </c>
      <c r="BO379" s="166" t="s">
        <v>1226</v>
      </c>
      <c r="BP379" s="164">
        <f t="shared" si="2269"/>
        <v>0</v>
      </c>
      <c r="BQ379" s="166" t="s">
        <v>1226</v>
      </c>
      <c r="BR379" s="164">
        <f t="shared" si="2309"/>
        <v>0</v>
      </c>
      <c r="BS379" s="166" t="s">
        <v>1226</v>
      </c>
      <c r="BT379" s="133"/>
      <c r="BU379" s="164">
        <f t="shared" si="2304"/>
        <v>0</v>
      </c>
      <c r="BV379" s="166" t="s">
        <v>1226</v>
      </c>
      <c r="BW379" s="96">
        <v>0</v>
      </c>
      <c r="BX379" s="55">
        <v>0</v>
      </c>
      <c r="BY379" s="164">
        <f t="shared" si="2310"/>
        <v>0</v>
      </c>
      <c r="BZ379" s="166" t="s">
        <v>1226</v>
      </c>
      <c r="CA379" s="96"/>
      <c r="CB379" s="55"/>
      <c r="CC379" s="96"/>
      <c r="CD379" s="55"/>
      <c r="CE379" s="96"/>
      <c r="CF379" s="55"/>
      <c r="CG379" s="96"/>
      <c r="CH379" s="96"/>
      <c r="CI379" s="38" t="s">
        <v>156</v>
      </c>
      <c r="CJ379" t="s">
        <v>669</v>
      </c>
      <c r="CL379" s="26"/>
    </row>
    <row r="380" spans="1:90" ht="16.5" hidden="1">
      <c r="A380" t="s">
        <v>1042</v>
      </c>
      <c r="B380">
        <v>20040</v>
      </c>
      <c r="C380" t="s">
        <v>2521</v>
      </c>
      <c r="D380" s="16" t="s">
        <v>668</v>
      </c>
      <c r="E380" t="s">
        <v>819</v>
      </c>
      <c r="G380" s="16" t="s">
        <v>906</v>
      </c>
      <c r="H380" s="197" t="s">
        <v>171</v>
      </c>
      <c r="I380" s="9"/>
      <c r="J380" s="2"/>
      <c r="K380" s="3">
        <v>0</v>
      </c>
      <c r="L380" s="4">
        <v>0</v>
      </c>
      <c r="M380" s="10">
        <v>0</v>
      </c>
      <c r="N380" s="4">
        <v>0</v>
      </c>
      <c r="O380" s="164">
        <f t="shared" si="2173"/>
        <v>2</v>
      </c>
      <c r="P380" s="166">
        <f>+R380</f>
        <v>6</v>
      </c>
      <c r="Q380" s="10">
        <v>2</v>
      </c>
      <c r="R380" s="10">
        <v>6</v>
      </c>
      <c r="S380" s="3">
        <v>1</v>
      </c>
      <c r="T380" s="4">
        <v>5</v>
      </c>
      <c r="U380" s="164">
        <f>+S380</f>
        <v>1</v>
      </c>
      <c r="V380" s="166">
        <f>+T380</f>
        <v>5</v>
      </c>
      <c r="W380" s="10">
        <v>0</v>
      </c>
      <c r="X380" s="4">
        <v>1</v>
      </c>
      <c r="Y380" s="164">
        <f>+AA380</f>
        <v>1</v>
      </c>
      <c r="Z380" s="166">
        <f>+AB380</f>
        <v>5</v>
      </c>
      <c r="AA380" s="10">
        <v>1</v>
      </c>
      <c r="AB380" s="10">
        <v>5</v>
      </c>
      <c r="AC380" s="3">
        <v>1</v>
      </c>
      <c r="AD380" s="4">
        <v>5</v>
      </c>
      <c r="AE380" s="10">
        <v>0</v>
      </c>
      <c r="AF380" s="10">
        <v>0</v>
      </c>
      <c r="AG380" s="3">
        <v>0</v>
      </c>
      <c r="AH380" s="1055" t="s">
        <v>348</v>
      </c>
      <c r="AI380" s="164">
        <f t="shared" ref="AI380" si="2316">+AE380</f>
        <v>0</v>
      </c>
      <c r="AJ380" s="166" t="s">
        <v>1226</v>
      </c>
      <c r="AK380" s="164">
        <f t="shared" ref="AK380" si="2317">+AG380</f>
        <v>0</v>
      </c>
      <c r="AL380" s="166" t="s">
        <v>1226</v>
      </c>
      <c r="AM380" s="3">
        <v>0</v>
      </c>
      <c r="AN380" s="4">
        <v>0</v>
      </c>
      <c r="AO380" s="164">
        <f t="shared" si="2312"/>
        <v>0</v>
      </c>
      <c r="AP380" s="166" t="s">
        <v>1226</v>
      </c>
      <c r="AQ380" s="132"/>
      <c r="AR380" s="39">
        <v>1</v>
      </c>
      <c r="AS380" s="128">
        <v>0</v>
      </c>
      <c r="AT380" s="164">
        <f t="shared" ref="AT380:AT381" si="2318">+AV380</f>
        <v>0</v>
      </c>
      <c r="AU380" s="166" t="s">
        <v>1226</v>
      </c>
      <c r="AV380" s="39">
        <v>0</v>
      </c>
      <c r="AW380" s="40">
        <v>0</v>
      </c>
      <c r="AX380" s="164">
        <f t="shared" si="2287"/>
        <v>0</v>
      </c>
      <c r="AY380" s="166" t="s">
        <v>1226</v>
      </c>
      <c r="AZ380" s="164">
        <f t="shared" si="2288"/>
        <v>0</v>
      </c>
      <c r="BA380" s="166" t="s">
        <v>1226</v>
      </c>
      <c r="BB380" s="164">
        <f t="shared" si="2314"/>
        <v>0</v>
      </c>
      <c r="BC380" s="166" t="s">
        <v>1226</v>
      </c>
      <c r="BD380" s="18">
        <v>0</v>
      </c>
      <c r="BE380" s="5">
        <v>0</v>
      </c>
      <c r="BF380" s="18">
        <v>0</v>
      </c>
      <c r="BG380" s="5">
        <v>0</v>
      </c>
      <c r="BH380" s="18">
        <v>0</v>
      </c>
      <c r="BI380" s="40">
        <v>0</v>
      </c>
      <c r="BJ380" s="164">
        <f t="shared" si="2268"/>
        <v>0</v>
      </c>
      <c r="BK380" s="166" t="s">
        <v>1226</v>
      </c>
      <c r="BL380" s="18">
        <v>0</v>
      </c>
      <c r="BM380" s="40">
        <v>0</v>
      </c>
      <c r="BN380" s="164">
        <f t="shared" si="2275"/>
        <v>0</v>
      </c>
      <c r="BO380" s="166" t="s">
        <v>1226</v>
      </c>
      <c r="BP380" s="164">
        <f t="shared" si="2269"/>
        <v>0</v>
      </c>
      <c r="BQ380" s="166" t="s">
        <v>1226</v>
      </c>
      <c r="BR380" s="164">
        <f t="shared" ref="BR380" si="2319">+BP380</f>
        <v>0</v>
      </c>
      <c r="BS380" s="166" t="s">
        <v>1226</v>
      </c>
      <c r="BT380" s="133"/>
      <c r="BU380" s="164">
        <f t="shared" si="2304"/>
        <v>0</v>
      </c>
      <c r="BV380" s="166" t="s">
        <v>1226</v>
      </c>
      <c r="BW380" s="96">
        <v>0</v>
      </c>
      <c r="BX380" s="55">
        <v>0</v>
      </c>
      <c r="BY380" s="164">
        <f t="shared" ref="BY380" si="2320">+BW380</f>
        <v>0</v>
      </c>
      <c r="BZ380" s="166" t="s">
        <v>1226</v>
      </c>
      <c r="CA380" s="146"/>
      <c r="CB380" s="147"/>
      <c r="CC380" s="96"/>
      <c r="CD380" s="55"/>
      <c r="CE380" s="96"/>
      <c r="CF380" s="147"/>
      <c r="CG380" s="146"/>
      <c r="CH380" s="146"/>
      <c r="CI380" t="s">
        <v>156</v>
      </c>
      <c r="CJ380" t="s">
        <v>669</v>
      </c>
      <c r="CL380" s="26"/>
    </row>
    <row r="381" spans="1:90" ht="16.5" hidden="1">
      <c r="A381" t="s">
        <v>1042</v>
      </c>
      <c r="B381">
        <v>20144</v>
      </c>
      <c r="D381" s="16" t="s">
        <v>668</v>
      </c>
      <c r="E381" t="s">
        <v>819</v>
      </c>
      <c r="G381" s="16" t="s">
        <v>906</v>
      </c>
      <c r="H381" s="197" t="s">
        <v>1436</v>
      </c>
      <c r="I381" s="9"/>
      <c r="J381" s="2"/>
      <c r="K381" s="3">
        <v>1</v>
      </c>
      <c r="L381" s="4">
        <v>0</v>
      </c>
      <c r="M381" s="164">
        <f t="shared" ref="M381" si="2321">+O381</f>
        <v>2</v>
      </c>
      <c r="N381" s="166" t="s">
        <v>1226</v>
      </c>
      <c r="O381" s="164">
        <f t="shared" si="2173"/>
        <v>2</v>
      </c>
      <c r="P381" s="166" t="s">
        <v>1226</v>
      </c>
      <c r="Q381" s="10">
        <v>2</v>
      </c>
      <c r="R381" s="10">
        <v>0</v>
      </c>
      <c r="S381" s="3">
        <v>2</v>
      </c>
      <c r="T381" s="4">
        <v>0</v>
      </c>
      <c r="U381" s="164">
        <f t="shared" ref="U381:U385" si="2322">+S381</f>
        <v>2</v>
      </c>
      <c r="V381" s="166" t="s">
        <v>1226</v>
      </c>
      <c r="W381" s="10">
        <v>2</v>
      </c>
      <c r="X381" s="4">
        <v>0</v>
      </c>
      <c r="Y381" s="164">
        <f t="shared" ref="Y381" si="2323">+AA381</f>
        <v>1</v>
      </c>
      <c r="Z381" s="166" t="s">
        <v>1226</v>
      </c>
      <c r="AA381" s="10">
        <v>1</v>
      </c>
      <c r="AB381" s="10">
        <v>0</v>
      </c>
      <c r="AC381" s="3">
        <v>0</v>
      </c>
      <c r="AD381" s="4">
        <v>0</v>
      </c>
      <c r="AE381" s="164">
        <f t="shared" ref="AE381" si="2324">+AG381</f>
        <v>0</v>
      </c>
      <c r="AF381" s="166" t="s">
        <v>1226</v>
      </c>
      <c r="AG381" s="3">
        <v>0</v>
      </c>
      <c r="AH381" s="4">
        <v>0</v>
      </c>
      <c r="AI381" s="164">
        <f t="shared" ref="AI381" si="2325">+AK381</f>
        <v>0</v>
      </c>
      <c r="AJ381" s="166" t="s">
        <v>1226</v>
      </c>
      <c r="AK381" s="164">
        <v>0</v>
      </c>
      <c r="AL381" s="166" t="s">
        <v>1226</v>
      </c>
      <c r="AM381" s="3">
        <v>0</v>
      </c>
      <c r="AN381" s="4">
        <v>0</v>
      </c>
      <c r="AO381" s="164">
        <f t="shared" ref="AO381" si="2326">+AM381</f>
        <v>0</v>
      </c>
      <c r="AP381" s="166" t="s">
        <v>1226</v>
      </c>
      <c r="AQ381" s="132"/>
      <c r="AR381" s="39">
        <v>2</v>
      </c>
      <c r="AS381" s="128">
        <v>0</v>
      </c>
      <c r="AT381" s="164">
        <f t="shared" si="2318"/>
        <v>2</v>
      </c>
      <c r="AU381" s="166" t="s">
        <v>1226</v>
      </c>
      <c r="AV381" s="39">
        <v>2</v>
      </c>
      <c r="AW381" s="40">
        <v>0</v>
      </c>
      <c r="AX381" s="164">
        <f t="shared" ref="AX381:AX388" si="2327">+AZ381</f>
        <v>2</v>
      </c>
      <c r="AY381" s="166" t="s">
        <v>1226</v>
      </c>
      <c r="AZ381" s="18">
        <v>2</v>
      </c>
      <c r="BA381" s="40">
        <v>0</v>
      </c>
      <c r="BB381" s="18">
        <v>2</v>
      </c>
      <c r="BC381" s="40">
        <v>0</v>
      </c>
      <c r="BD381" s="18">
        <v>2</v>
      </c>
      <c r="BE381" s="40">
        <v>0</v>
      </c>
      <c r="BF381" s="164">
        <f t="shared" ref="BF381:BF382" si="2328">+BD381</f>
        <v>2</v>
      </c>
      <c r="BG381" s="166" t="s">
        <v>1226</v>
      </c>
      <c r="BH381" s="18">
        <v>0</v>
      </c>
      <c r="BI381" s="40">
        <v>0</v>
      </c>
      <c r="BJ381" s="164">
        <f t="shared" si="2268"/>
        <v>0</v>
      </c>
      <c r="BK381" s="166" t="s">
        <v>1226</v>
      </c>
      <c r="BL381" s="18">
        <v>0</v>
      </c>
      <c r="BM381" s="40">
        <v>0</v>
      </c>
      <c r="BN381" s="164">
        <f t="shared" si="2275"/>
        <v>0</v>
      </c>
      <c r="BO381" s="166" t="s">
        <v>1226</v>
      </c>
      <c r="BP381" s="164">
        <f t="shared" si="2269"/>
        <v>0</v>
      </c>
      <c r="BQ381" s="166" t="s">
        <v>1226</v>
      </c>
      <c r="BR381" s="164">
        <f t="shared" ref="BR381" si="2329">+BP381</f>
        <v>0</v>
      </c>
      <c r="BS381" s="166" t="s">
        <v>1226</v>
      </c>
      <c r="BT381" s="133"/>
      <c r="BU381" s="164">
        <f t="shared" si="2304"/>
        <v>0</v>
      </c>
      <c r="BV381" s="166" t="s">
        <v>1226</v>
      </c>
      <c r="BW381" s="96">
        <v>0</v>
      </c>
      <c r="BX381" s="55">
        <v>0</v>
      </c>
      <c r="BY381" s="164">
        <f t="shared" ref="BY381" si="2330">+BW381</f>
        <v>0</v>
      </c>
      <c r="BZ381" s="166" t="s">
        <v>1226</v>
      </c>
      <c r="CA381" s="146"/>
      <c r="CB381" s="147"/>
      <c r="CC381" s="96"/>
      <c r="CD381" s="55"/>
      <c r="CE381" s="96"/>
      <c r="CF381" s="147"/>
      <c r="CG381" s="146"/>
      <c r="CH381" s="146"/>
      <c r="CI381" t="s">
        <v>156</v>
      </c>
      <c r="CJ381" t="s">
        <v>675</v>
      </c>
      <c r="CL381" s="26"/>
    </row>
    <row r="382" spans="1:90" ht="16.5" hidden="1">
      <c r="A382" t="s">
        <v>1042</v>
      </c>
      <c r="B382">
        <v>20043</v>
      </c>
      <c r="D382" s="16" t="s">
        <v>668</v>
      </c>
      <c r="E382" t="s">
        <v>819</v>
      </c>
      <c r="G382" s="16" t="s">
        <v>906</v>
      </c>
      <c r="H382" s="197" t="s">
        <v>1437</v>
      </c>
      <c r="I382" s="9"/>
      <c r="J382" s="2"/>
      <c r="K382" s="3">
        <v>0</v>
      </c>
      <c r="L382" s="4">
        <v>0</v>
      </c>
      <c r="M382" s="10">
        <v>0</v>
      </c>
      <c r="N382" s="4">
        <v>0</v>
      </c>
      <c r="O382" s="164">
        <f t="shared" si="2173"/>
        <v>0</v>
      </c>
      <c r="P382" s="166" t="s">
        <v>1226</v>
      </c>
      <c r="Q382" s="10">
        <v>0</v>
      </c>
      <c r="R382" s="10">
        <v>0</v>
      </c>
      <c r="S382" s="3">
        <v>0</v>
      </c>
      <c r="T382" s="4">
        <v>0</v>
      </c>
      <c r="U382" s="164">
        <f t="shared" si="2322"/>
        <v>0</v>
      </c>
      <c r="V382" s="166" t="s">
        <v>1226</v>
      </c>
      <c r="W382" s="10">
        <v>0</v>
      </c>
      <c r="X382" s="4">
        <v>0</v>
      </c>
      <c r="Y382" s="164">
        <f t="shared" ref="Y382" si="2331">+AA382</f>
        <v>0</v>
      </c>
      <c r="Z382" s="166" t="s">
        <v>1226</v>
      </c>
      <c r="AA382" s="10">
        <v>0</v>
      </c>
      <c r="AB382" s="10">
        <v>0</v>
      </c>
      <c r="AC382" s="172">
        <v>0</v>
      </c>
      <c r="AD382" s="394">
        <v>6</v>
      </c>
      <c r="AE382" s="10">
        <v>2</v>
      </c>
      <c r="AF382" s="10">
        <v>5</v>
      </c>
      <c r="AG382" s="172">
        <v>0</v>
      </c>
      <c r="AH382" s="394">
        <v>2</v>
      </c>
      <c r="AI382" s="164">
        <f t="shared" ref="AI382" si="2332">+AK382</f>
        <v>0</v>
      </c>
      <c r="AJ382" s="166" t="s">
        <v>1226</v>
      </c>
      <c r="AK382" s="164">
        <v>0</v>
      </c>
      <c r="AL382" s="166" t="s">
        <v>1226</v>
      </c>
      <c r="AM382" s="3">
        <v>0</v>
      </c>
      <c r="AN382" s="161">
        <v>8</v>
      </c>
      <c r="AO382" s="164" t="s">
        <v>1226</v>
      </c>
      <c r="AP382" s="166">
        <f>+AN382</f>
        <v>8</v>
      </c>
      <c r="AQ382" s="201" t="s">
        <v>960</v>
      </c>
      <c r="AR382" s="39">
        <v>0</v>
      </c>
      <c r="AS382" s="128">
        <v>4</v>
      </c>
      <c r="AT382" s="101">
        <v>0</v>
      </c>
      <c r="AU382" s="167">
        <f>+AW382</f>
        <v>2</v>
      </c>
      <c r="AV382" s="39">
        <v>0</v>
      </c>
      <c r="AW382" s="5">
        <v>2</v>
      </c>
      <c r="AX382" s="164">
        <f t="shared" si="2327"/>
        <v>1</v>
      </c>
      <c r="AY382" s="166" t="s">
        <v>1226</v>
      </c>
      <c r="AZ382" s="164">
        <f t="shared" ref="AZ382:AZ383" si="2333">+BB382</f>
        <v>1</v>
      </c>
      <c r="BA382" s="166" t="s">
        <v>1226</v>
      </c>
      <c r="BB382" s="18">
        <v>1</v>
      </c>
      <c r="BC382" s="40">
        <v>0</v>
      </c>
      <c r="BD382" s="18">
        <v>4</v>
      </c>
      <c r="BE382" s="40">
        <v>0</v>
      </c>
      <c r="BF382" s="164">
        <f t="shared" si="2328"/>
        <v>4</v>
      </c>
      <c r="BG382" s="166" t="s">
        <v>1226</v>
      </c>
      <c r="BH382" s="18">
        <v>1</v>
      </c>
      <c r="BI382" s="40">
        <v>0</v>
      </c>
      <c r="BJ382" s="164">
        <f t="shared" si="2268"/>
        <v>1</v>
      </c>
      <c r="BK382" s="166" t="s">
        <v>1226</v>
      </c>
      <c r="BL382" s="18">
        <v>5</v>
      </c>
      <c r="BM382" s="40">
        <v>0</v>
      </c>
      <c r="BN382" s="164">
        <f t="shared" si="2275"/>
        <v>5</v>
      </c>
      <c r="BO382" s="166" t="s">
        <v>1226</v>
      </c>
      <c r="BP382" s="164">
        <f t="shared" si="2269"/>
        <v>5</v>
      </c>
      <c r="BQ382" s="166" t="s">
        <v>1226</v>
      </c>
      <c r="BR382" s="164">
        <f t="shared" ref="BR382" si="2334">+BP382</f>
        <v>5</v>
      </c>
      <c r="BS382" s="166" t="s">
        <v>1226</v>
      </c>
      <c r="BT382" s="133"/>
      <c r="BU382" s="164">
        <f t="shared" si="2304"/>
        <v>9</v>
      </c>
      <c r="BV382" s="166" t="s">
        <v>1226</v>
      </c>
      <c r="BW382" s="96">
        <v>9</v>
      </c>
      <c r="BX382" s="55">
        <v>0</v>
      </c>
      <c r="BY382" s="164">
        <f t="shared" ref="BY382" si="2335">+BW382</f>
        <v>9</v>
      </c>
      <c r="BZ382" s="166" t="s">
        <v>1226</v>
      </c>
      <c r="CA382" s="96"/>
      <c r="CB382" s="55"/>
      <c r="CC382" s="96"/>
      <c r="CD382" s="55"/>
      <c r="CE382" s="96">
        <v>15</v>
      </c>
      <c r="CF382" s="55"/>
      <c r="CG382" s="96"/>
      <c r="CH382" s="96"/>
      <c r="CI382" t="s">
        <v>156</v>
      </c>
      <c r="CJ382" t="s">
        <v>675</v>
      </c>
      <c r="CL382" s="26"/>
    </row>
    <row r="383" spans="1:90" ht="16.5" hidden="1">
      <c r="A383" t="s">
        <v>1042</v>
      </c>
      <c r="B383">
        <v>20143</v>
      </c>
      <c r="D383" s="16" t="s">
        <v>668</v>
      </c>
      <c r="E383" t="s">
        <v>819</v>
      </c>
      <c r="G383" s="16" t="s">
        <v>906</v>
      </c>
      <c r="H383" s="197" t="s">
        <v>1438</v>
      </c>
      <c r="I383" s="9"/>
      <c r="J383" s="2"/>
      <c r="K383" s="3">
        <v>0</v>
      </c>
      <c r="L383" s="4">
        <v>0</v>
      </c>
      <c r="M383" s="10">
        <v>0</v>
      </c>
      <c r="N383" s="4">
        <v>0</v>
      </c>
      <c r="O383" s="164">
        <f t="shared" si="2173"/>
        <v>0</v>
      </c>
      <c r="P383" s="166" t="s">
        <v>1226</v>
      </c>
      <c r="Q383" s="10">
        <v>0</v>
      </c>
      <c r="R383" s="10">
        <v>0</v>
      </c>
      <c r="S383" s="3">
        <v>0</v>
      </c>
      <c r="T383" s="4">
        <v>0</v>
      </c>
      <c r="U383" s="164">
        <f t="shared" si="2322"/>
        <v>0</v>
      </c>
      <c r="V383" s="166" t="s">
        <v>1226</v>
      </c>
      <c r="W383" s="10">
        <v>0</v>
      </c>
      <c r="X383" s="4">
        <v>0</v>
      </c>
      <c r="Y383" s="164">
        <f t="shared" ref="Y383" si="2336">+AA383</f>
        <v>0</v>
      </c>
      <c r="Z383" s="166" t="s">
        <v>1226</v>
      </c>
      <c r="AA383" s="10">
        <v>0</v>
      </c>
      <c r="AB383" s="10">
        <v>0</v>
      </c>
      <c r="AC383" s="3">
        <v>0</v>
      </c>
      <c r="AD383" s="4">
        <v>0</v>
      </c>
      <c r="AE383" s="10">
        <v>0</v>
      </c>
      <c r="AF383" s="10">
        <v>0</v>
      </c>
      <c r="AG383" s="3">
        <v>0</v>
      </c>
      <c r="AH383" s="4">
        <v>0</v>
      </c>
      <c r="AI383" s="164">
        <f t="shared" ref="AI383" si="2337">+AK383</f>
        <v>0</v>
      </c>
      <c r="AJ383" s="166" t="s">
        <v>1226</v>
      </c>
      <c r="AK383" s="164">
        <v>0</v>
      </c>
      <c r="AL383" s="166" t="s">
        <v>1226</v>
      </c>
      <c r="AM383" s="3">
        <v>0</v>
      </c>
      <c r="AN383" s="4">
        <v>0</v>
      </c>
      <c r="AO383" s="10">
        <v>0</v>
      </c>
      <c r="AP383" s="10">
        <v>0</v>
      </c>
      <c r="AQ383" s="132"/>
      <c r="AR383" s="39">
        <v>0</v>
      </c>
      <c r="AS383" s="10">
        <v>0</v>
      </c>
      <c r="AT383" s="58">
        <v>0</v>
      </c>
      <c r="AU383" s="10">
        <v>0</v>
      </c>
      <c r="AV383" s="39">
        <v>0</v>
      </c>
      <c r="AW383" s="40">
        <v>0</v>
      </c>
      <c r="AX383" s="164">
        <f t="shared" si="2327"/>
        <v>2</v>
      </c>
      <c r="AY383" s="166" t="s">
        <v>1226</v>
      </c>
      <c r="AZ383" s="164">
        <f t="shared" si="2333"/>
        <v>2</v>
      </c>
      <c r="BA383" s="166" t="s">
        <v>1226</v>
      </c>
      <c r="BB383" s="18">
        <v>2</v>
      </c>
      <c r="BC383" s="40">
        <v>0</v>
      </c>
      <c r="BD383" s="177">
        <v>7</v>
      </c>
      <c r="BE383" s="40">
        <v>0</v>
      </c>
      <c r="BF383" s="18">
        <v>16</v>
      </c>
      <c r="BG383" s="5">
        <v>1</v>
      </c>
      <c r="BH383" s="18">
        <v>7</v>
      </c>
      <c r="BI383" s="5">
        <v>0</v>
      </c>
      <c r="BJ383" s="164">
        <f t="shared" si="2268"/>
        <v>7</v>
      </c>
      <c r="BK383" s="166" t="s">
        <v>1226</v>
      </c>
      <c r="BL383" s="18">
        <v>6</v>
      </c>
      <c r="BM383" s="40">
        <v>0</v>
      </c>
      <c r="BN383" s="164">
        <f t="shared" si="2275"/>
        <v>6</v>
      </c>
      <c r="BO383" s="166" t="s">
        <v>1226</v>
      </c>
      <c r="BP383" s="164">
        <f t="shared" si="2269"/>
        <v>6</v>
      </c>
      <c r="BQ383" s="166" t="s">
        <v>1226</v>
      </c>
      <c r="BR383" s="164">
        <f t="shared" ref="BR383:BR384" si="2338">+BP383</f>
        <v>6</v>
      </c>
      <c r="BS383" s="166" t="s">
        <v>1226</v>
      </c>
      <c r="BT383" s="133"/>
      <c r="BU383" s="164">
        <f t="shared" si="2304"/>
        <v>4</v>
      </c>
      <c r="BV383" s="166" t="s">
        <v>1226</v>
      </c>
      <c r="BW383" s="96">
        <v>4</v>
      </c>
      <c r="BX383" s="147">
        <v>0</v>
      </c>
      <c r="BY383" s="164">
        <f t="shared" ref="BY383:BY384" si="2339">+BW383</f>
        <v>4</v>
      </c>
      <c r="BZ383" s="166" t="s">
        <v>1226</v>
      </c>
      <c r="CA383" s="146"/>
      <c r="CB383" s="147"/>
      <c r="CC383" s="96"/>
      <c r="CD383" s="55"/>
      <c r="CE383" s="96">
        <v>9</v>
      </c>
      <c r="CF383" s="147"/>
      <c r="CG383" s="146"/>
      <c r="CH383" s="146"/>
      <c r="CI383" t="s">
        <v>148</v>
      </c>
      <c r="CJ383" s="123" t="s">
        <v>675</v>
      </c>
      <c r="CL383" s="26"/>
    </row>
    <row r="384" spans="1:90" ht="16.5" hidden="1">
      <c r="A384" t="s">
        <v>1042</v>
      </c>
      <c r="B384">
        <v>20168</v>
      </c>
      <c r="D384" s="16" t="s">
        <v>668</v>
      </c>
      <c r="E384" t="s">
        <v>819</v>
      </c>
      <c r="G384" s="16" t="s">
        <v>906</v>
      </c>
      <c r="H384" s="197" t="s">
        <v>1220</v>
      </c>
      <c r="I384" s="9"/>
      <c r="J384" s="2"/>
      <c r="K384" s="3">
        <v>0</v>
      </c>
      <c r="L384" s="4">
        <v>0</v>
      </c>
      <c r="M384" s="10">
        <v>0</v>
      </c>
      <c r="N384" s="4">
        <v>0</v>
      </c>
      <c r="O384" s="164" t="str">
        <f t="shared" si="2173"/>
        <v>?</v>
      </c>
      <c r="P384" s="166" t="s">
        <v>1226</v>
      </c>
      <c r="Q384" s="33" t="s">
        <v>52</v>
      </c>
      <c r="R384" s="33">
        <v>0</v>
      </c>
      <c r="S384" s="3">
        <v>0</v>
      </c>
      <c r="T384" s="4">
        <v>0</v>
      </c>
      <c r="U384" s="164">
        <f t="shared" si="2322"/>
        <v>0</v>
      </c>
      <c r="V384" s="166" t="s">
        <v>1226</v>
      </c>
      <c r="W384" s="10">
        <v>0</v>
      </c>
      <c r="X384" s="4">
        <v>0</v>
      </c>
      <c r="Y384" s="10">
        <v>0</v>
      </c>
      <c r="Z384" s="4">
        <v>0</v>
      </c>
      <c r="AA384" s="10">
        <v>0</v>
      </c>
      <c r="AB384" s="10">
        <v>0</v>
      </c>
      <c r="AC384" s="3">
        <v>0</v>
      </c>
      <c r="AD384" s="4">
        <v>0</v>
      </c>
      <c r="AE384" s="164">
        <f t="shared" ref="AE384:AE387" si="2340">+AG384</f>
        <v>0</v>
      </c>
      <c r="AF384" s="166" t="s">
        <v>1226</v>
      </c>
      <c r="AG384" s="3">
        <v>0</v>
      </c>
      <c r="AH384" s="4">
        <v>0</v>
      </c>
      <c r="AI384" s="164">
        <f t="shared" ref="AI384" si="2341">+AK384</f>
        <v>0</v>
      </c>
      <c r="AJ384" s="166" t="s">
        <v>1226</v>
      </c>
      <c r="AK384" s="164">
        <v>0</v>
      </c>
      <c r="AL384" s="166" t="s">
        <v>1226</v>
      </c>
      <c r="AM384" s="3">
        <v>0</v>
      </c>
      <c r="AN384" s="4">
        <v>0</v>
      </c>
      <c r="AO384" s="164">
        <f t="shared" ref="AO384" si="2342">+AM384</f>
        <v>0</v>
      </c>
      <c r="AP384" s="166" t="s">
        <v>1226</v>
      </c>
      <c r="AQ384" s="132"/>
      <c r="AR384" s="39">
        <v>0</v>
      </c>
      <c r="AS384" s="128">
        <v>0</v>
      </c>
      <c r="AT384" s="164">
        <f t="shared" ref="AT384:AT388" si="2343">+AV384</f>
        <v>0</v>
      </c>
      <c r="AU384" s="166" t="s">
        <v>1226</v>
      </c>
      <c r="AV384" s="39">
        <v>0</v>
      </c>
      <c r="AW384" s="40">
        <v>0</v>
      </c>
      <c r="AX384" s="164">
        <f t="shared" si="2327"/>
        <v>0</v>
      </c>
      <c r="AY384" s="166" t="s">
        <v>1226</v>
      </c>
      <c r="AZ384" s="160">
        <v>0</v>
      </c>
      <c r="BA384" s="127">
        <v>0</v>
      </c>
      <c r="BB384" s="98">
        <v>0</v>
      </c>
      <c r="BC384" s="40">
        <v>0</v>
      </c>
      <c r="BD384" s="98">
        <v>0</v>
      </c>
      <c r="BE384" s="40">
        <v>0</v>
      </c>
      <c r="BF384" s="164">
        <f t="shared" ref="BF384:BF387" si="2344">+BD384</f>
        <v>0</v>
      </c>
      <c r="BG384" s="166" t="s">
        <v>1226</v>
      </c>
      <c r="BH384" s="18">
        <v>0</v>
      </c>
      <c r="BI384" s="40">
        <v>0</v>
      </c>
      <c r="BJ384" s="164">
        <f t="shared" si="2268"/>
        <v>0</v>
      </c>
      <c r="BK384" s="166" t="s">
        <v>1226</v>
      </c>
      <c r="BL384" s="18">
        <v>0</v>
      </c>
      <c r="BM384" s="40">
        <v>0</v>
      </c>
      <c r="BN384" s="164">
        <f t="shared" si="2275"/>
        <v>0</v>
      </c>
      <c r="BO384" s="166" t="s">
        <v>1226</v>
      </c>
      <c r="BP384" s="164">
        <f t="shared" si="2269"/>
        <v>0</v>
      </c>
      <c r="BQ384" s="166" t="s">
        <v>1226</v>
      </c>
      <c r="BR384" s="164">
        <f t="shared" si="2338"/>
        <v>0</v>
      </c>
      <c r="BS384" s="166" t="s">
        <v>1226</v>
      </c>
      <c r="BT384" s="133"/>
      <c r="BU384" s="164">
        <f t="shared" si="2304"/>
        <v>0</v>
      </c>
      <c r="BV384" s="166" t="s">
        <v>1226</v>
      </c>
      <c r="BW384" s="96">
        <v>0</v>
      </c>
      <c r="BX384" s="55">
        <v>0</v>
      </c>
      <c r="BY384" s="164">
        <f t="shared" si="2339"/>
        <v>0</v>
      </c>
      <c r="BZ384" s="166" t="s">
        <v>1226</v>
      </c>
      <c r="CA384" s="146"/>
      <c r="CB384" s="147"/>
      <c r="CC384" s="96"/>
      <c r="CD384" s="55"/>
      <c r="CE384" s="96"/>
      <c r="CF384" s="147"/>
      <c r="CG384" s="146"/>
      <c r="CH384" s="146"/>
      <c r="CI384" t="s">
        <v>156</v>
      </c>
      <c r="CJ384" t="s">
        <v>673</v>
      </c>
      <c r="CL384" s="26"/>
    </row>
    <row r="385" spans="1:90" ht="16.5" hidden="1">
      <c r="A385" t="s">
        <v>1042</v>
      </c>
      <c r="B385">
        <v>20147</v>
      </c>
      <c r="D385" s="16" t="s">
        <v>668</v>
      </c>
      <c r="E385" t="s">
        <v>819</v>
      </c>
      <c r="G385" s="104" t="s">
        <v>906</v>
      </c>
      <c r="H385" s="197" t="s">
        <v>1439</v>
      </c>
      <c r="I385" s="9"/>
      <c r="J385" s="2"/>
      <c r="K385" s="3">
        <v>0</v>
      </c>
      <c r="L385" s="4">
        <v>0</v>
      </c>
      <c r="M385" s="10">
        <v>0</v>
      </c>
      <c r="N385" s="4">
        <v>0</v>
      </c>
      <c r="O385" s="164">
        <f t="shared" si="2173"/>
        <v>1</v>
      </c>
      <c r="P385" s="166" t="s">
        <v>1226</v>
      </c>
      <c r="Q385" s="10">
        <v>1</v>
      </c>
      <c r="R385" s="10">
        <v>0</v>
      </c>
      <c r="S385" s="3">
        <v>1</v>
      </c>
      <c r="T385" s="4">
        <v>0</v>
      </c>
      <c r="U385" s="164">
        <f t="shared" si="2322"/>
        <v>1</v>
      </c>
      <c r="V385" s="166" t="s">
        <v>1226</v>
      </c>
      <c r="W385" s="10">
        <v>1</v>
      </c>
      <c r="X385" s="4">
        <v>0</v>
      </c>
      <c r="Y385" s="164" t="str">
        <f t="shared" ref="Y385:Y386" si="2345">+AA385</f>
        <v>?</v>
      </c>
      <c r="Z385" s="166" t="s">
        <v>1226</v>
      </c>
      <c r="AA385" s="10" t="s">
        <v>52</v>
      </c>
      <c r="AB385" s="10">
        <v>0</v>
      </c>
      <c r="AC385" s="3" t="s">
        <v>52</v>
      </c>
      <c r="AD385" s="4">
        <v>0</v>
      </c>
      <c r="AE385" s="164" t="str">
        <f t="shared" si="2340"/>
        <v>?</v>
      </c>
      <c r="AF385" s="166" t="s">
        <v>1226</v>
      </c>
      <c r="AG385" s="3" t="s">
        <v>52</v>
      </c>
      <c r="AH385" s="4">
        <v>0</v>
      </c>
      <c r="AI385" s="164">
        <f t="shared" ref="AI385" si="2346">+AK385</f>
        <v>0</v>
      </c>
      <c r="AJ385" s="166" t="s">
        <v>1226</v>
      </c>
      <c r="AK385" s="164">
        <v>0</v>
      </c>
      <c r="AL385" s="166" t="s">
        <v>1226</v>
      </c>
      <c r="AM385" s="3">
        <v>0</v>
      </c>
      <c r="AN385" s="4">
        <v>0</v>
      </c>
      <c r="AO385" s="164">
        <f t="shared" ref="AO385" si="2347">+AM385</f>
        <v>0</v>
      </c>
      <c r="AP385" s="166" t="s">
        <v>1226</v>
      </c>
      <c r="AQ385" s="132"/>
      <c r="AR385" s="39">
        <v>0</v>
      </c>
      <c r="AS385" s="128">
        <v>0</v>
      </c>
      <c r="AT385" s="164">
        <f t="shared" si="2343"/>
        <v>0</v>
      </c>
      <c r="AU385" s="166" t="s">
        <v>1226</v>
      </c>
      <c r="AV385" s="39">
        <v>0</v>
      </c>
      <c r="AW385" s="40">
        <v>0</v>
      </c>
      <c r="AX385" s="164">
        <f t="shared" si="2327"/>
        <v>0</v>
      </c>
      <c r="AY385" s="166" t="s">
        <v>1226</v>
      </c>
      <c r="AZ385" s="191">
        <v>0</v>
      </c>
      <c r="BA385" s="192">
        <v>0</v>
      </c>
      <c r="BB385" s="98">
        <v>0</v>
      </c>
      <c r="BC385" s="40">
        <v>0</v>
      </c>
      <c r="BD385" s="98">
        <v>0</v>
      </c>
      <c r="BE385" s="40">
        <v>0</v>
      </c>
      <c r="BF385" s="164">
        <f t="shared" si="2344"/>
        <v>0</v>
      </c>
      <c r="BG385" s="166" t="s">
        <v>1226</v>
      </c>
      <c r="BH385" s="18">
        <v>0</v>
      </c>
      <c r="BI385" s="40">
        <v>0</v>
      </c>
      <c r="BJ385" s="164">
        <f t="shared" si="2268"/>
        <v>0</v>
      </c>
      <c r="BK385" s="166" t="s">
        <v>1226</v>
      </c>
      <c r="BL385" s="18">
        <v>0</v>
      </c>
      <c r="BM385" s="40">
        <v>0</v>
      </c>
      <c r="BN385" s="164">
        <f t="shared" si="2275"/>
        <v>0</v>
      </c>
      <c r="BO385" s="166" t="s">
        <v>1226</v>
      </c>
      <c r="BP385" s="164">
        <f t="shared" si="2269"/>
        <v>0</v>
      </c>
      <c r="BQ385" s="166" t="s">
        <v>1226</v>
      </c>
      <c r="BR385" s="164">
        <f t="shared" ref="BR385" si="2348">+BP385</f>
        <v>0</v>
      </c>
      <c r="BS385" s="166" t="s">
        <v>1226</v>
      </c>
      <c r="BT385" s="133"/>
      <c r="BU385" s="164">
        <f t="shared" si="2304"/>
        <v>0</v>
      </c>
      <c r="BV385" s="166" t="s">
        <v>1226</v>
      </c>
      <c r="BW385" s="96">
        <v>0</v>
      </c>
      <c r="BX385" s="55">
        <v>0</v>
      </c>
      <c r="BY385" s="164">
        <f t="shared" ref="BY385" si="2349">+BW385</f>
        <v>0</v>
      </c>
      <c r="BZ385" s="166" t="s">
        <v>1226</v>
      </c>
      <c r="CA385" s="146"/>
      <c r="CB385" s="147"/>
      <c r="CC385" s="96"/>
      <c r="CD385" s="55"/>
      <c r="CE385" s="96"/>
      <c r="CF385" s="147"/>
      <c r="CG385" s="146"/>
      <c r="CH385" s="146"/>
      <c r="CI385" t="s">
        <v>156</v>
      </c>
      <c r="CJ385" t="s">
        <v>674</v>
      </c>
      <c r="CL385" s="26"/>
    </row>
    <row r="386" spans="1:90" ht="16.5" hidden="1">
      <c r="A386" t="s">
        <v>1042</v>
      </c>
      <c r="B386">
        <v>20167</v>
      </c>
      <c r="D386" s="16" t="s">
        <v>668</v>
      </c>
      <c r="E386" t="s">
        <v>819</v>
      </c>
      <c r="G386" s="16" t="s">
        <v>906</v>
      </c>
      <c r="H386" s="197" t="s">
        <v>1483</v>
      </c>
      <c r="I386" s="9"/>
      <c r="J386" s="2"/>
      <c r="K386" s="3">
        <v>3</v>
      </c>
      <c r="L386" s="4">
        <v>0</v>
      </c>
      <c r="M386" s="10">
        <v>6</v>
      </c>
      <c r="N386" s="4">
        <v>0</v>
      </c>
      <c r="O386" s="164">
        <f t="shared" si="2173"/>
        <v>1</v>
      </c>
      <c r="P386" s="166" t="s">
        <v>1226</v>
      </c>
      <c r="Q386" s="10">
        <v>1</v>
      </c>
      <c r="R386" s="10">
        <v>0</v>
      </c>
      <c r="S386" s="3">
        <v>0</v>
      </c>
      <c r="T386" s="4">
        <v>0</v>
      </c>
      <c r="U386" s="164">
        <f t="shared" ref="U386" si="2350">+S386</f>
        <v>0</v>
      </c>
      <c r="V386" s="166" t="s">
        <v>1226</v>
      </c>
      <c r="W386" s="10">
        <v>0</v>
      </c>
      <c r="X386" s="4">
        <v>0</v>
      </c>
      <c r="Y386" s="164">
        <f t="shared" si="2345"/>
        <v>1</v>
      </c>
      <c r="Z386" s="166" t="s">
        <v>1226</v>
      </c>
      <c r="AA386" s="10">
        <v>1</v>
      </c>
      <c r="AB386" s="10">
        <v>0</v>
      </c>
      <c r="AC386" s="3">
        <v>1</v>
      </c>
      <c r="AD386" s="4">
        <v>0</v>
      </c>
      <c r="AE386" s="164">
        <f t="shared" si="2340"/>
        <v>2</v>
      </c>
      <c r="AF386" s="166" t="s">
        <v>1226</v>
      </c>
      <c r="AG386" s="3">
        <v>2</v>
      </c>
      <c r="AH386" s="4">
        <v>0</v>
      </c>
      <c r="AI386" s="164">
        <f>+AG386</f>
        <v>2</v>
      </c>
      <c r="AJ386" s="166" t="s">
        <v>1226</v>
      </c>
      <c r="AK386" s="164">
        <f t="shared" ref="AK386:AK411" si="2351">+AM386</f>
        <v>4</v>
      </c>
      <c r="AL386" s="166" t="s">
        <v>1226</v>
      </c>
      <c r="AM386" s="3">
        <v>4</v>
      </c>
      <c r="AN386" s="4">
        <v>0</v>
      </c>
      <c r="AO386" s="164">
        <f t="shared" ref="AO386" si="2352">+AM386</f>
        <v>4</v>
      </c>
      <c r="AP386" s="166" t="s">
        <v>1226</v>
      </c>
      <c r="AQ386" s="132"/>
      <c r="AR386" s="39">
        <v>8</v>
      </c>
      <c r="AS386" s="128">
        <v>0</v>
      </c>
      <c r="AT386" s="164">
        <f t="shared" si="2343"/>
        <v>8</v>
      </c>
      <c r="AU386" s="166" t="s">
        <v>1226</v>
      </c>
      <c r="AV386" s="39">
        <v>8</v>
      </c>
      <c r="AW386" s="40">
        <v>0</v>
      </c>
      <c r="AX386" s="164">
        <f t="shared" si="2327"/>
        <v>0</v>
      </c>
      <c r="AY386" s="166" t="s">
        <v>1226</v>
      </c>
      <c r="AZ386" s="160">
        <v>0</v>
      </c>
      <c r="BA386" s="127">
        <v>0</v>
      </c>
      <c r="BB386" s="98">
        <v>0</v>
      </c>
      <c r="BC386" s="40">
        <v>0</v>
      </c>
      <c r="BD386" s="98">
        <v>0</v>
      </c>
      <c r="BE386" s="40">
        <v>0</v>
      </c>
      <c r="BF386" s="164">
        <f t="shared" si="2344"/>
        <v>0</v>
      </c>
      <c r="BG386" s="166" t="s">
        <v>1226</v>
      </c>
      <c r="BH386" s="18">
        <v>0</v>
      </c>
      <c r="BI386" s="40">
        <v>0</v>
      </c>
      <c r="BJ386" s="164">
        <f t="shared" si="2268"/>
        <v>0</v>
      </c>
      <c r="BK386" s="166" t="s">
        <v>1226</v>
      </c>
      <c r="BL386" s="18">
        <v>0</v>
      </c>
      <c r="BM386" s="40">
        <v>0</v>
      </c>
      <c r="BN386" s="164">
        <f t="shared" si="2275"/>
        <v>0</v>
      </c>
      <c r="BO386" s="166" t="s">
        <v>1226</v>
      </c>
      <c r="BP386" s="164">
        <f t="shared" si="2269"/>
        <v>0</v>
      </c>
      <c r="BQ386" s="166" t="s">
        <v>1226</v>
      </c>
      <c r="BR386" s="164">
        <f t="shared" ref="BR386" si="2353">+BP386</f>
        <v>0</v>
      </c>
      <c r="BS386" s="166" t="s">
        <v>1226</v>
      </c>
      <c r="BT386" s="133"/>
      <c r="BU386" s="164">
        <f t="shared" si="2304"/>
        <v>0</v>
      </c>
      <c r="BV386" s="166" t="s">
        <v>1226</v>
      </c>
      <c r="BW386" s="96">
        <v>0</v>
      </c>
      <c r="BX386" s="55">
        <v>0</v>
      </c>
      <c r="BY386" s="164">
        <f t="shared" ref="BY386" si="2354">+BW386</f>
        <v>0</v>
      </c>
      <c r="BZ386" s="166" t="s">
        <v>1226</v>
      </c>
      <c r="CA386" s="146"/>
      <c r="CB386" s="147"/>
      <c r="CC386" s="96"/>
      <c r="CD386" s="55"/>
      <c r="CE386" s="96"/>
      <c r="CF386" s="147"/>
      <c r="CG386" s="146"/>
      <c r="CH386" s="146"/>
      <c r="CI386" t="s">
        <v>156</v>
      </c>
      <c r="CJ386" t="s">
        <v>672</v>
      </c>
      <c r="CL386" s="26"/>
    </row>
    <row r="387" spans="1:90" ht="16.5" hidden="1">
      <c r="A387" t="s">
        <v>1042</v>
      </c>
      <c r="B387">
        <v>20146</v>
      </c>
      <c r="D387" s="16" t="s">
        <v>668</v>
      </c>
      <c r="E387" t="s">
        <v>819</v>
      </c>
      <c r="G387" s="16" t="s">
        <v>906</v>
      </c>
      <c r="H387" s="197" t="s">
        <v>1484</v>
      </c>
      <c r="I387" s="9"/>
      <c r="J387" s="2"/>
      <c r="K387" s="3">
        <v>0</v>
      </c>
      <c r="L387" s="4">
        <v>0</v>
      </c>
      <c r="M387" s="10">
        <v>0</v>
      </c>
      <c r="N387" s="4">
        <v>0</v>
      </c>
      <c r="O387" s="164">
        <f t="shared" si="2173"/>
        <v>0</v>
      </c>
      <c r="P387" s="166" t="s">
        <v>1226</v>
      </c>
      <c r="Q387" s="10">
        <v>0</v>
      </c>
      <c r="R387" s="10">
        <v>0</v>
      </c>
      <c r="S387" s="3">
        <v>0</v>
      </c>
      <c r="T387" s="4">
        <v>0</v>
      </c>
      <c r="U387" s="164">
        <f t="shared" ref="U387:U389" si="2355">+S387</f>
        <v>0</v>
      </c>
      <c r="V387" s="166" t="s">
        <v>1226</v>
      </c>
      <c r="W387" s="10">
        <v>0</v>
      </c>
      <c r="X387" s="4">
        <v>0</v>
      </c>
      <c r="Y387" s="164">
        <f t="shared" ref="Y387:Y388" si="2356">+AA387</f>
        <v>0</v>
      </c>
      <c r="Z387" s="166" t="s">
        <v>1226</v>
      </c>
      <c r="AA387" s="10">
        <v>0</v>
      </c>
      <c r="AB387" s="4">
        <v>0</v>
      </c>
      <c r="AC387" s="3">
        <v>0</v>
      </c>
      <c r="AD387" s="4">
        <v>0</v>
      </c>
      <c r="AE387" s="164">
        <f t="shared" si="2340"/>
        <v>0</v>
      </c>
      <c r="AF387" s="166" t="s">
        <v>1226</v>
      </c>
      <c r="AG387" s="3">
        <v>0</v>
      </c>
      <c r="AH387" s="4">
        <v>0</v>
      </c>
      <c r="AI387" s="164">
        <f>+AG387</f>
        <v>0</v>
      </c>
      <c r="AJ387" s="166" t="s">
        <v>1226</v>
      </c>
      <c r="AK387" s="164">
        <f t="shared" si="2351"/>
        <v>0</v>
      </c>
      <c r="AL387" s="166" t="s">
        <v>1226</v>
      </c>
      <c r="AM387" s="3">
        <v>0</v>
      </c>
      <c r="AN387" s="4">
        <v>0</v>
      </c>
      <c r="AO387" s="164">
        <f t="shared" ref="AO387" si="2357">+AM387</f>
        <v>0</v>
      </c>
      <c r="AP387" s="166" t="s">
        <v>1226</v>
      </c>
      <c r="AQ387" s="132"/>
      <c r="AR387" s="39">
        <v>1</v>
      </c>
      <c r="AS387" s="128">
        <v>0</v>
      </c>
      <c r="AT387" s="164">
        <f t="shared" si="2343"/>
        <v>0</v>
      </c>
      <c r="AU387" s="166" t="s">
        <v>1226</v>
      </c>
      <c r="AV387" s="39">
        <v>0</v>
      </c>
      <c r="AW387" s="40">
        <v>0</v>
      </c>
      <c r="AX387" s="164">
        <f t="shared" si="2327"/>
        <v>0</v>
      </c>
      <c r="AY387" s="166" t="s">
        <v>1226</v>
      </c>
      <c r="AZ387" s="164">
        <f t="shared" ref="AZ387:AZ388" si="2358">+BB387</f>
        <v>0</v>
      </c>
      <c r="BA387" s="166" t="s">
        <v>1226</v>
      </c>
      <c r="BB387" s="164">
        <f t="shared" ref="BB387:BB410" si="2359">+BD387</f>
        <v>0</v>
      </c>
      <c r="BC387" s="166" t="s">
        <v>1226</v>
      </c>
      <c r="BD387" s="98">
        <v>0</v>
      </c>
      <c r="BE387" s="40">
        <v>0</v>
      </c>
      <c r="BF387" s="164">
        <f t="shared" si="2344"/>
        <v>0</v>
      </c>
      <c r="BG387" s="166" t="s">
        <v>1226</v>
      </c>
      <c r="BH387" s="18">
        <v>0</v>
      </c>
      <c r="BI387" s="40">
        <v>0</v>
      </c>
      <c r="BJ387" s="164">
        <f t="shared" si="2268"/>
        <v>0</v>
      </c>
      <c r="BK387" s="166" t="s">
        <v>1226</v>
      </c>
      <c r="BL387" s="18">
        <v>0</v>
      </c>
      <c r="BM387" s="40">
        <v>0</v>
      </c>
      <c r="BN387" s="164">
        <f t="shared" si="2275"/>
        <v>0</v>
      </c>
      <c r="BO387" s="166" t="s">
        <v>1226</v>
      </c>
      <c r="BP387" s="164">
        <f t="shared" si="2269"/>
        <v>0</v>
      </c>
      <c r="BQ387" s="166" t="s">
        <v>1226</v>
      </c>
      <c r="BR387" s="164">
        <f t="shared" ref="BR387" si="2360">+BP387</f>
        <v>0</v>
      </c>
      <c r="BS387" s="166" t="s">
        <v>1226</v>
      </c>
      <c r="BT387" s="133"/>
      <c r="BU387" s="164">
        <f t="shared" si="2304"/>
        <v>0</v>
      </c>
      <c r="BV387" s="166" t="s">
        <v>1226</v>
      </c>
      <c r="BW387" s="96">
        <v>0</v>
      </c>
      <c r="BX387" s="55">
        <v>0</v>
      </c>
      <c r="BY387" s="164">
        <f t="shared" ref="BY387" si="2361">+BW387</f>
        <v>0</v>
      </c>
      <c r="BZ387" s="166" t="s">
        <v>1226</v>
      </c>
      <c r="CA387" s="146"/>
      <c r="CB387" s="147"/>
      <c r="CC387" s="96"/>
      <c r="CD387" s="55"/>
      <c r="CE387" s="96"/>
      <c r="CF387" s="147"/>
      <c r="CG387" s="146"/>
      <c r="CH387" s="146"/>
      <c r="CI387" t="s">
        <v>156</v>
      </c>
      <c r="CJ387" t="s">
        <v>671</v>
      </c>
      <c r="CL387" s="26"/>
    </row>
    <row r="388" spans="1:90" ht="16.5" hidden="1">
      <c r="A388" t="s">
        <v>1042</v>
      </c>
      <c r="B388">
        <v>20053</v>
      </c>
      <c r="D388" s="16" t="s">
        <v>668</v>
      </c>
      <c r="E388" t="s">
        <v>819</v>
      </c>
      <c r="G388" s="16" t="s">
        <v>906</v>
      </c>
      <c r="H388" s="197" t="s">
        <v>1485</v>
      </c>
      <c r="I388" s="9"/>
      <c r="J388" s="2"/>
      <c r="K388" s="3">
        <v>0</v>
      </c>
      <c r="L388" s="4">
        <v>0</v>
      </c>
      <c r="M388" s="10">
        <v>0</v>
      </c>
      <c r="N388" s="4">
        <v>0</v>
      </c>
      <c r="O388" s="164">
        <f t="shared" si="2173"/>
        <v>0</v>
      </c>
      <c r="P388" s="166" t="s">
        <v>1226</v>
      </c>
      <c r="Q388" s="10">
        <v>0</v>
      </c>
      <c r="R388" s="10">
        <v>0</v>
      </c>
      <c r="S388" s="3">
        <v>0</v>
      </c>
      <c r="T388" s="4">
        <v>0</v>
      </c>
      <c r="U388" s="164">
        <f t="shared" si="2355"/>
        <v>0</v>
      </c>
      <c r="V388" s="166" t="s">
        <v>1226</v>
      </c>
      <c r="W388" s="10">
        <v>0</v>
      </c>
      <c r="X388" s="4">
        <v>0</v>
      </c>
      <c r="Y388" s="164">
        <f t="shared" si="2356"/>
        <v>0</v>
      </c>
      <c r="Z388" s="166" t="s">
        <v>1226</v>
      </c>
      <c r="AA388" s="10">
        <v>0</v>
      </c>
      <c r="AB388" s="4">
        <v>0</v>
      </c>
      <c r="AC388" s="3">
        <v>0</v>
      </c>
      <c r="AD388" s="4">
        <v>0</v>
      </c>
      <c r="AE388" s="164">
        <f>+AG388</f>
        <v>2</v>
      </c>
      <c r="AF388" s="166" t="s">
        <v>1226</v>
      </c>
      <c r="AG388" s="172">
        <v>2</v>
      </c>
      <c r="AH388" s="4">
        <v>0</v>
      </c>
      <c r="AI388" s="164">
        <f>+AG388</f>
        <v>2</v>
      </c>
      <c r="AJ388" s="166" t="s">
        <v>1226</v>
      </c>
      <c r="AK388" s="164">
        <f t="shared" si="2351"/>
        <v>0</v>
      </c>
      <c r="AL388" s="166" t="s">
        <v>1226</v>
      </c>
      <c r="AM388" s="3">
        <v>0</v>
      </c>
      <c r="AN388" s="4">
        <v>0</v>
      </c>
      <c r="AO388" s="164">
        <f t="shared" ref="AO388" si="2362">+AM388</f>
        <v>0</v>
      </c>
      <c r="AP388" s="166" t="s">
        <v>1226</v>
      </c>
      <c r="AQ388" s="132"/>
      <c r="AR388" s="39">
        <v>0</v>
      </c>
      <c r="AS388" s="128">
        <v>0</v>
      </c>
      <c r="AT388" s="164">
        <f t="shared" si="2343"/>
        <v>1</v>
      </c>
      <c r="AU388" s="166" t="s">
        <v>1226</v>
      </c>
      <c r="AV388" s="39">
        <v>1</v>
      </c>
      <c r="AW388" s="40">
        <v>0</v>
      </c>
      <c r="AX388" s="164">
        <f t="shared" si="2327"/>
        <v>0</v>
      </c>
      <c r="AY388" s="166" t="s">
        <v>1226</v>
      </c>
      <c r="AZ388" s="164">
        <f t="shared" si="2358"/>
        <v>0</v>
      </c>
      <c r="BA388" s="166" t="s">
        <v>1226</v>
      </c>
      <c r="BB388" s="164">
        <f t="shared" si="2359"/>
        <v>0</v>
      </c>
      <c r="BC388" s="166" t="s">
        <v>1226</v>
      </c>
      <c r="BD388" s="98">
        <v>0</v>
      </c>
      <c r="BE388" s="40">
        <v>0</v>
      </c>
      <c r="BF388" s="18">
        <v>1</v>
      </c>
      <c r="BG388" s="40">
        <v>0</v>
      </c>
      <c r="BH388" s="18">
        <v>1</v>
      </c>
      <c r="BI388" s="40">
        <v>0</v>
      </c>
      <c r="BJ388" s="164">
        <f t="shared" si="2268"/>
        <v>1</v>
      </c>
      <c r="BK388" s="166" t="s">
        <v>1226</v>
      </c>
      <c r="BL388" s="18">
        <v>1</v>
      </c>
      <c r="BM388" s="40">
        <v>0</v>
      </c>
      <c r="BN388" s="164">
        <f t="shared" si="2275"/>
        <v>1</v>
      </c>
      <c r="BO388" s="166" t="s">
        <v>1226</v>
      </c>
      <c r="BP388" s="164">
        <f t="shared" si="2269"/>
        <v>1</v>
      </c>
      <c r="BQ388" s="166" t="s">
        <v>1226</v>
      </c>
      <c r="BR388" s="164">
        <f t="shared" ref="BR388" si="2363">+BP388</f>
        <v>1</v>
      </c>
      <c r="BS388" s="166" t="s">
        <v>1226</v>
      </c>
      <c r="BT388" s="133"/>
      <c r="BU388" s="164">
        <f t="shared" si="2304"/>
        <v>3</v>
      </c>
      <c r="BV388" s="166" t="s">
        <v>1226</v>
      </c>
      <c r="BW388" s="96">
        <v>3</v>
      </c>
      <c r="BX388" s="55">
        <v>0</v>
      </c>
      <c r="BY388" s="164">
        <f t="shared" ref="BY388:BY390" si="2364">+BW388</f>
        <v>3</v>
      </c>
      <c r="BZ388" s="166" t="s">
        <v>1226</v>
      </c>
      <c r="CA388" s="146"/>
      <c r="CB388" s="147"/>
      <c r="CC388" s="96"/>
      <c r="CD388" s="55"/>
      <c r="CE388" s="96"/>
      <c r="CF388" s="147"/>
      <c r="CG388" s="146"/>
      <c r="CH388" s="146"/>
      <c r="CI388" t="s">
        <v>156</v>
      </c>
      <c r="CJ388" t="s">
        <v>670</v>
      </c>
      <c r="CL388" s="26"/>
    </row>
    <row r="389" spans="1:90" ht="16.5" hidden="1">
      <c r="A389" t="s">
        <v>1042</v>
      </c>
      <c r="B389" s="714" t="s">
        <v>1610</v>
      </c>
      <c r="C389" s="714"/>
      <c r="D389" s="16" t="s">
        <v>668</v>
      </c>
      <c r="E389" t="s">
        <v>819</v>
      </c>
      <c r="G389" s="16" t="s">
        <v>906</v>
      </c>
      <c r="H389" s="197" t="s">
        <v>1575</v>
      </c>
      <c r="I389" s="9"/>
      <c r="J389" s="2"/>
      <c r="K389" s="3">
        <v>0</v>
      </c>
      <c r="L389" s="4">
        <v>0</v>
      </c>
      <c r="M389" s="10">
        <v>0</v>
      </c>
      <c r="N389" s="4">
        <v>0</v>
      </c>
      <c r="O389" s="164">
        <f t="shared" ref="O389" si="2365">+Q389</f>
        <v>0</v>
      </c>
      <c r="P389" s="166" t="s">
        <v>1226</v>
      </c>
      <c r="Q389" s="203">
        <v>0</v>
      </c>
      <c r="R389" s="203">
        <v>5</v>
      </c>
      <c r="S389" s="3">
        <v>0</v>
      </c>
      <c r="T389" s="4">
        <v>0</v>
      </c>
      <c r="U389" s="164">
        <f t="shared" si="2355"/>
        <v>0</v>
      </c>
      <c r="V389" s="166" t="s">
        <v>1226</v>
      </c>
      <c r="W389" s="10">
        <v>0</v>
      </c>
      <c r="X389" s="4">
        <v>0</v>
      </c>
      <c r="Y389" s="164">
        <v>0</v>
      </c>
      <c r="Z389" s="166" t="s">
        <v>1226</v>
      </c>
      <c r="AA389" s="10">
        <v>1</v>
      </c>
      <c r="AB389" s="4">
        <v>0</v>
      </c>
      <c r="AC389" s="3">
        <v>0</v>
      </c>
      <c r="AD389" s="4">
        <v>2</v>
      </c>
      <c r="AE389" s="164" t="s">
        <v>1226</v>
      </c>
      <c r="AF389" s="166">
        <f>+AH389</f>
        <v>6</v>
      </c>
      <c r="AG389" s="3">
        <v>0</v>
      </c>
      <c r="AH389" s="4">
        <v>6</v>
      </c>
      <c r="AI389" s="164" t="s">
        <v>1226</v>
      </c>
      <c r="AJ389" s="166">
        <f>+AH389</f>
        <v>6</v>
      </c>
      <c r="AK389" s="164" t="s">
        <v>1226</v>
      </c>
      <c r="AL389" s="166">
        <f t="shared" ref="AL389" si="2366">+AN389</f>
        <v>2</v>
      </c>
      <c r="AM389" s="3">
        <v>0</v>
      </c>
      <c r="AN389" s="4">
        <v>2</v>
      </c>
      <c r="AO389" s="164" t="s">
        <v>1226</v>
      </c>
      <c r="AP389" s="166">
        <f>+AN389</f>
        <v>2</v>
      </c>
      <c r="AQ389" s="132"/>
      <c r="AR389" s="39">
        <v>0</v>
      </c>
      <c r="AS389" s="128">
        <v>0</v>
      </c>
      <c r="AT389" s="164">
        <f t="shared" ref="AT389" si="2367">+AV389</f>
        <v>0</v>
      </c>
      <c r="AU389" s="166" t="s">
        <v>1226</v>
      </c>
      <c r="AV389" s="39">
        <v>0</v>
      </c>
      <c r="AW389" s="40">
        <v>0</v>
      </c>
      <c r="AX389" s="164">
        <f t="shared" ref="AX389" si="2368">+AZ389</f>
        <v>0</v>
      </c>
      <c r="AY389" s="166" t="s">
        <v>1226</v>
      </c>
      <c r="AZ389" s="164">
        <f t="shared" ref="AZ389" si="2369">+BB389</f>
        <v>0</v>
      </c>
      <c r="BA389" s="166" t="s">
        <v>1226</v>
      </c>
      <c r="BB389" s="98">
        <v>0</v>
      </c>
      <c r="BC389" s="40">
        <v>0</v>
      </c>
      <c r="BD389" s="98">
        <v>0</v>
      </c>
      <c r="BE389" s="40">
        <v>0</v>
      </c>
      <c r="BF389" s="164">
        <f t="shared" ref="BF389" si="2370">+BD389</f>
        <v>0</v>
      </c>
      <c r="BG389" s="166" t="s">
        <v>1226</v>
      </c>
      <c r="BH389" s="18">
        <v>0</v>
      </c>
      <c r="BI389" s="40">
        <v>0</v>
      </c>
      <c r="BJ389" s="164">
        <f t="shared" si="2268"/>
        <v>0</v>
      </c>
      <c r="BK389" s="166" t="s">
        <v>1226</v>
      </c>
      <c r="BL389" s="18">
        <v>0</v>
      </c>
      <c r="BM389" s="40">
        <v>0</v>
      </c>
      <c r="BN389" s="164">
        <f t="shared" si="2275"/>
        <v>0</v>
      </c>
      <c r="BO389" s="166" t="s">
        <v>1226</v>
      </c>
      <c r="BP389" s="164">
        <f t="shared" si="2269"/>
        <v>0</v>
      </c>
      <c r="BQ389" s="166" t="s">
        <v>1226</v>
      </c>
      <c r="BR389" s="164">
        <f t="shared" ref="BR389" si="2371">+BP389</f>
        <v>0</v>
      </c>
      <c r="BS389" s="166" t="s">
        <v>1226</v>
      </c>
      <c r="BT389" s="132"/>
      <c r="BU389" s="164">
        <v>0</v>
      </c>
      <c r="BV389" s="166" t="s">
        <v>1226</v>
      </c>
      <c r="BW389" s="96" t="s">
        <v>52</v>
      </c>
      <c r="BX389" s="55">
        <v>0</v>
      </c>
      <c r="BY389" s="164">
        <v>0</v>
      </c>
      <c r="BZ389" s="166" t="s">
        <v>1226</v>
      </c>
      <c r="CA389" s="146"/>
      <c r="CB389" s="147"/>
      <c r="CC389" s="96"/>
      <c r="CD389" s="55"/>
      <c r="CE389" s="96"/>
      <c r="CF389" s="147"/>
      <c r="CG389" s="146"/>
      <c r="CH389" s="146"/>
      <c r="CL389" s="26"/>
    </row>
    <row r="390" spans="1:90" ht="16.5" hidden="1">
      <c r="A390" t="s">
        <v>1042</v>
      </c>
      <c r="B390">
        <v>0</v>
      </c>
      <c r="D390" s="16" t="s">
        <v>668</v>
      </c>
      <c r="E390" t="s">
        <v>871</v>
      </c>
      <c r="G390" s="16" t="s">
        <v>906</v>
      </c>
      <c r="H390" s="197" t="s">
        <v>1574</v>
      </c>
      <c r="I390" s="9"/>
      <c r="J390" s="2"/>
      <c r="K390" s="164">
        <f>+M390</f>
        <v>0</v>
      </c>
      <c r="L390" s="166" t="s">
        <v>1226</v>
      </c>
      <c r="M390" s="10">
        <v>0</v>
      </c>
      <c r="N390" s="4">
        <v>0</v>
      </c>
      <c r="O390" s="164">
        <f t="shared" ref="O390" si="2372">+Q390</f>
        <v>0</v>
      </c>
      <c r="P390" s="166" t="s">
        <v>1226</v>
      </c>
      <c r="Q390" s="10">
        <v>0</v>
      </c>
      <c r="R390" s="10">
        <v>0</v>
      </c>
      <c r="S390" s="3">
        <v>0</v>
      </c>
      <c r="T390" s="4">
        <v>0</v>
      </c>
      <c r="U390" s="164">
        <f t="shared" ref="U390" si="2373">+S390</f>
        <v>0</v>
      </c>
      <c r="V390" s="166" t="s">
        <v>1226</v>
      </c>
      <c r="W390" s="10">
        <v>0</v>
      </c>
      <c r="X390" s="4">
        <v>0</v>
      </c>
      <c r="Y390" s="164">
        <f t="shared" ref="Y390" si="2374">+AA390</f>
        <v>1</v>
      </c>
      <c r="Z390" s="166" t="s">
        <v>1226</v>
      </c>
      <c r="AA390" s="10">
        <v>1</v>
      </c>
      <c r="AB390" s="4">
        <v>0</v>
      </c>
      <c r="AC390" s="3">
        <v>0</v>
      </c>
      <c r="AD390" s="4">
        <v>0</v>
      </c>
      <c r="AE390" s="164">
        <f>+AG390</f>
        <v>0</v>
      </c>
      <c r="AF390" s="166" t="s">
        <v>1226</v>
      </c>
      <c r="AG390" s="3">
        <v>0</v>
      </c>
      <c r="AH390" s="4">
        <v>0</v>
      </c>
      <c r="AI390" s="164">
        <f>+AG390</f>
        <v>0</v>
      </c>
      <c r="AJ390" s="166" t="s">
        <v>1226</v>
      </c>
      <c r="AK390" s="164">
        <f t="shared" ref="AK390" si="2375">+AM390</f>
        <v>0</v>
      </c>
      <c r="AL390" s="166" t="s">
        <v>1226</v>
      </c>
      <c r="AM390" s="3">
        <v>0</v>
      </c>
      <c r="AN390" s="4">
        <v>0</v>
      </c>
      <c r="AO390" s="164">
        <f t="shared" ref="AO390" si="2376">+AM390</f>
        <v>0</v>
      </c>
      <c r="AP390" s="166" t="s">
        <v>1226</v>
      </c>
      <c r="AQ390" s="132"/>
      <c r="AR390" s="39">
        <v>0</v>
      </c>
      <c r="AS390" s="128">
        <v>0</v>
      </c>
      <c r="AT390" s="164">
        <f t="shared" ref="AT390:AT391" si="2377">+AV390</f>
        <v>0</v>
      </c>
      <c r="AU390" s="166" t="s">
        <v>1226</v>
      </c>
      <c r="AV390" s="39">
        <v>0</v>
      </c>
      <c r="AW390" s="40">
        <v>0</v>
      </c>
      <c r="AX390" s="164">
        <f t="shared" ref="AX390" si="2378">+AZ390</f>
        <v>0</v>
      </c>
      <c r="AY390" s="166" t="s">
        <v>1226</v>
      </c>
      <c r="AZ390" s="164">
        <v>0</v>
      </c>
      <c r="BA390" s="166" t="s">
        <v>1226</v>
      </c>
      <c r="BB390" s="98">
        <v>0</v>
      </c>
      <c r="BC390" s="40">
        <v>0</v>
      </c>
      <c r="BD390" s="98">
        <v>0</v>
      </c>
      <c r="BE390" s="40">
        <v>0</v>
      </c>
      <c r="BF390" s="164">
        <f t="shared" ref="BF390:BF393" si="2379">+BD390</f>
        <v>0</v>
      </c>
      <c r="BG390" s="166" t="s">
        <v>1226</v>
      </c>
      <c r="BH390" s="18">
        <v>0</v>
      </c>
      <c r="BI390" s="40">
        <v>0</v>
      </c>
      <c r="BJ390" s="164">
        <f t="shared" ref="BJ390:BJ391" si="2380">+BH390</f>
        <v>0</v>
      </c>
      <c r="BK390" s="166" t="s">
        <v>1226</v>
      </c>
      <c r="BL390" s="18">
        <v>0</v>
      </c>
      <c r="BM390" s="40">
        <v>0</v>
      </c>
      <c r="BN390" s="164">
        <f t="shared" ref="BN390:BN393" si="2381">+BL390</f>
        <v>0</v>
      </c>
      <c r="BO390" s="166" t="s">
        <v>1226</v>
      </c>
      <c r="BP390" s="164">
        <f t="shared" ref="BP390:BP391" si="2382">+BN390</f>
        <v>0</v>
      </c>
      <c r="BQ390" s="166" t="s">
        <v>1226</v>
      </c>
      <c r="BR390" s="164">
        <f t="shared" ref="BR390" si="2383">+BP390</f>
        <v>0</v>
      </c>
      <c r="BS390" s="166" t="s">
        <v>1226</v>
      </c>
      <c r="BT390" s="132"/>
      <c r="BU390" s="164">
        <f t="shared" ref="BU390:BU402" si="2384">+BW390</f>
        <v>0</v>
      </c>
      <c r="BV390" s="166" t="s">
        <v>1226</v>
      </c>
      <c r="BW390" s="96">
        <v>0</v>
      </c>
      <c r="BX390" s="55">
        <v>0</v>
      </c>
      <c r="BY390" s="164">
        <f t="shared" si="2364"/>
        <v>0</v>
      </c>
      <c r="BZ390" s="166" t="s">
        <v>1226</v>
      </c>
      <c r="CA390" s="146"/>
      <c r="CB390" s="147"/>
      <c r="CC390" s="96"/>
      <c r="CD390" s="55"/>
      <c r="CE390" s="96"/>
      <c r="CF390" s="147"/>
      <c r="CG390" s="146"/>
      <c r="CH390" s="146"/>
      <c r="CL390" s="26"/>
    </row>
    <row r="391" spans="1:90" ht="16.5" hidden="1">
      <c r="A391" t="s">
        <v>1042</v>
      </c>
      <c r="B391">
        <v>20148</v>
      </c>
      <c r="C391" t="s">
        <v>2521</v>
      </c>
      <c r="D391" s="16" t="s">
        <v>668</v>
      </c>
      <c r="E391" t="s">
        <v>819</v>
      </c>
      <c r="G391" s="16" t="s">
        <v>906</v>
      </c>
      <c r="H391" s="197" t="s">
        <v>1596</v>
      </c>
      <c r="I391" s="9"/>
      <c r="J391" s="2"/>
      <c r="K391" s="3">
        <v>0</v>
      </c>
      <c r="L391" s="4">
        <v>0</v>
      </c>
      <c r="M391" s="10">
        <v>0</v>
      </c>
      <c r="N391" s="4">
        <v>0</v>
      </c>
      <c r="O391" s="164">
        <f t="shared" ref="O391:O393" si="2385">+Q391</f>
        <v>0</v>
      </c>
      <c r="P391" s="166" t="s">
        <v>1226</v>
      </c>
      <c r="Q391" s="10">
        <v>0</v>
      </c>
      <c r="R391" s="10">
        <v>0</v>
      </c>
      <c r="S391" s="3">
        <v>0</v>
      </c>
      <c r="T391" s="4">
        <v>0</v>
      </c>
      <c r="U391" s="164">
        <f t="shared" ref="U391:U393" si="2386">+S391</f>
        <v>0</v>
      </c>
      <c r="V391" s="166" t="s">
        <v>1226</v>
      </c>
      <c r="W391" s="10">
        <v>0</v>
      </c>
      <c r="X391" s="4">
        <v>0</v>
      </c>
      <c r="Y391" s="164">
        <f t="shared" ref="Y391:Y393" si="2387">+AA391</f>
        <v>0</v>
      </c>
      <c r="Z391" s="166" t="s">
        <v>1226</v>
      </c>
      <c r="AA391" s="10">
        <v>0</v>
      </c>
      <c r="AB391" s="4">
        <v>2</v>
      </c>
      <c r="AC391" s="3">
        <v>0</v>
      </c>
      <c r="AD391" s="4">
        <v>1</v>
      </c>
      <c r="AE391" s="164">
        <f>+AG391</f>
        <v>0</v>
      </c>
      <c r="AF391" s="166" t="s">
        <v>1226</v>
      </c>
      <c r="AG391" s="3">
        <v>0</v>
      </c>
      <c r="AH391" s="4">
        <v>0</v>
      </c>
      <c r="AI391" s="164">
        <f>+AG391</f>
        <v>0</v>
      </c>
      <c r="AJ391" s="166" t="s">
        <v>1226</v>
      </c>
      <c r="AK391" s="164">
        <f t="shared" ref="AK391:AK393" si="2388">+AM391</f>
        <v>0</v>
      </c>
      <c r="AL391" s="166" t="s">
        <v>1226</v>
      </c>
      <c r="AM391" s="3">
        <v>0</v>
      </c>
      <c r="AN391" s="4">
        <v>0</v>
      </c>
      <c r="AO391" s="164">
        <f t="shared" ref="AO391:AO392" si="2389">+AM391</f>
        <v>0</v>
      </c>
      <c r="AP391" s="166" t="s">
        <v>1226</v>
      </c>
      <c r="AQ391" s="132"/>
      <c r="AR391" s="39">
        <v>1</v>
      </c>
      <c r="AS391" s="128">
        <v>0</v>
      </c>
      <c r="AT391" s="164">
        <f t="shared" si="2377"/>
        <v>0</v>
      </c>
      <c r="AU391" s="166"/>
      <c r="AV391" s="39">
        <v>0</v>
      </c>
      <c r="AW391" s="40">
        <v>0</v>
      </c>
      <c r="AX391" s="164">
        <f t="shared" ref="AX391:AX393" si="2390">+AV391</f>
        <v>0</v>
      </c>
      <c r="AY391" s="166" t="s">
        <v>1226</v>
      </c>
      <c r="AZ391" s="164">
        <f t="shared" ref="AZ391:AZ393" si="2391">+AX391</f>
        <v>0</v>
      </c>
      <c r="BA391" s="166" t="s">
        <v>1226</v>
      </c>
      <c r="BB391" s="164">
        <f t="shared" ref="BB391:BB392" si="2392">+AZ391</f>
        <v>0</v>
      </c>
      <c r="BC391" s="166" t="s">
        <v>1226</v>
      </c>
      <c r="BD391" s="18">
        <v>0</v>
      </c>
      <c r="BE391" s="40">
        <v>0</v>
      </c>
      <c r="BF391" s="164">
        <f t="shared" si="2379"/>
        <v>0</v>
      </c>
      <c r="BG391" s="166" t="s">
        <v>1226</v>
      </c>
      <c r="BH391" s="18">
        <v>0</v>
      </c>
      <c r="BI391" s="40">
        <v>0</v>
      </c>
      <c r="BJ391" s="164">
        <f t="shared" si="2380"/>
        <v>0</v>
      </c>
      <c r="BK391" s="166" t="s">
        <v>1226</v>
      </c>
      <c r="BL391" s="18">
        <v>0</v>
      </c>
      <c r="BM391" s="40">
        <v>0</v>
      </c>
      <c r="BN391" s="164">
        <f t="shared" si="2381"/>
        <v>0</v>
      </c>
      <c r="BO391" s="166" t="s">
        <v>1226</v>
      </c>
      <c r="BP391" s="164">
        <f t="shared" si="2382"/>
        <v>0</v>
      </c>
      <c r="BQ391" s="166" t="s">
        <v>1226</v>
      </c>
      <c r="BR391" s="164">
        <f t="shared" ref="BR391" si="2393">+BP391</f>
        <v>0</v>
      </c>
      <c r="BS391" s="166" t="s">
        <v>1226</v>
      </c>
      <c r="BT391" s="132"/>
      <c r="BU391" s="164">
        <f t="shared" si="2384"/>
        <v>0</v>
      </c>
      <c r="BV391" s="166" t="s">
        <v>1226</v>
      </c>
      <c r="BW391" s="96">
        <v>0</v>
      </c>
      <c r="BX391" s="55">
        <v>0</v>
      </c>
      <c r="BY391" s="164">
        <f t="shared" ref="BY391" si="2394">+BW391</f>
        <v>0</v>
      </c>
      <c r="BZ391" s="166" t="s">
        <v>1226</v>
      </c>
      <c r="CA391" s="146"/>
      <c r="CB391" s="147"/>
      <c r="CC391" s="96"/>
      <c r="CD391" s="55"/>
      <c r="CE391" s="96"/>
      <c r="CF391" s="147"/>
      <c r="CG391" s="146"/>
      <c r="CH391" s="146"/>
      <c r="CL391" s="26"/>
    </row>
    <row r="392" spans="1:90" ht="16.5" hidden="1">
      <c r="A392" t="s">
        <v>1042</v>
      </c>
      <c r="B392" s="71">
        <v>20149</v>
      </c>
      <c r="C392" s="71" t="s">
        <v>2521</v>
      </c>
      <c r="D392" s="16" t="s">
        <v>668</v>
      </c>
      <c r="E392" t="s">
        <v>819</v>
      </c>
      <c r="G392" s="16" t="s">
        <v>906</v>
      </c>
      <c r="H392" s="197" t="s">
        <v>1637</v>
      </c>
      <c r="I392" s="9"/>
      <c r="J392" s="2"/>
      <c r="K392" s="3">
        <v>0</v>
      </c>
      <c r="L392" s="4">
        <v>0</v>
      </c>
      <c r="M392" s="10">
        <v>0</v>
      </c>
      <c r="N392" s="4">
        <v>0</v>
      </c>
      <c r="O392" s="164">
        <f t="shared" si="2385"/>
        <v>0</v>
      </c>
      <c r="P392" s="166"/>
      <c r="Q392" s="10">
        <v>0</v>
      </c>
      <c r="R392" s="10">
        <v>0</v>
      </c>
      <c r="S392" s="3">
        <v>0</v>
      </c>
      <c r="T392" s="4">
        <v>0</v>
      </c>
      <c r="U392" s="164">
        <f t="shared" si="2386"/>
        <v>0</v>
      </c>
      <c r="V392" s="166"/>
      <c r="W392" s="10">
        <v>0</v>
      </c>
      <c r="X392" s="4">
        <v>0</v>
      </c>
      <c r="Y392" s="164">
        <f t="shared" si="2387"/>
        <v>0</v>
      </c>
      <c r="Z392" s="166"/>
      <c r="AA392" s="10">
        <v>0</v>
      </c>
      <c r="AB392" s="4">
        <v>0</v>
      </c>
      <c r="AC392" s="3">
        <v>0</v>
      </c>
      <c r="AD392" s="4">
        <v>0</v>
      </c>
      <c r="AE392" s="164">
        <f>+AG392</f>
        <v>0</v>
      </c>
      <c r="AF392" s="166"/>
      <c r="AG392" s="3">
        <v>0</v>
      </c>
      <c r="AH392" s="4">
        <v>0</v>
      </c>
      <c r="AI392" s="164">
        <f>+AG392</f>
        <v>0</v>
      </c>
      <c r="AJ392" s="166"/>
      <c r="AK392" s="164">
        <f t="shared" si="2388"/>
        <v>0</v>
      </c>
      <c r="AL392" s="166"/>
      <c r="AM392" s="3">
        <v>0</v>
      </c>
      <c r="AN392" s="4">
        <v>2</v>
      </c>
      <c r="AO392" s="164">
        <f t="shared" si="2389"/>
        <v>0</v>
      </c>
      <c r="AP392" s="166"/>
      <c r="AQ392" s="132"/>
      <c r="AR392" s="39">
        <v>0</v>
      </c>
      <c r="AS392" s="128">
        <v>2</v>
      </c>
      <c r="AT392" s="164" t="s">
        <v>1226</v>
      </c>
      <c r="AU392" s="166">
        <f>+AS392</f>
        <v>2</v>
      </c>
      <c r="AV392" s="39">
        <v>0</v>
      </c>
      <c r="AW392" s="128">
        <v>2</v>
      </c>
      <c r="AX392" s="164">
        <f t="shared" si="2390"/>
        <v>0</v>
      </c>
      <c r="AY392" s="166" t="s">
        <v>1226</v>
      </c>
      <c r="AZ392" s="164">
        <f t="shared" si="2391"/>
        <v>0</v>
      </c>
      <c r="BA392" s="166" t="s">
        <v>1226</v>
      </c>
      <c r="BB392" s="164">
        <f t="shared" si="2392"/>
        <v>0</v>
      </c>
      <c r="BC392" s="166" t="s">
        <v>1226</v>
      </c>
      <c r="BD392" s="98">
        <v>0</v>
      </c>
      <c r="BE392" s="40">
        <v>0</v>
      </c>
      <c r="BF392" s="164">
        <f t="shared" si="2379"/>
        <v>0</v>
      </c>
      <c r="BG392" s="166" t="s">
        <v>1226</v>
      </c>
      <c r="BH392" s="18">
        <v>0</v>
      </c>
      <c r="BI392" s="40">
        <v>0</v>
      </c>
      <c r="BJ392" s="164">
        <f t="shared" ref="BJ392:BJ393" si="2395">+BH392</f>
        <v>0</v>
      </c>
      <c r="BK392" s="166" t="s">
        <v>1226</v>
      </c>
      <c r="BL392" s="18">
        <v>0</v>
      </c>
      <c r="BM392" s="40">
        <v>0</v>
      </c>
      <c r="BN392" s="164">
        <f t="shared" si="2381"/>
        <v>0</v>
      </c>
      <c r="BO392" s="166" t="s">
        <v>1226</v>
      </c>
      <c r="BP392" s="164">
        <f t="shared" ref="BP392:BP393" si="2396">+BN392</f>
        <v>0</v>
      </c>
      <c r="BQ392" s="166" t="s">
        <v>1226</v>
      </c>
      <c r="BR392" s="164">
        <f t="shared" ref="BR392:BR393" si="2397">+BP392</f>
        <v>0</v>
      </c>
      <c r="BS392" s="166" t="s">
        <v>1226</v>
      </c>
      <c r="BT392" s="132"/>
      <c r="BU392" s="164">
        <f t="shared" si="2384"/>
        <v>0</v>
      </c>
      <c r="BV392" s="166" t="s">
        <v>1226</v>
      </c>
      <c r="BW392" s="96">
        <v>0</v>
      </c>
      <c r="BX392" s="55">
        <v>0</v>
      </c>
      <c r="BY392" s="164">
        <f t="shared" ref="BY392" si="2398">+BW392</f>
        <v>0</v>
      </c>
      <c r="BZ392" s="166" t="s">
        <v>1226</v>
      </c>
      <c r="CA392" s="146"/>
      <c r="CB392" s="147"/>
      <c r="CC392" s="96"/>
      <c r="CD392" s="55"/>
      <c r="CE392" s="96"/>
      <c r="CF392" s="147"/>
      <c r="CG392" s="146"/>
      <c r="CH392" s="146"/>
      <c r="CI392" t="s">
        <v>156</v>
      </c>
      <c r="CL392" s="26"/>
    </row>
    <row r="393" spans="1:90" ht="16.5" hidden="1">
      <c r="A393" t="s">
        <v>1042</v>
      </c>
      <c r="B393" s="71">
        <v>20150</v>
      </c>
      <c r="C393" s="71"/>
      <c r="D393" s="16" t="s">
        <v>668</v>
      </c>
      <c r="E393" t="s">
        <v>819</v>
      </c>
      <c r="G393" s="16" t="s">
        <v>906</v>
      </c>
      <c r="H393" s="197" t="s">
        <v>1643</v>
      </c>
      <c r="I393" s="164">
        <v>0</v>
      </c>
      <c r="J393" s="166" t="s">
        <v>1226</v>
      </c>
      <c r="K393" s="10">
        <v>0</v>
      </c>
      <c r="L393" s="4">
        <v>0</v>
      </c>
      <c r="M393" s="10">
        <v>0</v>
      </c>
      <c r="N393" s="4">
        <v>0</v>
      </c>
      <c r="O393" s="164">
        <f t="shared" si="2385"/>
        <v>0</v>
      </c>
      <c r="P393" s="166" t="s">
        <v>1226</v>
      </c>
      <c r="Q393" s="10">
        <v>0</v>
      </c>
      <c r="R393" s="10">
        <v>0</v>
      </c>
      <c r="S393" s="3">
        <v>1</v>
      </c>
      <c r="T393" s="4">
        <v>0</v>
      </c>
      <c r="U393" s="164">
        <f t="shared" si="2386"/>
        <v>1</v>
      </c>
      <c r="V393" s="166" t="s">
        <v>1226</v>
      </c>
      <c r="W393" s="10">
        <v>1</v>
      </c>
      <c r="X393" s="4">
        <v>0</v>
      </c>
      <c r="Y393" s="164">
        <f t="shared" si="2387"/>
        <v>0</v>
      </c>
      <c r="Z393" s="166" t="s">
        <v>1226</v>
      </c>
      <c r="AA393" s="10">
        <v>0</v>
      </c>
      <c r="AB393" s="4">
        <v>0</v>
      </c>
      <c r="AC393" s="3">
        <v>1</v>
      </c>
      <c r="AD393" s="4">
        <v>0</v>
      </c>
      <c r="AE393" s="164">
        <f t="shared" ref="AE393" si="2399">+AG393</f>
        <v>0</v>
      </c>
      <c r="AF393" s="166" t="s">
        <v>1226</v>
      </c>
      <c r="AG393" s="3">
        <v>0</v>
      </c>
      <c r="AH393" s="4">
        <v>0</v>
      </c>
      <c r="AI393" s="164">
        <f>+AG393</f>
        <v>0</v>
      </c>
      <c r="AJ393" s="166" t="s">
        <v>1226</v>
      </c>
      <c r="AK393" s="164">
        <f t="shared" si="2388"/>
        <v>0</v>
      </c>
      <c r="AL393" s="166" t="s">
        <v>1226</v>
      </c>
      <c r="AM393" s="3">
        <v>0</v>
      </c>
      <c r="AN393" s="4">
        <v>0</v>
      </c>
      <c r="AO393" s="3">
        <v>0</v>
      </c>
      <c r="AP393" s="4">
        <v>0</v>
      </c>
      <c r="AQ393" s="132"/>
      <c r="AR393" s="164">
        <f>+AT393</f>
        <v>0</v>
      </c>
      <c r="AS393" s="166" t="s">
        <v>1226</v>
      </c>
      <c r="AT393" s="52">
        <v>0</v>
      </c>
      <c r="AU393" s="40">
        <v>0</v>
      </c>
      <c r="AV393" s="39">
        <v>0</v>
      </c>
      <c r="AW393" s="40">
        <v>0</v>
      </c>
      <c r="AX393" s="164">
        <f t="shared" si="2390"/>
        <v>0</v>
      </c>
      <c r="AY393" s="166" t="s">
        <v>1226</v>
      </c>
      <c r="AZ393" s="164">
        <f t="shared" si="2391"/>
        <v>0</v>
      </c>
      <c r="BA393" s="166" t="s">
        <v>1226</v>
      </c>
      <c r="BB393" s="18">
        <v>0</v>
      </c>
      <c r="BC393" s="40">
        <v>0</v>
      </c>
      <c r="BD393" s="18">
        <v>0</v>
      </c>
      <c r="BE393" s="40">
        <v>0</v>
      </c>
      <c r="BF393" s="164">
        <f t="shared" si="2379"/>
        <v>0</v>
      </c>
      <c r="BG393" s="166" t="s">
        <v>1226</v>
      </c>
      <c r="BH393" s="18">
        <v>0</v>
      </c>
      <c r="BI393" s="5">
        <v>0</v>
      </c>
      <c r="BJ393" s="164">
        <f t="shared" si="2395"/>
        <v>0</v>
      </c>
      <c r="BK393" s="166" t="s">
        <v>1226</v>
      </c>
      <c r="BL393" s="18">
        <v>0</v>
      </c>
      <c r="BM393" s="5">
        <v>0</v>
      </c>
      <c r="BN393" s="164">
        <f t="shared" si="2381"/>
        <v>0</v>
      </c>
      <c r="BO393" s="166" t="s">
        <v>1226</v>
      </c>
      <c r="BP393" s="164">
        <f t="shared" si="2396"/>
        <v>0</v>
      </c>
      <c r="BQ393" s="166" t="s">
        <v>1226</v>
      </c>
      <c r="BR393" s="164">
        <f t="shared" si="2397"/>
        <v>0</v>
      </c>
      <c r="BS393" s="166" t="s">
        <v>1226</v>
      </c>
      <c r="BT393" s="132"/>
      <c r="BU393" s="164">
        <f t="shared" si="2384"/>
        <v>0</v>
      </c>
      <c r="BV393" s="166" t="s">
        <v>1226</v>
      </c>
      <c r="BW393" s="96">
        <v>0</v>
      </c>
      <c r="BX393" s="55">
        <v>0</v>
      </c>
      <c r="BY393" s="164">
        <f t="shared" ref="BY393" si="2400">+BW393</f>
        <v>0</v>
      </c>
      <c r="BZ393" s="166" t="s">
        <v>1226</v>
      </c>
      <c r="CA393" s="146"/>
      <c r="CB393" s="147"/>
      <c r="CC393" s="96"/>
      <c r="CD393" s="55"/>
      <c r="CE393" s="96"/>
      <c r="CF393" s="147"/>
      <c r="CG393" s="146"/>
      <c r="CH393" s="146"/>
      <c r="CI393" s="38" t="s">
        <v>1642</v>
      </c>
      <c r="CL393" s="26"/>
    </row>
    <row r="394" spans="1:90" ht="16.5" hidden="1">
      <c r="A394" t="s">
        <v>1042</v>
      </c>
      <c r="B394" s="719" t="s">
        <v>1592</v>
      </c>
      <c r="C394" s="71"/>
      <c r="D394" s="16" t="s">
        <v>668</v>
      </c>
      <c r="E394" t="s">
        <v>871</v>
      </c>
      <c r="G394" s="16" t="s">
        <v>906</v>
      </c>
      <c r="H394" s="197" t="s">
        <v>1644</v>
      </c>
      <c r="I394" s="164">
        <v>0</v>
      </c>
      <c r="J394" s="166" t="s">
        <v>1226</v>
      </c>
      <c r="K394" s="10">
        <v>0</v>
      </c>
      <c r="L394" s="4">
        <v>0</v>
      </c>
      <c r="M394" s="10">
        <v>0</v>
      </c>
      <c r="N394" s="4">
        <v>0</v>
      </c>
      <c r="O394" s="164">
        <v>0</v>
      </c>
      <c r="P394" s="166" t="s">
        <v>1226</v>
      </c>
      <c r="Q394" s="10">
        <v>0</v>
      </c>
      <c r="R394" s="10">
        <v>0</v>
      </c>
      <c r="S394" s="3">
        <v>0</v>
      </c>
      <c r="T394" s="4">
        <v>0</v>
      </c>
      <c r="U394" s="164">
        <v>0</v>
      </c>
      <c r="V394" s="166" t="s">
        <v>1226</v>
      </c>
      <c r="W394" s="10">
        <v>0</v>
      </c>
      <c r="X394" s="4">
        <v>0</v>
      </c>
      <c r="Y394" s="164">
        <v>0</v>
      </c>
      <c r="Z394" s="166" t="s">
        <v>1226</v>
      </c>
      <c r="AA394" s="10">
        <v>0</v>
      </c>
      <c r="AB394" s="4">
        <v>0</v>
      </c>
      <c r="AC394" s="3">
        <v>0</v>
      </c>
      <c r="AD394" s="4">
        <v>0</v>
      </c>
      <c r="AE394" s="164">
        <f t="shared" ref="AE394" si="2401">+AC394</f>
        <v>0</v>
      </c>
      <c r="AF394" s="166" t="s">
        <v>1226</v>
      </c>
      <c r="AG394" s="3">
        <v>0</v>
      </c>
      <c r="AH394" s="4">
        <v>0</v>
      </c>
      <c r="AI394" s="164">
        <f t="shared" ref="AI394" si="2402">+AG394</f>
        <v>0</v>
      </c>
      <c r="AJ394" s="166" t="s">
        <v>1226</v>
      </c>
      <c r="AK394" s="164">
        <f t="shared" ref="AK394" si="2403">+AI394</f>
        <v>0</v>
      </c>
      <c r="AL394" s="166" t="s">
        <v>1226</v>
      </c>
      <c r="AM394" s="3">
        <v>0</v>
      </c>
      <c r="AN394" s="4">
        <v>0</v>
      </c>
      <c r="AO394" s="164">
        <f>+AM394</f>
        <v>0</v>
      </c>
      <c r="AP394" s="166" t="s">
        <v>1226</v>
      </c>
      <c r="AQ394" s="132"/>
      <c r="AR394" s="164">
        <v>0</v>
      </c>
      <c r="AS394" s="166" t="s">
        <v>1226</v>
      </c>
      <c r="AT394" s="164">
        <f t="shared" ref="AT394" si="2404">+AR394</f>
        <v>0</v>
      </c>
      <c r="AU394" s="166" t="s">
        <v>1226</v>
      </c>
      <c r="AV394" s="39">
        <v>0</v>
      </c>
      <c r="AW394" s="40">
        <v>0</v>
      </c>
      <c r="AX394" s="164">
        <f t="shared" ref="AX394" si="2405">+AV394</f>
        <v>0</v>
      </c>
      <c r="AY394" s="166" t="s">
        <v>1226</v>
      </c>
      <c r="AZ394" s="39">
        <v>0</v>
      </c>
      <c r="BA394" s="40">
        <v>0</v>
      </c>
      <c r="BB394" s="98">
        <v>0</v>
      </c>
      <c r="BC394" s="40">
        <v>0</v>
      </c>
      <c r="BD394" s="98">
        <v>0</v>
      </c>
      <c r="BE394" s="40">
        <v>0</v>
      </c>
      <c r="BF394" s="164">
        <f t="shared" ref="BF394" si="2406">+BD394</f>
        <v>0</v>
      </c>
      <c r="BG394" s="166" t="s">
        <v>1226</v>
      </c>
      <c r="BH394" s="18">
        <v>0</v>
      </c>
      <c r="BI394" s="40">
        <v>0</v>
      </c>
      <c r="BJ394" s="164">
        <f t="shared" ref="BJ394:BJ395" si="2407">+BH394</f>
        <v>0</v>
      </c>
      <c r="BK394" s="166" t="s">
        <v>1226</v>
      </c>
      <c r="BL394" s="18">
        <v>0</v>
      </c>
      <c r="BM394" s="40">
        <v>0</v>
      </c>
      <c r="BN394" s="164">
        <f t="shared" ref="BN394" si="2408">+BL394</f>
        <v>0</v>
      </c>
      <c r="BO394" s="166" t="s">
        <v>1226</v>
      </c>
      <c r="BP394" s="164">
        <f t="shared" ref="BP394" si="2409">+BN394</f>
        <v>0</v>
      </c>
      <c r="BQ394" s="166" t="s">
        <v>1226</v>
      </c>
      <c r="BR394" s="164">
        <f t="shared" ref="BR394" si="2410">+BP394</f>
        <v>0</v>
      </c>
      <c r="BS394" s="166" t="s">
        <v>1226</v>
      </c>
      <c r="BT394" s="132"/>
      <c r="BU394" s="164">
        <f t="shared" si="2384"/>
        <v>0</v>
      </c>
      <c r="BV394" s="166" t="s">
        <v>1226</v>
      </c>
      <c r="BW394" s="96">
        <v>0</v>
      </c>
      <c r="BX394" s="55">
        <v>0</v>
      </c>
      <c r="BY394" s="164">
        <f t="shared" ref="BY394" si="2411">+BW394</f>
        <v>0</v>
      </c>
      <c r="BZ394" s="166" t="s">
        <v>1226</v>
      </c>
      <c r="CA394" s="146"/>
      <c r="CB394" s="147"/>
      <c r="CC394" s="96"/>
      <c r="CD394" s="55"/>
      <c r="CE394" s="96"/>
      <c r="CF394" s="147"/>
      <c r="CG394" s="146"/>
      <c r="CH394" s="146"/>
      <c r="CI394" t="s">
        <v>148</v>
      </c>
      <c r="CL394" s="26"/>
    </row>
    <row r="395" spans="1:90" ht="16.5" hidden="1">
      <c r="A395" t="s">
        <v>1042</v>
      </c>
      <c r="B395" s="719" t="s">
        <v>52</v>
      </c>
      <c r="C395" s="719"/>
      <c r="D395" s="16" t="s">
        <v>668</v>
      </c>
      <c r="E395" t="s">
        <v>819</v>
      </c>
      <c r="G395" s="16" t="s">
        <v>906</v>
      </c>
      <c r="H395" s="197" t="s">
        <v>1645</v>
      </c>
      <c r="I395" s="164">
        <v>0</v>
      </c>
      <c r="J395" s="166" t="s">
        <v>1226</v>
      </c>
      <c r="K395" s="10">
        <v>0</v>
      </c>
      <c r="L395" s="4">
        <v>0</v>
      </c>
      <c r="M395" s="10">
        <v>0</v>
      </c>
      <c r="N395" s="4">
        <v>0</v>
      </c>
      <c r="O395" s="164">
        <v>0</v>
      </c>
      <c r="P395" s="166" t="s">
        <v>1226</v>
      </c>
      <c r="Q395" s="10">
        <v>0</v>
      </c>
      <c r="R395" s="10">
        <v>0</v>
      </c>
      <c r="S395" s="3">
        <v>0</v>
      </c>
      <c r="T395" s="4">
        <v>0</v>
      </c>
      <c r="U395" s="164">
        <v>0</v>
      </c>
      <c r="V395" s="166" t="s">
        <v>1226</v>
      </c>
      <c r="W395" s="10">
        <v>0</v>
      </c>
      <c r="X395" s="4">
        <v>0</v>
      </c>
      <c r="Y395" s="164">
        <v>0</v>
      </c>
      <c r="Z395" s="166" t="s">
        <v>1226</v>
      </c>
      <c r="AA395" s="10">
        <v>0</v>
      </c>
      <c r="AB395" s="4">
        <v>0</v>
      </c>
      <c r="AC395" s="3">
        <v>0</v>
      </c>
      <c r="AD395" s="4">
        <v>0</v>
      </c>
      <c r="AE395" s="164">
        <f t="shared" ref="AE395" si="2412">+AC395</f>
        <v>0</v>
      </c>
      <c r="AF395" s="166" t="s">
        <v>1226</v>
      </c>
      <c r="AG395" s="3">
        <v>0</v>
      </c>
      <c r="AH395" s="4">
        <v>0</v>
      </c>
      <c r="AI395" s="164">
        <f t="shared" ref="AI395" si="2413">+AG395</f>
        <v>0</v>
      </c>
      <c r="AJ395" s="166" t="s">
        <v>1226</v>
      </c>
      <c r="AK395" s="164">
        <f t="shared" ref="AK395" si="2414">+AI395</f>
        <v>0</v>
      </c>
      <c r="AL395" s="166" t="s">
        <v>1226</v>
      </c>
      <c r="AM395" s="3">
        <v>0</v>
      </c>
      <c r="AN395" s="4">
        <v>0</v>
      </c>
      <c r="AO395" s="164">
        <f>+AM395</f>
        <v>0</v>
      </c>
      <c r="AP395" s="166" t="s">
        <v>1226</v>
      </c>
      <c r="AQ395" s="132"/>
      <c r="AR395" s="39">
        <v>0</v>
      </c>
      <c r="AS395" s="128">
        <v>0</v>
      </c>
      <c r="AT395" s="164">
        <f t="shared" ref="AT395" si="2415">+AR395</f>
        <v>0</v>
      </c>
      <c r="AU395" s="166" t="s">
        <v>1226</v>
      </c>
      <c r="AV395" s="39">
        <v>0</v>
      </c>
      <c r="AW395" s="40">
        <v>0</v>
      </c>
      <c r="AX395" s="164">
        <f t="shared" ref="AX395" si="2416">+AV395</f>
        <v>0</v>
      </c>
      <c r="AY395" s="166" t="s">
        <v>1226</v>
      </c>
      <c r="AZ395" s="39">
        <v>0</v>
      </c>
      <c r="BA395" s="40">
        <v>0</v>
      </c>
      <c r="BB395" s="98">
        <v>0</v>
      </c>
      <c r="BC395" s="40">
        <v>0</v>
      </c>
      <c r="BD395" s="98">
        <v>0</v>
      </c>
      <c r="BE395" s="40">
        <v>0</v>
      </c>
      <c r="BF395" s="164">
        <f t="shared" ref="BF395" si="2417">+BD395</f>
        <v>0</v>
      </c>
      <c r="BG395" s="166" t="s">
        <v>1226</v>
      </c>
      <c r="BH395" s="18">
        <v>0</v>
      </c>
      <c r="BI395" s="40">
        <v>0</v>
      </c>
      <c r="BJ395" s="164">
        <f t="shared" si="2407"/>
        <v>0</v>
      </c>
      <c r="BK395" s="166" t="s">
        <v>1226</v>
      </c>
      <c r="BL395" s="18">
        <v>0</v>
      </c>
      <c r="BM395" s="40">
        <v>0</v>
      </c>
      <c r="BN395" s="164">
        <f t="shared" ref="BN395" si="2418">+BL395</f>
        <v>0</v>
      </c>
      <c r="BO395" s="166" t="s">
        <v>1226</v>
      </c>
      <c r="BP395" s="164">
        <f t="shared" ref="BP395" si="2419">+BN395</f>
        <v>0</v>
      </c>
      <c r="BQ395" s="166" t="s">
        <v>1226</v>
      </c>
      <c r="BR395" s="164">
        <f t="shared" ref="BR395" si="2420">+BP395</f>
        <v>0</v>
      </c>
      <c r="BS395" s="166" t="s">
        <v>1226</v>
      </c>
      <c r="BT395" s="132"/>
      <c r="BU395" s="164">
        <f t="shared" si="2384"/>
        <v>0</v>
      </c>
      <c r="BV395" s="166" t="s">
        <v>1226</v>
      </c>
      <c r="BW395" s="96">
        <v>0</v>
      </c>
      <c r="BX395" s="55">
        <v>0</v>
      </c>
      <c r="BY395" s="164">
        <f t="shared" ref="BY395" si="2421">+BW395</f>
        <v>0</v>
      </c>
      <c r="BZ395" s="166" t="s">
        <v>1226</v>
      </c>
      <c r="CA395" s="146"/>
      <c r="CB395" s="147"/>
      <c r="CC395" s="96"/>
      <c r="CD395" s="55"/>
      <c r="CE395" s="96"/>
      <c r="CF395" s="147"/>
      <c r="CG395" s="146"/>
      <c r="CH395" s="146"/>
      <c r="CI395" t="s">
        <v>148</v>
      </c>
      <c r="CL395" s="26"/>
    </row>
    <row r="396" spans="1:90" ht="16.5" hidden="1">
      <c r="A396" t="s">
        <v>1042</v>
      </c>
      <c r="B396" s="71">
        <v>0</v>
      </c>
      <c r="C396" s="71"/>
      <c r="D396" s="16" t="s">
        <v>668</v>
      </c>
      <c r="E396" t="s">
        <v>821</v>
      </c>
      <c r="G396" s="16" t="s">
        <v>906</v>
      </c>
      <c r="H396" s="197" t="s">
        <v>1577</v>
      </c>
      <c r="I396" s="9"/>
      <c r="J396" s="2"/>
      <c r="K396" s="3">
        <v>0</v>
      </c>
      <c r="L396" s="4">
        <v>0</v>
      </c>
      <c r="M396" s="203">
        <v>0</v>
      </c>
      <c r="N396" s="394">
        <v>2</v>
      </c>
      <c r="O396" s="164">
        <f t="shared" ref="O396:O397" si="2422">+Q396</f>
        <v>0</v>
      </c>
      <c r="P396" s="166" t="s">
        <v>1226</v>
      </c>
      <c r="Q396" s="10">
        <v>0</v>
      </c>
      <c r="R396" s="10">
        <v>0</v>
      </c>
      <c r="S396" s="3">
        <v>0</v>
      </c>
      <c r="T396" s="4">
        <v>0</v>
      </c>
      <c r="U396" s="164">
        <f t="shared" ref="U396:U397" si="2423">+S396</f>
        <v>0</v>
      </c>
      <c r="V396" s="166" t="s">
        <v>1226</v>
      </c>
      <c r="W396" s="10">
        <v>0</v>
      </c>
      <c r="X396" s="4">
        <v>0</v>
      </c>
      <c r="Y396" s="164">
        <f t="shared" ref="Y396:Y397" si="2424">+AA396</f>
        <v>0</v>
      </c>
      <c r="Z396" s="166" t="s">
        <v>1226</v>
      </c>
      <c r="AA396" s="10">
        <v>0</v>
      </c>
      <c r="AB396" s="4">
        <v>0</v>
      </c>
      <c r="AC396" s="3">
        <v>2</v>
      </c>
      <c r="AD396" s="4">
        <v>4</v>
      </c>
      <c r="AE396" s="164">
        <f>+AG396</f>
        <v>0</v>
      </c>
      <c r="AF396" s="166" t="s">
        <v>1226</v>
      </c>
      <c r="AG396" s="3">
        <v>0</v>
      </c>
      <c r="AH396" s="4">
        <v>0</v>
      </c>
      <c r="AI396" s="164">
        <f>+AG396</f>
        <v>0</v>
      </c>
      <c r="AJ396" s="166" t="s">
        <v>1226</v>
      </c>
      <c r="AK396" s="164">
        <f t="shared" ref="AK396" si="2425">+AM396</f>
        <v>0</v>
      </c>
      <c r="AL396" s="166" t="s">
        <v>1226</v>
      </c>
      <c r="AM396" s="3">
        <v>0</v>
      </c>
      <c r="AN396" s="4">
        <v>0</v>
      </c>
      <c r="AO396" s="164">
        <f t="shared" ref="AO396" si="2426">+AM396</f>
        <v>0</v>
      </c>
      <c r="AP396" s="166" t="s">
        <v>1226</v>
      </c>
      <c r="AQ396" s="132"/>
      <c r="AR396" s="39">
        <v>0</v>
      </c>
      <c r="AS396" s="128">
        <v>0</v>
      </c>
      <c r="AT396" s="164">
        <f t="shared" ref="AT396" si="2427">+AV396</f>
        <v>0</v>
      </c>
      <c r="AU396" s="166" t="s">
        <v>1226</v>
      </c>
      <c r="AV396" s="39">
        <v>0</v>
      </c>
      <c r="AW396" s="40">
        <v>0</v>
      </c>
      <c r="AX396" s="164">
        <f t="shared" ref="AX396" si="2428">+AZ396</f>
        <v>0</v>
      </c>
      <c r="AY396" s="166" t="s">
        <v>1226</v>
      </c>
      <c r="AZ396" s="164">
        <v>0</v>
      </c>
      <c r="BA396" s="166" t="s">
        <v>1226</v>
      </c>
      <c r="BB396" s="98">
        <v>0</v>
      </c>
      <c r="BC396" s="40">
        <v>0</v>
      </c>
      <c r="BD396" s="98">
        <v>0</v>
      </c>
      <c r="BE396" s="40">
        <v>0</v>
      </c>
      <c r="BF396" s="164">
        <f t="shared" ref="BF396" si="2429">+BD396</f>
        <v>0</v>
      </c>
      <c r="BG396" s="166" t="s">
        <v>1226</v>
      </c>
      <c r="BH396" s="18">
        <v>0</v>
      </c>
      <c r="BI396" s="40">
        <v>0</v>
      </c>
      <c r="BJ396" s="164">
        <f t="shared" ref="BJ396" si="2430">+BH396</f>
        <v>0</v>
      </c>
      <c r="BK396" s="166" t="s">
        <v>1226</v>
      </c>
      <c r="BL396" s="18">
        <v>0</v>
      </c>
      <c r="BM396" s="40">
        <v>0</v>
      </c>
      <c r="BN396" s="164">
        <f t="shared" ref="BN396" si="2431">+BL396</f>
        <v>0</v>
      </c>
      <c r="BO396" s="166" t="s">
        <v>1226</v>
      </c>
      <c r="BP396" s="164">
        <f t="shared" ref="BP396" si="2432">+BN396</f>
        <v>0</v>
      </c>
      <c r="BQ396" s="166" t="s">
        <v>1226</v>
      </c>
      <c r="BR396" s="164">
        <f t="shared" ref="BR396" si="2433">+BP396</f>
        <v>0</v>
      </c>
      <c r="BS396" s="166" t="s">
        <v>1226</v>
      </c>
      <c r="BT396" s="132"/>
      <c r="BU396" s="164">
        <f t="shared" si="2384"/>
        <v>0</v>
      </c>
      <c r="BV396" s="166" t="s">
        <v>1226</v>
      </c>
      <c r="BW396" s="96">
        <v>0</v>
      </c>
      <c r="BX396" s="55">
        <v>0</v>
      </c>
      <c r="BY396" s="164">
        <f t="shared" ref="BY396" si="2434">+BW396</f>
        <v>0</v>
      </c>
      <c r="BZ396" s="166" t="s">
        <v>1226</v>
      </c>
      <c r="CA396" s="146"/>
      <c r="CB396" s="147"/>
      <c r="CC396" s="96"/>
      <c r="CD396" s="55"/>
      <c r="CE396" s="96"/>
      <c r="CF396" s="147"/>
      <c r="CG396" s="146"/>
      <c r="CH396" s="146"/>
      <c r="CL396" s="26"/>
    </row>
    <row r="397" spans="1:90" ht="16.5" hidden="1">
      <c r="A397" t="s">
        <v>1042</v>
      </c>
      <c r="B397" s="71">
        <v>0</v>
      </c>
      <c r="C397" s="71"/>
      <c r="D397" s="16" t="s">
        <v>668</v>
      </c>
      <c r="E397" t="s">
        <v>819</v>
      </c>
      <c r="G397" s="16" t="s">
        <v>906</v>
      </c>
      <c r="H397" s="197" t="s">
        <v>1589</v>
      </c>
      <c r="I397" s="9"/>
      <c r="J397" s="2"/>
      <c r="K397" s="3">
        <v>0</v>
      </c>
      <c r="L397" s="4">
        <v>0</v>
      </c>
      <c r="M397" s="10">
        <v>0</v>
      </c>
      <c r="N397" s="4">
        <v>0</v>
      </c>
      <c r="O397" s="164">
        <f t="shared" si="2422"/>
        <v>0</v>
      </c>
      <c r="P397" s="166" t="s">
        <v>1226</v>
      </c>
      <c r="Q397" s="10">
        <v>0</v>
      </c>
      <c r="R397" s="10">
        <v>0</v>
      </c>
      <c r="S397" s="3">
        <v>0</v>
      </c>
      <c r="T397" s="4">
        <v>0</v>
      </c>
      <c r="U397" s="164">
        <f t="shared" si="2423"/>
        <v>0</v>
      </c>
      <c r="V397" s="166" t="s">
        <v>1226</v>
      </c>
      <c r="W397" s="10">
        <v>0</v>
      </c>
      <c r="X397" s="4">
        <v>0</v>
      </c>
      <c r="Y397" s="164">
        <f t="shared" si="2424"/>
        <v>0</v>
      </c>
      <c r="Z397" s="166" t="s">
        <v>1226</v>
      </c>
      <c r="AA397" s="10">
        <v>0</v>
      </c>
      <c r="AB397" s="4">
        <v>0</v>
      </c>
      <c r="AC397" s="3">
        <v>0</v>
      </c>
      <c r="AD397" s="4">
        <v>0</v>
      </c>
      <c r="AE397" s="203">
        <v>1</v>
      </c>
      <c r="AF397" s="203">
        <v>0</v>
      </c>
      <c r="AG397" s="3">
        <v>0</v>
      </c>
      <c r="AH397" s="4">
        <v>0</v>
      </c>
      <c r="AI397" s="164">
        <f>+AG397</f>
        <v>0</v>
      </c>
      <c r="AJ397" s="166" t="s">
        <v>1226</v>
      </c>
      <c r="AK397" s="164">
        <f t="shared" ref="AK397" si="2435">+AM397</f>
        <v>0</v>
      </c>
      <c r="AL397" s="166" t="s">
        <v>1226</v>
      </c>
      <c r="AM397" s="3">
        <v>0</v>
      </c>
      <c r="AN397" s="4">
        <v>0</v>
      </c>
      <c r="AO397" s="164">
        <f t="shared" ref="AO397" si="2436">+AM397</f>
        <v>0</v>
      </c>
      <c r="AP397" s="166" t="s">
        <v>1226</v>
      </c>
      <c r="AQ397" s="132"/>
      <c r="AR397" s="39">
        <v>0</v>
      </c>
      <c r="AS397" s="128">
        <v>0</v>
      </c>
      <c r="AT397" s="164">
        <f t="shared" ref="AT397" si="2437">+AV397</f>
        <v>0</v>
      </c>
      <c r="AU397" s="166" t="s">
        <v>1226</v>
      </c>
      <c r="AV397" s="39">
        <v>0</v>
      </c>
      <c r="AW397" s="40">
        <v>0</v>
      </c>
      <c r="AX397" s="164">
        <f t="shared" ref="AX397" si="2438">+AZ397</f>
        <v>0</v>
      </c>
      <c r="AY397" s="166" t="s">
        <v>1226</v>
      </c>
      <c r="AZ397" s="164">
        <v>0</v>
      </c>
      <c r="BA397" s="166" t="s">
        <v>1226</v>
      </c>
      <c r="BB397" s="98">
        <v>0</v>
      </c>
      <c r="BC397" s="40">
        <v>0</v>
      </c>
      <c r="BD397" s="98">
        <v>0</v>
      </c>
      <c r="BE397" s="40">
        <v>0</v>
      </c>
      <c r="BF397" s="164">
        <f t="shared" ref="BF397" si="2439">+BD397</f>
        <v>0</v>
      </c>
      <c r="BG397" s="166" t="s">
        <v>1226</v>
      </c>
      <c r="BH397" s="18">
        <v>0</v>
      </c>
      <c r="BI397" s="40">
        <v>0</v>
      </c>
      <c r="BJ397" s="164">
        <f t="shared" ref="BJ397:BJ399" si="2440">+BH397</f>
        <v>0</v>
      </c>
      <c r="BK397" s="166" t="s">
        <v>1226</v>
      </c>
      <c r="BL397" s="18">
        <v>0</v>
      </c>
      <c r="BM397" s="40">
        <v>0</v>
      </c>
      <c r="BN397" s="164">
        <f t="shared" ref="BN397:BN399" si="2441">+BL397</f>
        <v>0</v>
      </c>
      <c r="BO397" s="166" t="s">
        <v>1226</v>
      </c>
      <c r="BP397" s="164">
        <f t="shared" ref="BP397:BP399" si="2442">+BN397</f>
        <v>0</v>
      </c>
      <c r="BQ397" s="166" t="s">
        <v>1226</v>
      </c>
      <c r="BR397" s="164">
        <f t="shared" ref="BR397" si="2443">+BP397</f>
        <v>0</v>
      </c>
      <c r="BS397" s="166" t="s">
        <v>1226</v>
      </c>
      <c r="BT397" s="132"/>
      <c r="BU397" s="164">
        <f t="shared" si="2384"/>
        <v>0</v>
      </c>
      <c r="BV397" s="166" t="s">
        <v>1226</v>
      </c>
      <c r="BW397" s="96">
        <v>0</v>
      </c>
      <c r="BX397" s="55">
        <v>0</v>
      </c>
      <c r="BY397" s="164">
        <f t="shared" ref="BY397" si="2444">+BW397</f>
        <v>0</v>
      </c>
      <c r="BZ397" s="166" t="s">
        <v>1226</v>
      </c>
      <c r="CA397" s="146"/>
      <c r="CB397" s="147"/>
      <c r="CC397" s="96"/>
      <c r="CD397" s="55"/>
      <c r="CE397" s="96"/>
      <c r="CF397" s="147"/>
      <c r="CG397" s="146"/>
      <c r="CH397" s="146"/>
      <c r="CL397" s="26"/>
    </row>
    <row r="398" spans="1:90" ht="16.5" hidden="1">
      <c r="A398" t="s">
        <v>1042</v>
      </c>
      <c r="B398" s="71">
        <v>0</v>
      </c>
      <c r="C398" s="71"/>
      <c r="D398" s="16" t="s">
        <v>668</v>
      </c>
      <c r="E398" t="s">
        <v>821</v>
      </c>
      <c r="G398" s="16" t="s">
        <v>906</v>
      </c>
      <c r="H398" s="197" t="s">
        <v>2841</v>
      </c>
      <c r="I398" s="9"/>
      <c r="J398" s="2"/>
      <c r="K398" s="10"/>
      <c r="L398" s="4"/>
      <c r="M398" s="10"/>
      <c r="N398" s="4"/>
      <c r="O398" s="164"/>
      <c r="P398" s="166"/>
      <c r="Q398" s="10"/>
      <c r="R398" s="10"/>
      <c r="S398" s="3"/>
      <c r="T398" s="4"/>
      <c r="U398" s="164"/>
      <c r="V398" s="166"/>
      <c r="W398" s="10"/>
      <c r="X398" s="4"/>
      <c r="Y398" s="164"/>
      <c r="Z398" s="166"/>
      <c r="AA398" s="10"/>
      <c r="AB398" s="4"/>
      <c r="AC398" s="3"/>
      <c r="AD398" s="4"/>
      <c r="AE398" s="203"/>
      <c r="AF398" s="203"/>
      <c r="AG398" s="3"/>
      <c r="AH398" s="4"/>
      <c r="AI398" s="164"/>
      <c r="AJ398" s="166"/>
      <c r="AK398" s="164"/>
      <c r="AL398" s="166"/>
      <c r="AM398" s="3"/>
      <c r="AN398" s="4"/>
      <c r="AO398" s="164"/>
      <c r="AP398" s="166"/>
      <c r="AQ398" s="132"/>
      <c r="AR398" s="52"/>
      <c r="AS398" s="128"/>
      <c r="AT398" s="164"/>
      <c r="AU398" s="166"/>
      <c r="AV398" s="52"/>
      <c r="AW398" s="40"/>
      <c r="AX398" s="164"/>
      <c r="AY398" s="166"/>
      <c r="AZ398" s="164"/>
      <c r="BA398" s="166"/>
      <c r="BB398" s="98"/>
      <c r="BC398" s="40"/>
      <c r="BD398" s="98"/>
      <c r="BE398" s="40"/>
      <c r="BF398" s="164"/>
      <c r="BG398" s="166"/>
      <c r="BH398" s="18"/>
      <c r="BI398" s="40"/>
      <c r="BJ398" s="164"/>
      <c r="BK398" s="166"/>
      <c r="BL398" s="18">
        <v>0</v>
      </c>
      <c r="BM398" s="40">
        <v>0</v>
      </c>
      <c r="BN398" s="164">
        <f t="shared" ref="BN398" si="2445">+BL398</f>
        <v>0</v>
      </c>
      <c r="BO398" s="166" t="s">
        <v>1226</v>
      </c>
      <c r="BP398" s="164">
        <f t="shared" ref="BP398" si="2446">+BN398</f>
        <v>0</v>
      </c>
      <c r="BQ398" s="166" t="s">
        <v>1226</v>
      </c>
      <c r="BR398" s="164">
        <f t="shared" ref="BR398" si="2447">+BP398</f>
        <v>0</v>
      </c>
      <c r="BS398" s="166" t="s">
        <v>1226</v>
      </c>
      <c r="BT398" s="132"/>
      <c r="BU398" s="164">
        <f t="shared" si="2384"/>
        <v>0</v>
      </c>
      <c r="BV398" s="166" t="s">
        <v>1226</v>
      </c>
      <c r="BW398" s="1099">
        <v>0</v>
      </c>
      <c r="BX398" s="1100">
        <v>1</v>
      </c>
      <c r="BY398" s="164">
        <f t="shared" ref="BY398" si="2448">+BW398</f>
        <v>0</v>
      </c>
      <c r="BZ398" s="166" t="s">
        <v>1226</v>
      </c>
      <c r="CA398" s="146"/>
      <c r="CB398" s="147"/>
      <c r="CC398" s="96"/>
      <c r="CD398" s="55"/>
      <c r="CE398" s="96"/>
      <c r="CF398" s="147"/>
      <c r="CG398" s="146"/>
      <c r="CH398" s="146"/>
      <c r="CL398" s="26"/>
    </row>
    <row r="399" spans="1:90" ht="16.5" hidden="1">
      <c r="A399" t="s">
        <v>1042</v>
      </c>
      <c r="B399" s="719" t="s">
        <v>1592</v>
      </c>
      <c r="C399" s="719"/>
      <c r="D399" s="16" t="s">
        <v>1657</v>
      </c>
      <c r="E399" t="s">
        <v>821</v>
      </c>
      <c r="G399" s="16" t="s">
        <v>906</v>
      </c>
      <c r="H399" s="197" t="s">
        <v>1658</v>
      </c>
      <c r="I399" s="164">
        <v>0</v>
      </c>
      <c r="J399" s="166" t="s">
        <v>1226</v>
      </c>
      <c r="K399" s="10">
        <v>0</v>
      </c>
      <c r="L399" s="4">
        <v>0</v>
      </c>
      <c r="M399" s="164">
        <v>0</v>
      </c>
      <c r="N399" s="166" t="s">
        <v>1226</v>
      </c>
      <c r="O399" s="164">
        <v>0</v>
      </c>
      <c r="P399" s="166" t="s">
        <v>1226</v>
      </c>
      <c r="Q399" s="10">
        <v>0</v>
      </c>
      <c r="R399" s="10">
        <v>0</v>
      </c>
      <c r="S399" s="3">
        <v>0</v>
      </c>
      <c r="T399" s="4">
        <v>0</v>
      </c>
      <c r="U399" s="164">
        <v>0</v>
      </c>
      <c r="V399" s="166" t="s">
        <v>1226</v>
      </c>
      <c r="W399" s="10">
        <v>0</v>
      </c>
      <c r="X399" s="4">
        <v>0</v>
      </c>
      <c r="Y399" s="10">
        <v>0</v>
      </c>
      <c r="Z399" s="4">
        <v>0</v>
      </c>
      <c r="AA399" s="10">
        <v>0</v>
      </c>
      <c r="AB399" s="4">
        <v>0</v>
      </c>
      <c r="AC399" s="3">
        <v>0</v>
      </c>
      <c r="AD399" s="4">
        <v>0</v>
      </c>
      <c r="AE399" s="164">
        <f t="shared" ref="AE399" si="2449">+AC399</f>
        <v>0</v>
      </c>
      <c r="AF399" s="166" t="s">
        <v>1226</v>
      </c>
      <c r="AG399" s="3">
        <v>0</v>
      </c>
      <c r="AH399" s="4">
        <v>0</v>
      </c>
      <c r="AI399" s="164">
        <f t="shared" ref="AI399" si="2450">+AG399</f>
        <v>0</v>
      </c>
      <c r="AJ399" s="166" t="s">
        <v>1226</v>
      </c>
      <c r="AK399" s="164">
        <f t="shared" ref="AK399" si="2451">+AI399</f>
        <v>0</v>
      </c>
      <c r="AL399" s="166" t="s">
        <v>1226</v>
      </c>
      <c r="AM399" s="3">
        <v>0</v>
      </c>
      <c r="AN399" s="4">
        <v>0</v>
      </c>
      <c r="AO399" s="164">
        <f>+AM399</f>
        <v>0</v>
      </c>
      <c r="AP399" s="166" t="s">
        <v>1226</v>
      </c>
      <c r="AQ399" s="132"/>
      <c r="AR399" s="52">
        <v>0</v>
      </c>
      <c r="AS399" s="128">
        <v>0</v>
      </c>
      <c r="AT399" s="164">
        <f t="shared" ref="AT399" si="2452">+AR399</f>
        <v>0</v>
      </c>
      <c r="AU399" s="166" t="s">
        <v>1226</v>
      </c>
      <c r="AV399" s="164">
        <f t="shared" ref="AV399" si="2453">+AT399</f>
        <v>0</v>
      </c>
      <c r="AW399" s="166" t="s">
        <v>1226</v>
      </c>
      <c r="AX399" s="164">
        <f t="shared" ref="AX399" si="2454">+AV399</f>
        <v>0</v>
      </c>
      <c r="AY399" s="166" t="s">
        <v>1226</v>
      </c>
      <c r="AZ399" s="164">
        <f t="shared" ref="AZ399" si="2455">+AX399</f>
        <v>0</v>
      </c>
      <c r="BA399" s="166" t="s">
        <v>1226</v>
      </c>
      <c r="BB399" s="743">
        <f t="shared" ref="BB399" si="2456">+AZ399</f>
        <v>0</v>
      </c>
      <c r="BC399" s="744" t="s">
        <v>1226</v>
      </c>
      <c r="BD399" s="98">
        <v>0</v>
      </c>
      <c r="BE399" s="40">
        <v>0</v>
      </c>
      <c r="BF399" s="98">
        <v>0</v>
      </c>
      <c r="BG399" s="40">
        <v>0</v>
      </c>
      <c r="BH399" s="18">
        <v>0</v>
      </c>
      <c r="BI399" s="40">
        <v>0</v>
      </c>
      <c r="BJ399" s="164">
        <f t="shared" si="2440"/>
        <v>0</v>
      </c>
      <c r="BK399" s="166" t="s">
        <v>1226</v>
      </c>
      <c r="BL399" s="18">
        <v>0</v>
      </c>
      <c r="BM399" s="40">
        <v>0</v>
      </c>
      <c r="BN399" s="164">
        <f t="shared" si="2441"/>
        <v>0</v>
      </c>
      <c r="BO399" s="166" t="s">
        <v>1226</v>
      </c>
      <c r="BP399" s="164">
        <f t="shared" si="2442"/>
        <v>0</v>
      </c>
      <c r="BQ399" s="166" t="s">
        <v>1226</v>
      </c>
      <c r="BR399" s="164">
        <f t="shared" ref="BR399" si="2457">+BP399</f>
        <v>0</v>
      </c>
      <c r="BS399" s="166" t="s">
        <v>1226</v>
      </c>
      <c r="BT399" s="132"/>
      <c r="BU399" s="164">
        <f t="shared" si="2384"/>
        <v>1</v>
      </c>
      <c r="BV399" s="166" t="s">
        <v>1226</v>
      </c>
      <c r="BW399" s="1099">
        <v>1</v>
      </c>
      <c r="BX399" s="1100">
        <v>0</v>
      </c>
      <c r="BY399" s="164">
        <f t="shared" ref="BY399" si="2458">+BW399</f>
        <v>1</v>
      </c>
      <c r="BZ399" s="166" t="s">
        <v>1226</v>
      </c>
      <c r="CA399" s="146"/>
      <c r="CB399" s="147"/>
      <c r="CC399" s="96"/>
      <c r="CD399" s="55"/>
      <c r="CE399" s="96"/>
      <c r="CF399" s="147"/>
      <c r="CG399" s="146"/>
      <c r="CH399" s="146"/>
      <c r="CL399" s="26"/>
    </row>
    <row r="400" spans="1:90" ht="16.5" hidden="1">
      <c r="A400" t="s">
        <v>1042</v>
      </c>
      <c r="B400" s="71">
        <v>0</v>
      </c>
      <c r="C400" s="71"/>
      <c r="D400" s="16" t="s">
        <v>1657</v>
      </c>
      <c r="E400" t="s">
        <v>821</v>
      </c>
      <c r="G400" s="16" t="s">
        <v>906</v>
      </c>
      <c r="H400" s="197" t="s">
        <v>1659</v>
      </c>
      <c r="I400" s="164">
        <v>0</v>
      </c>
      <c r="J400" s="166" t="s">
        <v>1226</v>
      </c>
      <c r="K400" s="10">
        <v>0</v>
      </c>
      <c r="L400" s="4">
        <v>0</v>
      </c>
      <c r="M400" s="164">
        <v>0</v>
      </c>
      <c r="N400" s="166" t="s">
        <v>1226</v>
      </c>
      <c r="O400" s="164">
        <v>0</v>
      </c>
      <c r="P400" s="166" t="s">
        <v>1226</v>
      </c>
      <c r="Q400" s="10">
        <v>0</v>
      </c>
      <c r="R400" s="10">
        <v>0</v>
      </c>
      <c r="S400" s="3">
        <v>0</v>
      </c>
      <c r="T400" s="4">
        <v>0</v>
      </c>
      <c r="U400" s="164">
        <v>0</v>
      </c>
      <c r="V400" s="166" t="s">
        <v>1226</v>
      </c>
      <c r="W400" s="10">
        <v>0</v>
      </c>
      <c r="X400" s="4">
        <v>0</v>
      </c>
      <c r="Y400" s="10">
        <v>0</v>
      </c>
      <c r="Z400" s="4">
        <v>0</v>
      </c>
      <c r="AA400" s="10">
        <v>0</v>
      </c>
      <c r="AB400" s="4">
        <v>0</v>
      </c>
      <c r="AC400" s="3">
        <v>0</v>
      </c>
      <c r="AD400" s="4">
        <v>0</v>
      </c>
      <c r="AE400" s="164">
        <f t="shared" ref="AE400" si="2459">+AC400</f>
        <v>0</v>
      </c>
      <c r="AF400" s="166" t="s">
        <v>1226</v>
      </c>
      <c r="AG400" s="3">
        <v>0</v>
      </c>
      <c r="AH400" s="4">
        <v>0</v>
      </c>
      <c r="AI400" s="164">
        <f t="shared" ref="AI400" si="2460">+AG400</f>
        <v>0</v>
      </c>
      <c r="AJ400" s="166" t="s">
        <v>1226</v>
      </c>
      <c r="AK400" s="164">
        <f t="shared" ref="AK400" si="2461">+AI400</f>
        <v>0</v>
      </c>
      <c r="AL400" s="166" t="s">
        <v>1226</v>
      </c>
      <c r="AM400" s="3">
        <v>0</v>
      </c>
      <c r="AN400" s="4">
        <v>0</v>
      </c>
      <c r="AO400" s="164">
        <f>+AM400</f>
        <v>0</v>
      </c>
      <c r="AP400" s="166" t="s">
        <v>1226</v>
      </c>
      <c r="AQ400" s="132"/>
      <c r="AR400" s="52">
        <v>0</v>
      </c>
      <c r="AS400" s="128">
        <v>0</v>
      </c>
      <c r="AT400" s="164">
        <f t="shared" ref="AT400" si="2462">+AR400</f>
        <v>0</v>
      </c>
      <c r="AU400" s="166" t="s">
        <v>1226</v>
      </c>
      <c r="AV400" s="164">
        <f t="shared" ref="AV400" si="2463">+AT400</f>
        <v>0</v>
      </c>
      <c r="AW400" s="166" t="s">
        <v>1226</v>
      </c>
      <c r="AX400" s="164">
        <f t="shared" ref="AX400" si="2464">+AV400</f>
        <v>0</v>
      </c>
      <c r="AY400" s="166" t="s">
        <v>1226</v>
      </c>
      <c r="AZ400" s="164">
        <f t="shared" ref="AZ400" si="2465">+AX400</f>
        <v>0</v>
      </c>
      <c r="BA400" s="166" t="s">
        <v>1226</v>
      </c>
      <c r="BB400" s="742">
        <v>0</v>
      </c>
      <c r="BC400" s="593">
        <v>0</v>
      </c>
      <c r="BD400" s="98">
        <v>0</v>
      </c>
      <c r="BE400" s="40">
        <v>0</v>
      </c>
      <c r="BF400" s="742">
        <v>0</v>
      </c>
      <c r="BG400" s="178">
        <v>2</v>
      </c>
      <c r="BH400" s="18">
        <v>0</v>
      </c>
      <c r="BI400" s="40">
        <v>0</v>
      </c>
      <c r="BJ400" s="164">
        <f t="shared" ref="BJ400" si="2466">+BH400</f>
        <v>0</v>
      </c>
      <c r="BK400" s="166" t="s">
        <v>1226</v>
      </c>
      <c r="BL400" s="18">
        <v>0</v>
      </c>
      <c r="BM400" s="40">
        <v>0</v>
      </c>
      <c r="BN400" s="164">
        <f t="shared" ref="BN400:BN401" si="2467">+BL400</f>
        <v>0</v>
      </c>
      <c r="BO400" s="166" t="s">
        <v>1226</v>
      </c>
      <c r="BP400" s="164">
        <f t="shared" ref="BP400" si="2468">+BN400</f>
        <v>0</v>
      </c>
      <c r="BQ400" s="166" t="s">
        <v>1226</v>
      </c>
      <c r="BR400" s="164">
        <f t="shared" ref="BR400" si="2469">+BP400</f>
        <v>0</v>
      </c>
      <c r="BS400" s="166" t="s">
        <v>1226</v>
      </c>
      <c r="BT400" s="132"/>
      <c r="BU400" s="164">
        <f t="shared" si="2384"/>
        <v>1</v>
      </c>
      <c r="BV400" s="166" t="s">
        <v>1226</v>
      </c>
      <c r="BW400" s="1099">
        <v>1</v>
      </c>
      <c r="BX400" s="1100">
        <v>0</v>
      </c>
      <c r="BY400" s="164">
        <f t="shared" ref="BY400:BY401" si="2470">+BW400</f>
        <v>1</v>
      </c>
      <c r="BZ400" s="166" t="s">
        <v>1226</v>
      </c>
      <c r="CA400" s="146"/>
      <c r="CB400" s="147"/>
      <c r="CC400" s="96"/>
      <c r="CD400" s="55"/>
      <c r="CE400" s="96"/>
      <c r="CF400" s="147"/>
      <c r="CG400" s="146"/>
      <c r="CH400" s="146"/>
      <c r="CI400" s="502">
        <v>42601</v>
      </c>
      <c r="CL400" s="26"/>
    </row>
    <row r="401" spans="1:90" ht="16.5" hidden="1">
      <c r="A401" t="s">
        <v>1042</v>
      </c>
      <c r="B401" s="719" t="s">
        <v>52</v>
      </c>
      <c r="C401" s="719"/>
      <c r="D401" s="16" t="s">
        <v>1669</v>
      </c>
      <c r="E401" t="s">
        <v>819</v>
      </c>
      <c r="G401" s="16" t="s">
        <v>906</v>
      </c>
      <c r="H401" s="197" t="s">
        <v>1670</v>
      </c>
      <c r="I401" s="164">
        <v>0</v>
      </c>
      <c r="J401" s="166" t="s">
        <v>1226</v>
      </c>
      <c r="K401" s="10">
        <v>0</v>
      </c>
      <c r="L401" s="4">
        <v>0</v>
      </c>
      <c r="M401" s="10">
        <v>0</v>
      </c>
      <c r="N401" s="4">
        <v>0</v>
      </c>
      <c r="O401" s="164">
        <v>0</v>
      </c>
      <c r="P401" s="166" t="s">
        <v>1226</v>
      </c>
      <c r="Q401" s="10">
        <v>0</v>
      </c>
      <c r="R401" s="10">
        <v>0</v>
      </c>
      <c r="S401" s="3">
        <v>0</v>
      </c>
      <c r="T401" s="4">
        <v>0</v>
      </c>
      <c r="U401" s="164">
        <v>0</v>
      </c>
      <c r="V401" s="166" t="s">
        <v>1226</v>
      </c>
      <c r="W401" s="10">
        <v>2</v>
      </c>
      <c r="X401" s="4">
        <v>0</v>
      </c>
      <c r="Y401" s="164">
        <f>+W401</f>
        <v>2</v>
      </c>
      <c r="Z401" s="166" t="s">
        <v>1226</v>
      </c>
      <c r="AA401" s="10">
        <v>3</v>
      </c>
      <c r="AB401" s="4">
        <v>0</v>
      </c>
      <c r="AC401" s="3">
        <v>3</v>
      </c>
      <c r="AD401" s="4">
        <v>0</v>
      </c>
      <c r="AE401" s="3">
        <v>0</v>
      </c>
      <c r="AF401" s="4">
        <v>0</v>
      </c>
      <c r="AG401" s="3">
        <v>1</v>
      </c>
      <c r="AH401" s="4">
        <v>0</v>
      </c>
      <c r="AI401" s="164">
        <v>0</v>
      </c>
      <c r="AJ401" s="166" t="s">
        <v>1226</v>
      </c>
      <c r="AK401" s="164">
        <f t="shared" ref="AK401" si="2471">+AI401</f>
        <v>0</v>
      </c>
      <c r="AL401" s="166" t="s">
        <v>1226</v>
      </c>
      <c r="AM401" s="3">
        <v>0</v>
      </c>
      <c r="AN401" s="4">
        <v>0</v>
      </c>
      <c r="AO401" s="164">
        <f>+AM401</f>
        <v>0</v>
      </c>
      <c r="AP401" s="166" t="s">
        <v>1226</v>
      </c>
      <c r="AQ401" s="132"/>
      <c r="AR401" s="164">
        <v>0</v>
      </c>
      <c r="AS401" s="166" t="s">
        <v>1226</v>
      </c>
      <c r="AT401" s="164">
        <f t="shared" ref="AT401" si="2472">+AR401</f>
        <v>0</v>
      </c>
      <c r="AU401" s="166" t="s">
        <v>1226</v>
      </c>
      <c r="AV401" s="39">
        <v>0</v>
      </c>
      <c r="AW401" s="40">
        <v>0</v>
      </c>
      <c r="AX401" s="164">
        <f t="shared" ref="AX401" si="2473">+AV401</f>
        <v>0</v>
      </c>
      <c r="AY401" s="166" t="s">
        <v>1226</v>
      </c>
      <c r="AZ401" s="172">
        <v>1</v>
      </c>
      <c r="BA401" s="593">
        <v>0</v>
      </c>
      <c r="BB401" s="39">
        <v>0</v>
      </c>
      <c r="BC401" s="40">
        <v>0</v>
      </c>
      <c r="BD401" s="39">
        <v>1</v>
      </c>
      <c r="BE401" s="40">
        <v>0</v>
      </c>
      <c r="BF401" s="164">
        <v>0</v>
      </c>
      <c r="BG401" s="166">
        <v>0</v>
      </c>
      <c r="BH401" s="18">
        <v>0</v>
      </c>
      <c r="BI401" s="40">
        <v>0</v>
      </c>
      <c r="BJ401" s="164">
        <f t="shared" ref="BJ401" si="2474">+BH401</f>
        <v>0</v>
      </c>
      <c r="BK401" s="166" t="s">
        <v>1226</v>
      </c>
      <c r="BL401" s="18">
        <v>0</v>
      </c>
      <c r="BM401" s="40">
        <v>0</v>
      </c>
      <c r="BN401" s="164">
        <f t="shared" si="2467"/>
        <v>0</v>
      </c>
      <c r="BO401" s="166" t="s">
        <v>1226</v>
      </c>
      <c r="BP401" s="164">
        <f t="shared" ref="BP401" si="2475">+BN401</f>
        <v>0</v>
      </c>
      <c r="BQ401" s="166" t="s">
        <v>1226</v>
      </c>
      <c r="BR401" s="164">
        <f t="shared" ref="BR401" si="2476">+BP401</f>
        <v>0</v>
      </c>
      <c r="BS401" s="166" t="s">
        <v>1226</v>
      </c>
      <c r="BT401" s="132"/>
      <c r="BU401" s="164">
        <f t="shared" si="2384"/>
        <v>0</v>
      </c>
      <c r="BV401" s="166" t="s">
        <v>1226</v>
      </c>
      <c r="BW401" s="96">
        <v>0</v>
      </c>
      <c r="BX401" s="55">
        <v>0</v>
      </c>
      <c r="BY401" s="164">
        <f t="shared" si="2470"/>
        <v>0</v>
      </c>
      <c r="BZ401" s="166" t="s">
        <v>1226</v>
      </c>
      <c r="CA401" s="146"/>
      <c r="CB401" s="147"/>
      <c r="CC401" s="96"/>
      <c r="CD401" s="55"/>
      <c r="CE401" s="96"/>
      <c r="CF401" s="147"/>
      <c r="CG401" s="146"/>
      <c r="CH401" s="146"/>
      <c r="CI401" t="s">
        <v>148</v>
      </c>
      <c r="CL401" s="26"/>
    </row>
    <row r="402" spans="1:90" ht="34.5" hidden="1">
      <c r="A402" t="s">
        <v>1042</v>
      </c>
      <c r="B402" s="71">
        <v>20171</v>
      </c>
      <c r="C402" s="71"/>
      <c r="D402" s="16" t="s">
        <v>676</v>
      </c>
      <c r="E402" t="s">
        <v>819</v>
      </c>
      <c r="F402" s="1075" t="s">
        <v>2732</v>
      </c>
      <c r="G402" s="16" t="s">
        <v>906</v>
      </c>
      <c r="H402" s="197" t="s">
        <v>1486</v>
      </c>
      <c r="I402" s="9"/>
      <c r="J402" s="2"/>
      <c r="K402" s="164">
        <f>+M402</f>
        <v>0</v>
      </c>
      <c r="L402" s="166" t="s">
        <v>1226</v>
      </c>
      <c r="M402" s="10">
        <v>0</v>
      </c>
      <c r="N402" s="4">
        <v>0</v>
      </c>
      <c r="O402" s="164">
        <f t="shared" si="2173"/>
        <v>0</v>
      </c>
      <c r="P402" s="166" t="s">
        <v>1226</v>
      </c>
      <c r="Q402" s="10">
        <v>0</v>
      </c>
      <c r="R402" s="10">
        <v>0</v>
      </c>
      <c r="S402" s="3">
        <v>0</v>
      </c>
      <c r="T402" s="4">
        <v>0</v>
      </c>
      <c r="U402" s="164">
        <f t="shared" ref="U402" si="2477">+S402</f>
        <v>0</v>
      </c>
      <c r="V402" s="166" t="s">
        <v>1226</v>
      </c>
      <c r="W402" s="10">
        <v>0</v>
      </c>
      <c r="X402" s="4">
        <v>0</v>
      </c>
      <c r="Y402" s="164">
        <f t="shared" ref="Y402" si="2478">+AA402</f>
        <v>0</v>
      </c>
      <c r="Z402" s="166" t="s">
        <v>1226</v>
      </c>
      <c r="AA402" s="10">
        <v>0</v>
      </c>
      <c r="AB402" s="4">
        <v>0</v>
      </c>
      <c r="AC402" s="3">
        <v>0</v>
      </c>
      <c r="AD402" s="4">
        <v>0</v>
      </c>
      <c r="AE402" s="3">
        <v>0</v>
      </c>
      <c r="AF402" s="4">
        <v>0</v>
      </c>
      <c r="AG402" s="3">
        <v>0</v>
      </c>
      <c r="AH402" s="4">
        <v>0</v>
      </c>
      <c r="AI402" s="164">
        <f>+AG402</f>
        <v>0</v>
      </c>
      <c r="AJ402" s="166" t="s">
        <v>1226</v>
      </c>
      <c r="AK402" s="164">
        <f t="shared" si="2351"/>
        <v>0</v>
      </c>
      <c r="AL402" s="166" t="s">
        <v>1226</v>
      </c>
      <c r="AM402" s="3">
        <v>0</v>
      </c>
      <c r="AN402" s="4">
        <v>0</v>
      </c>
      <c r="AO402" s="164">
        <f t="shared" ref="AO402" si="2479">+AM402</f>
        <v>0</v>
      </c>
      <c r="AP402" s="166" t="s">
        <v>1226</v>
      </c>
      <c r="AQ402" s="540"/>
      <c r="AR402" s="164">
        <f t="shared" ref="AR402:AR410" si="2480">+AT402</f>
        <v>0</v>
      </c>
      <c r="AS402" s="166" t="s">
        <v>1226</v>
      </c>
      <c r="AT402" s="39">
        <v>0</v>
      </c>
      <c r="AU402" s="128">
        <v>0</v>
      </c>
      <c r="AV402" s="39">
        <v>0</v>
      </c>
      <c r="AW402" s="40">
        <v>0</v>
      </c>
      <c r="AX402" s="39">
        <v>0</v>
      </c>
      <c r="AY402" s="40">
        <v>0</v>
      </c>
      <c r="AZ402" s="160">
        <v>0</v>
      </c>
      <c r="BA402" s="127">
        <v>0</v>
      </c>
      <c r="BB402" s="164">
        <f t="shared" si="2359"/>
        <v>0</v>
      </c>
      <c r="BC402" s="166" t="s">
        <v>1226</v>
      </c>
      <c r="BD402" s="98">
        <v>0</v>
      </c>
      <c r="BE402" s="40">
        <v>0</v>
      </c>
      <c r="BF402" s="164">
        <f t="shared" ref="BF402" si="2481">+BD402</f>
        <v>0</v>
      </c>
      <c r="BG402" s="166" t="s">
        <v>1226</v>
      </c>
      <c r="BH402" s="18">
        <v>0</v>
      </c>
      <c r="BI402" s="40">
        <v>0</v>
      </c>
      <c r="BJ402" s="164">
        <f t="shared" si="2268"/>
        <v>0</v>
      </c>
      <c r="BK402" s="166" t="s">
        <v>1226</v>
      </c>
      <c r="BL402" s="18">
        <v>0</v>
      </c>
      <c r="BM402" s="40">
        <v>0</v>
      </c>
      <c r="BN402" s="164">
        <f t="shared" si="2275"/>
        <v>0</v>
      </c>
      <c r="BO402" s="166" t="s">
        <v>1226</v>
      </c>
      <c r="BP402" s="164">
        <f t="shared" si="2269"/>
        <v>0</v>
      </c>
      <c r="BQ402" s="166" t="s">
        <v>1226</v>
      </c>
      <c r="BR402" s="164">
        <f t="shared" ref="BR402" si="2482">+BP402</f>
        <v>0</v>
      </c>
      <c r="BS402" s="166" t="s">
        <v>1226</v>
      </c>
      <c r="BT402" s="132"/>
      <c r="BU402" s="164">
        <f t="shared" si="2384"/>
        <v>0</v>
      </c>
      <c r="BV402" s="166" t="s">
        <v>1226</v>
      </c>
      <c r="BW402" s="96">
        <v>0</v>
      </c>
      <c r="BX402" s="55">
        <v>0</v>
      </c>
      <c r="BY402" s="164">
        <f t="shared" ref="BY402" si="2483">+BW402</f>
        <v>0</v>
      </c>
      <c r="BZ402" s="166" t="s">
        <v>1226</v>
      </c>
      <c r="CA402" s="146"/>
      <c r="CB402" s="147"/>
      <c r="CC402" s="96"/>
      <c r="CD402" s="55"/>
      <c r="CE402" s="96"/>
      <c r="CF402" s="147"/>
      <c r="CG402" s="146"/>
      <c r="CH402" s="146"/>
      <c r="CI402" s="38" t="s">
        <v>449</v>
      </c>
      <c r="CJ402" t="s">
        <v>678</v>
      </c>
      <c r="CL402" s="26"/>
    </row>
    <row r="403" spans="1:90" ht="34.5" hidden="1">
      <c r="A403" t="s">
        <v>1042</v>
      </c>
      <c r="B403" s="71">
        <v>20172</v>
      </c>
      <c r="C403" s="71"/>
      <c r="D403" s="16" t="s">
        <v>676</v>
      </c>
      <c r="E403" t="s">
        <v>819</v>
      </c>
      <c r="F403" s="1075" t="s">
        <v>2732</v>
      </c>
      <c r="G403" s="16" t="s">
        <v>906</v>
      </c>
      <c r="H403" s="197" t="s">
        <v>1487</v>
      </c>
      <c r="I403" s="9"/>
      <c r="J403" s="2"/>
      <c r="K403" s="164">
        <f>+M403</f>
        <v>0</v>
      </c>
      <c r="L403" s="166" t="s">
        <v>1226</v>
      </c>
      <c r="M403" s="10">
        <v>0</v>
      </c>
      <c r="N403" s="4">
        <v>0</v>
      </c>
      <c r="O403" s="164">
        <f t="shared" si="2173"/>
        <v>0</v>
      </c>
      <c r="P403" s="166" t="s">
        <v>1226</v>
      </c>
      <c r="Q403" s="3">
        <v>0</v>
      </c>
      <c r="R403" s="4">
        <v>0</v>
      </c>
      <c r="S403" s="3">
        <v>0</v>
      </c>
      <c r="T403" s="4">
        <v>0</v>
      </c>
      <c r="U403" s="164">
        <f t="shared" ref="U403" si="2484">+S403</f>
        <v>0</v>
      </c>
      <c r="V403" s="166" t="s">
        <v>1226</v>
      </c>
      <c r="W403" s="10">
        <v>0</v>
      </c>
      <c r="X403" s="4">
        <v>0</v>
      </c>
      <c r="Y403" s="164">
        <f t="shared" ref="Y403" si="2485">+AA403</f>
        <v>0</v>
      </c>
      <c r="Z403" s="166" t="s">
        <v>1226</v>
      </c>
      <c r="AA403" s="10">
        <v>0</v>
      </c>
      <c r="AB403" s="4">
        <v>0</v>
      </c>
      <c r="AC403" s="3">
        <v>0</v>
      </c>
      <c r="AD403" s="4">
        <v>0</v>
      </c>
      <c r="AE403" s="3">
        <v>0</v>
      </c>
      <c r="AF403" s="4">
        <v>0</v>
      </c>
      <c r="AG403" s="3">
        <v>0</v>
      </c>
      <c r="AH403" s="4">
        <v>0</v>
      </c>
      <c r="AI403" s="164">
        <f>+AG403</f>
        <v>0</v>
      </c>
      <c r="AJ403" s="166" t="s">
        <v>1226</v>
      </c>
      <c r="AK403" s="164">
        <f t="shared" si="2351"/>
        <v>0</v>
      </c>
      <c r="AL403" s="166" t="s">
        <v>1226</v>
      </c>
      <c r="AM403" s="3">
        <v>0</v>
      </c>
      <c r="AN403" s="4">
        <v>0</v>
      </c>
      <c r="AO403" s="164">
        <f t="shared" ref="AO403" si="2486">+AM403</f>
        <v>0</v>
      </c>
      <c r="AP403" s="166" t="s">
        <v>1226</v>
      </c>
      <c r="AQ403" s="540"/>
      <c r="AR403" s="164">
        <f t="shared" si="2480"/>
        <v>0</v>
      </c>
      <c r="AS403" s="166" t="s">
        <v>1226</v>
      </c>
      <c r="AT403" s="39">
        <v>0</v>
      </c>
      <c r="AU403" s="128">
        <v>0</v>
      </c>
      <c r="AV403" s="39">
        <v>0</v>
      </c>
      <c r="AW403" s="40">
        <v>0</v>
      </c>
      <c r="AX403" s="39">
        <v>0</v>
      </c>
      <c r="AY403" s="40">
        <v>0</v>
      </c>
      <c r="AZ403" s="160">
        <v>0</v>
      </c>
      <c r="BA403" s="127">
        <v>0</v>
      </c>
      <c r="BB403" s="164">
        <f t="shared" si="2359"/>
        <v>0</v>
      </c>
      <c r="BC403" s="166" t="s">
        <v>1226</v>
      </c>
      <c r="BD403" s="98">
        <v>0</v>
      </c>
      <c r="BE403" s="40">
        <v>0</v>
      </c>
      <c r="BF403" s="164">
        <f t="shared" ref="BF403" si="2487">+BD403</f>
        <v>0</v>
      </c>
      <c r="BG403" s="166" t="s">
        <v>1226</v>
      </c>
      <c r="BH403" s="18">
        <v>0</v>
      </c>
      <c r="BI403" s="40">
        <v>0</v>
      </c>
      <c r="BJ403" s="164">
        <f t="shared" si="2268"/>
        <v>0</v>
      </c>
      <c r="BK403" s="166" t="s">
        <v>1226</v>
      </c>
      <c r="BL403" s="18">
        <v>0</v>
      </c>
      <c r="BM403" s="40">
        <v>0</v>
      </c>
      <c r="BN403" s="164">
        <f t="shared" si="2275"/>
        <v>0</v>
      </c>
      <c r="BO403" s="166" t="s">
        <v>1226</v>
      </c>
      <c r="BP403" s="164">
        <f t="shared" si="2269"/>
        <v>0</v>
      </c>
      <c r="BQ403" s="166" t="s">
        <v>1226</v>
      </c>
      <c r="BR403" s="164">
        <f t="shared" ref="BR403:BR404" si="2488">+BP403</f>
        <v>0</v>
      </c>
      <c r="BS403" s="166" t="s">
        <v>1226</v>
      </c>
      <c r="BT403" s="132"/>
      <c r="BU403" s="164">
        <v>0</v>
      </c>
      <c r="BV403" s="166" t="s">
        <v>1226</v>
      </c>
      <c r="BW403" s="96" t="s">
        <v>52</v>
      </c>
      <c r="BX403" s="55">
        <v>0</v>
      </c>
      <c r="BY403" s="164">
        <v>0</v>
      </c>
      <c r="BZ403" s="166" t="s">
        <v>1226</v>
      </c>
      <c r="CA403" s="146"/>
      <c r="CB403" s="147"/>
      <c r="CC403" s="96"/>
      <c r="CD403" s="55"/>
      <c r="CE403" s="96"/>
      <c r="CF403" s="147"/>
      <c r="CG403" s="146"/>
      <c r="CH403" s="146"/>
      <c r="CI403" t="s">
        <v>156</v>
      </c>
      <c r="CJ403" t="s">
        <v>678</v>
      </c>
      <c r="CL403" s="26"/>
    </row>
    <row r="404" spans="1:90" ht="16.5" hidden="1">
      <c r="A404" t="s">
        <v>1042</v>
      </c>
      <c r="B404" s="71">
        <v>20175</v>
      </c>
      <c r="C404" s="71"/>
      <c r="D404" s="16" t="s">
        <v>676</v>
      </c>
      <c r="E404" t="s">
        <v>819</v>
      </c>
      <c r="G404" s="16" t="s">
        <v>906</v>
      </c>
      <c r="H404" s="197" t="s">
        <v>1590</v>
      </c>
      <c r="I404" s="9"/>
      <c r="J404" s="2"/>
      <c r="K404" s="164">
        <f>+M404</f>
        <v>0</v>
      </c>
      <c r="L404" s="166" t="s">
        <v>1226</v>
      </c>
      <c r="M404" s="10">
        <v>0</v>
      </c>
      <c r="N404" s="4">
        <v>0</v>
      </c>
      <c r="O404" s="164">
        <f t="shared" ref="O404" si="2489">+Q404</f>
        <v>0</v>
      </c>
      <c r="P404" s="166" t="s">
        <v>1226</v>
      </c>
      <c r="Q404" s="3">
        <v>0</v>
      </c>
      <c r="R404" s="4">
        <v>0</v>
      </c>
      <c r="S404" s="3">
        <v>0</v>
      </c>
      <c r="T404" s="4">
        <v>0</v>
      </c>
      <c r="U404" s="164">
        <f t="shared" ref="U404" si="2490">+S404</f>
        <v>0</v>
      </c>
      <c r="V404" s="166" t="s">
        <v>1226</v>
      </c>
      <c r="W404" s="10">
        <v>0</v>
      </c>
      <c r="X404" s="4">
        <v>0</v>
      </c>
      <c r="Y404" s="164">
        <f t="shared" ref="Y404" si="2491">+AA404</f>
        <v>0</v>
      </c>
      <c r="Z404" s="166" t="s">
        <v>1226</v>
      </c>
      <c r="AA404" s="10">
        <v>0</v>
      </c>
      <c r="AB404" s="4">
        <v>0</v>
      </c>
      <c r="AC404" s="3">
        <v>0</v>
      </c>
      <c r="AD404" s="4">
        <v>0</v>
      </c>
      <c r="AE404" s="3">
        <v>0</v>
      </c>
      <c r="AF404" s="4">
        <v>0</v>
      </c>
      <c r="AG404" s="3">
        <v>0</v>
      </c>
      <c r="AH404" s="4">
        <v>0</v>
      </c>
      <c r="AI404" s="164">
        <f>+AG404</f>
        <v>0</v>
      </c>
      <c r="AJ404" s="166" t="s">
        <v>1226</v>
      </c>
      <c r="AK404" s="164">
        <f t="shared" ref="AK404" si="2492">+AM404</f>
        <v>0</v>
      </c>
      <c r="AL404" s="166" t="s">
        <v>1226</v>
      </c>
      <c r="AM404" s="3">
        <v>0</v>
      </c>
      <c r="AN404" s="4">
        <v>0</v>
      </c>
      <c r="AO404" s="164">
        <f t="shared" ref="AO404" si="2493">+AM404</f>
        <v>0</v>
      </c>
      <c r="AP404" s="166" t="s">
        <v>1226</v>
      </c>
      <c r="AQ404" s="540"/>
      <c r="AR404" s="164">
        <f t="shared" ref="AR404" si="2494">+AT404</f>
        <v>0</v>
      </c>
      <c r="AS404" s="166" t="s">
        <v>1226</v>
      </c>
      <c r="AT404" s="39">
        <v>0</v>
      </c>
      <c r="AU404" s="128">
        <v>0</v>
      </c>
      <c r="AV404" s="39">
        <v>0</v>
      </c>
      <c r="AW404" s="40">
        <v>0</v>
      </c>
      <c r="AX404" s="39">
        <v>0</v>
      </c>
      <c r="AY404" s="40">
        <v>0</v>
      </c>
      <c r="AZ404" s="160">
        <v>0</v>
      </c>
      <c r="BA404" s="127">
        <v>0</v>
      </c>
      <c r="BB404" s="164">
        <f t="shared" ref="BB404" si="2495">+BD404</f>
        <v>0</v>
      </c>
      <c r="BC404" s="166" t="s">
        <v>1226</v>
      </c>
      <c r="BD404" s="98">
        <v>0</v>
      </c>
      <c r="BE404" s="40">
        <v>0</v>
      </c>
      <c r="BF404" s="164">
        <f t="shared" ref="BF404" si="2496">+BD404</f>
        <v>0</v>
      </c>
      <c r="BG404" s="166" t="s">
        <v>1226</v>
      </c>
      <c r="BH404" s="18">
        <v>0</v>
      </c>
      <c r="BI404" s="40">
        <v>0</v>
      </c>
      <c r="BJ404" s="164">
        <f t="shared" ref="BJ404" si="2497">+BH404</f>
        <v>0</v>
      </c>
      <c r="BK404" s="166" t="s">
        <v>1226</v>
      </c>
      <c r="BL404" s="18">
        <v>0</v>
      </c>
      <c r="BM404" s="40">
        <v>0</v>
      </c>
      <c r="BN404" s="164">
        <f t="shared" ref="BN404" si="2498">+BL404</f>
        <v>0</v>
      </c>
      <c r="BO404" s="166" t="s">
        <v>1226</v>
      </c>
      <c r="BP404" s="164">
        <f t="shared" ref="BP404" si="2499">+BN404</f>
        <v>0</v>
      </c>
      <c r="BQ404" s="166" t="s">
        <v>1226</v>
      </c>
      <c r="BR404" s="164">
        <f t="shared" si="2488"/>
        <v>0</v>
      </c>
      <c r="BS404" s="166" t="s">
        <v>1226</v>
      </c>
      <c r="BT404" s="132"/>
      <c r="BU404" s="164">
        <f>+BW404</f>
        <v>1</v>
      </c>
      <c r="BV404" s="166" t="s">
        <v>1226</v>
      </c>
      <c r="BW404" s="1099">
        <v>1</v>
      </c>
      <c r="BX404" s="1100">
        <v>0</v>
      </c>
      <c r="BY404" s="164">
        <f t="shared" ref="BY404:BY405" si="2500">+BW404</f>
        <v>1</v>
      </c>
      <c r="BZ404" s="166" t="s">
        <v>1226</v>
      </c>
      <c r="CA404" s="146"/>
      <c r="CB404" s="147"/>
      <c r="CC404" s="96"/>
      <c r="CD404" s="55"/>
      <c r="CE404" s="96"/>
      <c r="CF404" s="147"/>
      <c r="CG404" s="146"/>
      <c r="CH404" s="146"/>
      <c r="CL404" s="26"/>
    </row>
    <row r="405" spans="1:90" ht="16.5" hidden="1">
      <c r="A405" t="s">
        <v>1042</v>
      </c>
      <c r="B405" s="719" t="s">
        <v>52</v>
      </c>
      <c r="C405" s="719"/>
      <c r="D405" s="16" t="s">
        <v>676</v>
      </c>
      <c r="E405" t="s">
        <v>819</v>
      </c>
      <c r="G405" s="16" t="s">
        <v>906</v>
      </c>
      <c r="H405" s="197" t="s">
        <v>1668</v>
      </c>
      <c r="I405" s="9"/>
      <c r="J405" s="2"/>
      <c r="K405" s="164">
        <f>+M405</f>
        <v>0</v>
      </c>
      <c r="L405" s="166" t="s">
        <v>1226</v>
      </c>
      <c r="M405" s="10">
        <v>0</v>
      </c>
      <c r="N405" s="4">
        <v>0</v>
      </c>
      <c r="O405" s="164">
        <f t="shared" ref="O405" si="2501">+Q405</f>
        <v>0</v>
      </c>
      <c r="P405" s="166" t="s">
        <v>1226</v>
      </c>
      <c r="Q405" s="3">
        <v>0</v>
      </c>
      <c r="R405" s="4">
        <v>0</v>
      </c>
      <c r="S405" s="3">
        <v>0</v>
      </c>
      <c r="T405" s="4">
        <v>0</v>
      </c>
      <c r="U405" s="164">
        <f t="shared" ref="U405:U409" si="2502">+S405</f>
        <v>0</v>
      </c>
      <c r="V405" s="166" t="s">
        <v>1226</v>
      </c>
      <c r="W405" s="10">
        <v>0</v>
      </c>
      <c r="X405" s="4">
        <v>0</v>
      </c>
      <c r="Y405" s="164">
        <f t="shared" ref="Y405:Y409" si="2503">+AA405</f>
        <v>0</v>
      </c>
      <c r="Z405" s="166" t="s">
        <v>1226</v>
      </c>
      <c r="AA405" s="10">
        <v>0</v>
      </c>
      <c r="AB405" s="4">
        <v>0</v>
      </c>
      <c r="AC405" s="3">
        <v>0</v>
      </c>
      <c r="AD405" s="4">
        <v>0</v>
      </c>
      <c r="AE405" s="3">
        <v>0</v>
      </c>
      <c r="AF405" s="4">
        <v>0</v>
      </c>
      <c r="AG405" s="3">
        <v>0</v>
      </c>
      <c r="AH405" s="4">
        <v>0</v>
      </c>
      <c r="AI405" s="164">
        <f t="shared" ref="AI405:AI409" si="2504">+AG405</f>
        <v>0</v>
      </c>
      <c r="AJ405" s="166" t="s">
        <v>1226</v>
      </c>
      <c r="AK405" s="164">
        <f t="shared" ref="AK405:AK409" si="2505">+AM405</f>
        <v>0</v>
      </c>
      <c r="AL405" s="166" t="s">
        <v>1226</v>
      </c>
      <c r="AM405" s="3">
        <v>0</v>
      </c>
      <c r="AN405" s="4">
        <v>0</v>
      </c>
      <c r="AO405" s="164">
        <f t="shared" ref="AO405:AO409" si="2506">+AM405</f>
        <v>0</v>
      </c>
      <c r="AP405" s="166" t="s">
        <v>1226</v>
      </c>
      <c r="AQ405" s="540"/>
      <c r="AR405" s="164">
        <f t="shared" ref="AR405:AR409" si="2507">+AT405</f>
        <v>0</v>
      </c>
      <c r="AS405" s="166" t="s">
        <v>1226</v>
      </c>
      <c r="AT405" s="39">
        <v>0</v>
      </c>
      <c r="AU405" s="128">
        <v>0</v>
      </c>
      <c r="AV405" s="39">
        <v>0</v>
      </c>
      <c r="AW405" s="40">
        <v>0</v>
      </c>
      <c r="AX405" s="39">
        <v>0</v>
      </c>
      <c r="AY405" s="40">
        <v>0</v>
      </c>
      <c r="AZ405" s="160">
        <v>0</v>
      </c>
      <c r="BA405" s="127">
        <v>0</v>
      </c>
      <c r="BB405" s="164">
        <f t="shared" ref="BB405:BB409" si="2508">+BD405</f>
        <v>0</v>
      </c>
      <c r="BC405" s="166" t="s">
        <v>1226</v>
      </c>
      <c r="BD405" s="98">
        <v>0</v>
      </c>
      <c r="BE405" s="40">
        <v>0</v>
      </c>
      <c r="BF405" s="164">
        <f t="shared" ref="BF405:BF409" si="2509">+BD405</f>
        <v>0</v>
      </c>
      <c r="BG405" s="166" t="s">
        <v>1226</v>
      </c>
      <c r="BH405" s="18">
        <v>0</v>
      </c>
      <c r="BI405" s="40">
        <v>0</v>
      </c>
      <c r="BJ405" s="164">
        <f t="shared" ref="BJ405:BJ409" si="2510">+BH405</f>
        <v>0</v>
      </c>
      <c r="BK405" s="166" t="s">
        <v>1226</v>
      </c>
      <c r="BL405" s="18">
        <v>0</v>
      </c>
      <c r="BM405" s="40">
        <v>0</v>
      </c>
      <c r="BN405" s="164">
        <f t="shared" ref="BN405:BN409" si="2511">+BL405</f>
        <v>0</v>
      </c>
      <c r="BO405" s="166" t="s">
        <v>1226</v>
      </c>
      <c r="BP405" s="164">
        <f t="shared" ref="BP405:BP409" si="2512">+BN405</f>
        <v>0</v>
      </c>
      <c r="BQ405" s="166" t="s">
        <v>1226</v>
      </c>
      <c r="BR405" s="164">
        <f t="shared" ref="BR405:BR406" si="2513">+BP405</f>
        <v>0</v>
      </c>
      <c r="BS405" s="166" t="s">
        <v>1226</v>
      </c>
      <c r="BT405" s="132"/>
      <c r="BU405" s="164">
        <f>+BW405</f>
        <v>0</v>
      </c>
      <c r="BV405" s="166" t="s">
        <v>1226</v>
      </c>
      <c r="BW405" s="96">
        <v>0</v>
      </c>
      <c r="BX405" s="55">
        <v>0</v>
      </c>
      <c r="BY405" s="164">
        <f t="shared" si="2500"/>
        <v>0</v>
      </c>
      <c r="BZ405" s="166" t="s">
        <v>1226</v>
      </c>
      <c r="CA405" s="146"/>
      <c r="CB405" s="147"/>
      <c r="CC405" s="96"/>
      <c r="CD405" s="55"/>
      <c r="CE405" s="96"/>
      <c r="CF405" s="147"/>
      <c r="CG405" s="146"/>
      <c r="CH405" s="146"/>
      <c r="CI405" t="s">
        <v>148</v>
      </c>
      <c r="CL405" s="26"/>
    </row>
    <row r="406" spans="1:90" ht="16.5" hidden="1">
      <c r="A406" t="s">
        <v>1042</v>
      </c>
      <c r="B406" s="719" t="s">
        <v>52</v>
      </c>
      <c r="C406" s="719"/>
      <c r="D406" s="16" t="s">
        <v>676</v>
      </c>
      <c r="E406" t="s">
        <v>819</v>
      </c>
      <c r="G406" s="16" t="s">
        <v>906</v>
      </c>
      <c r="H406" s="197" t="s">
        <v>1667</v>
      </c>
      <c r="I406" s="164">
        <v>0</v>
      </c>
      <c r="J406" s="166" t="s">
        <v>1226</v>
      </c>
      <c r="K406" s="164">
        <f>+M406</f>
        <v>0</v>
      </c>
      <c r="L406" s="166" t="s">
        <v>1226</v>
      </c>
      <c r="M406" s="10">
        <v>0</v>
      </c>
      <c r="N406" s="4">
        <v>0</v>
      </c>
      <c r="O406" s="164">
        <v>0</v>
      </c>
      <c r="P406" s="166" t="s">
        <v>1226</v>
      </c>
      <c r="Q406" s="10">
        <v>0</v>
      </c>
      <c r="R406" s="4">
        <v>0</v>
      </c>
      <c r="S406" s="3">
        <v>0</v>
      </c>
      <c r="T406" s="4">
        <v>0</v>
      </c>
      <c r="U406" s="164">
        <f t="shared" ref="U406:U407" si="2514">+S406</f>
        <v>0</v>
      </c>
      <c r="V406" s="166" t="s">
        <v>1226</v>
      </c>
      <c r="W406" s="10">
        <v>0</v>
      </c>
      <c r="X406" s="4">
        <v>0</v>
      </c>
      <c r="Y406" s="164">
        <f t="shared" ref="Y406" si="2515">+AA406</f>
        <v>0</v>
      </c>
      <c r="Z406" s="166" t="s">
        <v>1226</v>
      </c>
      <c r="AA406" s="10">
        <v>0</v>
      </c>
      <c r="AB406" s="4">
        <v>0</v>
      </c>
      <c r="AC406" s="3"/>
      <c r="AD406" s="4"/>
      <c r="AE406" s="3"/>
      <c r="AF406" s="4"/>
      <c r="AG406" s="3"/>
      <c r="AH406" s="4">
        <v>0</v>
      </c>
      <c r="AI406" s="164">
        <f t="shared" ref="AI406:AI407" si="2516">+AG406</f>
        <v>0</v>
      </c>
      <c r="AJ406" s="166" t="s">
        <v>1226</v>
      </c>
      <c r="AK406" s="164">
        <f t="shared" ref="AK406:AK407" si="2517">+AM406</f>
        <v>0</v>
      </c>
      <c r="AL406" s="166" t="s">
        <v>1226</v>
      </c>
      <c r="AM406" s="3"/>
      <c r="AN406" s="4"/>
      <c r="AO406" s="164">
        <f t="shared" ref="AO406:AO407" si="2518">+AM406</f>
        <v>0</v>
      </c>
      <c r="AP406" s="166" t="s">
        <v>1226</v>
      </c>
      <c r="AQ406" s="540"/>
      <c r="AR406" s="164"/>
      <c r="AS406" s="166"/>
      <c r="AT406" s="39"/>
      <c r="AU406" s="128"/>
      <c r="AV406" s="39"/>
      <c r="AW406" s="40"/>
      <c r="AX406" s="39"/>
      <c r="AY406" s="40"/>
      <c r="AZ406" s="160"/>
      <c r="BA406" s="127"/>
      <c r="BB406" s="164"/>
      <c r="BC406" s="166"/>
      <c r="BD406" s="98"/>
      <c r="BE406" s="40"/>
      <c r="BF406" s="164"/>
      <c r="BG406" s="166"/>
      <c r="BH406" s="18"/>
      <c r="BI406" s="40"/>
      <c r="BJ406" s="164"/>
      <c r="BK406" s="166"/>
      <c r="BL406" s="18">
        <v>0</v>
      </c>
      <c r="BM406" s="40">
        <v>0</v>
      </c>
      <c r="BN406" s="164">
        <f t="shared" si="2511"/>
        <v>0</v>
      </c>
      <c r="BO406" s="166" t="s">
        <v>1226</v>
      </c>
      <c r="BP406" s="164">
        <f t="shared" si="2512"/>
        <v>0</v>
      </c>
      <c r="BQ406" s="166" t="s">
        <v>1226</v>
      </c>
      <c r="BR406" s="164">
        <f t="shared" si="2513"/>
        <v>0</v>
      </c>
      <c r="BS406" s="166" t="s">
        <v>1226</v>
      </c>
      <c r="BT406" s="132"/>
      <c r="BU406" s="164">
        <v>0</v>
      </c>
      <c r="BV406" s="166" t="s">
        <v>1226</v>
      </c>
      <c r="BW406" s="96" t="s">
        <v>52</v>
      </c>
      <c r="BX406" s="55">
        <v>0</v>
      </c>
      <c r="BY406" s="164">
        <v>0</v>
      </c>
      <c r="BZ406" s="166" t="s">
        <v>1226</v>
      </c>
      <c r="CA406" s="146"/>
      <c r="CB406" s="147"/>
      <c r="CC406" s="96"/>
      <c r="CD406" s="55"/>
      <c r="CE406" s="96"/>
      <c r="CF406" s="147"/>
      <c r="CG406" s="146"/>
      <c r="CH406" s="146"/>
      <c r="CI406" t="s">
        <v>148</v>
      </c>
      <c r="CL406" s="26"/>
    </row>
    <row r="407" spans="1:90" ht="16.5" hidden="1">
      <c r="A407" t="s">
        <v>1042</v>
      </c>
      <c r="B407" s="719">
        <v>0</v>
      </c>
      <c r="C407" s="719"/>
      <c r="D407" s="16" t="s">
        <v>676</v>
      </c>
      <c r="E407" t="s">
        <v>821</v>
      </c>
      <c r="G407" s="16" t="s">
        <v>906</v>
      </c>
      <c r="H407" s="197" t="s">
        <v>2736</v>
      </c>
      <c r="I407" s="164">
        <v>0</v>
      </c>
      <c r="J407" s="166" t="s">
        <v>1226</v>
      </c>
      <c r="K407" s="164">
        <f t="shared" ref="K407:K408" si="2519">+M407</f>
        <v>0</v>
      </c>
      <c r="L407" s="166" t="s">
        <v>1226</v>
      </c>
      <c r="M407" s="10">
        <v>0</v>
      </c>
      <c r="N407" s="4">
        <v>0</v>
      </c>
      <c r="O407" s="164">
        <v>0</v>
      </c>
      <c r="P407" s="166" t="s">
        <v>1226</v>
      </c>
      <c r="Q407" s="203">
        <v>1</v>
      </c>
      <c r="R407" s="394">
        <v>7</v>
      </c>
      <c r="S407" s="3">
        <v>0</v>
      </c>
      <c r="T407" s="4">
        <v>7</v>
      </c>
      <c r="U407" s="164">
        <f t="shared" si="2514"/>
        <v>0</v>
      </c>
      <c r="V407" s="166" t="s">
        <v>1226</v>
      </c>
      <c r="W407" s="10">
        <v>0</v>
      </c>
      <c r="X407" s="4">
        <v>0</v>
      </c>
      <c r="Y407" s="164">
        <f t="shared" ref="Y407" si="2520">+AA407</f>
        <v>0</v>
      </c>
      <c r="Z407" s="166" t="s">
        <v>1226</v>
      </c>
      <c r="AA407" s="10">
        <v>0</v>
      </c>
      <c r="AB407" s="4">
        <v>0</v>
      </c>
      <c r="AC407" s="3">
        <v>1</v>
      </c>
      <c r="AD407" s="4">
        <v>0</v>
      </c>
      <c r="AE407" s="3">
        <v>0</v>
      </c>
      <c r="AF407" s="4">
        <v>0</v>
      </c>
      <c r="AG407" s="3">
        <v>0</v>
      </c>
      <c r="AH407" s="4">
        <v>0</v>
      </c>
      <c r="AI407" s="164">
        <f t="shared" si="2516"/>
        <v>0</v>
      </c>
      <c r="AJ407" s="166" t="s">
        <v>1226</v>
      </c>
      <c r="AK407" s="164">
        <f t="shared" si="2517"/>
        <v>0</v>
      </c>
      <c r="AL407" s="166" t="s">
        <v>1226</v>
      </c>
      <c r="AM407" s="3">
        <v>0</v>
      </c>
      <c r="AN407" s="4">
        <v>0</v>
      </c>
      <c r="AO407" s="164">
        <f t="shared" si="2518"/>
        <v>0</v>
      </c>
      <c r="AP407" s="166" t="s">
        <v>1226</v>
      </c>
      <c r="AQ407" s="540"/>
      <c r="AR407" s="164">
        <f t="shared" ref="AR407" si="2521">+AT407</f>
        <v>0</v>
      </c>
      <c r="AS407" s="166" t="s">
        <v>1226</v>
      </c>
      <c r="AT407" s="164">
        <f t="shared" ref="AT407" si="2522">+AV407</f>
        <v>0</v>
      </c>
      <c r="AU407" s="166" t="s">
        <v>1226</v>
      </c>
      <c r="AV407" s="39">
        <v>0</v>
      </c>
      <c r="AW407" s="40">
        <v>0</v>
      </c>
      <c r="AX407" s="164">
        <f t="shared" ref="AX407" si="2523">+AZ407</f>
        <v>0</v>
      </c>
      <c r="AY407" s="166" t="s">
        <v>1226</v>
      </c>
      <c r="AZ407" s="164">
        <f t="shared" ref="AZ407" si="2524">+BB407</f>
        <v>0</v>
      </c>
      <c r="BA407" s="166" t="s">
        <v>1226</v>
      </c>
      <c r="BB407" s="160">
        <v>0</v>
      </c>
      <c r="BC407" s="127">
        <v>0</v>
      </c>
      <c r="BD407" s="98">
        <v>0</v>
      </c>
      <c r="BE407" s="40">
        <v>0</v>
      </c>
      <c r="BF407" s="164">
        <f t="shared" ref="BF407:BF408" si="2525">+BD407</f>
        <v>0</v>
      </c>
      <c r="BG407" s="166" t="s">
        <v>1226</v>
      </c>
      <c r="BH407" s="18">
        <v>0</v>
      </c>
      <c r="BI407" s="40">
        <v>0</v>
      </c>
      <c r="BJ407" s="164">
        <f t="shared" ref="BJ407" si="2526">+BH407</f>
        <v>0</v>
      </c>
      <c r="BK407" s="166" t="s">
        <v>1226</v>
      </c>
      <c r="BL407" s="18">
        <v>0</v>
      </c>
      <c r="BM407" s="40">
        <v>0</v>
      </c>
      <c r="BN407" s="164">
        <f t="shared" ref="BN407" si="2527">+BL407</f>
        <v>0</v>
      </c>
      <c r="BO407" s="166" t="s">
        <v>1226</v>
      </c>
      <c r="BP407" s="164">
        <f t="shared" ref="BP407" si="2528">+BN407</f>
        <v>0</v>
      </c>
      <c r="BQ407" s="166" t="s">
        <v>1226</v>
      </c>
      <c r="BR407" s="164">
        <f t="shared" ref="BR407" si="2529">+BP407</f>
        <v>0</v>
      </c>
      <c r="BS407" s="166" t="s">
        <v>1226</v>
      </c>
      <c r="BT407" s="132"/>
      <c r="BU407" s="164">
        <f>+BW407</f>
        <v>0</v>
      </c>
      <c r="BV407" s="166" t="s">
        <v>1226</v>
      </c>
      <c r="BW407" s="96">
        <v>0</v>
      </c>
      <c r="BX407" s="55">
        <v>0</v>
      </c>
      <c r="BY407" s="164">
        <f t="shared" ref="BY407" si="2530">+BW407</f>
        <v>0</v>
      </c>
      <c r="BZ407" s="166" t="s">
        <v>1226</v>
      </c>
      <c r="CA407" s="146"/>
      <c r="CB407" s="147"/>
      <c r="CC407" s="96"/>
      <c r="CD407" s="55"/>
      <c r="CE407" s="96"/>
      <c r="CF407" s="147"/>
      <c r="CG407" s="146"/>
      <c r="CH407" s="146"/>
      <c r="CL407" s="26"/>
    </row>
    <row r="408" spans="1:90" ht="16.5" hidden="1">
      <c r="A408" t="s">
        <v>1042</v>
      </c>
      <c r="B408" s="719">
        <v>0</v>
      </c>
      <c r="C408" s="719"/>
      <c r="D408" s="16" t="s">
        <v>676</v>
      </c>
      <c r="E408" t="s">
        <v>821</v>
      </c>
      <c r="G408" s="16" t="s">
        <v>906</v>
      </c>
      <c r="H408" s="197" t="s">
        <v>2737</v>
      </c>
      <c r="I408" s="164">
        <v>0</v>
      </c>
      <c r="J408" s="166" t="s">
        <v>1226</v>
      </c>
      <c r="K408" s="164">
        <f t="shared" si="2519"/>
        <v>0</v>
      </c>
      <c r="L408" s="166" t="s">
        <v>1226</v>
      </c>
      <c r="M408" s="10">
        <v>0</v>
      </c>
      <c r="N408" s="4">
        <v>0</v>
      </c>
      <c r="O408" s="164">
        <v>0</v>
      </c>
      <c r="P408" s="166" t="s">
        <v>1226</v>
      </c>
      <c r="Q408" s="203">
        <v>2</v>
      </c>
      <c r="R408" s="394" t="s">
        <v>971</v>
      </c>
      <c r="S408" s="3">
        <v>1</v>
      </c>
      <c r="T408" s="4" t="s">
        <v>971</v>
      </c>
      <c r="U408" s="164">
        <f>+W408</f>
        <v>0</v>
      </c>
      <c r="V408" s="166" t="s">
        <v>1226</v>
      </c>
      <c r="W408" s="10">
        <v>0</v>
      </c>
      <c r="X408" s="4">
        <v>0</v>
      </c>
      <c r="Y408" s="164">
        <f t="shared" ref="Y408" si="2531">+AA408</f>
        <v>0</v>
      </c>
      <c r="Z408" s="166" t="s">
        <v>1226</v>
      </c>
      <c r="AA408" s="10">
        <v>0</v>
      </c>
      <c r="AB408" s="4">
        <v>0</v>
      </c>
      <c r="AC408" s="3">
        <v>0</v>
      </c>
      <c r="AD408" s="4">
        <v>0</v>
      </c>
      <c r="AE408" s="3">
        <v>0</v>
      </c>
      <c r="AF408" s="4">
        <v>0</v>
      </c>
      <c r="AG408" s="3">
        <v>0</v>
      </c>
      <c r="AH408" s="4">
        <v>0</v>
      </c>
      <c r="AI408" s="164">
        <f t="shared" ref="AI408" si="2532">+AG408</f>
        <v>0</v>
      </c>
      <c r="AJ408" s="166" t="s">
        <v>1226</v>
      </c>
      <c r="AK408" s="164">
        <f t="shared" ref="AK408" si="2533">+AM408</f>
        <v>0</v>
      </c>
      <c r="AL408" s="166" t="s">
        <v>1226</v>
      </c>
      <c r="AM408" s="3">
        <v>0</v>
      </c>
      <c r="AN408" s="4">
        <v>0</v>
      </c>
      <c r="AO408" s="164">
        <f t="shared" ref="AO408" si="2534">+AM408</f>
        <v>0</v>
      </c>
      <c r="AP408" s="166" t="s">
        <v>1226</v>
      </c>
      <c r="AQ408" s="540"/>
      <c r="AR408" s="164">
        <f t="shared" ref="AR408" si="2535">+AT408</f>
        <v>0</v>
      </c>
      <c r="AS408" s="166" t="s">
        <v>1226</v>
      </c>
      <c r="AT408" s="164">
        <f t="shared" ref="AT408" si="2536">+AV408</f>
        <v>0</v>
      </c>
      <c r="AU408" s="166" t="s">
        <v>1226</v>
      </c>
      <c r="AV408" s="39">
        <v>0</v>
      </c>
      <c r="AW408" s="40">
        <v>0</v>
      </c>
      <c r="AX408" s="164">
        <f t="shared" ref="AX408" si="2537">+AZ408</f>
        <v>0</v>
      </c>
      <c r="AY408" s="166" t="s">
        <v>1226</v>
      </c>
      <c r="AZ408" s="160">
        <v>0</v>
      </c>
      <c r="BA408" s="127">
        <v>0</v>
      </c>
      <c r="BB408" s="164">
        <f t="shared" ref="BB408" si="2538">+BD408</f>
        <v>0</v>
      </c>
      <c r="BC408" s="166" t="s">
        <v>1226</v>
      </c>
      <c r="BD408" s="98">
        <v>0</v>
      </c>
      <c r="BE408" s="40">
        <v>0</v>
      </c>
      <c r="BF408" s="164">
        <f t="shared" si="2525"/>
        <v>0</v>
      </c>
      <c r="BG408" s="166" t="s">
        <v>1226</v>
      </c>
      <c r="BH408" s="18">
        <v>0</v>
      </c>
      <c r="BI408" s="40">
        <v>0</v>
      </c>
      <c r="BJ408" s="164">
        <f t="shared" ref="BJ408" si="2539">+BH408</f>
        <v>0</v>
      </c>
      <c r="BK408" s="166" t="s">
        <v>1226</v>
      </c>
      <c r="BL408" s="18">
        <v>0</v>
      </c>
      <c r="BM408" s="40">
        <v>0</v>
      </c>
      <c r="BN408" s="164">
        <f t="shared" ref="BN408" si="2540">+BL408</f>
        <v>0</v>
      </c>
      <c r="BO408" s="166" t="s">
        <v>1226</v>
      </c>
      <c r="BP408" s="164">
        <f t="shared" ref="BP408" si="2541">+BN408</f>
        <v>0</v>
      </c>
      <c r="BQ408" s="166" t="s">
        <v>1226</v>
      </c>
      <c r="BR408" s="164">
        <f t="shared" ref="BR408" si="2542">+BP408</f>
        <v>0</v>
      </c>
      <c r="BS408" s="166" t="s">
        <v>1226</v>
      </c>
      <c r="BT408" s="132"/>
      <c r="BU408" s="164">
        <f>+BW408</f>
        <v>0</v>
      </c>
      <c r="BV408" s="166" t="s">
        <v>1226</v>
      </c>
      <c r="BW408" s="96">
        <v>0</v>
      </c>
      <c r="BX408" s="55">
        <v>0</v>
      </c>
      <c r="BY408" s="164">
        <f t="shared" ref="BY408" si="2543">+BW408</f>
        <v>0</v>
      </c>
      <c r="BZ408" s="166" t="s">
        <v>1226</v>
      </c>
      <c r="CA408" s="146"/>
      <c r="CB408" s="147"/>
      <c r="CC408" s="96"/>
      <c r="CD408" s="55"/>
      <c r="CE408" s="96"/>
      <c r="CF408" s="147"/>
      <c r="CG408" s="146"/>
      <c r="CH408" s="146"/>
      <c r="CL408" s="26"/>
    </row>
    <row r="409" spans="1:90" ht="16.5" hidden="1">
      <c r="A409" t="s">
        <v>1042</v>
      </c>
      <c r="B409" s="71">
        <v>0</v>
      </c>
      <c r="C409" s="71"/>
      <c r="D409" s="16" t="s">
        <v>676</v>
      </c>
      <c r="E409" t="s">
        <v>821</v>
      </c>
      <c r="G409" s="16" t="s">
        <v>906</v>
      </c>
      <c r="H409" s="197" t="s">
        <v>1591</v>
      </c>
      <c r="I409" s="9"/>
      <c r="J409" s="2"/>
      <c r="K409" s="164">
        <f>+M409</f>
        <v>0</v>
      </c>
      <c r="L409" s="166" t="s">
        <v>1226</v>
      </c>
      <c r="M409" s="10">
        <v>0</v>
      </c>
      <c r="N409" s="4">
        <v>0</v>
      </c>
      <c r="O409" s="164">
        <v>0</v>
      </c>
      <c r="P409" s="166" t="s">
        <v>1226</v>
      </c>
      <c r="Q409" s="172">
        <v>1</v>
      </c>
      <c r="R409" s="394">
        <v>2</v>
      </c>
      <c r="S409" s="3">
        <v>0</v>
      </c>
      <c r="T409" s="4" t="s">
        <v>1004</v>
      </c>
      <c r="U409" s="164">
        <f t="shared" si="2502"/>
        <v>0</v>
      </c>
      <c r="V409" s="166" t="s">
        <v>1226</v>
      </c>
      <c r="W409" s="10">
        <v>0</v>
      </c>
      <c r="X409" s="4">
        <v>0</v>
      </c>
      <c r="Y409" s="164">
        <f t="shared" si="2503"/>
        <v>0</v>
      </c>
      <c r="Z409" s="166" t="s">
        <v>1226</v>
      </c>
      <c r="AA409" s="10">
        <v>0</v>
      </c>
      <c r="AB409" s="4">
        <v>0</v>
      </c>
      <c r="AC409" s="3">
        <v>0</v>
      </c>
      <c r="AD409" s="4">
        <v>0</v>
      </c>
      <c r="AE409" s="3">
        <v>0</v>
      </c>
      <c r="AF409" s="4">
        <v>0</v>
      </c>
      <c r="AG409" s="3">
        <v>0</v>
      </c>
      <c r="AH409" s="4">
        <v>0</v>
      </c>
      <c r="AI409" s="164">
        <f t="shared" si="2504"/>
        <v>0</v>
      </c>
      <c r="AJ409" s="166" t="s">
        <v>1226</v>
      </c>
      <c r="AK409" s="164">
        <f t="shared" si="2505"/>
        <v>0</v>
      </c>
      <c r="AL409" s="166" t="s">
        <v>1226</v>
      </c>
      <c r="AM409" s="3">
        <v>0</v>
      </c>
      <c r="AN409" s="4">
        <v>0</v>
      </c>
      <c r="AO409" s="164">
        <f t="shared" si="2506"/>
        <v>0</v>
      </c>
      <c r="AP409" s="166" t="s">
        <v>1226</v>
      </c>
      <c r="AQ409" s="540"/>
      <c r="AR409" s="164">
        <f t="shared" si="2507"/>
        <v>0</v>
      </c>
      <c r="AS409" s="166" t="s">
        <v>1226</v>
      </c>
      <c r="AT409" s="39">
        <v>0</v>
      </c>
      <c r="AU409" s="128">
        <v>0</v>
      </c>
      <c r="AV409" s="39">
        <v>0</v>
      </c>
      <c r="AW409" s="40">
        <v>0</v>
      </c>
      <c r="AX409" s="39">
        <v>0</v>
      </c>
      <c r="AY409" s="40">
        <v>0</v>
      </c>
      <c r="AZ409" s="160">
        <v>0</v>
      </c>
      <c r="BA409" s="127">
        <v>0</v>
      </c>
      <c r="BB409" s="164">
        <f t="shared" si="2508"/>
        <v>0</v>
      </c>
      <c r="BC409" s="166" t="s">
        <v>1226</v>
      </c>
      <c r="BD409" s="98">
        <v>0</v>
      </c>
      <c r="BE409" s="40">
        <v>0</v>
      </c>
      <c r="BF409" s="164">
        <f t="shared" si="2509"/>
        <v>0</v>
      </c>
      <c r="BG409" s="166" t="s">
        <v>1226</v>
      </c>
      <c r="BH409" s="18">
        <v>0</v>
      </c>
      <c r="BI409" s="40">
        <v>0</v>
      </c>
      <c r="BJ409" s="164">
        <f t="shared" si="2510"/>
        <v>0</v>
      </c>
      <c r="BK409" s="166" t="s">
        <v>1226</v>
      </c>
      <c r="BL409" s="18">
        <v>0</v>
      </c>
      <c r="BM409" s="40">
        <v>0</v>
      </c>
      <c r="BN409" s="164">
        <f t="shared" si="2511"/>
        <v>0</v>
      </c>
      <c r="BO409" s="166" t="s">
        <v>1226</v>
      </c>
      <c r="BP409" s="164">
        <f t="shared" si="2512"/>
        <v>0</v>
      </c>
      <c r="BQ409" s="166" t="s">
        <v>1226</v>
      </c>
      <c r="BR409" s="164">
        <f t="shared" ref="BR409:BR410" si="2544">+BP409</f>
        <v>0</v>
      </c>
      <c r="BS409" s="166" t="s">
        <v>1226</v>
      </c>
      <c r="BT409" s="132"/>
      <c r="BU409" s="164">
        <f>+BW409</f>
        <v>0</v>
      </c>
      <c r="BV409" s="166" t="s">
        <v>1226</v>
      </c>
      <c r="BW409" s="96">
        <v>0</v>
      </c>
      <c r="BX409" s="55">
        <v>0</v>
      </c>
      <c r="BY409" s="164">
        <f t="shared" ref="BY409:BY410" si="2545">+BW409</f>
        <v>0</v>
      </c>
      <c r="BZ409" s="166" t="s">
        <v>1226</v>
      </c>
      <c r="CA409" s="146"/>
      <c r="CB409" s="147"/>
      <c r="CC409" s="96"/>
      <c r="CD409" s="55"/>
      <c r="CE409" s="96"/>
      <c r="CF409" s="147"/>
      <c r="CG409" s="146"/>
      <c r="CH409" s="146"/>
      <c r="CL409" s="26"/>
    </row>
    <row r="410" spans="1:90" ht="23.25" hidden="1" customHeight="1">
      <c r="A410" t="s">
        <v>1042</v>
      </c>
      <c r="B410" s="71">
        <v>20179</v>
      </c>
      <c r="C410" s="71"/>
      <c r="D410" s="16" t="s">
        <v>676</v>
      </c>
      <c r="E410" t="s">
        <v>819</v>
      </c>
      <c r="F410" s="1075" t="s">
        <v>2732</v>
      </c>
      <c r="G410" s="16" t="s">
        <v>906</v>
      </c>
      <c r="H410" s="197" t="s">
        <v>1488</v>
      </c>
      <c r="I410" s="20">
        <v>0</v>
      </c>
      <c r="J410" s="166" t="s">
        <v>54</v>
      </c>
      <c r="K410" s="164">
        <f>+M410</f>
        <v>0</v>
      </c>
      <c r="L410" s="166" t="s">
        <v>1226</v>
      </c>
      <c r="M410" s="10">
        <v>0</v>
      </c>
      <c r="N410" s="4">
        <v>0</v>
      </c>
      <c r="O410" s="164">
        <f t="shared" si="2173"/>
        <v>0</v>
      </c>
      <c r="P410" s="166" t="s">
        <v>1226</v>
      </c>
      <c r="Q410" s="3">
        <v>0</v>
      </c>
      <c r="R410" s="4">
        <v>0</v>
      </c>
      <c r="S410" s="3">
        <v>0</v>
      </c>
      <c r="T410" s="4">
        <v>0</v>
      </c>
      <c r="U410" s="164">
        <f t="shared" ref="U410" si="2546">+S410</f>
        <v>0</v>
      </c>
      <c r="V410" s="166" t="s">
        <v>1226</v>
      </c>
      <c r="W410" s="10">
        <v>0</v>
      </c>
      <c r="X410" s="4">
        <v>0</v>
      </c>
      <c r="Y410" s="164">
        <f t="shared" ref="Y410:Y411" si="2547">+AA410</f>
        <v>0</v>
      </c>
      <c r="Z410" s="166" t="s">
        <v>1226</v>
      </c>
      <c r="AA410" s="10">
        <v>0</v>
      </c>
      <c r="AB410" s="4">
        <v>0</v>
      </c>
      <c r="AC410" s="3">
        <v>0</v>
      </c>
      <c r="AD410" s="4">
        <v>0</v>
      </c>
      <c r="AE410" s="10">
        <v>2</v>
      </c>
      <c r="AF410" s="10">
        <v>0</v>
      </c>
      <c r="AG410" s="3">
        <v>3</v>
      </c>
      <c r="AH410" s="4">
        <v>1</v>
      </c>
      <c r="AI410" s="164">
        <f t="shared" ref="AI410" si="2548">+AG410</f>
        <v>3</v>
      </c>
      <c r="AJ410" s="166">
        <f t="shared" ref="AJ410" si="2549">+AH410</f>
        <v>1</v>
      </c>
      <c r="AK410" s="164">
        <f t="shared" si="2351"/>
        <v>1</v>
      </c>
      <c r="AL410" s="166">
        <f>+AN410</f>
        <v>1</v>
      </c>
      <c r="AM410" s="3">
        <v>1</v>
      </c>
      <c r="AN410" s="4">
        <v>1</v>
      </c>
      <c r="AO410" s="58">
        <f>+AM410</f>
        <v>1</v>
      </c>
      <c r="AP410" s="44">
        <f>+AN410</f>
        <v>1</v>
      </c>
      <c r="AQ410" s="539">
        <v>42267</v>
      </c>
      <c r="AR410" s="164">
        <f t="shared" si="2480"/>
        <v>4</v>
      </c>
      <c r="AS410" s="166">
        <f t="shared" ref="AS410" si="2550">+AU410</f>
        <v>3</v>
      </c>
      <c r="AT410" s="39">
        <v>4</v>
      </c>
      <c r="AU410" s="128">
        <v>3</v>
      </c>
      <c r="AV410" s="39">
        <v>7</v>
      </c>
      <c r="AW410" s="5">
        <v>2</v>
      </c>
      <c r="AX410" s="164">
        <f t="shared" ref="AX410" si="2551">+AZ410</f>
        <v>5</v>
      </c>
      <c r="AY410" s="166">
        <f t="shared" ref="AY410" si="2552">+BA410</f>
        <v>4</v>
      </c>
      <c r="AZ410" s="177">
        <v>5</v>
      </c>
      <c r="BA410" s="178">
        <v>4</v>
      </c>
      <c r="BB410" s="164">
        <f t="shared" si="2359"/>
        <v>5</v>
      </c>
      <c r="BC410" s="166">
        <f t="shared" ref="BC410" si="2553">+BE410</f>
        <v>1</v>
      </c>
      <c r="BD410" s="18">
        <v>5</v>
      </c>
      <c r="BE410" s="1072">
        <v>1</v>
      </c>
      <c r="BF410" s="164">
        <f>+BH410</f>
        <v>7</v>
      </c>
      <c r="BG410" s="166">
        <f t="shared" ref="BG410" si="2554">+BI410</f>
        <v>2</v>
      </c>
      <c r="BH410" s="18">
        <v>7</v>
      </c>
      <c r="BI410" s="5">
        <v>2</v>
      </c>
      <c r="BJ410" s="181">
        <f>+BL410</f>
        <v>7</v>
      </c>
      <c r="BK410" s="167">
        <f>+BM410</f>
        <v>1</v>
      </c>
      <c r="BL410" s="18">
        <v>7</v>
      </c>
      <c r="BM410" s="5">
        <v>1</v>
      </c>
      <c r="BN410" s="181">
        <f t="shared" ref="BN410:BN411" si="2555">+BL410</f>
        <v>7</v>
      </c>
      <c r="BO410" s="167">
        <f t="shared" ref="BO410" si="2556">+BM410</f>
        <v>1</v>
      </c>
      <c r="BP410" s="181">
        <f t="shared" ref="BP410:BP411" si="2557">+BN410</f>
        <v>7</v>
      </c>
      <c r="BQ410" s="167">
        <f t="shared" ref="BQ410" si="2558">+BO410</f>
        <v>1</v>
      </c>
      <c r="BR410" s="181">
        <f t="shared" si="2544"/>
        <v>7</v>
      </c>
      <c r="BS410" s="167">
        <f t="shared" ref="BS410" si="2559">+BQ410</f>
        <v>1</v>
      </c>
      <c r="BT410" s="132"/>
      <c r="BU410" s="164">
        <f>+BW410</f>
        <v>8</v>
      </c>
      <c r="BV410" s="166">
        <f>+BX410</f>
        <v>1</v>
      </c>
      <c r="BW410" s="96">
        <v>8</v>
      </c>
      <c r="BX410" s="55">
        <v>1</v>
      </c>
      <c r="BY410" s="181">
        <f t="shared" si="2545"/>
        <v>8</v>
      </c>
      <c r="BZ410" s="167">
        <f t="shared" ref="BZ410" si="2560">+BX410</f>
        <v>1</v>
      </c>
      <c r="CA410" s="146"/>
      <c r="CB410" s="147"/>
      <c r="CC410" s="96"/>
      <c r="CD410" s="55"/>
      <c r="CE410" s="96"/>
      <c r="CF410" s="147"/>
      <c r="CG410" s="146"/>
      <c r="CH410" s="146"/>
      <c r="CI410" t="s">
        <v>156</v>
      </c>
      <c r="CJ410" t="s">
        <v>678</v>
      </c>
      <c r="CL410" s="26"/>
    </row>
    <row r="411" spans="1:90" ht="16.5" hidden="1">
      <c r="A411" t="s">
        <v>1042</v>
      </c>
      <c r="B411" s="71">
        <v>20096</v>
      </c>
      <c r="C411" s="71"/>
      <c r="D411" s="16" t="s">
        <v>676</v>
      </c>
      <c r="E411" t="s">
        <v>819</v>
      </c>
      <c r="G411" s="16" t="s">
        <v>906</v>
      </c>
      <c r="H411" s="197" t="s">
        <v>1494</v>
      </c>
      <c r="I411" s="9"/>
      <c r="J411" s="2"/>
      <c r="K411" s="164">
        <f>+M411</f>
        <v>0</v>
      </c>
      <c r="L411" s="166" t="s">
        <v>1226</v>
      </c>
      <c r="M411" s="10">
        <v>0</v>
      </c>
      <c r="N411" s="4">
        <v>0</v>
      </c>
      <c r="O411" s="164">
        <f t="shared" si="2173"/>
        <v>0</v>
      </c>
      <c r="P411" s="166" t="s">
        <v>1226</v>
      </c>
      <c r="Q411" s="10">
        <v>0</v>
      </c>
      <c r="R411" s="10">
        <v>0</v>
      </c>
      <c r="S411" s="3">
        <v>0</v>
      </c>
      <c r="T411" s="4">
        <v>0</v>
      </c>
      <c r="U411" s="164">
        <f t="shared" ref="U411" si="2561">+S411</f>
        <v>0</v>
      </c>
      <c r="V411" s="166" t="s">
        <v>1226</v>
      </c>
      <c r="W411" s="10">
        <v>0</v>
      </c>
      <c r="X411" s="4">
        <v>0</v>
      </c>
      <c r="Y411" s="164">
        <f t="shared" si="2547"/>
        <v>0</v>
      </c>
      <c r="Z411" s="166" t="s">
        <v>1226</v>
      </c>
      <c r="AA411" s="10">
        <v>0</v>
      </c>
      <c r="AB411" s="4">
        <v>0</v>
      </c>
      <c r="AC411" s="3">
        <v>0</v>
      </c>
      <c r="AD411" s="4">
        <v>0</v>
      </c>
      <c r="AE411" s="10">
        <v>0</v>
      </c>
      <c r="AF411" s="10">
        <v>0</v>
      </c>
      <c r="AG411" s="3">
        <v>0</v>
      </c>
      <c r="AH411" s="4">
        <v>0</v>
      </c>
      <c r="AI411" s="164">
        <f>+AG411</f>
        <v>0</v>
      </c>
      <c r="AJ411" s="166" t="s">
        <v>1226</v>
      </c>
      <c r="AK411" s="164">
        <f t="shared" si="2351"/>
        <v>0</v>
      </c>
      <c r="AL411" s="166" t="s">
        <v>1226</v>
      </c>
      <c r="AM411" s="3">
        <v>0</v>
      </c>
      <c r="AN411" s="4">
        <v>0</v>
      </c>
      <c r="AO411" s="164">
        <f t="shared" ref="AO411" si="2562">+AM411</f>
        <v>0</v>
      </c>
      <c r="AP411" s="166" t="s">
        <v>1226</v>
      </c>
      <c r="AQ411" s="540"/>
      <c r="AR411" s="164">
        <f t="shared" ref="AR411:AR413" si="2563">+AT411</f>
        <v>0</v>
      </c>
      <c r="AS411" s="166" t="s">
        <v>1226</v>
      </c>
      <c r="AT411" s="164">
        <f t="shared" ref="AT411" si="2564">+AV411</f>
        <v>0</v>
      </c>
      <c r="AU411" s="166" t="s">
        <v>1226</v>
      </c>
      <c r="AV411" s="39">
        <v>0</v>
      </c>
      <c r="AW411" s="40">
        <v>0</v>
      </c>
      <c r="AX411" s="39">
        <v>0</v>
      </c>
      <c r="AY411" s="40">
        <v>0</v>
      </c>
      <c r="AZ411" s="98">
        <v>0</v>
      </c>
      <c r="BA411" s="40">
        <v>0</v>
      </c>
      <c r="BB411" s="164">
        <f t="shared" ref="BB411" si="2565">+BD411</f>
        <v>0</v>
      </c>
      <c r="BC411" s="166" t="s">
        <v>1226</v>
      </c>
      <c r="BD411" s="98">
        <v>0</v>
      </c>
      <c r="BE411" s="40">
        <v>0</v>
      </c>
      <c r="BF411" s="164">
        <f t="shared" ref="BF411" si="2566">+BD411</f>
        <v>0</v>
      </c>
      <c r="BG411" s="166" t="s">
        <v>1226</v>
      </c>
      <c r="BH411" s="18">
        <v>0</v>
      </c>
      <c r="BI411" s="40">
        <v>0</v>
      </c>
      <c r="BJ411" s="22">
        <f>+BH411</f>
        <v>0</v>
      </c>
      <c r="BK411" s="167" t="s">
        <v>54</v>
      </c>
      <c r="BL411" s="18">
        <v>0</v>
      </c>
      <c r="BM411" s="40">
        <v>0</v>
      </c>
      <c r="BN411" s="164">
        <f t="shared" si="2555"/>
        <v>0</v>
      </c>
      <c r="BO411" s="166" t="s">
        <v>1226</v>
      </c>
      <c r="BP411" s="164">
        <f t="shared" si="2557"/>
        <v>0</v>
      </c>
      <c r="BQ411" s="166" t="s">
        <v>1226</v>
      </c>
      <c r="BR411" s="164">
        <f t="shared" ref="BR411" si="2567">+BP411</f>
        <v>0</v>
      </c>
      <c r="BS411" s="166" t="s">
        <v>1226</v>
      </c>
      <c r="BT411" s="132"/>
      <c r="BU411" s="164">
        <f>+BW411</f>
        <v>0</v>
      </c>
      <c r="BV411" s="166" t="s">
        <v>1226</v>
      </c>
      <c r="BW411" s="96">
        <v>0</v>
      </c>
      <c r="BX411" s="55">
        <v>0</v>
      </c>
      <c r="BY411" s="164">
        <f t="shared" ref="BY411" si="2568">+BW411</f>
        <v>0</v>
      </c>
      <c r="BZ411" s="166" t="s">
        <v>1226</v>
      </c>
      <c r="CA411" s="146"/>
      <c r="CB411" s="147"/>
      <c r="CC411" s="96"/>
      <c r="CD411" s="55"/>
      <c r="CE411" s="96"/>
      <c r="CF411" s="147"/>
      <c r="CG411" s="146"/>
      <c r="CH411" s="146"/>
      <c r="CI411" t="s">
        <v>156</v>
      </c>
      <c r="CJ411" s="123" t="s">
        <v>678</v>
      </c>
      <c r="CL411" s="26"/>
    </row>
    <row r="412" spans="1:90" hidden="1">
      <c r="B412" s="71"/>
      <c r="C412" s="71"/>
      <c r="K412" s="164" t="s">
        <v>2525</v>
      </c>
      <c r="L412" s="166"/>
      <c r="AJ412" s="16"/>
      <c r="BX412" s="23"/>
    </row>
    <row r="413" spans="1:90" ht="16.5" hidden="1">
      <c r="A413" t="s">
        <v>1535</v>
      </c>
      <c r="B413" s="71">
        <v>20095</v>
      </c>
      <c r="C413" s="71"/>
      <c r="D413" s="16" t="s">
        <v>605</v>
      </c>
      <c r="E413" t="s">
        <v>819</v>
      </c>
      <c r="G413" s="16" t="s">
        <v>37</v>
      </c>
      <c r="H413" s="197" t="s">
        <v>1449</v>
      </c>
      <c r="I413" s="9"/>
      <c r="J413" s="2"/>
      <c r="K413" s="164">
        <f>+M413</f>
        <v>0</v>
      </c>
      <c r="L413" s="166" t="s">
        <v>1226</v>
      </c>
      <c r="M413" s="164">
        <f t="shared" ref="M413:M421" si="2569">+O413</f>
        <v>0</v>
      </c>
      <c r="N413" s="166" t="s">
        <v>1226</v>
      </c>
      <c r="O413" s="164">
        <f t="shared" ref="O413:O420" si="2570">+Q413</f>
        <v>0</v>
      </c>
      <c r="P413" s="166" t="s">
        <v>1226</v>
      </c>
      <c r="Q413" s="10">
        <v>0</v>
      </c>
      <c r="R413" s="10">
        <v>0</v>
      </c>
      <c r="S413" s="3">
        <v>4</v>
      </c>
      <c r="T413" s="4">
        <v>0</v>
      </c>
      <c r="U413" s="164">
        <f>+S413</f>
        <v>4</v>
      </c>
      <c r="V413" s="166" t="s">
        <v>1226</v>
      </c>
      <c r="W413" s="10">
        <v>2</v>
      </c>
      <c r="X413" s="4">
        <v>0</v>
      </c>
      <c r="Y413" s="164">
        <f t="shared" ref="Y413" si="2571">+AA413</f>
        <v>1</v>
      </c>
      <c r="Z413" s="166" t="s">
        <v>1226</v>
      </c>
      <c r="AA413" s="10">
        <v>1</v>
      </c>
      <c r="AB413" s="4">
        <v>0</v>
      </c>
      <c r="AC413" s="3">
        <v>0</v>
      </c>
      <c r="AD413" s="4">
        <v>0</v>
      </c>
      <c r="AE413" s="10">
        <v>2</v>
      </c>
      <c r="AF413" s="4">
        <v>0</v>
      </c>
      <c r="AG413" s="10">
        <v>2</v>
      </c>
      <c r="AH413" s="4">
        <v>0</v>
      </c>
      <c r="AI413" s="164">
        <f t="shared" ref="AI413" si="2572">+AG413</f>
        <v>2</v>
      </c>
      <c r="AJ413" s="166" t="s">
        <v>1226</v>
      </c>
      <c r="AK413" s="164">
        <f>+AM413</f>
        <v>0</v>
      </c>
      <c r="AL413" s="166" t="s">
        <v>1226</v>
      </c>
      <c r="AM413" s="3">
        <v>0</v>
      </c>
      <c r="AN413" s="4">
        <v>0</v>
      </c>
      <c r="AO413" s="164">
        <f t="shared" ref="AO413" si="2573">+AM413</f>
        <v>0</v>
      </c>
      <c r="AP413" s="166" t="s">
        <v>1226</v>
      </c>
      <c r="AQ413" s="540"/>
      <c r="AR413" s="164">
        <f t="shared" si="2563"/>
        <v>0</v>
      </c>
      <c r="AS413" s="166" t="s">
        <v>1226</v>
      </c>
      <c r="AT413" s="164">
        <f t="shared" ref="AT413:AT440" si="2574">+AV413</f>
        <v>0</v>
      </c>
      <c r="AU413" s="166" t="s">
        <v>1226</v>
      </c>
      <c r="AV413" s="39">
        <v>0</v>
      </c>
      <c r="AW413" s="40">
        <v>0</v>
      </c>
      <c r="AX413" s="164">
        <f t="shared" ref="AX413:AX440" si="2575">+AZ413</f>
        <v>0</v>
      </c>
      <c r="AY413" s="166" t="s">
        <v>1226</v>
      </c>
      <c r="AZ413" s="164">
        <f t="shared" ref="AZ413:AZ440" si="2576">+BB413</f>
        <v>0</v>
      </c>
      <c r="BA413" s="166" t="s">
        <v>1226</v>
      </c>
      <c r="BB413" s="98">
        <v>0</v>
      </c>
      <c r="BC413" s="40">
        <v>0</v>
      </c>
      <c r="BD413" s="18">
        <v>0</v>
      </c>
      <c r="BE413" s="5">
        <v>0</v>
      </c>
      <c r="BF413" s="164">
        <f t="shared" ref="BF413" si="2577">+BD413</f>
        <v>0</v>
      </c>
      <c r="BG413" s="166" t="s">
        <v>1226</v>
      </c>
      <c r="BH413" s="18">
        <v>0</v>
      </c>
      <c r="BI413" s="40">
        <v>0</v>
      </c>
      <c r="BJ413" s="164">
        <f t="shared" ref="BJ413:BJ421" si="2578">+BH413</f>
        <v>0</v>
      </c>
      <c r="BK413" s="166" t="s">
        <v>1226</v>
      </c>
      <c r="BL413" s="18">
        <v>0</v>
      </c>
      <c r="BM413" s="40">
        <v>0</v>
      </c>
      <c r="BN413" s="164">
        <f t="shared" ref="BN413:BN421" si="2579">+BL413</f>
        <v>0</v>
      </c>
      <c r="BO413" s="166" t="s">
        <v>1226</v>
      </c>
      <c r="BP413" s="164">
        <f t="shared" ref="BP413:BP421" si="2580">+BN413</f>
        <v>0</v>
      </c>
      <c r="BQ413" s="166" t="s">
        <v>1226</v>
      </c>
      <c r="BR413" s="164">
        <f t="shared" ref="BR413:BR414" si="2581">+BP413</f>
        <v>0</v>
      </c>
      <c r="BS413" s="166" t="s">
        <v>1226</v>
      </c>
      <c r="BT413" s="132"/>
      <c r="BU413" s="164">
        <f>+BW413</f>
        <v>0</v>
      </c>
      <c r="BV413" s="166" t="s">
        <v>1226</v>
      </c>
      <c r="BW413" s="18">
        <v>0</v>
      </c>
      <c r="BX413" s="40">
        <v>0</v>
      </c>
      <c r="BY413" s="164">
        <f t="shared" ref="BY413" si="2582">+BW413</f>
        <v>0</v>
      </c>
      <c r="BZ413" s="166" t="s">
        <v>1226</v>
      </c>
      <c r="CA413" s="146"/>
      <c r="CB413" s="147"/>
      <c r="CC413" s="96"/>
      <c r="CD413" s="55"/>
      <c r="CE413" s="96"/>
      <c r="CF413" s="147"/>
      <c r="CG413" s="146"/>
      <c r="CH413" s="146"/>
      <c r="CI413" t="s">
        <v>156</v>
      </c>
      <c r="CJ413" t="s">
        <v>606</v>
      </c>
      <c r="CL413" s="26">
        <f>+Q413-S413</f>
        <v>-4</v>
      </c>
    </row>
    <row r="414" spans="1:90" ht="16.5" hidden="1">
      <c r="A414" t="s">
        <v>1535</v>
      </c>
      <c r="B414" s="71">
        <v>20092</v>
      </c>
      <c r="C414" s="71"/>
      <c r="D414" s="16" t="s">
        <v>970</v>
      </c>
      <c r="E414" t="s">
        <v>819</v>
      </c>
      <c r="G414" s="16" t="s">
        <v>37</v>
      </c>
      <c r="H414" s="197" t="s">
        <v>1473</v>
      </c>
      <c r="I414" s="20">
        <v>0</v>
      </c>
      <c r="J414" s="166" t="s">
        <v>54</v>
      </c>
      <c r="K414" s="164">
        <f>+M414</f>
        <v>0</v>
      </c>
      <c r="L414" s="166" t="s">
        <v>1226</v>
      </c>
      <c r="M414" s="164">
        <f t="shared" si="2569"/>
        <v>0</v>
      </c>
      <c r="N414" s="166" t="s">
        <v>1226</v>
      </c>
      <c r="O414" s="164">
        <f t="shared" si="2570"/>
        <v>0</v>
      </c>
      <c r="P414" s="166" t="s">
        <v>1226</v>
      </c>
      <c r="Q414" s="10">
        <v>0</v>
      </c>
      <c r="R414" s="10">
        <v>0</v>
      </c>
      <c r="S414" s="3">
        <v>0</v>
      </c>
      <c r="T414" s="4">
        <v>0</v>
      </c>
      <c r="U414" s="164">
        <f t="shared" ref="U414:U421" si="2583">+S414</f>
        <v>0</v>
      </c>
      <c r="V414" s="166" t="s">
        <v>1226</v>
      </c>
      <c r="W414" s="10">
        <v>0</v>
      </c>
      <c r="X414" s="4">
        <v>0</v>
      </c>
      <c r="Y414" s="164">
        <f t="shared" ref="Y414" si="2584">+AA414</f>
        <v>3</v>
      </c>
      <c r="Z414" s="166" t="s">
        <v>1226</v>
      </c>
      <c r="AA414" s="10">
        <v>3</v>
      </c>
      <c r="AB414" s="4">
        <v>0</v>
      </c>
      <c r="AC414" s="3">
        <v>4</v>
      </c>
      <c r="AD414" s="4">
        <v>0</v>
      </c>
      <c r="AE414" s="164">
        <f t="shared" ref="AE414" si="2585">+AG414</f>
        <v>4</v>
      </c>
      <c r="AF414" s="166" t="s">
        <v>1226</v>
      </c>
      <c r="AG414" s="18">
        <v>4</v>
      </c>
      <c r="AH414" s="5">
        <v>0</v>
      </c>
      <c r="AI414" s="164">
        <f t="shared" ref="AI414" si="2586">+AG414</f>
        <v>4</v>
      </c>
      <c r="AJ414" s="166" t="s">
        <v>1226</v>
      </c>
      <c r="AK414" s="164">
        <f t="shared" ref="AK414:AK421" si="2587">+AM414</f>
        <v>4</v>
      </c>
      <c r="AL414" s="166" t="s">
        <v>1226</v>
      </c>
      <c r="AM414" s="3">
        <v>4</v>
      </c>
      <c r="AN414" s="4">
        <v>0</v>
      </c>
      <c r="AO414" s="164">
        <f t="shared" ref="AO414:AO420" si="2588">+AM414</f>
        <v>4</v>
      </c>
      <c r="AP414" s="166" t="s">
        <v>1226</v>
      </c>
      <c r="AQ414" s="540"/>
      <c r="AR414" s="3">
        <v>0</v>
      </c>
      <c r="AS414" s="4">
        <v>0</v>
      </c>
      <c r="AT414" s="164">
        <f t="shared" si="2574"/>
        <v>0</v>
      </c>
      <c r="AU414" s="166" t="s">
        <v>1226</v>
      </c>
      <c r="AV414" s="39">
        <v>0</v>
      </c>
      <c r="AW414" s="40">
        <v>0</v>
      </c>
      <c r="AX414" s="164">
        <f t="shared" si="2575"/>
        <v>0</v>
      </c>
      <c r="AY414" s="166" t="s">
        <v>1226</v>
      </c>
      <c r="AZ414" s="164">
        <f t="shared" si="2576"/>
        <v>0</v>
      </c>
      <c r="BA414" s="166" t="s">
        <v>1226</v>
      </c>
      <c r="BB414" s="3">
        <v>0</v>
      </c>
      <c r="BC414" s="4">
        <v>0</v>
      </c>
      <c r="BD414" s="18">
        <v>0</v>
      </c>
      <c r="BE414" s="5">
        <v>0</v>
      </c>
      <c r="BF414" s="18">
        <v>0</v>
      </c>
      <c r="BG414" s="5">
        <v>0</v>
      </c>
      <c r="BH414" s="18">
        <v>0</v>
      </c>
      <c r="BI414" s="5">
        <v>0</v>
      </c>
      <c r="BJ414" s="164">
        <f t="shared" si="2578"/>
        <v>0</v>
      </c>
      <c r="BK414" s="166" t="s">
        <v>1226</v>
      </c>
      <c r="BL414" s="18">
        <v>0</v>
      </c>
      <c r="BM414" s="5">
        <v>0</v>
      </c>
      <c r="BN414" s="164">
        <f t="shared" si="2579"/>
        <v>0</v>
      </c>
      <c r="BO414" s="166" t="s">
        <v>1226</v>
      </c>
      <c r="BP414" s="164">
        <f t="shared" si="2580"/>
        <v>0</v>
      </c>
      <c r="BQ414" s="166" t="s">
        <v>1226</v>
      </c>
      <c r="BR414" s="164">
        <f t="shared" si="2581"/>
        <v>0</v>
      </c>
      <c r="BS414" s="166" t="s">
        <v>1226</v>
      </c>
      <c r="BT414" s="132"/>
      <c r="BU414" s="164">
        <f>+BR414</f>
        <v>0</v>
      </c>
      <c r="BV414" s="166" t="s">
        <v>1226</v>
      </c>
      <c r="BW414" s="164">
        <f t="shared" ref="BW414" si="2589">+BU414</f>
        <v>0</v>
      </c>
      <c r="BX414" s="166" t="s">
        <v>1226</v>
      </c>
      <c r="BY414" s="164">
        <f t="shared" ref="BY414:BY416" si="2590">+BW414</f>
        <v>0</v>
      </c>
      <c r="BZ414" s="166" t="s">
        <v>1226</v>
      </c>
      <c r="CA414" s="146"/>
      <c r="CB414" s="147"/>
      <c r="CC414" s="96"/>
      <c r="CD414" s="55"/>
      <c r="CE414" s="96"/>
      <c r="CF414" s="147"/>
      <c r="CG414" s="146"/>
      <c r="CH414" s="146"/>
      <c r="CL414" s="26"/>
    </row>
    <row r="415" spans="1:90" ht="16.5" hidden="1">
      <c r="A415" t="s">
        <v>1535</v>
      </c>
      <c r="B415" s="71">
        <v>20093</v>
      </c>
      <c r="C415" s="71"/>
      <c r="D415" s="16" t="s">
        <v>970</v>
      </c>
      <c r="E415" t="s">
        <v>819</v>
      </c>
      <c r="G415" s="16" t="s">
        <v>37</v>
      </c>
      <c r="H415" s="197" t="s">
        <v>1472</v>
      </c>
      <c r="I415" s="20">
        <v>0</v>
      </c>
      <c r="J415" s="166" t="s">
        <v>54</v>
      </c>
      <c r="K415" s="164">
        <f>+M415</f>
        <v>0</v>
      </c>
      <c r="L415" s="166" t="s">
        <v>1226</v>
      </c>
      <c r="M415" s="164">
        <f t="shared" si="2569"/>
        <v>0</v>
      </c>
      <c r="N415" s="166" t="s">
        <v>1226</v>
      </c>
      <c r="O415" s="164">
        <f t="shared" si="2570"/>
        <v>0</v>
      </c>
      <c r="P415" s="166" t="s">
        <v>1226</v>
      </c>
      <c r="Q415" s="10">
        <v>0</v>
      </c>
      <c r="R415" s="10">
        <v>0</v>
      </c>
      <c r="S415" s="3">
        <v>0</v>
      </c>
      <c r="T415" s="4">
        <v>0</v>
      </c>
      <c r="U415" s="164">
        <f t="shared" si="2583"/>
        <v>0</v>
      </c>
      <c r="V415" s="166" t="s">
        <v>1226</v>
      </c>
      <c r="W415" s="10">
        <v>0</v>
      </c>
      <c r="X415" s="4">
        <v>0</v>
      </c>
      <c r="Y415" s="10">
        <v>0</v>
      </c>
      <c r="Z415" s="4">
        <v>0</v>
      </c>
      <c r="AA415" s="10">
        <v>0</v>
      </c>
      <c r="AB415" s="4">
        <v>0</v>
      </c>
      <c r="AC415" s="3">
        <v>11</v>
      </c>
      <c r="AD415" s="4">
        <v>4</v>
      </c>
      <c r="AE415" s="3">
        <v>16</v>
      </c>
      <c r="AF415" s="4">
        <v>3</v>
      </c>
      <c r="AG415" s="177">
        <v>14</v>
      </c>
      <c r="AH415" s="178">
        <v>3</v>
      </c>
      <c r="AI415" s="164">
        <f t="shared" ref="AI415:AI418" si="2591">+AG415</f>
        <v>14</v>
      </c>
      <c r="AJ415" s="166">
        <f t="shared" ref="AJ415" si="2592">+AH415</f>
        <v>3</v>
      </c>
      <c r="AK415" s="164">
        <f t="shared" si="2587"/>
        <v>12</v>
      </c>
      <c r="AL415" s="166" t="s">
        <v>1226</v>
      </c>
      <c r="AM415" s="3">
        <v>12</v>
      </c>
      <c r="AN415" s="4">
        <v>0</v>
      </c>
      <c r="AO415" s="164">
        <f t="shared" si="2588"/>
        <v>12</v>
      </c>
      <c r="AP415" s="166" t="s">
        <v>1226</v>
      </c>
      <c r="AQ415" s="539">
        <v>42267</v>
      </c>
      <c r="AR415" s="3">
        <v>2</v>
      </c>
      <c r="AS415" s="4">
        <v>0</v>
      </c>
      <c r="AT415" s="164">
        <f t="shared" si="2574"/>
        <v>3</v>
      </c>
      <c r="AU415" s="166" t="s">
        <v>1226</v>
      </c>
      <c r="AV415" s="39">
        <v>3</v>
      </c>
      <c r="AW415" s="40">
        <v>0</v>
      </c>
      <c r="AX415" s="164">
        <f t="shared" si="2575"/>
        <v>3</v>
      </c>
      <c r="AY415" s="166" t="s">
        <v>1226</v>
      </c>
      <c r="AZ415" s="164">
        <f t="shared" si="2576"/>
        <v>3</v>
      </c>
      <c r="BA415" s="166" t="s">
        <v>1226</v>
      </c>
      <c r="BB415" s="39">
        <v>3</v>
      </c>
      <c r="BC415" s="40">
        <v>0</v>
      </c>
      <c r="BD415" s="18">
        <v>3</v>
      </c>
      <c r="BE415" s="5">
        <v>0</v>
      </c>
      <c r="BF415" s="18">
        <v>3</v>
      </c>
      <c r="BG415" s="5">
        <v>1</v>
      </c>
      <c r="BH415" s="18">
        <v>5</v>
      </c>
      <c r="BI415" s="5">
        <v>1</v>
      </c>
      <c r="BJ415" s="164">
        <f t="shared" si="2578"/>
        <v>5</v>
      </c>
      <c r="BK415" s="166" t="s">
        <v>1226</v>
      </c>
      <c r="BL415" s="18">
        <v>2</v>
      </c>
      <c r="BM415" s="5">
        <v>0</v>
      </c>
      <c r="BN415" s="164">
        <f t="shared" si="2579"/>
        <v>2</v>
      </c>
      <c r="BO415" s="166" t="s">
        <v>1226</v>
      </c>
      <c r="BP415" s="164">
        <f t="shared" si="2580"/>
        <v>2</v>
      </c>
      <c r="BQ415" s="166" t="s">
        <v>1226</v>
      </c>
      <c r="BR415" s="164">
        <f t="shared" ref="BR415:BR416" si="2593">+BP415</f>
        <v>2</v>
      </c>
      <c r="BS415" s="166" t="s">
        <v>1226</v>
      </c>
      <c r="BT415" s="132"/>
      <c r="BU415" s="164">
        <f>+BW415</f>
        <v>2</v>
      </c>
      <c r="BV415" s="166" t="s">
        <v>1226</v>
      </c>
      <c r="BW415" s="18">
        <v>2</v>
      </c>
      <c r="BX415" s="40">
        <v>0</v>
      </c>
      <c r="BY415" s="164">
        <f t="shared" si="2590"/>
        <v>2</v>
      </c>
      <c r="BZ415" s="166" t="s">
        <v>1226</v>
      </c>
      <c r="CA415" s="146"/>
      <c r="CB415" s="147"/>
      <c r="CC415" s="96"/>
      <c r="CD415" s="55"/>
      <c r="CE415" s="96"/>
      <c r="CF415" s="147"/>
      <c r="CG415" s="146"/>
      <c r="CH415" s="146"/>
      <c r="CI415" t="s">
        <v>969</v>
      </c>
      <c r="CL415" s="26"/>
    </row>
    <row r="416" spans="1:90" ht="16.5" hidden="1">
      <c r="A416" t="s">
        <v>1535</v>
      </c>
      <c r="B416" s="71">
        <v>20120</v>
      </c>
      <c r="C416" s="71"/>
      <c r="D416" s="16" t="s">
        <v>970</v>
      </c>
      <c r="E416" t="s">
        <v>822</v>
      </c>
      <c r="G416" s="16" t="s">
        <v>37</v>
      </c>
      <c r="H416" s="197" t="s">
        <v>1466</v>
      </c>
      <c r="I416" s="20">
        <v>0</v>
      </c>
      <c r="J416" s="166" t="s">
        <v>54</v>
      </c>
      <c r="K416" s="164">
        <f>+M416</f>
        <v>0</v>
      </c>
      <c r="L416" s="166" t="s">
        <v>1226</v>
      </c>
      <c r="M416" s="164">
        <f t="shared" si="2569"/>
        <v>0</v>
      </c>
      <c r="N416" s="166" t="s">
        <v>1226</v>
      </c>
      <c r="O416" s="164">
        <f t="shared" si="2570"/>
        <v>0</v>
      </c>
      <c r="P416" s="166" t="s">
        <v>1226</v>
      </c>
      <c r="Q416" s="10">
        <v>0</v>
      </c>
      <c r="R416" s="10" t="s">
        <v>971</v>
      </c>
      <c r="S416" s="3">
        <v>2</v>
      </c>
      <c r="T416" s="4">
        <v>0</v>
      </c>
      <c r="U416" s="164">
        <f t="shared" si="2583"/>
        <v>2</v>
      </c>
      <c r="V416" s="166" t="s">
        <v>1226</v>
      </c>
      <c r="W416" s="10">
        <v>1</v>
      </c>
      <c r="X416" s="4">
        <v>0</v>
      </c>
      <c r="Y416" s="10">
        <v>6</v>
      </c>
      <c r="Z416" s="4">
        <v>10</v>
      </c>
      <c r="AA416" s="10">
        <v>3</v>
      </c>
      <c r="AB416" s="4">
        <v>0</v>
      </c>
      <c r="AC416" s="3">
        <v>2</v>
      </c>
      <c r="AD416" s="4">
        <v>0</v>
      </c>
      <c r="AE416" s="164">
        <f t="shared" ref="AE416" si="2594">+AG416</f>
        <v>18</v>
      </c>
      <c r="AF416" s="166" t="s">
        <v>1226</v>
      </c>
      <c r="AG416" s="18">
        <v>18</v>
      </c>
      <c r="AH416" s="5">
        <v>0</v>
      </c>
      <c r="AI416" s="164">
        <f t="shared" si="2591"/>
        <v>18</v>
      </c>
      <c r="AJ416" s="166" t="s">
        <v>1226</v>
      </c>
      <c r="AK416" s="164">
        <f t="shared" si="2587"/>
        <v>0</v>
      </c>
      <c r="AL416" s="166" t="s">
        <v>1226</v>
      </c>
      <c r="AM416" s="3">
        <v>0</v>
      </c>
      <c r="AN416" s="4">
        <v>0</v>
      </c>
      <c r="AO416" s="164">
        <f t="shared" si="2588"/>
        <v>0</v>
      </c>
      <c r="AP416" s="166" t="s">
        <v>1226</v>
      </c>
      <c r="AQ416" s="540"/>
      <c r="AR416" s="3">
        <v>0</v>
      </c>
      <c r="AS416" s="4">
        <v>0</v>
      </c>
      <c r="AT416" s="164">
        <f t="shared" si="2574"/>
        <v>0</v>
      </c>
      <c r="AU416" s="166" t="s">
        <v>1226</v>
      </c>
      <c r="AV416" s="164">
        <f t="shared" ref="AV416:AV420" si="2595">+AX416</f>
        <v>0</v>
      </c>
      <c r="AW416" s="166" t="s">
        <v>1226</v>
      </c>
      <c r="AX416" s="164">
        <f t="shared" si="2575"/>
        <v>0</v>
      </c>
      <c r="AY416" s="166" t="s">
        <v>1226</v>
      </c>
      <c r="AZ416" s="164">
        <f t="shared" si="2576"/>
        <v>0</v>
      </c>
      <c r="BA416" s="166" t="s">
        <v>1226</v>
      </c>
      <c r="BB416" s="3">
        <v>0</v>
      </c>
      <c r="BC416" s="4">
        <v>0</v>
      </c>
      <c r="BD416" s="3">
        <v>0</v>
      </c>
      <c r="BE416" s="4">
        <v>0</v>
      </c>
      <c r="BF416" s="10">
        <v>0</v>
      </c>
      <c r="BG416" s="4">
        <v>0</v>
      </c>
      <c r="BH416" s="10">
        <v>0</v>
      </c>
      <c r="BI416" s="4">
        <v>0</v>
      </c>
      <c r="BJ416" s="164">
        <f t="shared" si="2578"/>
        <v>0</v>
      </c>
      <c r="BK416" s="166" t="s">
        <v>1226</v>
      </c>
      <c r="BL416" s="18">
        <v>0</v>
      </c>
      <c r="BM416" s="5">
        <v>0</v>
      </c>
      <c r="BN416" s="164">
        <f t="shared" si="2579"/>
        <v>0</v>
      </c>
      <c r="BO416" s="166" t="s">
        <v>1226</v>
      </c>
      <c r="BP416" s="164">
        <f t="shared" si="2580"/>
        <v>0</v>
      </c>
      <c r="BQ416" s="166" t="s">
        <v>1226</v>
      </c>
      <c r="BR416" s="164">
        <f t="shared" si="2593"/>
        <v>0</v>
      </c>
      <c r="BS416" s="166" t="s">
        <v>1226</v>
      </c>
      <c r="BT416" s="132"/>
      <c r="BU416" s="164">
        <f>+BW416</f>
        <v>0</v>
      </c>
      <c r="BV416" s="166" t="s">
        <v>1226</v>
      </c>
      <c r="BW416" s="18">
        <v>0</v>
      </c>
      <c r="BX416" s="40">
        <v>0</v>
      </c>
      <c r="BY416" s="164">
        <f t="shared" si="2590"/>
        <v>0</v>
      </c>
      <c r="BZ416" s="166" t="s">
        <v>1226</v>
      </c>
      <c r="CA416" s="146"/>
      <c r="CB416" s="147"/>
      <c r="CC416" s="96"/>
      <c r="CD416" s="55"/>
      <c r="CE416" s="96"/>
      <c r="CF416" s="147"/>
      <c r="CG416" s="146"/>
      <c r="CH416" s="146"/>
      <c r="CL416" s="26"/>
    </row>
    <row r="417" spans="1:94" ht="16.5" hidden="1">
      <c r="A417" t="s">
        <v>1535</v>
      </c>
      <c r="B417" s="71">
        <v>20120</v>
      </c>
      <c r="C417" s="71"/>
      <c r="D417" s="16" t="s">
        <v>970</v>
      </c>
      <c r="E417" t="s">
        <v>822</v>
      </c>
      <c r="G417" s="16" t="s">
        <v>37</v>
      </c>
      <c r="H417" s="197" t="s">
        <v>1467</v>
      </c>
      <c r="I417" s="164">
        <f t="shared" ref="I417" si="2596">+K417</f>
        <v>0</v>
      </c>
      <c r="J417" s="166" t="s">
        <v>1226</v>
      </c>
      <c r="K417" s="164">
        <v>0</v>
      </c>
      <c r="L417" s="166" t="s">
        <v>1226</v>
      </c>
      <c r="M417" s="164">
        <f t="shared" si="2569"/>
        <v>0</v>
      </c>
      <c r="N417" s="166" t="s">
        <v>1226</v>
      </c>
      <c r="O417" s="164">
        <v>0</v>
      </c>
      <c r="P417" s="166" t="s">
        <v>1226</v>
      </c>
      <c r="Q417" s="10">
        <v>1</v>
      </c>
      <c r="R417" s="10">
        <v>0</v>
      </c>
      <c r="S417" s="3">
        <v>3</v>
      </c>
      <c r="T417" s="4">
        <v>0</v>
      </c>
      <c r="U417" s="164">
        <f t="shared" si="2583"/>
        <v>3</v>
      </c>
      <c r="V417" s="166" t="s">
        <v>1226</v>
      </c>
      <c r="W417" s="10">
        <v>0</v>
      </c>
      <c r="X417" s="4">
        <v>0</v>
      </c>
      <c r="Y417" s="10">
        <v>1</v>
      </c>
      <c r="Z417" s="4">
        <v>2</v>
      </c>
      <c r="AA417" s="10">
        <v>20</v>
      </c>
      <c r="AB417" s="4">
        <v>20</v>
      </c>
      <c r="AC417" s="3">
        <v>0</v>
      </c>
      <c r="AD417" s="4">
        <v>2</v>
      </c>
      <c r="AE417" s="164">
        <f t="shared" ref="AE417" si="2597">+AG417</f>
        <v>6</v>
      </c>
      <c r="AF417" s="166" t="s">
        <v>1226</v>
      </c>
      <c r="AG417" s="18">
        <v>6</v>
      </c>
      <c r="AH417" s="5" t="s">
        <v>348</v>
      </c>
      <c r="AI417" s="164">
        <f t="shared" si="2591"/>
        <v>6</v>
      </c>
      <c r="AJ417" s="166" t="s">
        <v>1226</v>
      </c>
      <c r="AK417" s="164">
        <f t="shared" si="2587"/>
        <v>0</v>
      </c>
      <c r="AL417" s="166" t="s">
        <v>1226</v>
      </c>
      <c r="AM417" s="3">
        <v>0</v>
      </c>
      <c r="AN417" s="4">
        <v>0</v>
      </c>
      <c r="AO417" s="164">
        <f t="shared" si="2588"/>
        <v>0</v>
      </c>
      <c r="AP417" s="166" t="s">
        <v>1226</v>
      </c>
      <c r="AQ417" s="540"/>
      <c r="AR417" s="3">
        <v>0</v>
      </c>
      <c r="AS417" s="4">
        <v>0</v>
      </c>
      <c r="AT417" s="164">
        <f t="shared" si="2574"/>
        <v>0</v>
      </c>
      <c r="AU417" s="166" t="s">
        <v>1226</v>
      </c>
      <c r="AV417" s="164">
        <f t="shared" si="2595"/>
        <v>0</v>
      </c>
      <c r="AW417" s="166" t="s">
        <v>1226</v>
      </c>
      <c r="AX417" s="164">
        <f t="shared" si="2575"/>
        <v>0</v>
      </c>
      <c r="AY417" s="166" t="s">
        <v>1226</v>
      </c>
      <c r="AZ417" s="164">
        <f t="shared" si="2576"/>
        <v>0</v>
      </c>
      <c r="BA417" s="166" t="s">
        <v>1226</v>
      </c>
      <c r="BB417" s="3">
        <v>0</v>
      </c>
      <c r="BC417" s="4">
        <v>0</v>
      </c>
      <c r="BD417" s="3">
        <v>0</v>
      </c>
      <c r="BE417" s="4">
        <v>0</v>
      </c>
      <c r="BF417" s="10">
        <v>0</v>
      </c>
      <c r="BG417" s="4">
        <v>0</v>
      </c>
      <c r="BH417" s="10">
        <v>0</v>
      </c>
      <c r="BI417" s="4">
        <v>0</v>
      </c>
      <c r="BJ417" s="164">
        <f t="shared" si="2578"/>
        <v>0</v>
      </c>
      <c r="BK417" s="166" t="s">
        <v>1226</v>
      </c>
      <c r="BL417" s="18">
        <v>0</v>
      </c>
      <c r="BM417" s="5">
        <v>0</v>
      </c>
      <c r="BN417" s="164">
        <f t="shared" si="2579"/>
        <v>0</v>
      </c>
      <c r="BO417" s="166" t="s">
        <v>1226</v>
      </c>
      <c r="BP417" s="164">
        <f t="shared" si="2580"/>
        <v>0</v>
      </c>
      <c r="BQ417" s="166" t="s">
        <v>1226</v>
      </c>
      <c r="BR417" s="164">
        <f t="shared" ref="BR417:BR423" si="2598">+BP417</f>
        <v>0</v>
      </c>
      <c r="BS417" s="166" t="s">
        <v>1226</v>
      </c>
      <c r="BT417" s="132"/>
      <c r="BU417" s="164">
        <f>+BR417</f>
        <v>0</v>
      </c>
      <c r="BV417" s="166" t="s">
        <v>1226</v>
      </c>
      <c r="BW417" s="164">
        <f t="shared" ref="BW417" si="2599">+BU417</f>
        <v>0</v>
      </c>
      <c r="BX417" s="166" t="s">
        <v>1226</v>
      </c>
      <c r="BY417" s="164">
        <f t="shared" ref="BY417" si="2600">+BW417</f>
        <v>0</v>
      </c>
      <c r="BZ417" s="166" t="s">
        <v>1226</v>
      </c>
      <c r="CA417" s="146"/>
      <c r="CB417" s="147"/>
      <c r="CC417" s="96"/>
      <c r="CD417" s="55"/>
      <c r="CE417" s="96"/>
      <c r="CF417" s="147"/>
      <c r="CG417" s="146"/>
      <c r="CH417" s="146"/>
      <c r="CL417" s="26"/>
    </row>
    <row r="418" spans="1:94" ht="16.5" hidden="1">
      <c r="A418" t="s">
        <v>1535</v>
      </c>
      <c r="B418" s="71">
        <v>20120</v>
      </c>
      <c r="C418" s="71"/>
      <c r="D418" s="16" t="s">
        <v>970</v>
      </c>
      <c r="E418" t="s">
        <v>822</v>
      </c>
      <c r="G418" s="16" t="s">
        <v>37</v>
      </c>
      <c r="H418" s="197" t="s">
        <v>1471</v>
      </c>
      <c r="I418" s="20">
        <v>0</v>
      </c>
      <c r="J418" s="166" t="s">
        <v>54</v>
      </c>
      <c r="K418" s="164">
        <f t="shared" ref="K418:K427" si="2601">+M418</f>
        <v>0</v>
      </c>
      <c r="L418" s="166" t="s">
        <v>1226</v>
      </c>
      <c r="M418" s="164">
        <f t="shared" si="2569"/>
        <v>0</v>
      </c>
      <c r="N418" s="166" t="s">
        <v>1226</v>
      </c>
      <c r="O418" s="164">
        <f t="shared" si="2570"/>
        <v>0</v>
      </c>
      <c r="P418" s="166" t="s">
        <v>1226</v>
      </c>
      <c r="Q418" s="10">
        <v>0</v>
      </c>
      <c r="R418" s="10">
        <v>0</v>
      </c>
      <c r="S418" s="3">
        <v>0</v>
      </c>
      <c r="T418" s="4">
        <v>0</v>
      </c>
      <c r="U418" s="164">
        <f t="shared" si="2583"/>
        <v>0</v>
      </c>
      <c r="V418" s="166" t="s">
        <v>1226</v>
      </c>
      <c r="W418" s="10">
        <v>0</v>
      </c>
      <c r="X418" s="4">
        <v>0</v>
      </c>
      <c r="Y418" s="10">
        <v>0</v>
      </c>
      <c r="Z418" s="4">
        <v>2</v>
      </c>
      <c r="AA418" s="10">
        <v>7</v>
      </c>
      <c r="AB418" s="4">
        <v>10</v>
      </c>
      <c r="AC418" s="3">
        <v>0</v>
      </c>
      <c r="AD418" s="4">
        <v>0</v>
      </c>
      <c r="AE418" s="164">
        <f t="shared" ref="AE418" si="2602">+AG418</f>
        <v>0</v>
      </c>
      <c r="AF418" s="166" t="s">
        <v>1226</v>
      </c>
      <c r="AG418" s="18">
        <v>0</v>
      </c>
      <c r="AH418" s="5">
        <v>0</v>
      </c>
      <c r="AI418" s="164">
        <f t="shared" si="2591"/>
        <v>0</v>
      </c>
      <c r="AJ418" s="166" t="s">
        <v>1226</v>
      </c>
      <c r="AK418" s="164">
        <f t="shared" si="2587"/>
        <v>0</v>
      </c>
      <c r="AL418" s="166" t="s">
        <v>1226</v>
      </c>
      <c r="AM418" s="3">
        <v>0</v>
      </c>
      <c r="AN418" s="4">
        <v>0</v>
      </c>
      <c r="AO418" s="164">
        <f t="shared" si="2588"/>
        <v>0</v>
      </c>
      <c r="AP418" s="166" t="s">
        <v>1226</v>
      </c>
      <c r="AQ418" s="540"/>
      <c r="AR418" s="3">
        <v>0</v>
      </c>
      <c r="AS418" s="4">
        <v>0</v>
      </c>
      <c r="AT418" s="164">
        <f t="shared" si="2574"/>
        <v>0</v>
      </c>
      <c r="AU418" s="166" t="s">
        <v>1226</v>
      </c>
      <c r="AV418" s="164">
        <f t="shared" si="2595"/>
        <v>0</v>
      </c>
      <c r="AW418" s="166" t="s">
        <v>1226</v>
      </c>
      <c r="AX418" s="164">
        <f t="shared" si="2575"/>
        <v>0</v>
      </c>
      <c r="AY418" s="166" t="s">
        <v>1226</v>
      </c>
      <c r="AZ418" s="164">
        <f t="shared" si="2576"/>
        <v>0</v>
      </c>
      <c r="BA418" s="166" t="s">
        <v>1226</v>
      </c>
      <c r="BB418" s="3">
        <v>0</v>
      </c>
      <c r="BC418" s="4">
        <v>0</v>
      </c>
      <c r="BD418" s="3">
        <v>0</v>
      </c>
      <c r="BE418" s="4">
        <v>0</v>
      </c>
      <c r="BF418" s="10">
        <v>0</v>
      </c>
      <c r="BG418" s="4">
        <v>0</v>
      </c>
      <c r="BH418" s="10">
        <v>0</v>
      </c>
      <c r="BI418" s="4">
        <v>0</v>
      </c>
      <c r="BJ418" s="164">
        <f t="shared" si="2578"/>
        <v>0</v>
      </c>
      <c r="BK418" s="166" t="s">
        <v>1226</v>
      </c>
      <c r="BL418" s="18">
        <v>0</v>
      </c>
      <c r="BM418" s="5">
        <v>0</v>
      </c>
      <c r="BN418" s="164">
        <f t="shared" si="2579"/>
        <v>0</v>
      </c>
      <c r="BO418" s="166" t="s">
        <v>1226</v>
      </c>
      <c r="BP418" s="164">
        <f t="shared" si="2580"/>
        <v>0</v>
      </c>
      <c r="BQ418" s="166" t="s">
        <v>1226</v>
      </c>
      <c r="BR418" s="164">
        <f t="shared" si="2598"/>
        <v>0</v>
      </c>
      <c r="BS418" s="166" t="s">
        <v>1226</v>
      </c>
      <c r="BT418" s="132"/>
      <c r="BU418" s="164">
        <f>+BW418</f>
        <v>0</v>
      </c>
      <c r="BV418" s="166" t="s">
        <v>1226</v>
      </c>
      <c r="BW418" s="18">
        <v>0</v>
      </c>
      <c r="BX418" s="40">
        <v>0</v>
      </c>
      <c r="BY418" s="164">
        <f t="shared" ref="BY418" si="2603">+BW418</f>
        <v>0</v>
      </c>
      <c r="BZ418" s="166" t="s">
        <v>1226</v>
      </c>
      <c r="CA418" s="146"/>
      <c r="CB418" s="147"/>
      <c r="CC418" s="96"/>
      <c r="CD418" s="55"/>
      <c r="CE418" s="96"/>
      <c r="CF418" s="147"/>
      <c r="CG418" s="146"/>
      <c r="CH418" s="146"/>
      <c r="CL418" s="26"/>
    </row>
    <row r="419" spans="1:94" ht="16.5" hidden="1">
      <c r="A419" t="s">
        <v>1535</v>
      </c>
      <c r="B419" s="71">
        <v>20120</v>
      </c>
      <c r="C419" s="71"/>
      <c r="D419" s="16" t="s">
        <v>970</v>
      </c>
      <c r="E419" t="s">
        <v>822</v>
      </c>
      <c r="G419" s="16" t="s">
        <v>37</v>
      </c>
      <c r="H419" s="197" t="s">
        <v>1470</v>
      </c>
      <c r="I419" s="20">
        <v>0</v>
      </c>
      <c r="J419" s="166" t="s">
        <v>54</v>
      </c>
      <c r="K419" s="164">
        <f t="shared" si="2601"/>
        <v>0</v>
      </c>
      <c r="L419" s="166" t="s">
        <v>1226</v>
      </c>
      <c r="M419" s="164">
        <f t="shared" si="2569"/>
        <v>0</v>
      </c>
      <c r="N419" s="166" t="s">
        <v>1226</v>
      </c>
      <c r="O419" s="164">
        <f t="shared" si="2570"/>
        <v>0</v>
      </c>
      <c r="P419" s="166" t="s">
        <v>1226</v>
      </c>
      <c r="Q419" s="10">
        <v>0</v>
      </c>
      <c r="R419" s="10">
        <v>0</v>
      </c>
      <c r="S419" s="3">
        <v>0</v>
      </c>
      <c r="T419" s="4">
        <v>0</v>
      </c>
      <c r="U419" s="164">
        <f t="shared" si="2583"/>
        <v>0</v>
      </c>
      <c r="V419" s="166" t="s">
        <v>1226</v>
      </c>
      <c r="W419" s="10">
        <v>0</v>
      </c>
      <c r="X419" s="4">
        <v>0</v>
      </c>
      <c r="Y419" s="10">
        <v>0</v>
      </c>
      <c r="Z419" s="4">
        <v>0</v>
      </c>
      <c r="AA419" s="10">
        <v>0</v>
      </c>
      <c r="AB419" s="4">
        <v>0</v>
      </c>
      <c r="AC419" s="3">
        <v>0</v>
      </c>
      <c r="AD419" s="4">
        <v>0</v>
      </c>
      <c r="AE419" s="164">
        <f>+AG419</f>
        <v>2</v>
      </c>
      <c r="AF419" s="166">
        <f>+AH419</f>
        <v>24</v>
      </c>
      <c r="AG419" s="18">
        <v>2</v>
      </c>
      <c r="AH419" s="5">
        <v>24</v>
      </c>
      <c r="AI419" s="164">
        <f t="shared" ref="AI419:AI420" si="2604">+AG419</f>
        <v>2</v>
      </c>
      <c r="AJ419" s="166">
        <f t="shared" ref="AJ419" si="2605">+AH419</f>
        <v>24</v>
      </c>
      <c r="AK419" s="164">
        <f t="shared" si="2587"/>
        <v>0</v>
      </c>
      <c r="AL419" s="166" t="s">
        <v>1226</v>
      </c>
      <c r="AM419" s="3">
        <v>0</v>
      </c>
      <c r="AN419" s="4">
        <v>0</v>
      </c>
      <c r="AO419" s="164">
        <f t="shared" si="2588"/>
        <v>0</v>
      </c>
      <c r="AP419" s="166" t="s">
        <v>1226</v>
      </c>
      <c r="AQ419" s="540"/>
      <c r="AR419" s="3">
        <v>0</v>
      </c>
      <c r="AS419" s="4">
        <v>0</v>
      </c>
      <c r="AT419" s="164">
        <f t="shared" si="2574"/>
        <v>0</v>
      </c>
      <c r="AU419" s="166" t="s">
        <v>1226</v>
      </c>
      <c r="AV419" s="164">
        <f t="shared" si="2595"/>
        <v>0</v>
      </c>
      <c r="AW419" s="166" t="s">
        <v>1226</v>
      </c>
      <c r="AX419" s="164">
        <f t="shared" si="2575"/>
        <v>0</v>
      </c>
      <c r="AY419" s="166" t="s">
        <v>1226</v>
      </c>
      <c r="AZ419" s="164">
        <f t="shared" si="2576"/>
        <v>0</v>
      </c>
      <c r="BA419" s="166" t="s">
        <v>1226</v>
      </c>
      <c r="BB419" s="3">
        <v>0</v>
      </c>
      <c r="BC419" s="4">
        <v>0</v>
      </c>
      <c r="BD419" s="3">
        <v>0</v>
      </c>
      <c r="BE419" s="4">
        <v>0</v>
      </c>
      <c r="BF419" s="10">
        <v>0</v>
      </c>
      <c r="BG419" s="4">
        <v>0</v>
      </c>
      <c r="BH419" s="10">
        <v>0</v>
      </c>
      <c r="BI419" s="4">
        <v>0</v>
      </c>
      <c r="BJ419" s="164">
        <f t="shared" si="2578"/>
        <v>0</v>
      </c>
      <c r="BK419" s="166" t="s">
        <v>1226</v>
      </c>
      <c r="BL419" s="18">
        <v>0</v>
      </c>
      <c r="BM419" s="5">
        <v>0</v>
      </c>
      <c r="BN419" s="164">
        <f t="shared" si="2579"/>
        <v>0</v>
      </c>
      <c r="BO419" s="166" t="s">
        <v>1226</v>
      </c>
      <c r="BP419" s="164">
        <f t="shared" si="2580"/>
        <v>0</v>
      </c>
      <c r="BQ419" s="166" t="s">
        <v>1226</v>
      </c>
      <c r="BR419" s="164">
        <f t="shared" si="2598"/>
        <v>0</v>
      </c>
      <c r="BS419" s="166" t="s">
        <v>1226</v>
      </c>
      <c r="BT419" s="132"/>
      <c r="BU419" s="164">
        <f>+BW419</f>
        <v>0</v>
      </c>
      <c r="BV419" s="166" t="s">
        <v>1226</v>
      </c>
      <c r="BW419" s="18">
        <v>0</v>
      </c>
      <c r="BX419" s="40">
        <v>0</v>
      </c>
      <c r="BY419" s="164">
        <f t="shared" ref="BY419:BY420" si="2606">+BW419</f>
        <v>0</v>
      </c>
      <c r="BZ419" s="166" t="s">
        <v>1226</v>
      </c>
      <c r="CA419" s="146"/>
      <c r="CB419" s="147"/>
      <c r="CC419" s="96"/>
      <c r="CD419" s="55"/>
      <c r="CE419" s="96"/>
      <c r="CF419" s="147"/>
      <c r="CG419" s="146"/>
      <c r="CH419" s="146"/>
      <c r="CL419" s="26"/>
    </row>
    <row r="420" spans="1:94" ht="16.5" hidden="1">
      <c r="A420" t="s">
        <v>1535</v>
      </c>
      <c r="B420" s="71">
        <v>20120</v>
      </c>
      <c r="C420" s="71"/>
      <c r="D420" s="16" t="s">
        <v>970</v>
      </c>
      <c r="E420" t="s">
        <v>822</v>
      </c>
      <c r="G420" s="16" t="s">
        <v>37</v>
      </c>
      <c r="H420" s="197" t="s">
        <v>1469</v>
      </c>
      <c r="I420" s="20">
        <v>0</v>
      </c>
      <c r="J420" s="166" t="s">
        <v>54</v>
      </c>
      <c r="K420" s="164">
        <f t="shared" si="2601"/>
        <v>0</v>
      </c>
      <c r="L420" s="166" t="s">
        <v>1226</v>
      </c>
      <c r="M420" s="164">
        <f t="shared" si="2569"/>
        <v>0</v>
      </c>
      <c r="N420" s="166" t="s">
        <v>1226</v>
      </c>
      <c r="O420" s="164">
        <f t="shared" si="2570"/>
        <v>0</v>
      </c>
      <c r="P420" s="166" t="s">
        <v>1226</v>
      </c>
      <c r="Q420" s="10">
        <v>0</v>
      </c>
      <c r="R420" s="10">
        <v>0</v>
      </c>
      <c r="S420" s="3">
        <v>0</v>
      </c>
      <c r="T420" s="4">
        <v>0</v>
      </c>
      <c r="U420" s="164">
        <f t="shared" si="2583"/>
        <v>0</v>
      </c>
      <c r="V420" s="166" t="s">
        <v>1226</v>
      </c>
      <c r="W420" s="10">
        <v>0</v>
      </c>
      <c r="X420" s="4">
        <v>0</v>
      </c>
      <c r="Y420" s="10">
        <v>0</v>
      </c>
      <c r="Z420" s="4">
        <v>0</v>
      </c>
      <c r="AA420" s="10">
        <v>0</v>
      </c>
      <c r="AB420" s="4">
        <v>0</v>
      </c>
      <c r="AC420" s="3">
        <v>0</v>
      </c>
      <c r="AD420" s="4">
        <v>2</v>
      </c>
      <c r="AE420" s="164">
        <f t="shared" ref="AE420" si="2607">+AG420</f>
        <v>0</v>
      </c>
      <c r="AF420" s="166" t="s">
        <v>1226</v>
      </c>
      <c r="AG420" s="18">
        <v>0</v>
      </c>
      <c r="AH420" s="5">
        <v>0</v>
      </c>
      <c r="AI420" s="164">
        <f t="shared" si="2604"/>
        <v>0</v>
      </c>
      <c r="AJ420" s="166" t="s">
        <v>1226</v>
      </c>
      <c r="AK420" s="164">
        <f t="shared" si="2587"/>
        <v>0</v>
      </c>
      <c r="AL420" s="166" t="s">
        <v>1226</v>
      </c>
      <c r="AM420" s="3">
        <v>0</v>
      </c>
      <c r="AN420" s="4">
        <v>0</v>
      </c>
      <c r="AO420" s="164">
        <f t="shared" si="2588"/>
        <v>0</v>
      </c>
      <c r="AP420" s="166" t="s">
        <v>1226</v>
      </c>
      <c r="AQ420" s="540"/>
      <c r="AR420" s="3">
        <v>0</v>
      </c>
      <c r="AS420" s="4">
        <v>0</v>
      </c>
      <c r="AT420" s="164">
        <f t="shared" si="2574"/>
        <v>0</v>
      </c>
      <c r="AU420" s="166" t="s">
        <v>1226</v>
      </c>
      <c r="AV420" s="164">
        <f t="shared" si="2595"/>
        <v>0</v>
      </c>
      <c r="AW420" s="166" t="s">
        <v>1226</v>
      </c>
      <c r="AX420" s="164">
        <f t="shared" si="2575"/>
        <v>0</v>
      </c>
      <c r="AY420" s="166" t="s">
        <v>1226</v>
      </c>
      <c r="AZ420" s="164">
        <f t="shared" si="2576"/>
        <v>0</v>
      </c>
      <c r="BA420" s="166" t="s">
        <v>1226</v>
      </c>
      <c r="BB420" s="3">
        <v>0</v>
      </c>
      <c r="BC420" s="4">
        <v>0</v>
      </c>
      <c r="BD420" s="3">
        <v>0</v>
      </c>
      <c r="BE420" s="4">
        <v>0</v>
      </c>
      <c r="BF420" s="10">
        <v>0</v>
      </c>
      <c r="BG420" s="4">
        <v>0</v>
      </c>
      <c r="BH420" s="10">
        <v>0</v>
      </c>
      <c r="BI420" s="4">
        <v>0</v>
      </c>
      <c r="BJ420" s="164">
        <f t="shared" si="2578"/>
        <v>0</v>
      </c>
      <c r="BK420" s="166" t="s">
        <v>1226</v>
      </c>
      <c r="BL420" s="18">
        <v>0</v>
      </c>
      <c r="BM420" s="5">
        <v>0</v>
      </c>
      <c r="BN420" s="164">
        <f t="shared" si="2579"/>
        <v>0</v>
      </c>
      <c r="BO420" s="166" t="s">
        <v>1226</v>
      </c>
      <c r="BP420" s="164">
        <f t="shared" si="2580"/>
        <v>0</v>
      </c>
      <c r="BQ420" s="166" t="s">
        <v>1226</v>
      </c>
      <c r="BR420" s="164">
        <f t="shared" si="2598"/>
        <v>0</v>
      </c>
      <c r="BS420" s="166" t="s">
        <v>1226</v>
      </c>
      <c r="BT420" s="132"/>
      <c r="BU420" s="164">
        <f>+BR420</f>
        <v>0</v>
      </c>
      <c r="BV420" s="166" t="s">
        <v>1226</v>
      </c>
      <c r="BW420" s="164">
        <f t="shared" ref="BW420" si="2608">+BU420</f>
        <v>0</v>
      </c>
      <c r="BX420" s="166" t="s">
        <v>1226</v>
      </c>
      <c r="BY420" s="164">
        <f t="shared" si="2606"/>
        <v>0</v>
      </c>
      <c r="BZ420" s="166" t="s">
        <v>1226</v>
      </c>
      <c r="CA420" s="146"/>
      <c r="CB420" s="147"/>
      <c r="CC420" s="96"/>
      <c r="CD420" s="55"/>
      <c r="CE420" s="96"/>
      <c r="CF420" s="147"/>
      <c r="CG420" s="146"/>
      <c r="CH420" s="146"/>
      <c r="CL420" s="26"/>
    </row>
    <row r="421" spans="1:94" ht="16.5" hidden="1">
      <c r="A421" t="s">
        <v>1535</v>
      </c>
      <c r="B421" s="71">
        <v>20120</v>
      </c>
      <c r="C421" s="71"/>
      <c r="D421" s="16" t="s">
        <v>970</v>
      </c>
      <c r="E421" t="s">
        <v>822</v>
      </c>
      <c r="G421" s="16" t="s">
        <v>37</v>
      </c>
      <c r="H421" s="197" t="s">
        <v>1468</v>
      </c>
      <c r="I421" s="9"/>
      <c r="J421" s="2"/>
      <c r="K421" s="164">
        <f t="shared" si="2601"/>
        <v>1</v>
      </c>
      <c r="L421" s="166" t="s">
        <v>1226</v>
      </c>
      <c r="M421" s="164">
        <f t="shared" si="2569"/>
        <v>1</v>
      </c>
      <c r="N421" s="166" t="s">
        <v>1226</v>
      </c>
      <c r="O421" s="164">
        <f>+Q421</f>
        <v>1</v>
      </c>
      <c r="P421" s="166" t="s">
        <v>1226</v>
      </c>
      <c r="Q421" s="10">
        <v>1</v>
      </c>
      <c r="R421" s="10" t="s">
        <v>971</v>
      </c>
      <c r="S421" s="3">
        <v>0</v>
      </c>
      <c r="T421" s="4">
        <v>0</v>
      </c>
      <c r="U421" s="164">
        <f t="shared" si="2583"/>
        <v>0</v>
      </c>
      <c r="V421" s="166" t="s">
        <v>1226</v>
      </c>
      <c r="W421" s="10">
        <v>0</v>
      </c>
      <c r="X421" s="4">
        <v>0</v>
      </c>
      <c r="Y421" s="10">
        <v>0</v>
      </c>
      <c r="Z421" s="4">
        <v>0</v>
      </c>
      <c r="AA421" s="10">
        <v>1</v>
      </c>
      <c r="AB421" s="4">
        <v>2</v>
      </c>
      <c r="AC421" s="3">
        <v>0</v>
      </c>
      <c r="AD421" s="4">
        <v>0</v>
      </c>
      <c r="AE421" s="164">
        <f t="shared" ref="AE421" si="2609">+AG421</f>
        <v>0</v>
      </c>
      <c r="AF421" s="166" t="s">
        <v>1226</v>
      </c>
      <c r="AG421" s="10">
        <v>0</v>
      </c>
      <c r="AH421" s="4">
        <v>0</v>
      </c>
      <c r="AI421" s="164">
        <f t="shared" ref="AI421" si="2610">+AG421</f>
        <v>0</v>
      </c>
      <c r="AJ421" s="166" t="s">
        <v>1226</v>
      </c>
      <c r="AK421" s="164">
        <f t="shared" si="2587"/>
        <v>0</v>
      </c>
      <c r="AL421" s="166" t="s">
        <v>1226</v>
      </c>
      <c r="AM421" s="3">
        <v>0</v>
      </c>
      <c r="AN421" s="4">
        <v>0</v>
      </c>
      <c r="AO421" s="164">
        <f t="shared" ref="AO421" si="2611">+AM421</f>
        <v>0</v>
      </c>
      <c r="AP421" s="166" t="s">
        <v>1226</v>
      </c>
      <c r="AQ421" s="540"/>
      <c r="AR421" s="39">
        <v>0</v>
      </c>
      <c r="AS421" s="4">
        <v>0</v>
      </c>
      <c r="AT421" s="164">
        <f t="shared" si="2574"/>
        <v>0</v>
      </c>
      <c r="AU421" s="166" t="s">
        <v>1226</v>
      </c>
      <c r="AV421" s="39">
        <v>0</v>
      </c>
      <c r="AW421" s="4">
        <v>0</v>
      </c>
      <c r="AX421" s="164">
        <f t="shared" si="2575"/>
        <v>0</v>
      </c>
      <c r="AY421" s="166" t="s">
        <v>1226</v>
      </c>
      <c r="AZ421" s="164">
        <f t="shared" si="2576"/>
        <v>0</v>
      </c>
      <c r="BA421" s="166" t="s">
        <v>1226</v>
      </c>
      <c r="BB421" s="3">
        <v>0</v>
      </c>
      <c r="BC421" s="4">
        <v>0</v>
      </c>
      <c r="BD421" s="3">
        <v>0</v>
      </c>
      <c r="BE421" s="4">
        <v>0</v>
      </c>
      <c r="BF421" s="164">
        <f t="shared" ref="BF421" si="2612">+BD421</f>
        <v>0</v>
      </c>
      <c r="BG421" s="166" t="s">
        <v>1226</v>
      </c>
      <c r="BH421" s="10">
        <v>0</v>
      </c>
      <c r="BI421" s="4">
        <v>0</v>
      </c>
      <c r="BJ421" s="164">
        <f t="shared" si="2578"/>
        <v>0</v>
      </c>
      <c r="BK421" s="166" t="s">
        <v>1226</v>
      </c>
      <c r="BL421" s="18">
        <v>0</v>
      </c>
      <c r="BM421" s="5">
        <v>0</v>
      </c>
      <c r="BN421" s="164">
        <f t="shared" si="2579"/>
        <v>0</v>
      </c>
      <c r="BO421" s="166" t="s">
        <v>1226</v>
      </c>
      <c r="BP421" s="164">
        <f t="shared" si="2580"/>
        <v>0</v>
      </c>
      <c r="BQ421" s="166" t="s">
        <v>1226</v>
      </c>
      <c r="BR421" s="164">
        <f t="shared" si="2598"/>
        <v>0</v>
      </c>
      <c r="BS421" s="166" t="s">
        <v>1226</v>
      </c>
      <c r="BT421" s="132"/>
      <c r="BU421" s="164">
        <f>+BW421</f>
        <v>0</v>
      </c>
      <c r="BV421" s="166" t="s">
        <v>1226</v>
      </c>
      <c r="BW421" s="18">
        <v>0</v>
      </c>
      <c r="BX421" s="40">
        <v>0</v>
      </c>
      <c r="BY421" s="164">
        <f t="shared" ref="BY421" si="2613">+BW421</f>
        <v>0</v>
      </c>
      <c r="BZ421" s="166" t="s">
        <v>1226</v>
      </c>
      <c r="CA421" s="146"/>
      <c r="CB421" s="147"/>
      <c r="CC421" s="96"/>
      <c r="CD421" s="55"/>
      <c r="CE421" s="96"/>
      <c r="CF421" s="147"/>
      <c r="CG421" s="146"/>
      <c r="CH421" s="146"/>
      <c r="CI421" t="s">
        <v>975</v>
      </c>
      <c r="CL421" s="26"/>
    </row>
    <row r="422" spans="1:94" ht="20.25" hidden="1" customHeight="1">
      <c r="A422" t="s">
        <v>1535</v>
      </c>
      <c r="B422" s="71">
        <v>20014</v>
      </c>
      <c r="C422" s="71"/>
      <c r="D422" s="16" t="s">
        <v>603</v>
      </c>
      <c r="E422" t="s">
        <v>819</v>
      </c>
      <c r="F422" s="1075" t="s">
        <v>2735</v>
      </c>
      <c r="G422" s="16" t="s">
        <v>867</v>
      </c>
      <c r="H422" s="197" t="s">
        <v>1389</v>
      </c>
      <c r="I422" s="101">
        <f t="shared" ref="I422" si="2614">+K422</f>
        <v>0</v>
      </c>
      <c r="J422" s="168" t="s">
        <v>54</v>
      </c>
      <c r="K422" s="164">
        <f t="shared" si="2601"/>
        <v>0</v>
      </c>
      <c r="L422" s="166" t="s">
        <v>1226</v>
      </c>
      <c r="M422" s="164">
        <f t="shared" ref="M422" si="2615">+O422</f>
        <v>0</v>
      </c>
      <c r="N422" s="166" t="s">
        <v>1226</v>
      </c>
      <c r="O422" s="164">
        <f t="shared" ref="O422" si="2616">+Q422</f>
        <v>0</v>
      </c>
      <c r="P422" s="166" t="s">
        <v>1226</v>
      </c>
      <c r="Q422" s="10">
        <v>0</v>
      </c>
      <c r="R422" s="10">
        <v>0</v>
      </c>
      <c r="S422" s="3">
        <v>0</v>
      </c>
      <c r="T422" s="4">
        <v>0</v>
      </c>
      <c r="U422" s="164">
        <f t="shared" ref="U422" si="2617">+S422</f>
        <v>0</v>
      </c>
      <c r="V422" s="166" t="s">
        <v>1226</v>
      </c>
      <c r="W422" s="10">
        <v>0</v>
      </c>
      <c r="X422" s="4">
        <v>0</v>
      </c>
      <c r="Y422" s="164">
        <f t="shared" ref="Y422" si="2618">+AA422</f>
        <v>0</v>
      </c>
      <c r="Z422" s="166" t="s">
        <v>1226</v>
      </c>
      <c r="AA422" s="10">
        <v>0</v>
      </c>
      <c r="AB422" s="4">
        <v>0</v>
      </c>
      <c r="AC422" s="3">
        <v>1</v>
      </c>
      <c r="AD422" s="4">
        <v>0</v>
      </c>
      <c r="AE422" s="10">
        <v>6</v>
      </c>
      <c r="AF422" s="10">
        <v>1</v>
      </c>
      <c r="AG422" s="3">
        <v>17</v>
      </c>
      <c r="AH422" s="1055" t="s">
        <v>348</v>
      </c>
      <c r="AI422" s="164">
        <f t="shared" ref="AI422" si="2619">+AK422</f>
        <v>8</v>
      </c>
      <c r="AJ422" s="166" t="s">
        <v>1226</v>
      </c>
      <c r="AK422" s="164">
        <f t="shared" ref="AK422" si="2620">+AM422</f>
        <v>8</v>
      </c>
      <c r="AL422" s="166" t="s">
        <v>1226</v>
      </c>
      <c r="AM422" s="3">
        <v>8</v>
      </c>
      <c r="AN422" s="4">
        <v>0</v>
      </c>
      <c r="AO422" s="164">
        <f t="shared" ref="AO422:AO424" si="2621">+AM422</f>
        <v>8</v>
      </c>
      <c r="AP422" s="166" t="s">
        <v>1226</v>
      </c>
      <c r="AQ422" s="132"/>
      <c r="AR422" s="39">
        <v>1</v>
      </c>
      <c r="AS422" s="40">
        <v>0</v>
      </c>
      <c r="AT422" s="164">
        <f t="shared" ref="AT422:AT429" si="2622">+AV422</f>
        <v>0</v>
      </c>
      <c r="AU422" s="166" t="s">
        <v>1226</v>
      </c>
      <c r="AV422" s="39">
        <v>0</v>
      </c>
      <c r="AW422" s="40">
        <v>0</v>
      </c>
      <c r="AX422" s="164">
        <f t="shared" ref="AX422:AX423" si="2623">+AZ422</f>
        <v>0</v>
      </c>
      <c r="AY422" s="166" t="s">
        <v>1226</v>
      </c>
      <c r="AZ422" s="164">
        <f t="shared" ref="AZ422:AZ423" si="2624">+BB422</f>
        <v>0</v>
      </c>
      <c r="BA422" s="166" t="s">
        <v>1226</v>
      </c>
      <c r="BB422" s="164">
        <f t="shared" ref="BB422:BB423" si="2625">+BD422</f>
        <v>0</v>
      </c>
      <c r="BC422" s="166" t="s">
        <v>1226</v>
      </c>
      <c r="BD422" s="18">
        <v>0</v>
      </c>
      <c r="BE422" s="40">
        <v>0</v>
      </c>
      <c r="BF422" s="18">
        <v>0</v>
      </c>
      <c r="BG422" s="40">
        <v>0</v>
      </c>
      <c r="BH422" s="98">
        <v>0</v>
      </c>
      <c r="BI422" s="40">
        <v>0</v>
      </c>
      <c r="BJ422" s="164">
        <f t="shared" ref="BJ422:BJ432" si="2626">+BH422</f>
        <v>0</v>
      </c>
      <c r="BK422" s="166" t="s">
        <v>1226</v>
      </c>
      <c r="BL422" s="18">
        <v>0</v>
      </c>
      <c r="BM422" s="40">
        <v>0</v>
      </c>
      <c r="BN422" s="164">
        <f t="shared" ref="BN422:BN432" si="2627">+BL422</f>
        <v>0</v>
      </c>
      <c r="BO422" s="166" t="s">
        <v>1226</v>
      </c>
      <c r="BP422" s="164">
        <f t="shared" ref="BP422:BP432" si="2628">+BN422</f>
        <v>0</v>
      </c>
      <c r="BQ422" s="166" t="s">
        <v>1226</v>
      </c>
      <c r="BR422" s="164">
        <f t="shared" si="2598"/>
        <v>0</v>
      </c>
      <c r="BS422" s="166" t="s">
        <v>1226</v>
      </c>
      <c r="BT422" s="132"/>
      <c r="BU422" s="164">
        <f>+BW422</f>
        <v>0</v>
      </c>
      <c r="BV422" s="166" t="s">
        <v>1226</v>
      </c>
      <c r="BW422" s="18">
        <v>0</v>
      </c>
      <c r="BX422" s="40">
        <v>0</v>
      </c>
      <c r="BY422" s="164">
        <f t="shared" ref="BY422:BY423" si="2629">+BW422</f>
        <v>0</v>
      </c>
      <c r="BZ422" s="166" t="s">
        <v>1226</v>
      </c>
      <c r="CA422" s="146"/>
      <c r="CB422" s="147"/>
      <c r="CC422" s="96"/>
      <c r="CD422" s="55"/>
      <c r="CE422" s="96"/>
      <c r="CF422" s="147"/>
      <c r="CG422" s="146"/>
      <c r="CH422" s="146"/>
      <c r="CI422" t="s">
        <v>156</v>
      </c>
      <c r="CJ422" t="s">
        <v>604</v>
      </c>
      <c r="CL422" s="26"/>
      <c r="CP422" s="56"/>
    </row>
    <row r="423" spans="1:94" ht="16.5" hidden="1">
      <c r="A423" t="s">
        <v>1535</v>
      </c>
      <c r="B423" s="71">
        <v>20014</v>
      </c>
      <c r="C423" s="71"/>
      <c r="D423" s="16" t="s">
        <v>603</v>
      </c>
      <c r="E423" t="s">
        <v>819</v>
      </c>
      <c r="G423" s="16" t="s">
        <v>867</v>
      </c>
      <c r="H423" s="197" t="s">
        <v>1390</v>
      </c>
      <c r="I423" s="9"/>
      <c r="J423" s="2"/>
      <c r="K423" s="164">
        <f t="shared" si="2601"/>
        <v>0</v>
      </c>
      <c r="L423" s="166" t="s">
        <v>1226</v>
      </c>
      <c r="M423" s="164">
        <f t="shared" ref="M423:M432" si="2630">+O423</f>
        <v>0</v>
      </c>
      <c r="N423" s="166" t="s">
        <v>1226</v>
      </c>
      <c r="O423" s="164">
        <f t="shared" ref="O423:O432" si="2631">+Q423</f>
        <v>0</v>
      </c>
      <c r="P423" s="166" t="s">
        <v>1226</v>
      </c>
      <c r="Q423" s="10">
        <v>0</v>
      </c>
      <c r="R423" s="10">
        <v>0</v>
      </c>
      <c r="S423" s="3">
        <v>0</v>
      </c>
      <c r="T423" s="4">
        <v>0</v>
      </c>
      <c r="U423" s="164">
        <f t="shared" ref="U423" si="2632">+S423</f>
        <v>0</v>
      </c>
      <c r="V423" s="166" t="s">
        <v>1226</v>
      </c>
      <c r="W423" s="10">
        <v>0</v>
      </c>
      <c r="X423" s="4">
        <v>0</v>
      </c>
      <c r="Y423" s="164">
        <f t="shared" ref="Y423" si="2633">+AA423</f>
        <v>0</v>
      </c>
      <c r="Z423" s="166" t="s">
        <v>1226</v>
      </c>
      <c r="AA423" s="10">
        <v>0</v>
      </c>
      <c r="AB423" s="4">
        <v>0</v>
      </c>
      <c r="AC423" s="3">
        <v>7</v>
      </c>
      <c r="AD423" s="4">
        <v>0</v>
      </c>
      <c r="AE423" s="10">
        <v>0</v>
      </c>
      <c r="AF423" s="10">
        <v>0</v>
      </c>
      <c r="AG423" s="3">
        <v>0</v>
      </c>
      <c r="AH423" s="4">
        <v>0</v>
      </c>
      <c r="AI423" s="164">
        <f t="shared" ref="AI423:AI424" si="2634">+AK423</f>
        <v>2</v>
      </c>
      <c r="AJ423" s="166" t="s">
        <v>1226</v>
      </c>
      <c r="AK423" s="164">
        <f t="shared" ref="AK423:AK424" si="2635">+AM423</f>
        <v>2</v>
      </c>
      <c r="AL423" s="166" t="s">
        <v>1226</v>
      </c>
      <c r="AM423" s="3">
        <v>2</v>
      </c>
      <c r="AN423" s="4">
        <v>0</v>
      </c>
      <c r="AO423" s="164">
        <f t="shared" si="2621"/>
        <v>2</v>
      </c>
      <c r="AP423" s="166" t="s">
        <v>1226</v>
      </c>
      <c r="AQ423" s="133"/>
      <c r="AR423" s="39">
        <v>1</v>
      </c>
      <c r="AS423" s="5">
        <v>0</v>
      </c>
      <c r="AT423" s="164">
        <f t="shared" si="2622"/>
        <v>1</v>
      </c>
      <c r="AU423" s="166" t="s">
        <v>1226</v>
      </c>
      <c r="AV423" s="39">
        <v>1</v>
      </c>
      <c r="AW423" s="5">
        <v>0</v>
      </c>
      <c r="AX423" s="164">
        <f t="shared" si="2623"/>
        <v>0</v>
      </c>
      <c r="AY423" s="166" t="s">
        <v>1226</v>
      </c>
      <c r="AZ423" s="164">
        <f t="shared" si="2624"/>
        <v>0</v>
      </c>
      <c r="BA423" s="166" t="s">
        <v>1226</v>
      </c>
      <c r="BB423" s="164">
        <f t="shared" si="2625"/>
        <v>0</v>
      </c>
      <c r="BC423" s="166" t="s">
        <v>1226</v>
      </c>
      <c r="BD423" s="18">
        <v>0</v>
      </c>
      <c r="BE423" s="40">
        <v>0</v>
      </c>
      <c r="BF423" s="18">
        <v>0</v>
      </c>
      <c r="BG423" s="40">
        <v>0</v>
      </c>
      <c r="BH423" s="98">
        <v>0</v>
      </c>
      <c r="BI423" s="40">
        <v>0</v>
      </c>
      <c r="BJ423" s="164">
        <f t="shared" si="2626"/>
        <v>0</v>
      </c>
      <c r="BK423" s="166" t="s">
        <v>1226</v>
      </c>
      <c r="BL423" s="18">
        <v>0</v>
      </c>
      <c r="BM423" s="40">
        <v>0</v>
      </c>
      <c r="BN423" s="164">
        <f t="shared" si="2627"/>
        <v>0</v>
      </c>
      <c r="BO423" s="166" t="s">
        <v>1226</v>
      </c>
      <c r="BP423" s="164">
        <f t="shared" si="2628"/>
        <v>0</v>
      </c>
      <c r="BQ423" s="166" t="s">
        <v>1226</v>
      </c>
      <c r="BR423" s="164">
        <f t="shared" si="2598"/>
        <v>0</v>
      </c>
      <c r="BS423" s="166" t="s">
        <v>1226</v>
      </c>
      <c r="BT423" s="133"/>
      <c r="BU423" s="164">
        <f>+BR423</f>
        <v>0</v>
      </c>
      <c r="BV423" s="166" t="s">
        <v>1226</v>
      </c>
      <c r="BW423" s="164">
        <f t="shared" ref="BW423" si="2636">+BU423</f>
        <v>0</v>
      </c>
      <c r="BX423" s="166" t="s">
        <v>1226</v>
      </c>
      <c r="BY423" s="164">
        <f t="shared" si="2629"/>
        <v>0</v>
      </c>
      <c r="BZ423" s="166" t="s">
        <v>1226</v>
      </c>
      <c r="CA423" s="96"/>
      <c r="CB423" s="55"/>
      <c r="CC423" s="96"/>
      <c r="CD423" s="55"/>
      <c r="CE423" s="96"/>
      <c r="CF423" s="55"/>
      <c r="CG423" s="96"/>
      <c r="CH423" s="96"/>
      <c r="CL423" s="26"/>
      <c r="CP423" s="56"/>
    </row>
    <row r="424" spans="1:94" ht="16.5" hidden="1">
      <c r="A424" t="s">
        <v>1535</v>
      </c>
      <c r="B424" s="71">
        <v>20097</v>
      </c>
      <c r="C424" s="71"/>
      <c r="D424" s="16" t="s">
        <v>603</v>
      </c>
      <c r="E424" t="s">
        <v>819</v>
      </c>
      <c r="G424" s="16" t="s">
        <v>867</v>
      </c>
      <c r="H424" s="197" t="s">
        <v>1648</v>
      </c>
      <c r="I424" s="164">
        <v>0</v>
      </c>
      <c r="J424" s="166" t="s">
        <v>1226</v>
      </c>
      <c r="K424" s="164">
        <f t="shared" si="2601"/>
        <v>0</v>
      </c>
      <c r="L424" s="166" t="s">
        <v>1226</v>
      </c>
      <c r="M424" s="164">
        <f t="shared" si="2630"/>
        <v>0</v>
      </c>
      <c r="N424" s="166" t="s">
        <v>1226</v>
      </c>
      <c r="O424" s="164">
        <f t="shared" si="2631"/>
        <v>0</v>
      </c>
      <c r="P424" s="166" t="s">
        <v>1226</v>
      </c>
      <c r="Q424" s="3">
        <v>0</v>
      </c>
      <c r="R424" s="4">
        <v>1</v>
      </c>
      <c r="S424" s="3">
        <v>0</v>
      </c>
      <c r="T424" s="4">
        <v>1</v>
      </c>
      <c r="U424" s="164" t="s">
        <v>1226</v>
      </c>
      <c r="V424" s="166">
        <f>+X424</f>
        <v>1</v>
      </c>
      <c r="W424" s="10">
        <v>0</v>
      </c>
      <c r="X424" s="4">
        <v>1</v>
      </c>
      <c r="Y424" s="164" t="s">
        <v>1226</v>
      </c>
      <c r="Z424" s="166">
        <f>+AB424</f>
        <v>1</v>
      </c>
      <c r="AA424" s="10">
        <v>0</v>
      </c>
      <c r="AB424" s="4">
        <v>1</v>
      </c>
      <c r="AC424" s="3">
        <v>0</v>
      </c>
      <c r="AD424" s="4">
        <v>1</v>
      </c>
      <c r="AE424" s="10">
        <v>0</v>
      </c>
      <c r="AF424" s="10">
        <v>1</v>
      </c>
      <c r="AG424" s="3">
        <v>0</v>
      </c>
      <c r="AH424" s="4">
        <v>1</v>
      </c>
      <c r="AI424" s="164">
        <f t="shared" si="2634"/>
        <v>0</v>
      </c>
      <c r="AJ424" s="166" t="s">
        <v>1226</v>
      </c>
      <c r="AK424" s="164">
        <f t="shared" si="2635"/>
        <v>0</v>
      </c>
      <c r="AL424" s="166" t="s">
        <v>1226</v>
      </c>
      <c r="AM424" s="3">
        <v>0</v>
      </c>
      <c r="AN424" s="4">
        <v>0</v>
      </c>
      <c r="AO424" s="164">
        <f t="shared" si="2621"/>
        <v>0</v>
      </c>
      <c r="AP424" s="166" t="s">
        <v>1226</v>
      </c>
      <c r="AQ424" s="133"/>
      <c r="AR424" s="164">
        <f>+AT424</f>
        <v>0</v>
      </c>
      <c r="AS424" s="166" t="s">
        <v>1226</v>
      </c>
      <c r="AT424" s="164">
        <f t="shared" si="2622"/>
        <v>0</v>
      </c>
      <c r="AU424" s="166" t="s">
        <v>1226</v>
      </c>
      <c r="AV424" s="39">
        <v>0</v>
      </c>
      <c r="AW424" s="5">
        <v>0</v>
      </c>
      <c r="AX424" s="164">
        <f t="shared" ref="AX424" si="2637">+AV424</f>
        <v>0</v>
      </c>
      <c r="AY424" s="166" t="s">
        <v>1226</v>
      </c>
      <c r="AZ424" s="164">
        <f t="shared" ref="AZ424" si="2638">+AX424</f>
        <v>0</v>
      </c>
      <c r="BA424" s="166" t="s">
        <v>1226</v>
      </c>
      <c r="BB424" s="18">
        <v>0</v>
      </c>
      <c r="BC424" s="40">
        <v>0</v>
      </c>
      <c r="BD424" s="18">
        <v>0</v>
      </c>
      <c r="BE424" s="40">
        <v>0</v>
      </c>
      <c r="BF424" s="18">
        <v>0</v>
      </c>
      <c r="BG424" s="40">
        <v>0</v>
      </c>
      <c r="BH424" s="164">
        <f t="shared" ref="BH424" si="2639">+BF424</f>
        <v>0</v>
      </c>
      <c r="BI424" s="166" t="s">
        <v>1226</v>
      </c>
      <c r="BJ424" s="164">
        <f t="shared" si="2626"/>
        <v>0</v>
      </c>
      <c r="BK424" s="166" t="s">
        <v>1226</v>
      </c>
      <c r="BL424" s="18">
        <v>0</v>
      </c>
      <c r="BM424" s="40">
        <v>0</v>
      </c>
      <c r="BN424" s="164">
        <f t="shared" si="2627"/>
        <v>0</v>
      </c>
      <c r="BO424" s="166" t="s">
        <v>1226</v>
      </c>
      <c r="BP424" s="164">
        <f t="shared" si="2628"/>
        <v>0</v>
      </c>
      <c r="BQ424" s="166" t="s">
        <v>1226</v>
      </c>
      <c r="BR424" s="164">
        <f t="shared" ref="BR424" si="2640">+BP424</f>
        <v>0</v>
      </c>
      <c r="BS424" s="166" t="s">
        <v>1226</v>
      </c>
      <c r="BT424" s="133"/>
      <c r="BU424" s="164">
        <f t="shared" ref="BU424:BU432" si="2641">+BW424</f>
        <v>0</v>
      </c>
      <c r="BV424" s="166" t="s">
        <v>1226</v>
      </c>
      <c r="BW424" s="18">
        <v>0</v>
      </c>
      <c r="BX424" s="40">
        <v>0</v>
      </c>
      <c r="BY424" s="164">
        <f t="shared" ref="BY424" si="2642">+BW424</f>
        <v>0</v>
      </c>
      <c r="BZ424" s="166" t="s">
        <v>1226</v>
      </c>
      <c r="CA424" s="96"/>
      <c r="CB424" s="55"/>
      <c r="CC424" s="96"/>
      <c r="CD424" s="55"/>
      <c r="CE424" s="96"/>
      <c r="CF424" s="55"/>
      <c r="CG424" s="96"/>
      <c r="CH424" s="96"/>
      <c r="CI424" s="38" t="s">
        <v>1920</v>
      </c>
      <c r="CL424" s="26"/>
      <c r="CP424" s="56"/>
    </row>
    <row r="425" spans="1:94" ht="16.5" hidden="1">
      <c r="A425" t="s">
        <v>1535</v>
      </c>
      <c r="B425" s="719" t="s">
        <v>1610</v>
      </c>
      <c r="C425" s="719"/>
      <c r="D425" s="194" t="s">
        <v>1663</v>
      </c>
      <c r="E425" s="71" t="s">
        <v>819</v>
      </c>
      <c r="F425" s="403"/>
      <c r="G425" s="194" t="s">
        <v>867</v>
      </c>
      <c r="H425" s="745" t="s">
        <v>1664</v>
      </c>
      <c r="I425" s="164">
        <v>0</v>
      </c>
      <c r="J425" s="166" t="s">
        <v>1226</v>
      </c>
      <c r="K425" s="164">
        <f t="shared" si="2601"/>
        <v>0</v>
      </c>
      <c r="L425" s="166" t="s">
        <v>1226</v>
      </c>
      <c r="M425" s="164">
        <f t="shared" ref="M425" si="2643">+O425</f>
        <v>0</v>
      </c>
      <c r="N425" s="166" t="s">
        <v>1226</v>
      </c>
      <c r="O425" s="164">
        <f t="shared" ref="O425" si="2644">+Q425</f>
        <v>0</v>
      </c>
      <c r="P425" s="166" t="s">
        <v>1226</v>
      </c>
      <c r="Q425" s="10">
        <v>0</v>
      </c>
      <c r="R425" s="10">
        <v>0</v>
      </c>
      <c r="S425" s="3">
        <v>0</v>
      </c>
      <c r="T425" s="4">
        <v>0</v>
      </c>
      <c r="U425" s="164">
        <f t="shared" ref="U425" si="2645">+S425</f>
        <v>0</v>
      </c>
      <c r="V425" s="166" t="s">
        <v>1226</v>
      </c>
      <c r="W425" s="10">
        <v>0</v>
      </c>
      <c r="X425" s="4">
        <v>0</v>
      </c>
      <c r="Y425" s="164">
        <f t="shared" ref="Y425" si="2646">+AA425</f>
        <v>0</v>
      </c>
      <c r="Z425" s="166" t="s">
        <v>1226</v>
      </c>
      <c r="AA425" s="10">
        <v>0</v>
      </c>
      <c r="AB425" s="10">
        <v>0</v>
      </c>
      <c r="AC425" s="3">
        <v>0</v>
      </c>
      <c r="AD425" s="4">
        <v>0</v>
      </c>
      <c r="AE425" s="3">
        <v>0</v>
      </c>
      <c r="AF425" s="4">
        <v>0</v>
      </c>
      <c r="AG425" s="3">
        <v>0</v>
      </c>
      <c r="AH425" s="4">
        <v>0</v>
      </c>
      <c r="AI425" s="164">
        <f t="shared" ref="AI425" si="2647">+AK425</f>
        <v>0</v>
      </c>
      <c r="AJ425" s="166" t="s">
        <v>1226</v>
      </c>
      <c r="AK425" s="164">
        <f t="shared" ref="AK425" si="2648">+AM425</f>
        <v>0</v>
      </c>
      <c r="AL425" s="166" t="s">
        <v>1226</v>
      </c>
      <c r="AM425" s="3">
        <v>0</v>
      </c>
      <c r="AN425" s="4">
        <v>0</v>
      </c>
      <c r="AO425" s="164">
        <f>+AM425</f>
        <v>0</v>
      </c>
      <c r="AP425" s="166" t="s">
        <v>1226</v>
      </c>
      <c r="AQ425" s="133"/>
      <c r="AR425" s="164">
        <f>+AT425</f>
        <v>0</v>
      </c>
      <c r="AS425" s="166" t="s">
        <v>1226</v>
      </c>
      <c r="AT425" s="164">
        <f>+AV425</f>
        <v>0</v>
      </c>
      <c r="AU425" s="166" t="s">
        <v>1226</v>
      </c>
      <c r="AV425" s="39">
        <v>0</v>
      </c>
      <c r="AW425" s="5">
        <v>0</v>
      </c>
      <c r="AX425" s="164">
        <f t="shared" ref="AX425" si="2649">+AV425</f>
        <v>0</v>
      </c>
      <c r="AY425" s="166" t="s">
        <v>1226</v>
      </c>
      <c r="AZ425" s="164">
        <f t="shared" ref="AZ425" si="2650">+AX425</f>
        <v>0</v>
      </c>
      <c r="BA425" s="166" t="s">
        <v>1226</v>
      </c>
      <c r="BB425" s="164">
        <f t="shared" ref="BB425" si="2651">+AZ425</f>
        <v>0</v>
      </c>
      <c r="BC425" s="166" t="s">
        <v>1226</v>
      </c>
      <c r="BD425" s="18">
        <v>0</v>
      </c>
      <c r="BE425" s="40">
        <v>0</v>
      </c>
      <c r="BF425" s="18">
        <v>0</v>
      </c>
      <c r="BG425" s="40">
        <v>0</v>
      </c>
      <c r="BH425" s="98">
        <v>0</v>
      </c>
      <c r="BI425" s="40">
        <v>0</v>
      </c>
      <c r="BJ425" s="164">
        <f t="shared" ref="BJ425" si="2652">+BH425</f>
        <v>0</v>
      </c>
      <c r="BK425" s="166" t="s">
        <v>1226</v>
      </c>
      <c r="BL425" s="18">
        <v>0</v>
      </c>
      <c r="BM425" s="40">
        <v>0</v>
      </c>
      <c r="BN425" s="164">
        <f t="shared" ref="BN425" si="2653">+BL425</f>
        <v>0</v>
      </c>
      <c r="BO425" s="166" t="s">
        <v>1226</v>
      </c>
      <c r="BP425" s="164">
        <f t="shared" ref="BP425" si="2654">+BN425</f>
        <v>0</v>
      </c>
      <c r="BQ425" s="166" t="s">
        <v>1226</v>
      </c>
      <c r="BR425" s="164">
        <f t="shared" ref="BR425" si="2655">+BP425</f>
        <v>0</v>
      </c>
      <c r="BS425" s="166" t="s">
        <v>1226</v>
      </c>
      <c r="BT425" s="133"/>
      <c r="BU425" s="164">
        <f t="shared" si="2641"/>
        <v>0</v>
      </c>
      <c r="BV425" s="166" t="s">
        <v>1226</v>
      </c>
      <c r="BW425" s="18">
        <v>0</v>
      </c>
      <c r="BX425" s="40">
        <v>0</v>
      </c>
      <c r="BY425" s="164">
        <f t="shared" ref="BY425" si="2656">+BW425</f>
        <v>0</v>
      </c>
      <c r="BZ425" s="166" t="s">
        <v>1226</v>
      </c>
      <c r="CA425" s="96"/>
      <c r="CB425" s="55"/>
      <c r="CC425" s="96"/>
      <c r="CD425" s="55"/>
      <c r="CE425" s="96"/>
      <c r="CF425" s="55"/>
      <c r="CG425" s="96"/>
      <c r="CH425" s="96"/>
      <c r="CI425" t="s">
        <v>156</v>
      </c>
      <c r="CL425" s="26"/>
      <c r="CP425" s="56"/>
    </row>
    <row r="426" spans="1:94" ht="16.5" hidden="1">
      <c r="A426" t="s">
        <v>1535</v>
      </c>
      <c r="B426" s="719" t="s">
        <v>1592</v>
      </c>
      <c r="C426" s="719"/>
      <c r="D426" s="194" t="s">
        <v>1655</v>
      </c>
      <c r="E426" s="71" t="s">
        <v>819</v>
      </c>
      <c r="F426" s="403"/>
      <c r="G426" s="194" t="s">
        <v>867</v>
      </c>
      <c r="H426" s="745" t="s">
        <v>1656</v>
      </c>
      <c r="I426" s="164">
        <v>0</v>
      </c>
      <c r="J426" s="166" t="s">
        <v>1226</v>
      </c>
      <c r="K426" s="164">
        <f t="shared" si="2601"/>
        <v>0</v>
      </c>
      <c r="L426" s="166" t="s">
        <v>1226</v>
      </c>
      <c r="M426" s="164">
        <f t="shared" ref="M426" si="2657">+O426</f>
        <v>0</v>
      </c>
      <c r="N426" s="166" t="s">
        <v>1226</v>
      </c>
      <c r="O426" s="164">
        <f t="shared" ref="O426" si="2658">+Q426</f>
        <v>0</v>
      </c>
      <c r="P426" s="166" t="s">
        <v>1226</v>
      </c>
      <c r="Q426" s="10">
        <v>0</v>
      </c>
      <c r="R426" s="10">
        <v>0</v>
      </c>
      <c r="S426" s="3">
        <v>0</v>
      </c>
      <c r="T426" s="4">
        <v>0</v>
      </c>
      <c r="U426" s="164">
        <f t="shared" ref="U426" si="2659">+S426</f>
        <v>0</v>
      </c>
      <c r="V426" s="166" t="s">
        <v>1226</v>
      </c>
      <c r="W426" s="10">
        <v>0</v>
      </c>
      <c r="X426" s="4">
        <v>0</v>
      </c>
      <c r="Y426" s="164">
        <f t="shared" ref="Y426" si="2660">+AA426</f>
        <v>0</v>
      </c>
      <c r="Z426" s="166" t="s">
        <v>1226</v>
      </c>
      <c r="AA426" s="10">
        <v>0</v>
      </c>
      <c r="AB426" s="10">
        <v>0</v>
      </c>
      <c r="AC426" s="3">
        <v>0</v>
      </c>
      <c r="AD426" s="4">
        <v>0</v>
      </c>
      <c r="AE426" s="3">
        <v>0</v>
      </c>
      <c r="AF426" s="4">
        <v>0</v>
      </c>
      <c r="AG426" s="3">
        <v>0</v>
      </c>
      <c r="AH426" s="4">
        <v>0</v>
      </c>
      <c r="AI426" s="164">
        <f t="shared" ref="AI426" si="2661">+AK426</f>
        <v>0</v>
      </c>
      <c r="AJ426" s="166" t="s">
        <v>1226</v>
      </c>
      <c r="AK426" s="164">
        <f t="shared" ref="AK426" si="2662">+AM426</f>
        <v>0</v>
      </c>
      <c r="AL426" s="166" t="s">
        <v>1226</v>
      </c>
      <c r="AM426" s="3">
        <v>0</v>
      </c>
      <c r="AN426" s="4">
        <v>0</v>
      </c>
      <c r="AO426" s="164">
        <f>+AM426</f>
        <v>0</v>
      </c>
      <c r="AP426" s="166" t="s">
        <v>1226</v>
      </c>
      <c r="AQ426" s="133"/>
      <c r="AR426" s="164">
        <f>+AT426</f>
        <v>0</v>
      </c>
      <c r="AS426" s="166" t="s">
        <v>1226</v>
      </c>
      <c r="AT426" s="164">
        <f>+AV426</f>
        <v>0</v>
      </c>
      <c r="AU426" s="166" t="s">
        <v>1226</v>
      </c>
      <c r="AV426" s="39">
        <v>0</v>
      </c>
      <c r="AW426" s="5">
        <v>0</v>
      </c>
      <c r="AX426" s="164">
        <f t="shared" ref="AX426" si="2663">+AV426</f>
        <v>0</v>
      </c>
      <c r="AY426" s="166" t="s">
        <v>1226</v>
      </c>
      <c r="AZ426" s="164">
        <f t="shared" ref="AZ426" si="2664">+AX426</f>
        <v>0</v>
      </c>
      <c r="BA426" s="166" t="s">
        <v>1226</v>
      </c>
      <c r="BB426" s="39">
        <v>0</v>
      </c>
      <c r="BC426" s="40">
        <v>0</v>
      </c>
      <c r="BD426" s="18">
        <v>0</v>
      </c>
      <c r="BE426" s="40">
        <v>0</v>
      </c>
      <c r="BF426" s="18">
        <v>0</v>
      </c>
      <c r="BG426" s="40">
        <v>0</v>
      </c>
      <c r="BH426" s="98">
        <v>0</v>
      </c>
      <c r="BI426" s="40">
        <v>0</v>
      </c>
      <c r="BJ426" s="164">
        <f t="shared" ref="BJ426" si="2665">+BH426</f>
        <v>0</v>
      </c>
      <c r="BK426" s="166" t="s">
        <v>1226</v>
      </c>
      <c r="BL426" s="18">
        <v>0</v>
      </c>
      <c r="BM426" s="40">
        <v>0</v>
      </c>
      <c r="BN426" s="164">
        <f t="shared" ref="BN426" si="2666">+BL426</f>
        <v>0</v>
      </c>
      <c r="BO426" s="166" t="s">
        <v>1226</v>
      </c>
      <c r="BP426" s="164">
        <f t="shared" ref="BP426" si="2667">+BN426</f>
        <v>0</v>
      </c>
      <c r="BQ426" s="166" t="s">
        <v>1226</v>
      </c>
      <c r="BR426" s="164">
        <f t="shared" ref="BR426" si="2668">+BP426</f>
        <v>0</v>
      </c>
      <c r="BS426" s="166" t="s">
        <v>1226</v>
      </c>
      <c r="BT426" s="133"/>
      <c r="BU426" s="164">
        <f t="shared" si="2641"/>
        <v>0</v>
      </c>
      <c r="BV426" s="166" t="s">
        <v>1226</v>
      </c>
      <c r="BW426" s="18">
        <v>0</v>
      </c>
      <c r="BX426" s="40">
        <v>0</v>
      </c>
      <c r="BY426" s="164">
        <f t="shared" ref="BY426" si="2669">+BW426</f>
        <v>0</v>
      </c>
      <c r="BZ426" s="166" t="s">
        <v>1226</v>
      </c>
      <c r="CA426" s="96"/>
      <c r="CB426" s="55"/>
      <c r="CC426" s="96"/>
      <c r="CD426" s="55"/>
      <c r="CE426" s="96"/>
      <c r="CF426" s="55"/>
      <c r="CG426" s="96"/>
      <c r="CH426" s="96"/>
      <c r="CI426" t="s">
        <v>156</v>
      </c>
      <c r="CL426" s="26"/>
      <c r="CP426" s="56"/>
    </row>
    <row r="427" spans="1:94" ht="16.5" hidden="1">
      <c r="A427" t="s">
        <v>1535</v>
      </c>
      <c r="B427" s="71">
        <v>20160</v>
      </c>
      <c r="C427" s="71"/>
      <c r="D427" s="16" t="s">
        <v>613</v>
      </c>
      <c r="E427" t="s">
        <v>819</v>
      </c>
      <c r="G427" s="16" t="s">
        <v>867</v>
      </c>
      <c r="H427" s="197" t="s">
        <v>1391</v>
      </c>
      <c r="I427" s="9"/>
      <c r="J427" s="2"/>
      <c r="K427" s="164">
        <f t="shared" si="2601"/>
        <v>0</v>
      </c>
      <c r="L427" s="166" t="s">
        <v>1226</v>
      </c>
      <c r="M427" s="164">
        <f t="shared" si="2630"/>
        <v>0</v>
      </c>
      <c r="N427" s="166" t="s">
        <v>1226</v>
      </c>
      <c r="O427" s="164">
        <f t="shared" si="2631"/>
        <v>0</v>
      </c>
      <c r="P427" s="166" t="s">
        <v>1226</v>
      </c>
      <c r="Q427" s="10">
        <v>0</v>
      </c>
      <c r="R427" s="10">
        <v>0</v>
      </c>
      <c r="S427" s="3">
        <v>0</v>
      </c>
      <c r="T427" s="4">
        <v>0</v>
      </c>
      <c r="U427" s="164">
        <f t="shared" ref="U427" si="2670">+S427</f>
        <v>0</v>
      </c>
      <c r="V427" s="166" t="s">
        <v>1226</v>
      </c>
      <c r="W427" s="10">
        <v>0</v>
      </c>
      <c r="X427" s="4">
        <v>0</v>
      </c>
      <c r="Y427" s="164">
        <f t="shared" ref="Y427" si="2671">+AA427</f>
        <v>0</v>
      </c>
      <c r="Z427" s="166" t="s">
        <v>1226</v>
      </c>
      <c r="AA427" s="10">
        <v>0</v>
      </c>
      <c r="AB427" s="4">
        <v>0</v>
      </c>
      <c r="AC427" s="3">
        <v>0</v>
      </c>
      <c r="AD427" s="4">
        <v>0</v>
      </c>
      <c r="AE427" s="164">
        <f t="shared" ref="AE427" si="2672">+AG427</f>
        <v>0</v>
      </c>
      <c r="AF427" s="166" t="s">
        <v>1226</v>
      </c>
      <c r="AG427" s="3">
        <v>0</v>
      </c>
      <c r="AH427" s="4">
        <v>0</v>
      </c>
      <c r="AI427" s="164">
        <f t="shared" ref="AI427" si="2673">+AK427</f>
        <v>0</v>
      </c>
      <c r="AJ427" s="166" t="s">
        <v>1226</v>
      </c>
      <c r="AK427" s="164">
        <f t="shared" ref="AK427" si="2674">+AM427</f>
        <v>0</v>
      </c>
      <c r="AL427" s="166" t="s">
        <v>1226</v>
      </c>
      <c r="AM427" s="3">
        <v>0</v>
      </c>
      <c r="AN427" s="4">
        <v>0</v>
      </c>
      <c r="AO427" s="164">
        <f t="shared" ref="AO427" si="2675">+AM427</f>
        <v>0</v>
      </c>
      <c r="AP427" s="166" t="s">
        <v>1226</v>
      </c>
      <c r="AQ427" s="139"/>
      <c r="AR427" s="39">
        <v>0</v>
      </c>
      <c r="AS427" s="4">
        <v>0</v>
      </c>
      <c r="AT427" s="164">
        <f t="shared" si="2622"/>
        <v>0</v>
      </c>
      <c r="AU427" s="166" t="s">
        <v>1226</v>
      </c>
      <c r="AV427" s="3">
        <v>0</v>
      </c>
      <c r="AW427" s="4">
        <v>0</v>
      </c>
      <c r="AX427" s="164">
        <f t="shared" ref="AX427:AX432" si="2676">+AZ427</f>
        <v>0</v>
      </c>
      <c r="AY427" s="166" t="s">
        <v>1226</v>
      </c>
      <c r="AZ427" s="164">
        <f t="shared" ref="AZ427:AZ432" si="2677">+BB427</f>
        <v>0</v>
      </c>
      <c r="BA427" s="166" t="s">
        <v>1226</v>
      </c>
      <c r="BB427" s="10">
        <v>0</v>
      </c>
      <c r="BC427" s="4">
        <v>0</v>
      </c>
      <c r="BD427" s="18">
        <v>0</v>
      </c>
      <c r="BE427" s="40">
        <v>0</v>
      </c>
      <c r="BF427" s="164">
        <f t="shared" ref="BF427" si="2678">+BD427</f>
        <v>0</v>
      </c>
      <c r="BG427" s="166" t="s">
        <v>1226</v>
      </c>
      <c r="BH427" s="98">
        <v>0</v>
      </c>
      <c r="BI427" s="40">
        <v>0</v>
      </c>
      <c r="BJ427" s="164">
        <f t="shared" si="2626"/>
        <v>0</v>
      </c>
      <c r="BK427" s="166" t="s">
        <v>1226</v>
      </c>
      <c r="BL427" s="18">
        <v>0</v>
      </c>
      <c r="BM427" s="40">
        <v>0</v>
      </c>
      <c r="BN427" s="164">
        <f t="shared" si="2627"/>
        <v>0</v>
      </c>
      <c r="BO427" s="166" t="s">
        <v>1226</v>
      </c>
      <c r="BP427" s="164">
        <f t="shared" si="2628"/>
        <v>0</v>
      </c>
      <c r="BQ427" s="166" t="s">
        <v>1226</v>
      </c>
      <c r="BR427" s="164">
        <f t="shared" ref="BR427" si="2679">+BP427</f>
        <v>0</v>
      </c>
      <c r="BS427" s="166" t="s">
        <v>1226</v>
      </c>
      <c r="BT427" s="139"/>
      <c r="BU427" s="164">
        <f t="shared" si="2641"/>
        <v>0</v>
      </c>
      <c r="BV427" s="166" t="s">
        <v>1226</v>
      </c>
      <c r="BW427" s="18">
        <v>0</v>
      </c>
      <c r="BX427" s="40">
        <v>0</v>
      </c>
      <c r="BY427" s="164">
        <f t="shared" ref="BY427" si="2680">+BW427</f>
        <v>0</v>
      </c>
      <c r="BZ427" s="166" t="s">
        <v>1226</v>
      </c>
      <c r="CA427" s="153"/>
      <c r="CB427" s="54"/>
      <c r="CC427" s="96"/>
      <c r="CD427" s="55"/>
      <c r="CE427" s="96"/>
      <c r="CF427" s="54"/>
      <c r="CG427" s="153"/>
      <c r="CH427" s="153"/>
      <c r="CI427" t="s">
        <v>156</v>
      </c>
      <c r="CJ427" t="s">
        <v>614</v>
      </c>
      <c r="CL427" s="26"/>
      <c r="CP427" s="56"/>
    </row>
    <row r="428" spans="1:94" ht="16.5" hidden="1">
      <c r="A428" t="s">
        <v>1535</v>
      </c>
      <c r="B428" s="719" t="s">
        <v>52</v>
      </c>
      <c r="C428" s="719"/>
      <c r="D428" s="16" t="s">
        <v>613</v>
      </c>
      <c r="E428" t="s">
        <v>819</v>
      </c>
      <c r="G428" s="16" t="s">
        <v>867</v>
      </c>
      <c r="H428" s="197" t="s">
        <v>1651</v>
      </c>
      <c r="I428" s="164">
        <v>0</v>
      </c>
      <c r="J428" s="166" t="s">
        <v>1226</v>
      </c>
      <c r="K428" s="164">
        <v>0</v>
      </c>
      <c r="L428" s="166" t="s">
        <v>1226</v>
      </c>
      <c r="M428" s="164">
        <v>0</v>
      </c>
      <c r="N428" s="166" t="s">
        <v>1226</v>
      </c>
      <c r="O428" s="164">
        <v>0</v>
      </c>
      <c r="P428" s="166" t="s">
        <v>1226</v>
      </c>
      <c r="Q428" s="10">
        <v>0</v>
      </c>
      <c r="R428" s="10">
        <v>0</v>
      </c>
      <c r="S428" s="3">
        <v>0</v>
      </c>
      <c r="T428" s="4">
        <v>0</v>
      </c>
      <c r="U428" s="164">
        <v>0</v>
      </c>
      <c r="V428" s="166" t="s">
        <v>1226</v>
      </c>
      <c r="W428" s="10">
        <v>0</v>
      </c>
      <c r="X428" s="4">
        <v>0</v>
      </c>
      <c r="Y428" s="164">
        <v>0</v>
      </c>
      <c r="Z428" s="166" t="s">
        <v>1226</v>
      </c>
      <c r="AA428" s="10">
        <v>0</v>
      </c>
      <c r="AB428" s="4">
        <v>0</v>
      </c>
      <c r="AC428" s="3">
        <v>0</v>
      </c>
      <c r="AD428" s="4">
        <v>0</v>
      </c>
      <c r="AE428" s="3">
        <v>0</v>
      </c>
      <c r="AF428" s="4">
        <v>0</v>
      </c>
      <c r="AG428" s="3">
        <v>0</v>
      </c>
      <c r="AH428" s="4">
        <v>0</v>
      </c>
      <c r="AI428" s="164">
        <v>0</v>
      </c>
      <c r="AJ428" s="166" t="s">
        <v>1226</v>
      </c>
      <c r="AK428" s="164">
        <v>0</v>
      </c>
      <c r="AL428" s="166" t="s">
        <v>1226</v>
      </c>
      <c r="AM428" s="3">
        <v>0</v>
      </c>
      <c r="AN428" s="4">
        <v>0</v>
      </c>
      <c r="AO428" s="164">
        <v>0</v>
      </c>
      <c r="AP428" s="166" t="s">
        <v>1226</v>
      </c>
      <c r="AQ428" s="139"/>
      <c r="AR428" s="52">
        <v>0</v>
      </c>
      <c r="AS428" s="4">
        <v>0</v>
      </c>
      <c r="AT428" s="164">
        <v>0</v>
      </c>
      <c r="AU428" s="166" t="s">
        <v>1226</v>
      </c>
      <c r="AV428" s="3">
        <v>0</v>
      </c>
      <c r="AW428" s="4">
        <v>0</v>
      </c>
      <c r="AX428" s="164">
        <v>0</v>
      </c>
      <c r="AY428" s="166" t="s">
        <v>1226</v>
      </c>
      <c r="AZ428" s="164">
        <v>0</v>
      </c>
      <c r="BA428" s="166" t="s">
        <v>1226</v>
      </c>
      <c r="BB428" s="10">
        <v>0</v>
      </c>
      <c r="BC428" s="4">
        <v>0</v>
      </c>
      <c r="BD428" s="18">
        <v>0</v>
      </c>
      <c r="BE428" s="40">
        <v>0</v>
      </c>
      <c r="BF428" s="164">
        <v>0</v>
      </c>
      <c r="BG428" s="166" t="s">
        <v>1226</v>
      </c>
      <c r="BH428" s="98">
        <v>0</v>
      </c>
      <c r="BI428" s="40">
        <v>0</v>
      </c>
      <c r="BJ428" s="164">
        <v>0</v>
      </c>
      <c r="BK428" s="166" t="s">
        <v>1226</v>
      </c>
      <c r="BL428" s="18">
        <v>0</v>
      </c>
      <c r="BM428" s="40">
        <v>0</v>
      </c>
      <c r="BN428" s="164">
        <v>0</v>
      </c>
      <c r="BO428" s="166" t="s">
        <v>1226</v>
      </c>
      <c r="BP428" s="164">
        <v>0</v>
      </c>
      <c r="BQ428" s="166" t="s">
        <v>1226</v>
      </c>
      <c r="BR428" s="164">
        <v>0</v>
      </c>
      <c r="BS428" s="166" t="s">
        <v>1226</v>
      </c>
      <c r="BT428" s="139"/>
      <c r="BU428" s="164">
        <f t="shared" si="2641"/>
        <v>0</v>
      </c>
      <c r="BV428" s="166" t="s">
        <v>1226</v>
      </c>
      <c r="BW428" s="18">
        <v>0</v>
      </c>
      <c r="BX428" s="40">
        <v>0</v>
      </c>
      <c r="BY428" s="164">
        <f t="shared" ref="BY428" si="2681">+BW428</f>
        <v>0</v>
      </c>
      <c r="BZ428" s="166" t="s">
        <v>1226</v>
      </c>
      <c r="CA428" s="153"/>
      <c r="CB428" s="54"/>
      <c r="CC428" s="96"/>
      <c r="CD428" s="55"/>
      <c r="CE428" s="96"/>
      <c r="CF428" s="54"/>
      <c r="CG428" s="153"/>
      <c r="CH428" s="153"/>
      <c r="CI428" t="s">
        <v>148</v>
      </c>
      <c r="CL428" s="26"/>
      <c r="CP428" s="56"/>
    </row>
    <row r="429" spans="1:94" ht="16.5" hidden="1">
      <c r="A429" t="s">
        <v>1535</v>
      </c>
      <c r="B429" s="71">
        <v>20169</v>
      </c>
      <c r="C429" s="71"/>
      <c r="D429" s="16" t="s">
        <v>615</v>
      </c>
      <c r="E429" t="s">
        <v>819</v>
      </c>
      <c r="G429" s="16" t="s">
        <v>867</v>
      </c>
      <c r="H429" s="197" t="s">
        <v>1392</v>
      </c>
      <c r="I429" s="101">
        <f t="shared" ref="I429" si="2682">+K429</f>
        <v>0</v>
      </c>
      <c r="J429" s="168" t="s">
        <v>54</v>
      </c>
      <c r="K429" s="164">
        <f>+M429</f>
        <v>0</v>
      </c>
      <c r="L429" s="166" t="s">
        <v>1226</v>
      </c>
      <c r="M429" s="164">
        <f t="shared" ref="M429" si="2683">+O429</f>
        <v>0</v>
      </c>
      <c r="N429" s="166" t="s">
        <v>1226</v>
      </c>
      <c r="O429" s="164">
        <f t="shared" si="2631"/>
        <v>0</v>
      </c>
      <c r="P429" s="166" t="s">
        <v>1226</v>
      </c>
      <c r="Q429" s="10">
        <v>0</v>
      </c>
      <c r="R429" s="10">
        <v>0</v>
      </c>
      <c r="S429" s="3">
        <v>0</v>
      </c>
      <c r="T429" s="4">
        <v>0</v>
      </c>
      <c r="U429" s="164">
        <f t="shared" ref="U429" si="2684">+S429</f>
        <v>0</v>
      </c>
      <c r="V429" s="166" t="s">
        <v>1226</v>
      </c>
      <c r="W429" s="10">
        <v>0</v>
      </c>
      <c r="X429" s="4">
        <v>0</v>
      </c>
      <c r="Y429" s="164">
        <f t="shared" ref="Y429" si="2685">+AA429</f>
        <v>0</v>
      </c>
      <c r="Z429" s="166" t="s">
        <v>1226</v>
      </c>
      <c r="AA429" s="10">
        <v>0</v>
      </c>
      <c r="AB429" s="4">
        <v>0</v>
      </c>
      <c r="AC429" s="3">
        <v>0</v>
      </c>
      <c r="AD429" s="4">
        <v>0</v>
      </c>
      <c r="AE429" s="3">
        <v>0</v>
      </c>
      <c r="AF429" s="4">
        <v>0</v>
      </c>
      <c r="AG429" s="3">
        <v>0</v>
      </c>
      <c r="AH429" s="4">
        <v>0</v>
      </c>
      <c r="AI429" s="164">
        <f t="shared" ref="AI429" si="2686">+AK429</f>
        <v>0</v>
      </c>
      <c r="AJ429" s="166" t="s">
        <v>1226</v>
      </c>
      <c r="AK429" s="164">
        <f t="shared" ref="AK429" si="2687">+AM429</f>
        <v>0</v>
      </c>
      <c r="AL429" s="166" t="s">
        <v>1226</v>
      </c>
      <c r="AM429" s="3">
        <v>0</v>
      </c>
      <c r="AN429" s="4">
        <v>0</v>
      </c>
      <c r="AO429" s="164">
        <f t="shared" ref="AO429" si="2688">+AM429</f>
        <v>0</v>
      </c>
      <c r="AP429" s="166" t="s">
        <v>1226</v>
      </c>
      <c r="AQ429" s="132"/>
      <c r="AR429" s="164">
        <f t="shared" ref="AR429" si="2689">+AT429</f>
        <v>0</v>
      </c>
      <c r="AS429" s="166" t="s">
        <v>1226</v>
      </c>
      <c r="AT429" s="164">
        <f t="shared" si="2622"/>
        <v>0</v>
      </c>
      <c r="AU429" s="166" t="s">
        <v>1226</v>
      </c>
      <c r="AV429" s="39">
        <v>0</v>
      </c>
      <c r="AW429" s="40">
        <v>0</v>
      </c>
      <c r="AX429" s="164">
        <f t="shared" si="2676"/>
        <v>0</v>
      </c>
      <c r="AY429" s="166" t="s">
        <v>1226</v>
      </c>
      <c r="AZ429" s="164">
        <f t="shared" si="2677"/>
        <v>0</v>
      </c>
      <c r="BA429" s="166" t="s">
        <v>1226</v>
      </c>
      <c r="BB429" s="10">
        <v>0</v>
      </c>
      <c r="BC429" s="4">
        <v>0</v>
      </c>
      <c r="BD429" s="18">
        <v>0</v>
      </c>
      <c r="BE429" s="40">
        <v>0</v>
      </c>
      <c r="BF429" s="18">
        <v>0</v>
      </c>
      <c r="BG429" s="40">
        <v>0</v>
      </c>
      <c r="BH429" s="98">
        <v>0</v>
      </c>
      <c r="BI429" s="40">
        <v>0</v>
      </c>
      <c r="BJ429" s="164">
        <f t="shared" si="2626"/>
        <v>0</v>
      </c>
      <c r="BK429" s="166" t="s">
        <v>1226</v>
      </c>
      <c r="BL429" s="18">
        <v>0</v>
      </c>
      <c r="BM429" s="40">
        <v>0</v>
      </c>
      <c r="BN429" s="164">
        <f t="shared" si="2627"/>
        <v>0</v>
      </c>
      <c r="BO429" s="166" t="s">
        <v>1226</v>
      </c>
      <c r="BP429" s="164">
        <f t="shared" si="2628"/>
        <v>0</v>
      </c>
      <c r="BQ429" s="166" t="s">
        <v>1226</v>
      </c>
      <c r="BR429" s="164">
        <v>0</v>
      </c>
      <c r="BS429" s="166" t="s">
        <v>1226</v>
      </c>
      <c r="BT429" s="139"/>
      <c r="BU429" s="164">
        <f t="shared" si="2641"/>
        <v>0</v>
      </c>
      <c r="BV429" s="166" t="s">
        <v>1226</v>
      </c>
      <c r="BW429" s="18">
        <v>0</v>
      </c>
      <c r="BX429" s="40">
        <v>0</v>
      </c>
      <c r="BY429" s="164">
        <f t="shared" ref="BY429" si="2690">+BW429</f>
        <v>0</v>
      </c>
      <c r="BZ429" s="166" t="s">
        <v>1226</v>
      </c>
      <c r="CA429" s="146"/>
      <c r="CB429" s="147"/>
      <c r="CC429" s="96"/>
      <c r="CD429" s="55"/>
      <c r="CE429" s="96"/>
      <c r="CF429" s="147"/>
      <c r="CG429" s="146"/>
      <c r="CH429" s="146"/>
      <c r="CI429" s="38" t="s">
        <v>616</v>
      </c>
      <c r="CJ429" t="s">
        <v>617</v>
      </c>
      <c r="CL429" s="26"/>
      <c r="CP429" s="56"/>
    </row>
    <row r="430" spans="1:94" ht="16.5" hidden="1">
      <c r="A430" t="s">
        <v>1535</v>
      </c>
      <c r="B430" s="719" t="s">
        <v>1592</v>
      </c>
      <c r="C430" s="719"/>
      <c r="D430" s="16" t="s">
        <v>1649</v>
      </c>
      <c r="E430" t="s">
        <v>819</v>
      </c>
      <c r="G430" s="16" t="s">
        <v>867</v>
      </c>
      <c r="H430" s="197" t="s">
        <v>1650</v>
      </c>
      <c r="I430" s="164">
        <v>0</v>
      </c>
      <c r="J430" s="166" t="s">
        <v>1226</v>
      </c>
      <c r="K430" s="164">
        <v>0</v>
      </c>
      <c r="L430" s="166" t="s">
        <v>1226</v>
      </c>
      <c r="M430" s="164">
        <v>0</v>
      </c>
      <c r="N430" s="166" t="s">
        <v>1226</v>
      </c>
      <c r="O430" s="164">
        <v>0</v>
      </c>
      <c r="P430" s="166" t="s">
        <v>1226</v>
      </c>
      <c r="Q430" s="10">
        <v>0</v>
      </c>
      <c r="R430" s="10">
        <v>0</v>
      </c>
      <c r="S430" s="3">
        <v>0</v>
      </c>
      <c r="T430" s="4">
        <v>0</v>
      </c>
      <c r="U430" s="164"/>
      <c r="V430" s="166"/>
      <c r="W430" s="10">
        <v>0</v>
      </c>
      <c r="X430" s="4">
        <v>0</v>
      </c>
      <c r="Y430" s="164"/>
      <c r="Z430" s="166"/>
      <c r="AA430" s="10">
        <v>0</v>
      </c>
      <c r="AB430" s="4">
        <v>0</v>
      </c>
      <c r="AC430" s="3">
        <v>0</v>
      </c>
      <c r="AD430" s="4">
        <v>0</v>
      </c>
      <c r="AE430" s="3"/>
      <c r="AF430" s="4"/>
      <c r="AG430" s="3">
        <v>0</v>
      </c>
      <c r="AH430" s="4">
        <v>0</v>
      </c>
      <c r="AI430" s="164">
        <v>0</v>
      </c>
      <c r="AJ430" s="166" t="s">
        <v>1226</v>
      </c>
      <c r="AK430" s="164">
        <f t="shared" ref="AK430" si="2691">+AI430</f>
        <v>0</v>
      </c>
      <c r="AL430" s="166" t="s">
        <v>1226</v>
      </c>
      <c r="AM430" s="3">
        <v>0</v>
      </c>
      <c r="AN430" s="4">
        <v>0</v>
      </c>
      <c r="AO430" s="164">
        <f>+AM430</f>
        <v>0</v>
      </c>
      <c r="AP430" s="166" t="s">
        <v>1226</v>
      </c>
      <c r="AQ430" s="132"/>
      <c r="AR430" s="52">
        <v>0</v>
      </c>
      <c r="AS430" s="128">
        <v>0</v>
      </c>
      <c r="AT430" s="164">
        <f t="shared" ref="AT430" si="2692">+AR430</f>
        <v>0</v>
      </c>
      <c r="AU430" s="166" t="s">
        <v>1226</v>
      </c>
      <c r="AV430" s="39">
        <v>0</v>
      </c>
      <c r="AW430" s="40">
        <v>0</v>
      </c>
      <c r="AX430" s="164">
        <f t="shared" ref="AX430" si="2693">+AV430</f>
        <v>0</v>
      </c>
      <c r="AY430" s="166" t="s">
        <v>1226</v>
      </c>
      <c r="AZ430" s="164">
        <f t="shared" ref="AZ430" si="2694">+AX430</f>
        <v>0</v>
      </c>
      <c r="BA430" s="166" t="s">
        <v>1226</v>
      </c>
      <c r="BB430" s="10">
        <v>0</v>
      </c>
      <c r="BC430" s="4">
        <v>0</v>
      </c>
      <c r="BD430" s="18">
        <v>0</v>
      </c>
      <c r="BE430" s="40">
        <v>0</v>
      </c>
      <c r="BF430" s="164">
        <f t="shared" ref="BF430" si="2695">+BD430</f>
        <v>0</v>
      </c>
      <c r="BG430" s="166" t="s">
        <v>1226</v>
      </c>
      <c r="BH430" s="98">
        <v>0</v>
      </c>
      <c r="BI430" s="40">
        <v>0</v>
      </c>
      <c r="BJ430" s="164">
        <f t="shared" si="2626"/>
        <v>0</v>
      </c>
      <c r="BK430" s="166" t="s">
        <v>1226</v>
      </c>
      <c r="BL430" s="18">
        <v>0</v>
      </c>
      <c r="BM430" s="40">
        <v>0</v>
      </c>
      <c r="BN430" s="164">
        <f t="shared" ref="BN430" si="2696">+BL430</f>
        <v>0</v>
      </c>
      <c r="BO430" s="166" t="s">
        <v>1226</v>
      </c>
      <c r="BP430" s="164">
        <f t="shared" ref="BP430" si="2697">+BN430</f>
        <v>0</v>
      </c>
      <c r="BQ430" s="166" t="s">
        <v>1226</v>
      </c>
      <c r="BR430" s="164">
        <v>0</v>
      </c>
      <c r="BS430" s="166" t="s">
        <v>1226</v>
      </c>
      <c r="BT430" s="139"/>
      <c r="BU430" s="164">
        <f t="shared" si="2641"/>
        <v>0</v>
      </c>
      <c r="BV430" s="166" t="s">
        <v>1226</v>
      </c>
      <c r="BW430" s="18">
        <v>0</v>
      </c>
      <c r="BX430" s="40">
        <v>0</v>
      </c>
      <c r="BY430" s="164">
        <f t="shared" ref="BY430" si="2698">+BW430</f>
        <v>0</v>
      </c>
      <c r="BZ430" s="166" t="s">
        <v>1226</v>
      </c>
      <c r="CA430" s="146"/>
      <c r="CB430" s="147"/>
      <c r="CC430" s="96"/>
      <c r="CD430" s="55"/>
      <c r="CE430" s="96"/>
      <c r="CF430" s="147"/>
      <c r="CG430" s="146"/>
      <c r="CH430" s="146"/>
      <c r="CI430" t="s">
        <v>156</v>
      </c>
      <c r="CL430" s="26"/>
      <c r="CP430" s="56"/>
    </row>
    <row r="431" spans="1:94" ht="16.5" hidden="1">
      <c r="A431" s="1107" t="s">
        <v>1531</v>
      </c>
      <c r="B431">
        <v>20138</v>
      </c>
      <c r="D431" s="16" t="s">
        <v>956</v>
      </c>
      <c r="E431" t="s">
        <v>819</v>
      </c>
      <c r="G431" s="16" t="s">
        <v>867</v>
      </c>
      <c r="H431" s="197" t="s">
        <v>1393</v>
      </c>
      <c r="I431" s="101">
        <f t="shared" ref="I431" si="2699">+K431</f>
        <v>0</v>
      </c>
      <c r="J431" s="168" t="s">
        <v>54</v>
      </c>
      <c r="K431" s="164">
        <f>+M431</f>
        <v>0</v>
      </c>
      <c r="L431" s="166" t="s">
        <v>1226</v>
      </c>
      <c r="M431" s="164">
        <f t="shared" si="2630"/>
        <v>0</v>
      </c>
      <c r="N431" s="166" t="s">
        <v>1226</v>
      </c>
      <c r="O431" s="164">
        <f t="shared" si="2631"/>
        <v>0</v>
      </c>
      <c r="P431" s="166" t="s">
        <v>1226</v>
      </c>
      <c r="Q431" s="10">
        <v>0</v>
      </c>
      <c r="R431" s="10">
        <v>0</v>
      </c>
      <c r="S431" s="3">
        <v>0</v>
      </c>
      <c r="T431" s="4">
        <v>0</v>
      </c>
      <c r="U431" s="164">
        <f t="shared" ref="U431" si="2700">+S431</f>
        <v>0</v>
      </c>
      <c r="V431" s="166" t="s">
        <v>1226</v>
      </c>
      <c r="W431" s="10">
        <v>0</v>
      </c>
      <c r="X431" s="4">
        <v>0</v>
      </c>
      <c r="Y431" s="164">
        <f t="shared" ref="Y431" si="2701">+AA431</f>
        <v>0</v>
      </c>
      <c r="Z431" s="166" t="s">
        <v>1226</v>
      </c>
      <c r="AA431" s="10">
        <v>0</v>
      </c>
      <c r="AB431" s="4">
        <v>0</v>
      </c>
      <c r="AC431" s="3">
        <v>0</v>
      </c>
      <c r="AD431" s="4">
        <v>0</v>
      </c>
      <c r="AE431" s="3">
        <v>0</v>
      </c>
      <c r="AF431" s="4">
        <v>0</v>
      </c>
      <c r="AG431" s="3">
        <v>0</v>
      </c>
      <c r="AH431" s="4">
        <v>0</v>
      </c>
      <c r="AI431" s="164">
        <f t="shared" ref="AI431" si="2702">+AK431</f>
        <v>0</v>
      </c>
      <c r="AJ431" s="166" t="s">
        <v>1226</v>
      </c>
      <c r="AK431" s="164">
        <f t="shared" ref="AK431" si="2703">+AM431</f>
        <v>0</v>
      </c>
      <c r="AL431" s="166" t="s">
        <v>1226</v>
      </c>
      <c r="AM431" s="3">
        <v>0</v>
      </c>
      <c r="AN431" s="4">
        <v>0</v>
      </c>
      <c r="AO431" s="10">
        <v>0</v>
      </c>
      <c r="AP431" s="10">
        <v>0</v>
      </c>
      <c r="AQ431" s="132"/>
      <c r="AR431" s="39">
        <v>0</v>
      </c>
      <c r="AS431" s="40">
        <v>0</v>
      </c>
      <c r="AT431" s="52">
        <v>0</v>
      </c>
      <c r="AU431" s="40">
        <v>0</v>
      </c>
      <c r="AV431" s="39">
        <v>0</v>
      </c>
      <c r="AW431" s="40">
        <v>0</v>
      </c>
      <c r="AX431" s="164">
        <f t="shared" si="2676"/>
        <v>0</v>
      </c>
      <c r="AY431" s="166" t="s">
        <v>1226</v>
      </c>
      <c r="AZ431" s="164">
        <f t="shared" si="2677"/>
        <v>0</v>
      </c>
      <c r="BA431" s="166" t="s">
        <v>1226</v>
      </c>
      <c r="BB431" s="98">
        <v>0</v>
      </c>
      <c r="BC431" s="40">
        <v>0</v>
      </c>
      <c r="BD431" s="177">
        <v>6</v>
      </c>
      <c r="BE431" s="40" t="s">
        <v>132</v>
      </c>
      <c r="BF431" s="98">
        <v>0</v>
      </c>
      <c r="BG431" s="40" t="s">
        <v>132</v>
      </c>
      <c r="BH431" s="98">
        <v>0</v>
      </c>
      <c r="BI431" s="40" t="s">
        <v>132</v>
      </c>
      <c r="BJ431" s="164">
        <f t="shared" si="2626"/>
        <v>0</v>
      </c>
      <c r="BK431" s="166" t="s">
        <v>1226</v>
      </c>
      <c r="BL431" s="18">
        <v>6</v>
      </c>
      <c r="BM431" s="40">
        <v>0</v>
      </c>
      <c r="BN431" s="164">
        <f t="shared" si="2627"/>
        <v>6</v>
      </c>
      <c r="BO431" s="166" t="s">
        <v>1226</v>
      </c>
      <c r="BP431" s="164">
        <f t="shared" si="2628"/>
        <v>6</v>
      </c>
      <c r="BQ431" s="166" t="s">
        <v>1226</v>
      </c>
      <c r="BR431" s="164">
        <v>0</v>
      </c>
      <c r="BS431" s="166" t="s">
        <v>1226</v>
      </c>
      <c r="BT431" s="132"/>
      <c r="BU431" s="164">
        <f t="shared" si="2641"/>
        <v>0</v>
      </c>
      <c r="BV431" s="166" t="s">
        <v>1226</v>
      </c>
      <c r="BW431" s="146">
        <v>0</v>
      </c>
      <c r="BX431" s="147">
        <v>0</v>
      </c>
      <c r="BY431" s="164">
        <f t="shared" ref="BY431:BY432" si="2704">+BW431</f>
        <v>0</v>
      </c>
      <c r="BZ431" s="166" t="s">
        <v>1226</v>
      </c>
      <c r="CA431" s="146"/>
      <c r="CB431" s="147"/>
      <c r="CC431" s="96"/>
      <c r="CD431" s="55"/>
      <c r="CE431" s="96"/>
      <c r="CF431" s="147"/>
      <c r="CG431" s="146"/>
      <c r="CH431" s="146"/>
      <c r="CI431" s="38" t="s">
        <v>564</v>
      </c>
      <c r="CJ431" t="s">
        <v>954</v>
      </c>
      <c r="CL431" s="26"/>
      <c r="CP431" s="56"/>
    </row>
    <row r="432" spans="1:94" ht="16.5" hidden="1">
      <c r="A432" s="1107" t="s">
        <v>1531</v>
      </c>
      <c r="B432">
        <v>0</v>
      </c>
      <c r="D432" s="16" t="s">
        <v>956</v>
      </c>
      <c r="E432" t="s">
        <v>871</v>
      </c>
      <c r="G432" s="16" t="s">
        <v>867</v>
      </c>
      <c r="H432" s="197" t="s">
        <v>1394</v>
      </c>
      <c r="I432" s="101"/>
      <c r="J432" s="168"/>
      <c r="K432" s="164">
        <f>+M432</f>
        <v>0</v>
      </c>
      <c r="L432" s="166" t="s">
        <v>1226</v>
      </c>
      <c r="M432" s="164">
        <f t="shared" si="2630"/>
        <v>0</v>
      </c>
      <c r="N432" s="166" t="s">
        <v>1226</v>
      </c>
      <c r="O432" s="164">
        <f t="shared" si="2631"/>
        <v>0</v>
      </c>
      <c r="P432" s="166" t="s">
        <v>1226</v>
      </c>
      <c r="Q432" s="10">
        <v>0</v>
      </c>
      <c r="R432" s="10">
        <v>0</v>
      </c>
      <c r="S432" s="3">
        <v>0</v>
      </c>
      <c r="T432" s="4">
        <v>0</v>
      </c>
      <c r="U432" s="164">
        <f t="shared" ref="U432" si="2705">+S432</f>
        <v>0</v>
      </c>
      <c r="V432" s="166" t="s">
        <v>1226</v>
      </c>
      <c r="W432" s="10">
        <v>0</v>
      </c>
      <c r="X432" s="4">
        <v>0</v>
      </c>
      <c r="Y432" s="164">
        <f t="shared" ref="Y432" si="2706">+AA432</f>
        <v>1</v>
      </c>
      <c r="Z432" s="166" t="s">
        <v>1226</v>
      </c>
      <c r="AA432" s="10">
        <v>1</v>
      </c>
      <c r="AB432" s="10">
        <v>0</v>
      </c>
      <c r="AC432" s="3">
        <v>0</v>
      </c>
      <c r="AD432" s="4">
        <v>0</v>
      </c>
      <c r="AE432" s="3">
        <v>0</v>
      </c>
      <c r="AF432" s="4">
        <v>0</v>
      </c>
      <c r="AG432" s="3">
        <v>0</v>
      </c>
      <c r="AH432" s="4">
        <v>0</v>
      </c>
      <c r="AI432" s="164">
        <f t="shared" ref="AI432" si="2707">+AK432</f>
        <v>0</v>
      </c>
      <c r="AJ432" s="166" t="s">
        <v>1226</v>
      </c>
      <c r="AK432" s="164">
        <f t="shared" ref="AK432" si="2708">+AM432</f>
        <v>0</v>
      </c>
      <c r="AL432" s="166" t="s">
        <v>1226</v>
      </c>
      <c r="AM432" s="3">
        <v>0</v>
      </c>
      <c r="AN432" s="4">
        <v>0</v>
      </c>
      <c r="AO432" s="10">
        <v>0</v>
      </c>
      <c r="AP432" s="10">
        <v>0</v>
      </c>
      <c r="AQ432" s="132"/>
      <c r="AR432" s="39"/>
      <c r="AS432" s="40"/>
      <c r="AT432" s="52"/>
      <c r="AU432" s="40"/>
      <c r="AV432" s="39">
        <v>0</v>
      </c>
      <c r="AW432" s="40">
        <v>0</v>
      </c>
      <c r="AX432" s="164">
        <f t="shared" si="2676"/>
        <v>0</v>
      </c>
      <c r="AY432" s="166" t="s">
        <v>1226</v>
      </c>
      <c r="AZ432" s="164">
        <f t="shared" si="2677"/>
        <v>0</v>
      </c>
      <c r="BA432" s="166" t="s">
        <v>1226</v>
      </c>
      <c r="BB432" s="98">
        <v>0</v>
      </c>
      <c r="BC432" s="40">
        <v>0</v>
      </c>
      <c r="BD432" s="18">
        <v>0</v>
      </c>
      <c r="BE432" s="5">
        <v>0</v>
      </c>
      <c r="BF432" s="164">
        <f t="shared" ref="BF432" si="2709">+BD432</f>
        <v>0</v>
      </c>
      <c r="BG432" s="166" t="s">
        <v>1226</v>
      </c>
      <c r="BH432" s="98">
        <v>0</v>
      </c>
      <c r="BI432" s="40">
        <v>0</v>
      </c>
      <c r="BJ432" s="164">
        <f t="shared" si="2626"/>
        <v>0</v>
      </c>
      <c r="BK432" s="166" t="s">
        <v>1226</v>
      </c>
      <c r="BL432" s="18">
        <v>0</v>
      </c>
      <c r="BM432" s="40">
        <v>0</v>
      </c>
      <c r="BN432" s="164">
        <f t="shared" si="2627"/>
        <v>0</v>
      </c>
      <c r="BO432" s="166" t="s">
        <v>1226</v>
      </c>
      <c r="BP432" s="164">
        <f t="shared" si="2628"/>
        <v>0</v>
      </c>
      <c r="BQ432" s="166" t="s">
        <v>1226</v>
      </c>
      <c r="BR432" s="164">
        <v>0</v>
      </c>
      <c r="BS432" s="166" t="s">
        <v>1226</v>
      </c>
      <c r="BT432" s="132"/>
      <c r="BU432" s="164">
        <f t="shared" si="2641"/>
        <v>0</v>
      </c>
      <c r="BV432" s="166" t="s">
        <v>1226</v>
      </c>
      <c r="BW432" s="146">
        <v>0</v>
      </c>
      <c r="BX432" s="147">
        <v>0</v>
      </c>
      <c r="BY432" s="164">
        <f t="shared" si="2704"/>
        <v>0</v>
      </c>
      <c r="BZ432" s="166" t="s">
        <v>1226</v>
      </c>
      <c r="CA432" s="146"/>
      <c r="CB432" s="147"/>
      <c r="CC432" s="96"/>
      <c r="CD432" s="55"/>
      <c r="CE432" s="96"/>
      <c r="CF432" s="147"/>
      <c r="CG432" s="146"/>
      <c r="CH432" s="146"/>
      <c r="CI432" t="s">
        <v>965</v>
      </c>
      <c r="CL432" s="26"/>
      <c r="CP432" s="56"/>
    </row>
    <row r="433" spans="1:94" ht="16.5" hidden="1">
      <c r="H433" s="197"/>
      <c r="I433" s="101"/>
      <c r="J433" s="168"/>
      <c r="K433" s="164" t="s">
        <v>2525</v>
      </c>
      <c r="L433" s="166"/>
      <c r="M433" s="164"/>
      <c r="N433" s="166"/>
      <c r="O433" s="164"/>
      <c r="P433" s="166"/>
      <c r="Q433" s="10"/>
      <c r="R433" s="10"/>
      <c r="S433" s="3"/>
      <c r="T433" s="4"/>
      <c r="U433" s="164"/>
      <c r="V433" s="166"/>
      <c r="W433" s="10"/>
      <c r="X433" s="4"/>
      <c r="Y433" s="164"/>
      <c r="Z433" s="166"/>
      <c r="AA433" s="10"/>
      <c r="AB433" s="10"/>
      <c r="AC433" s="10"/>
      <c r="AD433" s="4"/>
      <c r="AE433" s="10"/>
      <c r="AF433" s="4"/>
      <c r="AG433" s="10"/>
      <c r="AH433" s="4"/>
      <c r="AI433" s="164"/>
      <c r="AJ433" s="164"/>
      <c r="AK433" s="164"/>
      <c r="AL433" s="164"/>
      <c r="AM433" s="10"/>
      <c r="AN433" s="4"/>
      <c r="AO433" s="10"/>
      <c r="AP433" s="10"/>
      <c r="AQ433" s="132"/>
      <c r="AR433" s="52"/>
      <c r="AS433" s="40"/>
      <c r="AT433" s="52"/>
      <c r="AU433" s="40"/>
      <c r="AV433" s="39"/>
      <c r="AW433" s="40"/>
      <c r="AX433" s="164"/>
      <c r="AY433" s="166"/>
      <c r="AZ433" s="164"/>
      <c r="BA433" s="166"/>
      <c r="BB433" s="98"/>
      <c r="BC433" s="40"/>
      <c r="BD433" s="18"/>
      <c r="BE433" s="5"/>
      <c r="BF433" s="164"/>
      <c r="BG433" s="166"/>
      <c r="BH433" s="98"/>
      <c r="BI433" s="40"/>
      <c r="BJ433" s="164"/>
      <c r="BK433" s="166"/>
      <c r="BL433" s="18"/>
      <c r="BM433" s="40"/>
      <c r="BN433" s="164"/>
      <c r="BO433" s="166"/>
      <c r="BP433" s="164"/>
      <c r="BQ433" s="166"/>
      <c r="BR433" s="164"/>
      <c r="BS433" s="166"/>
      <c r="BT433" s="132"/>
      <c r="BU433" s="146"/>
      <c r="BV433" s="147"/>
      <c r="BW433" s="146"/>
      <c r="BX433" s="146"/>
      <c r="BY433" s="146"/>
      <c r="BZ433" s="147"/>
      <c r="CA433" s="146"/>
      <c r="CB433" s="147"/>
      <c r="CC433" s="96"/>
      <c r="CD433" s="55"/>
      <c r="CE433" s="96"/>
      <c r="CF433" s="147"/>
      <c r="CG433" s="146"/>
      <c r="CH433" s="146"/>
      <c r="CL433" s="26"/>
      <c r="CP433" s="56"/>
    </row>
    <row r="434" spans="1:94" ht="16.5" hidden="1">
      <c r="A434" t="s">
        <v>871</v>
      </c>
      <c r="B434">
        <v>20184</v>
      </c>
      <c r="D434" s="16" t="s">
        <v>1597</v>
      </c>
      <c r="E434" t="s">
        <v>819</v>
      </c>
      <c r="G434" s="16" t="s">
        <v>1624</v>
      </c>
      <c r="H434" s="197" t="s">
        <v>1598</v>
      </c>
      <c r="I434" s="164">
        <v>0</v>
      </c>
      <c r="J434" s="166" t="s">
        <v>1226</v>
      </c>
      <c r="K434" s="164">
        <f t="shared" ref="K434:K445" si="2710">+M434</f>
        <v>0</v>
      </c>
      <c r="L434" s="166" t="s">
        <v>1226</v>
      </c>
      <c r="M434" s="10">
        <v>0</v>
      </c>
      <c r="N434" s="4">
        <v>0</v>
      </c>
      <c r="O434" s="10">
        <v>0</v>
      </c>
      <c r="P434" s="4">
        <v>0</v>
      </c>
      <c r="Q434" s="10">
        <v>0</v>
      </c>
      <c r="R434" s="4">
        <v>0</v>
      </c>
      <c r="S434" s="10">
        <v>0</v>
      </c>
      <c r="T434" s="4">
        <v>0</v>
      </c>
      <c r="U434" s="164">
        <f t="shared" ref="U434" si="2711">+W434</f>
        <v>0</v>
      </c>
      <c r="V434" s="166" t="s">
        <v>1226</v>
      </c>
      <c r="W434" s="10">
        <v>0</v>
      </c>
      <c r="X434" s="4">
        <v>0</v>
      </c>
      <c r="Y434" s="164">
        <f t="shared" ref="Y434" si="2712">+AA434</f>
        <v>0</v>
      </c>
      <c r="Z434" s="166" t="s">
        <v>1226</v>
      </c>
      <c r="AA434" s="164">
        <f t="shared" ref="AA434" si="2713">+AC434</f>
        <v>0</v>
      </c>
      <c r="AB434" s="166" t="s">
        <v>1226</v>
      </c>
      <c r="AC434" s="164">
        <f t="shared" ref="AC434" si="2714">+AE434</f>
        <v>0</v>
      </c>
      <c r="AD434" s="166" t="s">
        <v>1226</v>
      </c>
      <c r="AE434" s="10">
        <v>0</v>
      </c>
      <c r="AF434" s="4">
        <v>0</v>
      </c>
      <c r="AG434" s="10">
        <v>0</v>
      </c>
      <c r="AH434" s="4">
        <v>0</v>
      </c>
      <c r="AI434" s="164">
        <f t="shared" ref="AI434" si="2715">+AK434</f>
        <v>0</v>
      </c>
      <c r="AJ434" s="166" t="s">
        <v>1226</v>
      </c>
      <c r="AK434" s="164">
        <f t="shared" ref="AK434" si="2716">+AM434</f>
        <v>0</v>
      </c>
      <c r="AL434" s="166" t="s">
        <v>1226</v>
      </c>
      <c r="AM434" s="3">
        <v>0</v>
      </c>
      <c r="AN434" s="4">
        <v>0</v>
      </c>
      <c r="AO434" s="164">
        <f>+AM434</f>
        <v>0</v>
      </c>
      <c r="AP434" s="166" t="s">
        <v>1226</v>
      </c>
      <c r="AQ434" s="132"/>
      <c r="AR434" s="164">
        <f>+AT434</f>
        <v>0</v>
      </c>
      <c r="AS434" s="166" t="s">
        <v>1226</v>
      </c>
      <c r="AT434" s="164">
        <f>+AV434</f>
        <v>0</v>
      </c>
      <c r="AU434" s="166" t="s">
        <v>1226</v>
      </c>
      <c r="AV434" s="164">
        <f t="shared" ref="AV434" si="2717">+AX434</f>
        <v>0</v>
      </c>
      <c r="AW434" s="166" t="s">
        <v>1226</v>
      </c>
      <c r="AX434" s="164">
        <f t="shared" ref="AX434" si="2718">+AZ434</f>
        <v>0</v>
      </c>
      <c r="AY434" s="166" t="s">
        <v>1226</v>
      </c>
      <c r="AZ434" s="164">
        <f t="shared" ref="AZ434" si="2719">+BB434</f>
        <v>0</v>
      </c>
      <c r="BA434" s="166" t="s">
        <v>1226</v>
      </c>
      <c r="BB434" s="164">
        <f t="shared" ref="BB434" si="2720">+BD434</f>
        <v>0</v>
      </c>
      <c r="BC434" s="166" t="s">
        <v>1226</v>
      </c>
      <c r="BD434" s="39">
        <v>0</v>
      </c>
      <c r="BE434" s="5">
        <v>0</v>
      </c>
      <c r="BF434" s="164">
        <f t="shared" ref="BF434" si="2721">+BH434</f>
        <v>0</v>
      </c>
      <c r="BG434" s="166" t="s">
        <v>1226</v>
      </c>
      <c r="BH434" s="164">
        <f t="shared" ref="BH434" si="2722">+BJ434</f>
        <v>0</v>
      </c>
      <c r="BI434" s="166" t="s">
        <v>1226</v>
      </c>
      <c r="BJ434" s="98">
        <v>0</v>
      </c>
      <c r="BK434" s="40">
        <v>0</v>
      </c>
      <c r="BL434" s="164">
        <f t="shared" ref="BL434:BL436" si="2723">+BJ434</f>
        <v>0</v>
      </c>
      <c r="BM434" s="166" t="s">
        <v>1226</v>
      </c>
      <c r="BN434" s="164">
        <f t="shared" ref="BN434:BN437" si="2724">+BL434</f>
        <v>0</v>
      </c>
      <c r="BO434" s="166" t="s">
        <v>1226</v>
      </c>
      <c r="BP434" s="164">
        <f t="shared" ref="BP434:BP437" si="2725">+BN434</f>
        <v>0</v>
      </c>
      <c r="BQ434" s="166" t="s">
        <v>1226</v>
      </c>
      <c r="BR434" s="164">
        <f t="shared" ref="BR434:BR438" si="2726">+BP434</f>
        <v>0</v>
      </c>
      <c r="BS434" s="166" t="s">
        <v>1226</v>
      </c>
      <c r="BT434" s="132"/>
      <c r="BU434" s="164">
        <f>+BW434</f>
        <v>0</v>
      </c>
      <c r="BV434" s="166" t="s">
        <v>1226</v>
      </c>
      <c r="BW434" s="146">
        <v>0</v>
      </c>
      <c r="BX434" s="147">
        <v>0</v>
      </c>
      <c r="BY434" s="164">
        <f t="shared" ref="BY434" si="2727">+BW434</f>
        <v>0</v>
      </c>
      <c r="BZ434" s="166" t="s">
        <v>1226</v>
      </c>
      <c r="CA434" s="146"/>
      <c r="CB434" s="147"/>
      <c r="CC434" s="96"/>
      <c r="CD434" s="55"/>
      <c r="CE434" s="96"/>
      <c r="CF434" s="147"/>
      <c r="CG434" s="146"/>
      <c r="CH434" s="146"/>
      <c r="CL434" s="26"/>
      <c r="CP434" s="56"/>
    </row>
    <row r="435" spans="1:94" ht="16.5" hidden="1">
      <c r="A435" t="s">
        <v>871</v>
      </c>
      <c r="B435">
        <v>20187</v>
      </c>
      <c r="D435" s="16" t="s">
        <v>1597</v>
      </c>
      <c r="E435" t="s">
        <v>819</v>
      </c>
      <c r="G435" s="16" t="s">
        <v>1624</v>
      </c>
      <c r="H435" s="197" t="s">
        <v>1599</v>
      </c>
      <c r="I435" s="164">
        <v>0</v>
      </c>
      <c r="J435" s="166" t="s">
        <v>1226</v>
      </c>
      <c r="K435" s="164">
        <f t="shared" si="2710"/>
        <v>0</v>
      </c>
      <c r="L435" s="166" t="s">
        <v>1226</v>
      </c>
      <c r="M435" s="10">
        <v>0</v>
      </c>
      <c r="N435" s="4">
        <v>0</v>
      </c>
      <c r="O435" s="10">
        <v>0</v>
      </c>
      <c r="P435" s="4">
        <v>0</v>
      </c>
      <c r="Q435" s="10">
        <v>0</v>
      </c>
      <c r="R435" s="4">
        <v>0</v>
      </c>
      <c r="S435" s="10">
        <v>0</v>
      </c>
      <c r="T435" s="4">
        <v>0</v>
      </c>
      <c r="U435" s="164">
        <f t="shared" ref="U435" si="2728">+W435</f>
        <v>0</v>
      </c>
      <c r="V435" s="166" t="s">
        <v>1226</v>
      </c>
      <c r="W435" s="10">
        <v>0</v>
      </c>
      <c r="X435" s="4">
        <v>0</v>
      </c>
      <c r="Y435" s="164">
        <f t="shared" ref="Y435" si="2729">+AA435</f>
        <v>0</v>
      </c>
      <c r="Z435" s="166" t="s">
        <v>1226</v>
      </c>
      <c r="AA435" s="164">
        <f t="shared" ref="AA435" si="2730">+AC435</f>
        <v>0</v>
      </c>
      <c r="AB435" s="166" t="s">
        <v>1226</v>
      </c>
      <c r="AC435" s="164">
        <f t="shared" ref="AC435" si="2731">+AE435</f>
        <v>0</v>
      </c>
      <c r="AD435" s="166" t="s">
        <v>1226</v>
      </c>
      <c r="AE435" s="10">
        <v>0</v>
      </c>
      <c r="AF435" s="4">
        <v>0</v>
      </c>
      <c r="AG435" s="10">
        <v>0</v>
      </c>
      <c r="AH435" s="4">
        <v>0</v>
      </c>
      <c r="AI435" s="164">
        <f t="shared" ref="AI435" si="2732">+AK435</f>
        <v>0</v>
      </c>
      <c r="AJ435" s="166" t="s">
        <v>1226</v>
      </c>
      <c r="AK435" s="164">
        <f t="shared" ref="AK435" si="2733">+AM435</f>
        <v>0</v>
      </c>
      <c r="AL435" s="166" t="s">
        <v>1226</v>
      </c>
      <c r="AM435" s="3">
        <v>0</v>
      </c>
      <c r="AN435" s="4">
        <v>0</v>
      </c>
      <c r="AO435" s="164">
        <f>+AM435</f>
        <v>0</v>
      </c>
      <c r="AP435" s="166" t="s">
        <v>1226</v>
      </c>
      <c r="AQ435" s="132"/>
      <c r="AR435" s="164">
        <f>+AT435</f>
        <v>0</v>
      </c>
      <c r="AS435" s="166" t="s">
        <v>1226</v>
      </c>
      <c r="AT435" s="164">
        <f>+AV435</f>
        <v>0</v>
      </c>
      <c r="AU435" s="166" t="s">
        <v>1226</v>
      </c>
      <c r="AV435" s="164">
        <f t="shared" ref="AV435" si="2734">+AX435</f>
        <v>0</v>
      </c>
      <c r="AW435" s="166" t="s">
        <v>1226</v>
      </c>
      <c r="AX435" s="164">
        <f t="shared" ref="AX435" si="2735">+AZ435</f>
        <v>0</v>
      </c>
      <c r="AY435" s="166" t="s">
        <v>1226</v>
      </c>
      <c r="AZ435" s="164">
        <f t="shared" ref="AZ435" si="2736">+BB435</f>
        <v>0</v>
      </c>
      <c r="BA435" s="166" t="s">
        <v>1226</v>
      </c>
      <c r="BB435" s="164">
        <f t="shared" ref="BB435" si="2737">+BD435</f>
        <v>0</v>
      </c>
      <c r="BC435" s="166" t="s">
        <v>1226</v>
      </c>
      <c r="BD435" s="39">
        <v>0</v>
      </c>
      <c r="BE435" s="5">
        <v>0</v>
      </c>
      <c r="BF435" s="164">
        <f t="shared" ref="BF435" si="2738">+BH435</f>
        <v>0</v>
      </c>
      <c r="BG435" s="166" t="s">
        <v>1226</v>
      </c>
      <c r="BH435" s="164">
        <f t="shared" ref="BH435" si="2739">+BJ435</f>
        <v>0</v>
      </c>
      <c r="BI435" s="166" t="s">
        <v>1226</v>
      </c>
      <c r="BJ435" s="98">
        <v>0</v>
      </c>
      <c r="BK435" s="40">
        <v>0</v>
      </c>
      <c r="BL435" s="164">
        <f t="shared" si="2723"/>
        <v>0</v>
      </c>
      <c r="BM435" s="166" t="s">
        <v>1226</v>
      </c>
      <c r="BN435" s="164">
        <f t="shared" si="2724"/>
        <v>0</v>
      </c>
      <c r="BO435" s="166" t="s">
        <v>1226</v>
      </c>
      <c r="BP435" s="164">
        <f t="shared" si="2725"/>
        <v>0</v>
      </c>
      <c r="BQ435" s="166" t="s">
        <v>1226</v>
      </c>
      <c r="BR435" s="164">
        <f t="shared" si="2726"/>
        <v>0</v>
      </c>
      <c r="BS435" s="166" t="s">
        <v>1226</v>
      </c>
      <c r="BT435" s="132"/>
      <c r="BU435" s="164">
        <f>+BW435</f>
        <v>0</v>
      </c>
      <c r="BV435" s="166" t="s">
        <v>1226</v>
      </c>
      <c r="BW435" s="146">
        <v>0</v>
      </c>
      <c r="BX435" s="147">
        <v>0</v>
      </c>
      <c r="BY435" s="164">
        <f t="shared" ref="BY435" si="2740">+BW435</f>
        <v>0</v>
      </c>
      <c r="BZ435" s="166" t="s">
        <v>1226</v>
      </c>
      <c r="CA435" s="146"/>
      <c r="CB435" s="147"/>
      <c r="CC435" s="96"/>
      <c r="CD435" s="55"/>
      <c r="CE435" s="96"/>
      <c r="CF435" s="147"/>
      <c r="CG435" s="146"/>
      <c r="CH435" s="146"/>
      <c r="CL435" s="26"/>
      <c r="CP435" s="56"/>
    </row>
    <row r="436" spans="1:94" ht="16.5" hidden="1">
      <c r="A436" t="s">
        <v>871</v>
      </c>
      <c r="B436">
        <v>20187</v>
      </c>
      <c r="D436" s="16" t="s">
        <v>1597</v>
      </c>
      <c r="E436" t="s">
        <v>871</v>
      </c>
      <c r="G436" s="16" t="s">
        <v>1624</v>
      </c>
      <c r="H436" s="197" t="s">
        <v>2529</v>
      </c>
      <c r="I436" s="164">
        <v>0</v>
      </c>
      <c r="J436" s="166" t="s">
        <v>1226</v>
      </c>
      <c r="K436" s="164">
        <f t="shared" si="2710"/>
        <v>0</v>
      </c>
      <c r="L436" s="166" t="s">
        <v>1226</v>
      </c>
      <c r="M436" s="10">
        <v>0</v>
      </c>
      <c r="N436" s="4">
        <v>0</v>
      </c>
      <c r="O436" s="10">
        <v>0</v>
      </c>
      <c r="P436" s="4">
        <v>0</v>
      </c>
      <c r="Q436" s="10">
        <v>0</v>
      </c>
      <c r="R436" s="4">
        <v>0</v>
      </c>
      <c r="S436" s="10">
        <v>0</v>
      </c>
      <c r="T436" s="4">
        <v>0</v>
      </c>
      <c r="U436" s="164">
        <f t="shared" ref="U436" si="2741">+W436</f>
        <v>0</v>
      </c>
      <c r="V436" s="166" t="s">
        <v>1226</v>
      </c>
      <c r="W436" s="10">
        <v>0</v>
      </c>
      <c r="X436" s="4">
        <v>0</v>
      </c>
      <c r="Y436" s="164">
        <f t="shared" ref="Y436" si="2742">+AA436</f>
        <v>0</v>
      </c>
      <c r="Z436" s="166" t="s">
        <v>1226</v>
      </c>
      <c r="AA436" s="164">
        <f t="shared" ref="AA436" si="2743">+AC436</f>
        <v>0</v>
      </c>
      <c r="AB436" s="166" t="s">
        <v>1226</v>
      </c>
      <c r="AC436" s="164">
        <f t="shared" ref="AC436" si="2744">+AE436</f>
        <v>0</v>
      </c>
      <c r="AD436" s="166" t="s">
        <v>1226</v>
      </c>
      <c r="AE436" s="10">
        <v>0</v>
      </c>
      <c r="AF436" s="4">
        <v>0</v>
      </c>
      <c r="AG436" s="10">
        <v>0</v>
      </c>
      <c r="AH436" s="4">
        <v>0</v>
      </c>
      <c r="AI436" s="164">
        <f t="shared" ref="AI436" si="2745">+AK436</f>
        <v>0</v>
      </c>
      <c r="AJ436" s="166" t="s">
        <v>1226</v>
      </c>
      <c r="AK436" s="164">
        <v>0</v>
      </c>
      <c r="AL436" s="166" t="s">
        <v>1226</v>
      </c>
      <c r="AM436" s="3">
        <v>1</v>
      </c>
      <c r="AN436" s="4">
        <v>0</v>
      </c>
      <c r="AO436" s="164">
        <v>0</v>
      </c>
      <c r="AP436" s="166" t="s">
        <v>1226</v>
      </c>
      <c r="AQ436" s="132"/>
      <c r="AR436" s="164">
        <f>+AT436</f>
        <v>0</v>
      </c>
      <c r="AS436" s="166" t="s">
        <v>1226</v>
      </c>
      <c r="AT436" s="164">
        <f>+AV436</f>
        <v>0</v>
      </c>
      <c r="AU436" s="166" t="s">
        <v>1226</v>
      </c>
      <c r="AV436" s="164">
        <f t="shared" ref="AV436" si="2746">+AX436</f>
        <v>0</v>
      </c>
      <c r="AW436" s="166" t="s">
        <v>1226</v>
      </c>
      <c r="AX436" s="164">
        <f t="shared" ref="AX436" si="2747">+AZ436</f>
        <v>0</v>
      </c>
      <c r="AY436" s="166" t="s">
        <v>1226</v>
      </c>
      <c r="AZ436" s="164">
        <f t="shared" ref="AZ436" si="2748">+BB436</f>
        <v>0</v>
      </c>
      <c r="BA436" s="166" t="s">
        <v>1226</v>
      </c>
      <c r="BB436" s="164">
        <f t="shared" ref="BB436" si="2749">+BD436</f>
        <v>0</v>
      </c>
      <c r="BC436" s="166" t="s">
        <v>1226</v>
      </c>
      <c r="BD436" s="39">
        <v>0</v>
      </c>
      <c r="BE436" s="5">
        <v>0</v>
      </c>
      <c r="BF436" s="164">
        <f t="shared" ref="BF436" si="2750">+BH436</f>
        <v>4</v>
      </c>
      <c r="BG436" s="166" t="s">
        <v>1226</v>
      </c>
      <c r="BH436" s="164">
        <f t="shared" ref="BH436" si="2751">+BJ436</f>
        <v>4</v>
      </c>
      <c r="BI436" s="166" t="s">
        <v>1226</v>
      </c>
      <c r="BJ436" s="177">
        <v>4</v>
      </c>
      <c r="BK436" s="178">
        <v>2</v>
      </c>
      <c r="BL436" s="164">
        <f t="shared" si="2723"/>
        <v>4</v>
      </c>
      <c r="BM436" s="166" t="s">
        <v>1226</v>
      </c>
      <c r="BN436" s="164">
        <f t="shared" si="2724"/>
        <v>4</v>
      </c>
      <c r="BO436" s="166" t="s">
        <v>1226</v>
      </c>
      <c r="BP436" s="164">
        <f t="shared" si="2725"/>
        <v>4</v>
      </c>
      <c r="BQ436" s="166" t="s">
        <v>1226</v>
      </c>
      <c r="BR436" s="164">
        <f t="shared" si="2726"/>
        <v>4</v>
      </c>
      <c r="BS436" s="166" t="s">
        <v>1226</v>
      </c>
      <c r="BT436" s="132"/>
      <c r="BU436" s="164">
        <f>+BW436</f>
        <v>2</v>
      </c>
      <c r="BV436" s="166" t="s">
        <v>1226</v>
      </c>
      <c r="BW436" s="96">
        <v>2</v>
      </c>
      <c r="BX436" s="147">
        <v>0</v>
      </c>
      <c r="BY436" s="164">
        <f t="shared" ref="BY436:BY437" si="2752">+BW436</f>
        <v>2</v>
      </c>
      <c r="BZ436" s="166" t="s">
        <v>1226</v>
      </c>
      <c r="CA436" s="146"/>
      <c r="CB436" s="147"/>
      <c r="CC436" s="96"/>
      <c r="CD436" s="55"/>
      <c r="CE436" s="96"/>
      <c r="CF436" s="147"/>
      <c r="CG436" s="146"/>
      <c r="CH436" s="146"/>
      <c r="CL436" s="26"/>
      <c r="CP436" s="56"/>
    </row>
    <row r="437" spans="1:94" ht="16.5" hidden="1">
      <c r="A437" t="s">
        <v>871</v>
      </c>
      <c r="B437">
        <v>20185</v>
      </c>
      <c r="D437" s="16" t="s">
        <v>1600</v>
      </c>
      <c r="E437" t="s">
        <v>819</v>
      </c>
      <c r="G437" s="16" t="s">
        <v>1624</v>
      </c>
      <c r="H437" s="197" t="s">
        <v>1601</v>
      </c>
      <c r="I437" s="164">
        <v>0</v>
      </c>
      <c r="J437" s="166" t="s">
        <v>1226</v>
      </c>
      <c r="K437" s="164">
        <f t="shared" si="2710"/>
        <v>0</v>
      </c>
      <c r="L437" s="166" t="s">
        <v>1226</v>
      </c>
      <c r="M437" s="10">
        <v>0</v>
      </c>
      <c r="N437" s="4">
        <v>0</v>
      </c>
      <c r="O437" s="10">
        <v>0</v>
      </c>
      <c r="P437" s="4">
        <v>0</v>
      </c>
      <c r="Q437" s="164">
        <f t="shared" ref="Q437" si="2753">+S437</f>
        <v>0</v>
      </c>
      <c r="R437" s="166" t="s">
        <v>1226</v>
      </c>
      <c r="S437" s="10">
        <v>0</v>
      </c>
      <c r="T437" s="4">
        <v>0</v>
      </c>
      <c r="U437" s="164">
        <f t="shared" ref="U437" si="2754">+W437</f>
        <v>0</v>
      </c>
      <c r="V437" s="166" t="s">
        <v>1226</v>
      </c>
      <c r="W437" s="10">
        <v>0</v>
      </c>
      <c r="X437" s="4">
        <v>0</v>
      </c>
      <c r="Y437" s="10">
        <v>0</v>
      </c>
      <c r="Z437" s="4">
        <v>0</v>
      </c>
      <c r="AA437" s="164">
        <f t="shared" ref="AA437" si="2755">+AC437</f>
        <v>0</v>
      </c>
      <c r="AB437" s="166" t="s">
        <v>1226</v>
      </c>
      <c r="AC437" s="164">
        <f t="shared" ref="AC437" si="2756">+AE437</f>
        <v>0</v>
      </c>
      <c r="AD437" s="166" t="s">
        <v>1226</v>
      </c>
      <c r="AE437" s="10">
        <v>0</v>
      </c>
      <c r="AF437" s="4">
        <v>0</v>
      </c>
      <c r="AG437" s="10">
        <v>0</v>
      </c>
      <c r="AH437" s="4">
        <v>0</v>
      </c>
      <c r="AI437" s="164">
        <v>0</v>
      </c>
      <c r="AJ437" s="166" t="s">
        <v>1226</v>
      </c>
      <c r="AK437" s="164">
        <v>0</v>
      </c>
      <c r="AL437" s="166" t="s">
        <v>1226</v>
      </c>
      <c r="AM437" s="164">
        <v>0</v>
      </c>
      <c r="AN437" s="166" t="s">
        <v>1226</v>
      </c>
      <c r="AO437" s="164">
        <v>0</v>
      </c>
      <c r="AP437" s="166" t="s">
        <v>1226</v>
      </c>
      <c r="AQ437" s="540"/>
      <c r="AR437" s="164">
        <f>+AT437</f>
        <v>1</v>
      </c>
      <c r="AS437" s="166" t="s">
        <v>1226</v>
      </c>
      <c r="AT437" s="164">
        <f>+AV437</f>
        <v>1</v>
      </c>
      <c r="AU437" s="166" t="s">
        <v>1226</v>
      </c>
      <c r="AV437" s="39">
        <v>1</v>
      </c>
      <c r="AW437" s="5">
        <v>0</v>
      </c>
      <c r="AX437" s="164">
        <f>+AV437</f>
        <v>1</v>
      </c>
      <c r="AY437" s="166" t="s">
        <v>1226</v>
      </c>
      <c r="AZ437" s="164">
        <f>+AX437</f>
        <v>1</v>
      </c>
      <c r="BA437" s="166" t="s">
        <v>1226</v>
      </c>
      <c r="BB437" s="164">
        <f>+AZ437</f>
        <v>1</v>
      </c>
      <c r="BC437" s="166" t="s">
        <v>1226</v>
      </c>
      <c r="BD437" s="10">
        <v>7</v>
      </c>
      <c r="BE437" s="4">
        <v>0</v>
      </c>
      <c r="BF437" s="164">
        <f t="shared" ref="BF437" si="2757">+BH437</f>
        <v>6</v>
      </c>
      <c r="BG437" s="166" t="s">
        <v>1226</v>
      </c>
      <c r="BH437" s="10">
        <v>6</v>
      </c>
      <c r="BI437" s="4">
        <v>0</v>
      </c>
      <c r="BJ437" s="164">
        <f t="shared" ref="BJ437" si="2758">+BH437</f>
        <v>6</v>
      </c>
      <c r="BK437" s="166" t="s">
        <v>1226</v>
      </c>
      <c r="BL437" s="164">
        <f t="shared" ref="BL437" si="2759">+BJ437</f>
        <v>6</v>
      </c>
      <c r="BM437" s="166" t="s">
        <v>1226</v>
      </c>
      <c r="BN437" s="164">
        <f t="shared" si="2724"/>
        <v>6</v>
      </c>
      <c r="BO437" s="166" t="s">
        <v>1226</v>
      </c>
      <c r="BP437" s="164">
        <f t="shared" si="2725"/>
        <v>6</v>
      </c>
      <c r="BQ437" s="166" t="s">
        <v>1226</v>
      </c>
      <c r="BR437" s="164">
        <f t="shared" si="2726"/>
        <v>6</v>
      </c>
      <c r="BS437" s="166" t="s">
        <v>1226</v>
      </c>
      <c r="BT437" s="132"/>
      <c r="BU437" s="96">
        <v>3</v>
      </c>
      <c r="BV437" s="147">
        <v>0</v>
      </c>
      <c r="BW437" s="164">
        <f t="shared" ref="BW437" si="2760">+BU437</f>
        <v>3</v>
      </c>
      <c r="BX437" s="166" t="s">
        <v>1226</v>
      </c>
      <c r="BY437" s="164">
        <f t="shared" si="2752"/>
        <v>3</v>
      </c>
      <c r="BZ437" s="166" t="s">
        <v>1226</v>
      </c>
      <c r="CA437" s="146"/>
      <c r="CB437" s="147"/>
      <c r="CC437" s="96"/>
      <c r="CD437" s="55"/>
      <c r="CE437" s="96"/>
      <c r="CF437" s="147"/>
      <c r="CG437" s="146"/>
      <c r="CH437" s="146"/>
      <c r="CI437" s="38" t="s">
        <v>148</v>
      </c>
      <c r="CL437" s="26"/>
    </row>
    <row r="438" spans="1:94" ht="21.75" hidden="1" customHeight="1">
      <c r="A438" t="s">
        <v>871</v>
      </c>
      <c r="B438">
        <v>20045</v>
      </c>
      <c r="D438" s="16" t="s">
        <v>827</v>
      </c>
      <c r="E438" s="60" t="s">
        <v>819</v>
      </c>
      <c r="F438" s="1075" t="s">
        <v>2723</v>
      </c>
      <c r="G438" s="16" t="s">
        <v>1624</v>
      </c>
      <c r="H438" s="197" t="s">
        <v>1519</v>
      </c>
      <c r="I438" s="22">
        <f t="shared" ref="I438:I440" si="2761">+K438</f>
        <v>8</v>
      </c>
      <c r="J438" s="21" t="s">
        <v>54</v>
      </c>
      <c r="K438" s="164">
        <f t="shared" si="2710"/>
        <v>8</v>
      </c>
      <c r="L438" s="166" t="s">
        <v>1226</v>
      </c>
      <c r="M438" s="10">
        <v>8</v>
      </c>
      <c r="N438" s="4">
        <v>0</v>
      </c>
      <c r="O438" s="3">
        <v>10</v>
      </c>
      <c r="P438" s="4">
        <v>5</v>
      </c>
      <c r="Q438" s="164">
        <f t="shared" ref="Q438:Q444" si="2762">+S438</f>
        <v>12</v>
      </c>
      <c r="R438" s="166">
        <f>+T438</f>
        <v>4</v>
      </c>
      <c r="S438" s="3">
        <v>12</v>
      </c>
      <c r="T438" s="4">
        <v>4</v>
      </c>
      <c r="U438" s="164">
        <f t="shared" ref="U438" si="2763">+S438</f>
        <v>12</v>
      </c>
      <c r="V438" s="166">
        <f>+T438</f>
        <v>4</v>
      </c>
      <c r="W438" s="10">
        <v>12</v>
      </c>
      <c r="X438" s="4">
        <v>4</v>
      </c>
      <c r="Y438" s="10">
        <v>12</v>
      </c>
      <c r="Z438" s="4">
        <v>4</v>
      </c>
      <c r="AA438" s="10">
        <v>11</v>
      </c>
      <c r="AB438" s="4">
        <v>4</v>
      </c>
      <c r="AC438" s="164">
        <f t="shared" ref="AC438" si="2764">+AA438</f>
        <v>11</v>
      </c>
      <c r="AD438" s="166">
        <f>+AB438</f>
        <v>4</v>
      </c>
      <c r="AE438" s="10">
        <v>11</v>
      </c>
      <c r="AF438" s="4">
        <v>4</v>
      </c>
      <c r="AG438" s="10">
        <v>11</v>
      </c>
      <c r="AH438" s="4">
        <v>4</v>
      </c>
      <c r="AI438" s="164">
        <f t="shared" ref="AI438" si="2765">+AG438</f>
        <v>11</v>
      </c>
      <c r="AJ438" s="166">
        <f>+AH438</f>
        <v>4</v>
      </c>
      <c r="AK438" s="164">
        <f t="shared" ref="AK438:AL438" si="2766">+AI438</f>
        <v>11</v>
      </c>
      <c r="AL438" s="166">
        <f t="shared" si="2766"/>
        <v>4</v>
      </c>
      <c r="AM438" s="164">
        <f t="shared" ref="AM438:AN438" si="2767">+AK438</f>
        <v>11</v>
      </c>
      <c r="AN438" s="166">
        <f t="shared" si="2767"/>
        <v>4</v>
      </c>
      <c r="AO438" s="164">
        <f t="shared" ref="AO438" si="2768">+AM438</f>
        <v>11</v>
      </c>
      <c r="AP438" s="166">
        <f t="shared" ref="AP438" si="2769">+AN438</f>
        <v>4</v>
      </c>
      <c r="AQ438" s="540"/>
      <c r="AR438" s="164">
        <f t="shared" ref="AR438:AR440" si="2770">+AT438</f>
        <v>6</v>
      </c>
      <c r="AS438" s="166" t="s">
        <v>1226</v>
      </c>
      <c r="AT438" s="164">
        <f t="shared" si="2574"/>
        <v>6</v>
      </c>
      <c r="AU438" s="166" t="s">
        <v>1226</v>
      </c>
      <c r="AV438" s="39">
        <v>6</v>
      </c>
      <c r="AW438" s="127">
        <v>0</v>
      </c>
      <c r="AX438" s="164">
        <f t="shared" si="2575"/>
        <v>9</v>
      </c>
      <c r="AY438" s="166" t="s">
        <v>1226</v>
      </c>
      <c r="AZ438" s="164">
        <f t="shared" si="2576"/>
        <v>9</v>
      </c>
      <c r="BA438" s="166" t="s">
        <v>1226</v>
      </c>
      <c r="BB438" s="164">
        <f t="shared" ref="BB438:BB440" si="2771">+BD438</f>
        <v>9</v>
      </c>
      <c r="BC438" s="166" t="s">
        <v>1226</v>
      </c>
      <c r="BD438" s="18">
        <v>9</v>
      </c>
      <c r="BE438" s="5">
        <v>0</v>
      </c>
      <c r="BF438" s="164">
        <f>+BD438</f>
        <v>9</v>
      </c>
      <c r="BG438" s="166" t="s">
        <v>1226</v>
      </c>
      <c r="BH438" s="164">
        <f t="shared" ref="BH438" si="2772">+BF438</f>
        <v>9</v>
      </c>
      <c r="BI438" s="166" t="s">
        <v>1226</v>
      </c>
      <c r="BJ438" s="164">
        <f t="shared" ref="BJ438" si="2773">+BH438</f>
        <v>9</v>
      </c>
      <c r="BK438" s="166" t="s">
        <v>1226</v>
      </c>
      <c r="BL438" s="164">
        <f t="shared" ref="BL438" si="2774">+BJ438</f>
        <v>9</v>
      </c>
      <c r="BM438" s="166" t="s">
        <v>1226</v>
      </c>
      <c r="BN438" s="164">
        <f t="shared" ref="BN438" si="2775">+BL438</f>
        <v>9</v>
      </c>
      <c r="BO438" s="166" t="s">
        <v>1226</v>
      </c>
      <c r="BP438" s="164">
        <f t="shared" ref="BP438" si="2776">+BN438</f>
        <v>9</v>
      </c>
      <c r="BQ438" s="166" t="s">
        <v>1226</v>
      </c>
      <c r="BR438" s="164">
        <f t="shared" si="2726"/>
        <v>9</v>
      </c>
      <c r="BS438" s="166" t="s">
        <v>1226</v>
      </c>
      <c r="BT438" s="132"/>
      <c r="BU438" s="96">
        <v>9</v>
      </c>
      <c r="BV438" s="147">
        <v>0</v>
      </c>
      <c r="BW438" s="164">
        <f t="shared" ref="BW438" si="2777">+BU438</f>
        <v>9</v>
      </c>
      <c r="BX438" s="166" t="s">
        <v>1226</v>
      </c>
      <c r="BY438" s="164">
        <f t="shared" ref="BY438" si="2778">+BW438</f>
        <v>9</v>
      </c>
      <c r="BZ438" s="166" t="s">
        <v>1226</v>
      </c>
      <c r="CA438" s="146"/>
      <c r="CB438" s="147"/>
      <c r="CC438" s="96"/>
      <c r="CD438" s="55"/>
      <c r="CE438" s="96"/>
      <c r="CF438" s="147"/>
      <c r="CG438" s="146"/>
      <c r="CH438" s="146"/>
      <c r="CI438" s="38" t="s">
        <v>252</v>
      </c>
      <c r="CJ438" t="s">
        <v>695</v>
      </c>
      <c r="CL438" s="10"/>
      <c r="CM438" s="10"/>
    </row>
    <row r="439" spans="1:94" ht="16.5" hidden="1">
      <c r="A439" t="s">
        <v>871</v>
      </c>
      <c r="B439" s="61" t="s">
        <v>52</v>
      </c>
      <c r="C439" s="61"/>
      <c r="D439" s="16" t="s">
        <v>827</v>
      </c>
      <c r="E439" s="60" t="s">
        <v>819</v>
      </c>
      <c r="F439" s="1102"/>
      <c r="G439" s="16" t="s">
        <v>1624</v>
      </c>
      <c r="H439" s="197" t="s">
        <v>1475</v>
      </c>
      <c r="I439" s="22">
        <f t="shared" si="2761"/>
        <v>3</v>
      </c>
      <c r="J439" s="21" t="s">
        <v>54</v>
      </c>
      <c r="K439" s="164">
        <f t="shared" si="2710"/>
        <v>3</v>
      </c>
      <c r="L439" s="166" t="s">
        <v>1226</v>
      </c>
      <c r="M439" s="10">
        <v>3</v>
      </c>
      <c r="N439" s="4">
        <v>0</v>
      </c>
      <c r="O439" s="3">
        <v>3</v>
      </c>
      <c r="P439" s="4">
        <v>0</v>
      </c>
      <c r="Q439" s="164">
        <f t="shared" si="2762"/>
        <v>2</v>
      </c>
      <c r="R439" s="166" t="s">
        <v>1226</v>
      </c>
      <c r="S439" s="3">
        <v>2</v>
      </c>
      <c r="T439" s="4">
        <v>0</v>
      </c>
      <c r="U439" s="164">
        <f t="shared" ref="U439" si="2779">+S439</f>
        <v>2</v>
      </c>
      <c r="V439" s="166" t="s">
        <v>1226</v>
      </c>
      <c r="W439" s="10">
        <v>2</v>
      </c>
      <c r="X439" s="4">
        <v>0</v>
      </c>
      <c r="Y439" s="10">
        <v>2</v>
      </c>
      <c r="Z439" s="4">
        <v>0</v>
      </c>
      <c r="AA439" s="10">
        <v>2</v>
      </c>
      <c r="AB439" s="4">
        <v>0</v>
      </c>
      <c r="AC439" s="164">
        <f t="shared" ref="AC439" si="2780">+AE439</f>
        <v>2</v>
      </c>
      <c r="AD439" s="166" t="s">
        <v>1226</v>
      </c>
      <c r="AE439" s="3">
        <v>2</v>
      </c>
      <c r="AF439" s="4">
        <v>0</v>
      </c>
      <c r="AG439" s="10">
        <v>2</v>
      </c>
      <c r="AH439" s="4">
        <v>0</v>
      </c>
      <c r="AI439" s="164">
        <f t="shared" ref="AI439" si="2781">+AG439</f>
        <v>2</v>
      </c>
      <c r="AJ439" s="166" t="s">
        <v>1226</v>
      </c>
      <c r="AK439" s="164">
        <f t="shared" ref="AK439" si="2782">+AI439</f>
        <v>2</v>
      </c>
      <c r="AL439" s="166" t="s">
        <v>1226</v>
      </c>
      <c r="AM439" s="164">
        <f t="shared" ref="AM439" si="2783">+AK439</f>
        <v>2</v>
      </c>
      <c r="AN439" s="166" t="s">
        <v>1226</v>
      </c>
      <c r="AO439" s="164">
        <f t="shared" ref="AO439:AO440" si="2784">+AM439</f>
        <v>2</v>
      </c>
      <c r="AP439" s="166" t="s">
        <v>1226</v>
      </c>
      <c r="AQ439" s="540"/>
      <c r="AR439" s="164">
        <f t="shared" si="2770"/>
        <v>1</v>
      </c>
      <c r="AS439" s="166" t="s">
        <v>1226</v>
      </c>
      <c r="AT439" s="164">
        <f t="shared" si="2574"/>
        <v>1</v>
      </c>
      <c r="AU439" s="166" t="s">
        <v>1226</v>
      </c>
      <c r="AV439" s="39">
        <v>1</v>
      </c>
      <c r="AW439" s="127">
        <v>0</v>
      </c>
      <c r="AX439" s="164">
        <f t="shared" si="2575"/>
        <v>1</v>
      </c>
      <c r="AY439" s="166" t="s">
        <v>1226</v>
      </c>
      <c r="AZ439" s="164">
        <f t="shared" si="2576"/>
        <v>1</v>
      </c>
      <c r="BA439" s="166" t="s">
        <v>1226</v>
      </c>
      <c r="BB439" s="164">
        <f t="shared" si="2771"/>
        <v>1</v>
      </c>
      <c r="BC439" s="166" t="s">
        <v>1226</v>
      </c>
      <c r="BD439" s="18">
        <v>1</v>
      </c>
      <c r="BE439" s="5">
        <v>0</v>
      </c>
      <c r="BF439" s="164">
        <f>+BD439</f>
        <v>1</v>
      </c>
      <c r="BG439" s="166" t="s">
        <v>1226</v>
      </c>
      <c r="BH439" s="164">
        <f t="shared" ref="BH439" si="2785">+BF439</f>
        <v>1</v>
      </c>
      <c r="BI439" s="166" t="s">
        <v>1226</v>
      </c>
      <c r="BJ439" s="18">
        <v>2</v>
      </c>
      <c r="BK439" s="5">
        <v>0</v>
      </c>
      <c r="BL439" s="164">
        <f t="shared" ref="BL439:BL440" si="2786">+BJ439</f>
        <v>2</v>
      </c>
      <c r="BM439" s="166" t="s">
        <v>1226</v>
      </c>
      <c r="BN439" s="164">
        <f t="shared" ref="BN439:BN440" si="2787">+BL439</f>
        <v>2</v>
      </c>
      <c r="BO439" s="166" t="s">
        <v>1226</v>
      </c>
      <c r="BP439" s="164">
        <f t="shared" ref="BP439:BP440" si="2788">+BN439</f>
        <v>2</v>
      </c>
      <c r="BQ439" s="166" t="s">
        <v>1226</v>
      </c>
      <c r="BR439" s="164">
        <f t="shared" ref="BR439:BR440" si="2789">+BP439</f>
        <v>2</v>
      </c>
      <c r="BS439" s="166" t="s">
        <v>1226</v>
      </c>
      <c r="BT439" s="132"/>
      <c r="BU439" s="96">
        <v>2</v>
      </c>
      <c r="BV439" s="147">
        <v>0</v>
      </c>
      <c r="BW439" s="164">
        <f t="shared" ref="BW439:BW440" si="2790">+BU439</f>
        <v>2</v>
      </c>
      <c r="BX439" s="166" t="s">
        <v>1226</v>
      </c>
      <c r="BY439" s="164">
        <f t="shared" ref="BY439:BY440" si="2791">+BW439</f>
        <v>2</v>
      </c>
      <c r="BZ439" s="166" t="s">
        <v>1226</v>
      </c>
      <c r="CA439" s="146"/>
      <c r="CB439" s="147"/>
      <c r="CC439" s="96"/>
      <c r="CD439" s="55"/>
      <c r="CE439" s="96"/>
      <c r="CF439" s="147"/>
      <c r="CG439" s="146"/>
      <c r="CH439" s="146"/>
      <c r="CI439" s="38" t="s">
        <v>148</v>
      </c>
      <c r="CL439" s="10"/>
      <c r="CM439" s="10"/>
    </row>
    <row r="440" spans="1:94" ht="16.5" hidden="1">
      <c r="A440" t="s">
        <v>871</v>
      </c>
      <c r="B440">
        <v>20086</v>
      </c>
      <c r="D440" s="16" t="s">
        <v>827</v>
      </c>
      <c r="E440" s="37" t="s">
        <v>819</v>
      </c>
      <c r="F440" s="126"/>
      <c r="G440" s="16" t="s">
        <v>1624</v>
      </c>
      <c r="H440" s="197" t="s">
        <v>169</v>
      </c>
      <c r="I440" s="22">
        <f t="shared" si="2761"/>
        <v>3</v>
      </c>
      <c r="J440" s="21" t="s">
        <v>54</v>
      </c>
      <c r="K440" s="164">
        <f t="shared" si="2710"/>
        <v>3</v>
      </c>
      <c r="L440" s="166" t="s">
        <v>1226</v>
      </c>
      <c r="M440" s="10">
        <v>3</v>
      </c>
      <c r="N440" s="4">
        <v>0</v>
      </c>
      <c r="O440" s="3">
        <v>3</v>
      </c>
      <c r="P440" s="4">
        <v>0</v>
      </c>
      <c r="Q440" s="164">
        <f t="shared" si="2762"/>
        <v>7</v>
      </c>
      <c r="R440" s="166">
        <f>+T440</f>
        <v>4</v>
      </c>
      <c r="S440" s="3">
        <v>7</v>
      </c>
      <c r="T440" s="4">
        <v>4</v>
      </c>
      <c r="U440" s="392">
        <f t="shared" ref="U440:U441" si="2792">+S440</f>
        <v>7</v>
      </c>
      <c r="V440" s="166">
        <f t="shared" ref="V440" si="2793">+T440</f>
        <v>4</v>
      </c>
      <c r="W440" s="10">
        <v>8</v>
      </c>
      <c r="X440" s="4">
        <v>3</v>
      </c>
      <c r="Y440" s="10">
        <v>12</v>
      </c>
      <c r="Z440" s="4">
        <v>3</v>
      </c>
      <c r="AA440" s="10">
        <v>9</v>
      </c>
      <c r="AB440" s="10">
        <v>3</v>
      </c>
      <c r="AC440" s="20">
        <f>+AA440</f>
        <v>9</v>
      </c>
      <c r="AD440" s="21">
        <f>+AB440</f>
        <v>3</v>
      </c>
      <c r="AE440" s="10">
        <v>18</v>
      </c>
      <c r="AF440" s="4">
        <v>4</v>
      </c>
      <c r="AG440" s="10">
        <v>18</v>
      </c>
      <c r="AH440" s="4">
        <v>4</v>
      </c>
      <c r="AI440" s="10"/>
      <c r="AJ440" s="10"/>
      <c r="AK440" s="58">
        <f>+AG440</f>
        <v>18</v>
      </c>
      <c r="AL440" s="44">
        <f>+AH440</f>
        <v>4</v>
      </c>
      <c r="AM440" s="3">
        <v>18</v>
      </c>
      <c r="AN440" s="4">
        <v>7</v>
      </c>
      <c r="AO440" s="392">
        <f t="shared" si="2784"/>
        <v>18</v>
      </c>
      <c r="AP440" s="166">
        <f t="shared" ref="AP440" si="2794">+AN440</f>
        <v>7</v>
      </c>
      <c r="AQ440" s="540"/>
      <c r="AR440" s="164">
        <f t="shared" si="2770"/>
        <v>17</v>
      </c>
      <c r="AS440" s="166">
        <f>+AU440</f>
        <v>8</v>
      </c>
      <c r="AT440" s="164">
        <f t="shared" si="2574"/>
        <v>17</v>
      </c>
      <c r="AU440" s="166">
        <f>+AW440</f>
        <v>8</v>
      </c>
      <c r="AV440" s="39">
        <v>17</v>
      </c>
      <c r="AW440" s="128">
        <v>8</v>
      </c>
      <c r="AX440" s="164">
        <f t="shared" si="2575"/>
        <v>17</v>
      </c>
      <c r="AY440" s="166">
        <f t="shared" ref="AY440" si="2795">+BA440</f>
        <v>7</v>
      </c>
      <c r="AZ440" s="164">
        <f t="shared" si="2576"/>
        <v>17</v>
      </c>
      <c r="BA440" s="166">
        <f t="shared" ref="BA440" si="2796">+BC440</f>
        <v>7</v>
      </c>
      <c r="BB440" s="164">
        <f t="shared" si="2771"/>
        <v>17</v>
      </c>
      <c r="BC440" s="166">
        <f t="shared" ref="BC440" si="2797">+BE440</f>
        <v>7</v>
      </c>
      <c r="BD440" s="177">
        <v>17</v>
      </c>
      <c r="BE440" s="1073">
        <v>7</v>
      </c>
      <c r="BF440" s="164">
        <f>+BH440</f>
        <v>18</v>
      </c>
      <c r="BG440" s="166">
        <f t="shared" ref="BG440" si="2798">+BI440</f>
        <v>7</v>
      </c>
      <c r="BH440" s="164">
        <f>+BJ440</f>
        <v>18</v>
      </c>
      <c r="BI440" s="166">
        <f t="shared" ref="BI440" si="2799">+BK440</f>
        <v>7</v>
      </c>
      <c r="BJ440" s="18">
        <v>18</v>
      </c>
      <c r="BK440" s="5">
        <v>7</v>
      </c>
      <c r="BL440" s="181">
        <f t="shared" si="2786"/>
        <v>18</v>
      </c>
      <c r="BM440" s="166">
        <f>+BK440</f>
        <v>7</v>
      </c>
      <c r="BN440" s="181">
        <f t="shared" si="2787"/>
        <v>18</v>
      </c>
      <c r="BO440" s="166">
        <f>+BM440</f>
        <v>7</v>
      </c>
      <c r="BP440" s="181">
        <f t="shared" si="2788"/>
        <v>18</v>
      </c>
      <c r="BQ440" s="166">
        <f>+BO440</f>
        <v>7</v>
      </c>
      <c r="BR440" s="181">
        <f t="shared" si="2789"/>
        <v>18</v>
      </c>
      <c r="BS440" s="166">
        <f>+BQ440</f>
        <v>7</v>
      </c>
      <c r="BT440" s="132" t="s">
        <v>750</v>
      </c>
      <c r="BU440" s="96">
        <v>18</v>
      </c>
      <c r="BV440" s="55">
        <v>9</v>
      </c>
      <c r="BW440" s="181">
        <f t="shared" si="2790"/>
        <v>18</v>
      </c>
      <c r="BX440" s="166">
        <f t="shared" ref="BX440" si="2800">+BV440</f>
        <v>9</v>
      </c>
      <c r="BY440" s="181">
        <f t="shared" si="2791"/>
        <v>18</v>
      </c>
      <c r="BZ440" s="166">
        <f t="shared" ref="BZ440" si="2801">+BX440</f>
        <v>9</v>
      </c>
      <c r="CA440" s="146"/>
      <c r="CB440" s="147"/>
      <c r="CC440" s="96"/>
      <c r="CD440" s="55"/>
      <c r="CE440" s="96"/>
      <c r="CF440" s="147"/>
      <c r="CG440" s="146"/>
      <c r="CH440" s="146"/>
      <c r="CI440" s="38" t="s">
        <v>148</v>
      </c>
      <c r="CJ440" t="s">
        <v>695</v>
      </c>
      <c r="CL440" s="14">
        <v>15</v>
      </c>
      <c r="CM440" s="14">
        <v>3</v>
      </c>
      <c r="CP440" s="56" t="s">
        <v>253</v>
      </c>
    </row>
    <row r="441" spans="1:94" ht="16.5" hidden="1">
      <c r="A441" t="s">
        <v>871</v>
      </c>
      <c r="B441">
        <v>0</v>
      </c>
      <c r="D441" s="16" t="s">
        <v>827</v>
      </c>
      <c r="E441" t="s">
        <v>871</v>
      </c>
      <c r="G441" s="16" t="s">
        <v>1624</v>
      </c>
      <c r="H441" s="197" t="s">
        <v>1474</v>
      </c>
      <c r="I441" s="20">
        <v>0</v>
      </c>
      <c r="J441" s="168" t="s">
        <v>54</v>
      </c>
      <c r="K441" s="164">
        <f t="shared" si="2710"/>
        <v>0</v>
      </c>
      <c r="L441" s="166" t="s">
        <v>1226</v>
      </c>
      <c r="M441" s="10">
        <v>0</v>
      </c>
      <c r="N441" s="4">
        <v>0</v>
      </c>
      <c r="O441" s="3">
        <v>0</v>
      </c>
      <c r="P441" s="4">
        <v>0</v>
      </c>
      <c r="Q441" s="164">
        <f t="shared" si="2762"/>
        <v>0</v>
      </c>
      <c r="R441" s="166" t="s">
        <v>1226</v>
      </c>
      <c r="S441" s="10">
        <v>0</v>
      </c>
      <c r="T441" s="4">
        <v>0</v>
      </c>
      <c r="U441" s="164">
        <f t="shared" si="2792"/>
        <v>0</v>
      </c>
      <c r="V441" s="166" t="s">
        <v>1226</v>
      </c>
      <c r="W441" s="10">
        <v>0</v>
      </c>
      <c r="X441" s="4">
        <v>0</v>
      </c>
      <c r="Y441" s="10">
        <v>0</v>
      </c>
      <c r="Z441" s="4">
        <v>0</v>
      </c>
      <c r="AA441" s="10">
        <v>0</v>
      </c>
      <c r="AB441" s="4">
        <v>0</v>
      </c>
      <c r="AC441" s="164">
        <f t="shared" ref="AC441" si="2802">+AE441</f>
        <v>0</v>
      </c>
      <c r="AD441" s="166" t="s">
        <v>1226</v>
      </c>
      <c r="AE441" s="3">
        <v>0</v>
      </c>
      <c r="AF441" s="4">
        <v>0</v>
      </c>
      <c r="AG441" s="3">
        <v>0</v>
      </c>
      <c r="AH441" s="4">
        <v>0</v>
      </c>
      <c r="AI441" s="164">
        <f t="shared" ref="AI441" si="2803">+AG441</f>
        <v>0</v>
      </c>
      <c r="AJ441" s="166" t="s">
        <v>1226</v>
      </c>
      <c r="AK441" s="164">
        <f t="shared" ref="AK441" si="2804">+AM441</f>
        <v>0</v>
      </c>
      <c r="AL441" s="166" t="s">
        <v>1226</v>
      </c>
      <c r="AM441" s="3">
        <v>0</v>
      </c>
      <c r="AN441" s="4">
        <v>0</v>
      </c>
      <c r="AO441" s="164">
        <f t="shared" ref="AO441:AO444" si="2805">+AM441</f>
        <v>0</v>
      </c>
      <c r="AP441" s="166" t="s">
        <v>1226</v>
      </c>
      <c r="AQ441" s="540"/>
      <c r="AR441" s="164">
        <f t="shared" ref="AR441:AR445" si="2806">+AT441</f>
        <v>0</v>
      </c>
      <c r="AS441" s="166" t="s">
        <v>1226</v>
      </c>
      <c r="AT441" s="164">
        <f t="shared" ref="AT441:AT445" si="2807">+AV441</f>
        <v>0</v>
      </c>
      <c r="AU441" s="166" t="s">
        <v>1226</v>
      </c>
      <c r="AV441" s="39">
        <v>0</v>
      </c>
      <c r="AW441" s="127">
        <v>0</v>
      </c>
      <c r="AX441" s="164">
        <f t="shared" ref="AX441:AX445" si="2808">+AZ441</f>
        <v>0</v>
      </c>
      <c r="AY441" s="166" t="s">
        <v>1226</v>
      </c>
      <c r="AZ441" s="164">
        <f t="shared" ref="AZ441:AZ445" si="2809">+BB441</f>
        <v>0</v>
      </c>
      <c r="BA441" s="166" t="s">
        <v>1226</v>
      </c>
      <c r="BB441" s="164">
        <f t="shared" ref="BB441:BB445" si="2810">+BD441</f>
        <v>0</v>
      </c>
      <c r="BC441" s="166" t="s">
        <v>1226</v>
      </c>
      <c r="BD441" s="18">
        <v>0</v>
      </c>
      <c r="BE441" s="5">
        <v>0</v>
      </c>
      <c r="BF441" s="164">
        <f t="shared" ref="BF441:BF444" si="2811">+BD441</f>
        <v>0</v>
      </c>
      <c r="BG441" s="166" t="s">
        <v>1226</v>
      </c>
      <c r="BH441" s="164">
        <f t="shared" ref="BH441:BH444" si="2812">+BF441</f>
        <v>0</v>
      </c>
      <c r="BI441" s="166" t="s">
        <v>1226</v>
      </c>
      <c r="BJ441" s="18">
        <v>1</v>
      </c>
      <c r="BK441" s="5">
        <v>0</v>
      </c>
      <c r="BL441" s="164">
        <v>0</v>
      </c>
      <c r="BM441" s="166" t="s">
        <v>1226</v>
      </c>
      <c r="BN441" s="164">
        <f t="shared" ref="BN441:BN444" si="2813">+BL441</f>
        <v>0</v>
      </c>
      <c r="BO441" s="166" t="s">
        <v>1226</v>
      </c>
      <c r="BP441" s="164">
        <f t="shared" ref="BP441:BP444" si="2814">+BN441</f>
        <v>0</v>
      </c>
      <c r="BQ441" s="166" t="s">
        <v>1226</v>
      </c>
      <c r="BR441" s="164">
        <f t="shared" ref="BR441" si="2815">+BP441</f>
        <v>0</v>
      </c>
      <c r="BS441" s="166" t="s">
        <v>1226</v>
      </c>
      <c r="BT441" s="132"/>
      <c r="BU441" s="96">
        <v>0</v>
      </c>
      <c r="BV441" s="147">
        <v>0</v>
      </c>
      <c r="BW441" s="164">
        <f t="shared" ref="BW441" si="2816">+BU441</f>
        <v>0</v>
      </c>
      <c r="BX441" s="166" t="s">
        <v>1226</v>
      </c>
      <c r="BY441" s="164">
        <f t="shared" ref="BY441" si="2817">+BW441</f>
        <v>0</v>
      </c>
      <c r="BZ441" s="166" t="s">
        <v>1226</v>
      </c>
      <c r="CA441" s="146"/>
      <c r="CB441" s="147"/>
      <c r="CC441" s="96"/>
      <c r="CD441" s="55"/>
      <c r="CE441" s="96"/>
      <c r="CF441" s="147"/>
      <c r="CG441" s="146"/>
      <c r="CH441" s="146"/>
      <c r="CI441" s="38"/>
      <c r="CL441" s="14"/>
      <c r="CM441" s="14"/>
      <c r="CP441" s="56"/>
    </row>
    <row r="442" spans="1:94" ht="16.5" hidden="1">
      <c r="A442" t="s">
        <v>871</v>
      </c>
      <c r="B442">
        <v>20085</v>
      </c>
      <c r="D442" s="16" t="s">
        <v>827</v>
      </c>
      <c r="E442" t="s">
        <v>819</v>
      </c>
      <c r="G442" s="16" t="s">
        <v>1624</v>
      </c>
      <c r="H442" s="197" t="s">
        <v>27</v>
      </c>
      <c r="I442" s="22">
        <f>+K442</f>
        <v>10</v>
      </c>
      <c r="J442" s="21" t="s">
        <v>54</v>
      </c>
      <c r="K442" s="164">
        <f t="shared" si="2710"/>
        <v>10</v>
      </c>
      <c r="L442" s="166" t="s">
        <v>1226</v>
      </c>
      <c r="M442" s="10">
        <v>10</v>
      </c>
      <c r="N442" s="4">
        <v>0</v>
      </c>
      <c r="O442" s="3">
        <v>10</v>
      </c>
      <c r="P442" s="4">
        <v>0</v>
      </c>
      <c r="Q442" s="164">
        <f t="shared" si="2762"/>
        <v>8</v>
      </c>
      <c r="R442" s="166" t="s">
        <v>1226</v>
      </c>
      <c r="S442" s="3">
        <v>8</v>
      </c>
      <c r="T442" s="4">
        <v>0</v>
      </c>
      <c r="U442" s="164">
        <f t="shared" ref="U442" si="2818">+S442</f>
        <v>8</v>
      </c>
      <c r="V442" s="166" t="s">
        <v>1226</v>
      </c>
      <c r="W442" s="10">
        <v>9</v>
      </c>
      <c r="X442" s="4">
        <v>0</v>
      </c>
      <c r="Y442" s="10">
        <v>8</v>
      </c>
      <c r="Z442" s="4">
        <v>0</v>
      </c>
      <c r="AA442" s="10">
        <v>8</v>
      </c>
      <c r="AB442" s="4">
        <v>0</v>
      </c>
      <c r="AC442" s="164">
        <f t="shared" ref="AC442" si="2819">+AE442</f>
        <v>0</v>
      </c>
      <c r="AD442" s="166" t="s">
        <v>1226</v>
      </c>
      <c r="AE442" s="3">
        <v>0</v>
      </c>
      <c r="AF442" s="4">
        <v>0</v>
      </c>
      <c r="AG442" s="3">
        <v>0</v>
      </c>
      <c r="AH442" s="4">
        <v>0</v>
      </c>
      <c r="AI442" s="164">
        <f t="shared" ref="AI442" si="2820">+AG442</f>
        <v>0</v>
      </c>
      <c r="AJ442" s="166" t="s">
        <v>1226</v>
      </c>
      <c r="AK442" s="164">
        <f t="shared" ref="AK442" si="2821">+AM442</f>
        <v>0</v>
      </c>
      <c r="AL442" s="166" t="s">
        <v>1226</v>
      </c>
      <c r="AM442" s="3">
        <v>0</v>
      </c>
      <c r="AN442" s="4">
        <v>0</v>
      </c>
      <c r="AO442" s="164">
        <f t="shared" si="2805"/>
        <v>0</v>
      </c>
      <c r="AP442" s="166" t="s">
        <v>1226</v>
      </c>
      <c r="AQ442" s="540"/>
      <c r="AR442" s="164">
        <f t="shared" si="2806"/>
        <v>0</v>
      </c>
      <c r="AS442" s="166" t="s">
        <v>1226</v>
      </c>
      <c r="AT442" s="164">
        <f t="shared" si="2807"/>
        <v>0</v>
      </c>
      <c r="AU442" s="166" t="s">
        <v>1226</v>
      </c>
      <c r="AV442" s="39">
        <v>0</v>
      </c>
      <c r="AW442" s="127">
        <v>0</v>
      </c>
      <c r="AX442" s="164">
        <f t="shared" si="2808"/>
        <v>0</v>
      </c>
      <c r="AY442" s="166" t="s">
        <v>1226</v>
      </c>
      <c r="AZ442" s="164">
        <f t="shared" si="2809"/>
        <v>0</v>
      </c>
      <c r="BA442" s="166" t="s">
        <v>1226</v>
      </c>
      <c r="BB442" s="164">
        <f t="shared" si="2810"/>
        <v>0</v>
      </c>
      <c r="BC442" s="166" t="s">
        <v>1226</v>
      </c>
      <c r="BD442" s="18">
        <v>0</v>
      </c>
      <c r="BE442" s="5">
        <v>0</v>
      </c>
      <c r="BF442" s="164">
        <f t="shared" si="2811"/>
        <v>0</v>
      </c>
      <c r="BG442" s="166" t="s">
        <v>1226</v>
      </c>
      <c r="BH442" s="164">
        <f t="shared" si="2812"/>
        <v>0</v>
      </c>
      <c r="BI442" s="166" t="s">
        <v>1226</v>
      </c>
      <c r="BJ442" s="18">
        <v>0</v>
      </c>
      <c r="BK442" s="5">
        <v>0</v>
      </c>
      <c r="BL442" s="164">
        <f t="shared" ref="BL442:BL444" si="2822">+BJ442</f>
        <v>0</v>
      </c>
      <c r="BM442" s="166" t="s">
        <v>1226</v>
      </c>
      <c r="BN442" s="164">
        <f t="shared" si="2813"/>
        <v>0</v>
      </c>
      <c r="BO442" s="166" t="s">
        <v>1226</v>
      </c>
      <c r="BP442" s="164">
        <f t="shared" si="2814"/>
        <v>0</v>
      </c>
      <c r="BQ442" s="166" t="s">
        <v>1226</v>
      </c>
      <c r="BR442" s="164">
        <f t="shared" ref="BR442:BR443" si="2823">+BP442</f>
        <v>0</v>
      </c>
      <c r="BS442" s="166" t="s">
        <v>1226</v>
      </c>
      <c r="BT442" s="132"/>
      <c r="BU442" s="96">
        <v>0</v>
      </c>
      <c r="BV442" s="147">
        <v>0</v>
      </c>
      <c r="BW442" s="164">
        <f t="shared" ref="BW442:BW443" si="2824">+BU442</f>
        <v>0</v>
      </c>
      <c r="BX442" s="166" t="s">
        <v>1226</v>
      </c>
      <c r="BY442" s="164">
        <f t="shared" ref="BY442:BY443" si="2825">+BW442</f>
        <v>0</v>
      </c>
      <c r="BZ442" s="166" t="s">
        <v>1226</v>
      </c>
      <c r="CA442" s="146"/>
      <c r="CB442" s="147"/>
      <c r="CC442" s="96"/>
      <c r="CD442" s="55"/>
      <c r="CE442" s="96"/>
      <c r="CF442" s="147"/>
      <c r="CG442" s="146"/>
      <c r="CH442" s="146"/>
      <c r="CI442" t="s">
        <v>254</v>
      </c>
      <c r="CJ442" t="s">
        <v>695</v>
      </c>
      <c r="CL442" s="14">
        <v>10</v>
      </c>
      <c r="CM442" s="10"/>
      <c r="CP442" s="56" t="s">
        <v>253</v>
      </c>
    </row>
    <row r="443" spans="1:94" ht="16.5" hidden="1">
      <c r="A443" t="s">
        <v>871</v>
      </c>
      <c r="B443" s="61" t="s">
        <v>52</v>
      </c>
      <c r="C443" s="61"/>
      <c r="D443" s="16" t="s">
        <v>827</v>
      </c>
      <c r="E443" t="s">
        <v>819</v>
      </c>
      <c r="G443" s="16" t="s">
        <v>1624</v>
      </c>
      <c r="H443" s="197" t="s">
        <v>1476</v>
      </c>
      <c r="I443" s="22">
        <f>+K443</f>
        <v>2</v>
      </c>
      <c r="J443" s="21" t="s">
        <v>54</v>
      </c>
      <c r="K443" s="164">
        <f t="shared" si="2710"/>
        <v>2</v>
      </c>
      <c r="L443" s="166" t="s">
        <v>1226</v>
      </c>
      <c r="M443" s="10">
        <v>2</v>
      </c>
      <c r="N443" s="4">
        <v>0</v>
      </c>
      <c r="O443" s="3">
        <v>3</v>
      </c>
      <c r="P443" s="4">
        <v>0</v>
      </c>
      <c r="Q443" s="164">
        <f t="shared" si="2762"/>
        <v>1</v>
      </c>
      <c r="R443" s="166" t="s">
        <v>1226</v>
      </c>
      <c r="S443" s="3">
        <v>1</v>
      </c>
      <c r="T443" s="4">
        <v>0</v>
      </c>
      <c r="U443" s="164">
        <f t="shared" ref="U443:U444" si="2826">+S443</f>
        <v>1</v>
      </c>
      <c r="V443" s="166" t="s">
        <v>1226</v>
      </c>
      <c r="W443" s="10">
        <v>3</v>
      </c>
      <c r="X443" s="4">
        <v>0</v>
      </c>
      <c r="Y443" s="33">
        <v>3</v>
      </c>
      <c r="Z443" s="402">
        <v>0</v>
      </c>
      <c r="AA443" s="10">
        <v>3</v>
      </c>
      <c r="AB443" s="4">
        <v>0</v>
      </c>
      <c r="AC443" s="164">
        <f t="shared" ref="AC443:AC444" si="2827">+AE443</f>
        <v>1</v>
      </c>
      <c r="AD443" s="166" t="s">
        <v>1226</v>
      </c>
      <c r="AE443" s="3">
        <v>1</v>
      </c>
      <c r="AF443" s="4">
        <v>0</v>
      </c>
      <c r="AG443" s="3">
        <v>4</v>
      </c>
      <c r="AH443" s="4">
        <v>0</v>
      </c>
      <c r="AI443" s="164">
        <f t="shared" ref="AI443" si="2828">+AG443</f>
        <v>4</v>
      </c>
      <c r="AJ443" s="166" t="s">
        <v>1226</v>
      </c>
      <c r="AK443" s="164">
        <f t="shared" ref="AK443" si="2829">+AM443</f>
        <v>3</v>
      </c>
      <c r="AL443" s="166" t="s">
        <v>1226</v>
      </c>
      <c r="AM443" s="3">
        <v>3</v>
      </c>
      <c r="AN443" s="4">
        <v>0</v>
      </c>
      <c r="AO443" s="164">
        <f t="shared" si="2805"/>
        <v>3</v>
      </c>
      <c r="AP443" s="166" t="s">
        <v>1226</v>
      </c>
      <c r="AQ443" s="540"/>
      <c r="AR443" s="164">
        <f t="shared" si="2806"/>
        <v>0</v>
      </c>
      <c r="AS443" s="166" t="s">
        <v>1226</v>
      </c>
      <c r="AT443" s="164">
        <f t="shared" si="2807"/>
        <v>0</v>
      </c>
      <c r="AU443" s="166" t="s">
        <v>1226</v>
      </c>
      <c r="AV443" s="39">
        <v>0</v>
      </c>
      <c r="AW443" s="127">
        <v>0</v>
      </c>
      <c r="AX443" s="164">
        <f t="shared" si="2808"/>
        <v>2</v>
      </c>
      <c r="AY443" s="166" t="s">
        <v>1226</v>
      </c>
      <c r="AZ443" s="164">
        <f t="shared" si="2809"/>
        <v>2</v>
      </c>
      <c r="BA443" s="166" t="s">
        <v>1226</v>
      </c>
      <c r="BB443" s="164">
        <f t="shared" si="2810"/>
        <v>2</v>
      </c>
      <c r="BC443" s="166" t="s">
        <v>1226</v>
      </c>
      <c r="BD443" s="18">
        <v>2</v>
      </c>
      <c r="BE443" s="5">
        <v>0</v>
      </c>
      <c r="BF443" s="164">
        <f t="shared" si="2811"/>
        <v>2</v>
      </c>
      <c r="BG443" s="166" t="s">
        <v>1226</v>
      </c>
      <c r="BH443" s="164">
        <f t="shared" si="2812"/>
        <v>2</v>
      </c>
      <c r="BI443" s="166" t="s">
        <v>1226</v>
      </c>
      <c r="BJ443" s="18">
        <v>2</v>
      </c>
      <c r="BK443" s="5">
        <v>0</v>
      </c>
      <c r="BL443" s="164">
        <f t="shared" si="2822"/>
        <v>2</v>
      </c>
      <c r="BM443" s="166" t="s">
        <v>1226</v>
      </c>
      <c r="BN443" s="164">
        <f t="shared" si="2813"/>
        <v>2</v>
      </c>
      <c r="BO443" s="166" t="s">
        <v>1226</v>
      </c>
      <c r="BP443" s="164">
        <f t="shared" si="2814"/>
        <v>2</v>
      </c>
      <c r="BQ443" s="166" t="s">
        <v>1226</v>
      </c>
      <c r="BR443" s="164">
        <f t="shared" si="2823"/>
        <v>2</v>
      </c>
      <c r="BS443" s="166" t="s">
        <v>1226</v>
      </c>
      <c r="BT443" s="132"/>
      <c r="BU443" s="96">
        <v>2</v>
      </c>
      <c r="BV443" s="147">
        <v>0</v>
      </c>
      <c r="BW443" s="164">
        <f t="shared" si="2824"/>
        <v>2</v>
      </c>
      <c r="BX443" s="166" t="s">
        <v>1226</v>
      </c>
      <c r="BY443" s="164">
        <f t="shared" si="2825"/>
        <v>2</v>
      </c>
      <c r="BZ443" s="166" t="s">
        <v>1226</v>
      </c>
      <c r="CA443" s="146"/>
      <c r="CB443" s="147"/>
      <c r="CC443" s="96"/>
      <c r="CD443" s="55"/>
      <c r="CE443" s="96"/>
      <c r="CF443" s="147"/>
      <c r="CG443" s="146"/>
      <c r="CH443" s="146"/>
      <c r="CI443" t="s">
        <v>254</v>
      </c>
      <c r="CL443" s="14">
        <v>3</v>
      </c>
      <c r="CM443" s="10"/>
    </row>
    <row r="444" spans="1:94" ht="16.5" hidden="1">
      <c r="A444" t="s">
        <v>871</v>
      </c>
      <c r="B444">
        <v>20039</v>
      </c>
      <c r="D444" s="16" t="s">
        <v>1629</v>
      </c>
      <c r="E444" t="s">
        <v>819</v>
      </c>
      <c r="G444" s="16" t="s">
        <v>1624</v>
      </c>
      <c r="H444" s="197" t="s">
        <v>1477</v>
      </c>
      <c r="I444" s="9"/>
      <c r="J444" s="21" t="s">
        <v>54</v>
      </c>
      <c r="K444" s="164">
        <f t="shared" si="2710"/>
        <v>0</v>
      </c>
      <c r="L444" s="166" t="s">
        <v>1226</v>
      </c>
      <c r="M444" s="10">
        <v>0</v>
      </c>
      <c r="N444" s="4">
        <v>0</v>
      </c>
      <c r="O444" s="3">
        <v>0</v>
      </c>
      <c r="P444" s="4">
        <v>0</v>
      </c>
      <c r="Q444" s="164">
        <f t="shared" si="2762"/>
        <v>0</v>
      </c>
      <c r="R444" s="166" t="s">
        <v>1226</v>
      </c>
      <c r="S444" s="3">
        <v>0</v>
      </c>
      <c r="T444" s="4">
        <v>0</v>
      </c>
      <c r="U444" s="164">
        <f t="shared" si="2826"/>
        <v>0</v>
      </c>
      <c r="V444" s="166" t="s">
        <v>1226</v>
      </c>
      <c r="W444" s="10">
        <v>0</v>
      </c>
      <c r="X444" s="4">
        <v>0</v>
      </c>
      <c r="Y444" s="10">
        <v>0</v>
      </c>
      <c r="Z444" s="4">
        <v>0</v>
      </c>
      <c r="AA444" s="10">
        <v>0</v>
      </c>
      <c r="AB444" s="4">
        <v>0</v>
      </c>
      <c r="AC444" s="164">
        <f t="shared" si="2827"/>
        <v>0</v>
      </c>
      <c r="AD444" s="166" t="s">
        <v>1226</v>
      </c>
      <c r="AE444" s="3">
        <v>0</v>
      </c>
      <c r="AF444" s="4">
        <v>0</v>
      </c>
      <c r="AG444" s="3">
        <v>0</v>
      </c>
      <c r="AH444" s="4">
        <v>0</v>
      </c>
      <c r="AI444" s="164">
        <f t="shared" ref="AI444" si="2830">+AG444</f>
        <v>0</v>
      </c>
      <c r="AJ444" s="166" t="s">
        <v>1226</v>
      </c>
      <c r="AK444" s="164">
        <f t="shared" ref="AK444" si="2831">+AM444</f>
        <v>0</v>
      </c>
      <c r="AL444" s="166" t="s">
        <v>1226</v>
      </c>
      <c r="AM444" s="3">
        <v>0</v>
      </c>
      <c r="AN444" s="4">
        <v>0</v>
      </c>
      <c r="AO444" s="164">
        <f t="shared" si="2805"/>
        <v>0</v>
      </c>
      <c r="AP444" s="166" t="s">
        <v>1226</v>
      </c>
      <c r="AQ444" s="540"/>
      <c r="AR444" s="164">
        <f t="shared" si="2806"/>
        <v>0</v>
      </c>
      <c r="AS444" s="166" t="s">
        <v>1226</v>
      </c>
      <c r="AT444" s="164">
        <f t="shared" si="2807"/>
        <v>0</v>
      </c>
      <c r="AU444" s="166" t="s">
        <v>1226</v>
      </c>
      <c r="AV444" s="39">
        <v>0</v>
      </c>
      <c r="AW444" s="127">
        <v>0</v>
      </c>
      <c r="AX444" s="164">
        <f t="shared" si="2808"/>
        <v>1</v>
      </c>
      <c r="AY444" s="166" t="s">
        <v>1226</v>
      </c>
      <c r="AZ444" s="164">
        <f t="shared" si="2809"/>
        <v>1</v>
      </c>
      <c r="BA444" s="166" t="s">
        <v>1226</v>
      </c>
      <c r="BB444" s="164">
        <f t="shared" si="2810"/>
        <v>1</v>
      </c>
      <c r="BC444" s="166" t="s">
        <v>1226</v>
      </c>
      <c r="BD444" s="177">
        <v>1</v>
      </c>
      <c r="BE444" s="178" t="s">
        <v>1004</v>
      </c>
      <c r="BF444" s="164">
        <f t="shared" si="2811"/>
        <v>1</v>
      </c>
      <c r="BG444" s="166" t="s">
        <v>1226</v>
      </c>
      <c r="BH444" s="164">
        <f t="shared" si="2812"/>
        <v>1</v>
      </c>
      <c r="BI444" s="166" t="s">
        <v>1226</v>
      </c>
      <c r="BJ444" s="18">
        <v>0</v>
      </c>
      <c r="BK444" s="5" t="s">
        <v>1004</v>
      </c>
      <c r="BL444" s="164">
        <f t="shared" si="2822"/>
        <v>0</v>
      </c>
      <c r="BM444" s="166" t="s">
        <v>1226</v>
      </c>
      <c r="BN444" s="164">
        <f t="shared" si="2813"/>
        <v>0</v>
      </c>
      <c r="BO444" s="166" t="s">
        <v>1226</v>
      </c>
      <c r="BP444" s="164">
        <f t="shared" si="2814"/>
        <v>0</v>
      </c>
      <c r="BQ444" s="166" t="s">
        <v>1226</v>
      </c>
      <c r="BR444" s="164">
        <f t="shared" ref="BR444:BR445" si="2832">+BP444</f>
        <v>0</v>
      </c>
      <c r="BS444" s="166" t="s">
        <v>1226</v>
      </c>
      <c r="BT444" s="132" t="s">
        <v>750</v>
      </c>
      <c r="BU444" s="96">
        <v>0</v>
      </c>
      <c r="BV444" s="147">
        <v>0</v>
      </c>
      <c r="BW444" s="164">
        <f t="shared" ref="BW444" si="2833">+BU444</f>
        <v>0</v>
      </c>
      <c r="BX444" s="166" t="s">
        <v>1226</v>
      </c>
      <c r="BY444" s="164">
        <f t="shared" ref="BY444:BY445" si="2834">+BW444</f>
        <v>0</v>
      </c>
      <c r="BZ444" s="166" t="s">
        <v>1226</v>
      </c>
      <c r="CA444" s="146"/>
      <c r="CB444" s="147"/>
      <c r="CC444" s="96"/>
      <c r="CD444" s="55"/>
      <c r="CE444" s="96"/>
      <c r="CF444" s="147"/>
      <c r="CG444" s="147"/>
      <c r="CH444" s="147"/>
      <c r="CI444" s="103" t="s">
        <v>156</v>
      </c>
      <c r="CJ444" t="s">
        <v>695</v>
      </c>
      <c r="CL444" s="14"/>
      <c r="CM444" s="10"/>
    </row>
    <row r="445" spans="1:94" ht="17.25" hidden="1">
      <c r="A445" t="s">
        <v>871</v>
      </c>
      <c r="B445">
        <v>20051</v>
      </c>
      <c r="D445" s="16" t="s">
        <v>696</v>
      </c>
      <c r="E445" s="37" t="s">
        <v>819</v>
      </c>
      <c r="F445" s="1075" t="s">
        <v>2726</v>
      </c>
      <c r="G445" s="16" t="s">
        <v>1624</v>
      </c>
      <c r="H445" s="197" t="s">
        <v>1211</v>
      </c>
      <c r="I445" s="9"/>
      <c r="J445" s="21"/>
      <c r="K445" s="164">
        <f t="shared" si="2710"/>
        <v>0</v>
      </c>
      <c r="L445" s="166" t="s">
        <v>1226</v>
      </c>
      <c r="M445" s="10">
        <v>0</v>
      </c>
      <c r="N445" s="4">
        <v>0</v>
      </c>
      <c r="O445" s="3">
        <v>0</v>
      </c>
      <c r="P445" s="4">
        <v>0</v>
      </c>
      <c r="Q445" s="164">
        <f t="shared" ref="Q445" si="2835">+S445</f>
        <v>0</v>
      </c>
      <c r="R445" s="166" t="s">
        <v>1226</v>
      </c>
      <c r="S445" s="3">
        <v>0</v>
      </c>
      <c r="T445" s="4">
        <v>0</v>
      </c>
      <c r="U445" s="164">
        <f t="shared" ref="U445" si="2836">+S445</f>
        <v>0</v>
      </c>
      <c r="V445" s="166" t="s">
        <v>1226</v>
      </c>
      <c r="W445" s="10">
        <v>0</v>
      </c>
      <c r="X445" s="4">
        <v>0</v>
      </c>
      <c r="Y445" s="10">
        <v>0</v>
      </c>
      <c r="Z445" s="4">
        <v>0</v>
      </c>
      <c r="AA445" s="10">
        <v>0</v>
      </c>
      <c r="AB445" s="4">
        <v>0</v>
      </c>
      <c r="AC445" s="164">
        <f t="shared" ref="AC445" si="2837">+AE445</f>
        <v>0</v>
      </c>
      <c r="AD445" s="166" t="s">
        <v>1226</v>
      </c>
      <c r="AE445" s="3">
        <v>0</v>
      </c>
      <c r="AF445" s="4">
        <v>0</v>
      </c>
      <c r="AG445" s="3">
        <v>0</v>
      </c>
      <c r="AH445" s="1056">
        <v>1.0000000000000001E-5</v>
      </c>
      <c r="AI445" s="164">
        <f t="shared" ref="AI445" si="2838">+AG445</f>
        <v>0</v>
      </c>
      <c r="AJ445" s="166" t="s">
        <v>1226</v>
      </c>
      <c r="AK445" s="164">
        <f t="shared" ref="AK445" si="2839">+AM445</f>
        <v>0</v>
      </c>
      <c r="AL445" s="166" t="s">
        <v>1226</v>
      </c>
      <c r="AM445" s="3">
        <v>0</v>
      </c>
      <c r="AN445" s="4">
        <v>0</v>
      </c>
      <c r="AO445" s="164">
        <f t="shared" ref="AO445" si="2840">+AM445</f>
        <v>0</v>
      </c>
      <c r="AP445" s="166" t="s">
        <v>1226</v>
      </c>
      <c r="AQ445" s="538"/>
      <c r="AR445" s="164">
        <f t="shared" si="2806"/>
        <v>0</v>
      </c>
      <c r="AS445" s="166">
        <f>+AU445</f>
        <v>20</v>
      </c>
      <c r="AT445" s="164">
        <f t="shared" si="2807"/>
        <v>0</v>
      </c>
      <c r="AU445" s="166">
        <f>+AW445</f>
        <v>20</v>
      </c>
      <c r="AV445" s="39">
        <v>0</v>
      </c>
      <c r="AW445" s="128">
        <v>20</v>
      </c>
      <c r="AX445" s="164">
        <f t="shared" si="2808"/>
        <v>0</v>
      </c>
      <c r="AY445" s="166">
        <f t="shared" ref="AY445" si="2841">+BA445</f>
        <v>20</v>
      </c>
      <c r="AZ445" s="164">
        <f t="shared" si="2809"/>
        <v>0</v>
      </c>
      <c r="BA445" s="166">
        <f t="shared" ref="BA445" si="2842">+BC445</f>
        <v>20</v>
      </c>
      <c r="BB445" s="164">
        <f t="shared" si="2810"/>
        <v>0</v>
      </c>
      <c r="BC445" s="166">
        <f t="shared" ref="BC445" si="2843">+BE445</f>
        <v>20</v>
      </c>
      <c r="BD445" s="18">
        <v>0</v>
      </c>
      <c r="BE445" s="1072">
        <v>20</v>
      </c>
      <c r="BF445" s="164">
        <f>+BH445</f>
        <v>10</v>
      </c>
      <c r="BG445" s="166">
        <f t="shared" ref="BG445" si="2844">+BI445</f>
        <v>10</v>
      </c>
      <c r="BH445" s="164">
        <f>+BJ445</f>
        <v>10</v>
      </c>
      <c r="BI445" s="166">
        <f t="shared" ref="BI445" si="2845">+BK445</f>
        <v>10</v>
      </c>
      <c r="BJ445" s="18">
        <v>10</v>
      </c>
      <c r="BK445" s="5">
        <v>10</v>
      </c>
      <c r="BL445" s="181">
        <f t="shared" ref="BL445" si="2846">+BJ445</f>
        <v>10</v>
      </c>
      <c r="BM445" s="166">
        <f>+BK445</f>
        <v>10</v>
      </c>
      <c r="BN445" s="181">
        <f t="shared" ref="BN445" si="2847">+BL445</f>
        <v>10</v>
      </c>
      <c r="BO445" s="166">
        <f>+BM445</f>
        <v>10</v>
      </c>
      <c r="BP445" s="181">
        <f t="shared" ref="BP445" si="2848">+BN445</f>
        <v>10</v>
      </c>
      <c r="BQ445" s="166">
        <f>+BO445</f>
        <v>10</v>
      </c>
      <c r="BR445" s="181">
        <f t="shared" si="2832"/>
        <v>10</v>
      </c>
      <c r="BS445" s="166">
        <f>+BQ445</f>
        <v>10</v>
      </c>
      <c r="BT445" s="136"/>
      <c r="BU445" s="164">
        <f>+BW445</f>
        <v>10</v>
      </c>
      <c r="BV445" s="166">
        <f t="shared" ref="BV445" si="2849">+BX445</f>
        <v>10</v>
      </c>
      <c r="BW445" s="18">
        <v>10</v>
      </c>
      <c r="BX445" s="5">
        <v>10</v>
      </c>
      <c r="BY445" s="181">
        <f t="shared" si="2834"/>
        <v>10</v>
      </c>
      <c r="BZ445" s="166">
        <f>+BX445</f>
        <v>10</v>
      </c>
      <c r="CA445" s="149"/>
      <c r="CB445" s="150"/>
      <c r="CC445" s="96"/>
      <c r="CD445" s="55"/>
      <c r="CE445" s="96"/>
      <c r="CF445" s="150"/>
      <c r="CG445" s="150"/>
      <c r="CH445" s="150"/>
      <c r="CI445" s="103" t="s">
        <v>156</v>
      </c>
      <c r="CJ445" t="s">
        <v>697</v>
      </c>
      <c r="CK445" t="s">
        <v>721</v>
      </c>
      <c r="CL445" s="14"/>
      <c r="CM445" s="10"/>
    </row>
    <row r="446" spans="1:94" ht="16.5" hidden="1">
      <c r="H446" s="197"/>
      <c r="I446" s="9"/>
      <c r="J446" s="21"/>
      <c r="K446" s="164"/>
      <c r="L446" s="166"/>
      <c r="M446" s="10"/>
      <c r="N446" s="4"/>
      <c r="O446" s="3"/>
      <c r="P446" s="4"/>
      <c r="Q446" s="164"/>
      <c r="R446" s="166"/>
      <c r="S446" s="10"/>
      <c r="T446" s="4"/>
      <c r="U446" s="164"/>
      <c r="V446" s="166"/>
      <c r="W446" s="10"/>
      <c r="X446" s="4"/>
      <c r="Y446" s="10"/>
      <c r="Z446" s="4"/>
      <c r="AA446" s="10"/>
      <c r="AB446" s="4"/>
      <c r="AC446" s="164"/>
      <c r="AD446" s="166"/>
      <c r="AE446" s="3"/>
      <c r="AF446" s="4"/>
      <c r="AG446" s="3"/>
      <c r="AH446" s="4"/>
      <c r="AI446" s="164"/>
      <c r="AJ446" s="166"/>
      <c r="AK446" s="164"/>
      <c r="AL446" s="166"/>
      <c r="AM446" s="3"/>
      <c r="AN446" s="4"/>
      <c r="AO446" s="164"/>
      <c r="AP446" s="166"/>
      <c r="AQ446" s="538"/>
      <c r="AR446" s="164"/>
      <c r="AS446" s="166"/>
      <c r="AT446" s="164"/>
      <c r="AU446" s="166"/>
      <c r="AV446" s="52"/>
      <c r="AW446" s="128"/>
      <c r="AX446" s="58"/>
      <c r="AY446" s="44"/>
      <c r="AZ446" s="58"/>
      <c r="BA446" s="44"/>
      <c r="BB446" s="58"/>
      <c r="BC446" s="44"/>
      <c r="BD446" s="18"/>
      <c r="BE446" s="5"/>
      <c r="BF446" s="58"/>
      <c r="BG446" s="44"/>
      <c r="BH446" s="58"/>
      <c r="BI446" s="44"/>
      <c r="BJ446" s="18"/>
      <c r="BK446" s="5"/>
      <c r="BL446" s="22"/>
      <c r="BM446" s="167"/>
      <c r="BN446" s="22"/>
      <c r="BO446" s="167"/>
      <c r="BP446" s="22"/>
      <c r="BQ446" s="167"/>
      <c r="BR446" s="165"/>
      <c r="BS446" s="167"/>
      <c r="BT446" s="136"/>
      <c r="BU446" s="149"/>
      <c r="BV446" s="150"/>
      <c r="BW446" s="149"/>
      <c r="BX446" s="149"/>
      <c r="BY446" s="149"/>
      <c r="BZ446" s="150"/>
      <c r="CA446" s="149"/>
      <c r="CB446" s="150"/>
      <c r="CC446" s="96"/>
      <c r="CD446" s="55"/>
      <c r="CE446" s="96"/>
      <c r="CF446" s="150"/>
      <c r="CG446" s="149"/>
      <c r="CH446" s="149"/>
      <c r="CI446" s="77"/>
      <c r="CL446" s="14"/>
      <c r="CM446" s="10"/>
    </row>
    <row r="447" spans="1:94" s="51" customFormat="1" ht="16.5">
      <c r="A447" s="51" t="s">
        <v>1110</v>
      </c>
      <c r="B447" s="61" t="s">
        <v>1610</v>
      </c>
      <c r="C447" s="61"/>
      <c r="D447" s="126" t="s">
        <v>951</v>
      </c>
      <c r="E447" s="1057" t="s">
        <v>819</v>
      </c>
      <c r="F447" s="126"/>
      <c r="G447" s="16" t="s">
        <v>1624</v>
      </c>
      <c r="H447" s="197" t="s">
        <v>1482</v>
      </c>
      <c r="I447" s="9"/>
      <c r="J447" s="21"/>
      <c r="K447" s="164">
        <f t="shared" ref="K447:K455" si="2850">+M447</f>
        <v>0</v>
      </c>
      <c r="L447" s="166" t="s">
        <v>1226</v>
      </c>
      <c r="M447" s="10">
        <v>0</v>
      </c>
      <c r="N447" s="4">
        <v>0</v>
      </c>
      <c r="O447" s="3">
        <v>0</v>
      </c>
      <c r="P447" s="4">
        <v>0</v>
      </c>
      <c r="Q447" s="10">
        <v>0</v>
      </c>
      <c r="R447" s="4">
        <v>0</v>
      </c>
      <c r="S447" s="164">
        <f t="shared" ref="S447" si="2851">+Q447</f>
        <v>0</v>
      </c>
      <c r="T447" s="166" t="s">
        <v>1226</v>
      </c>
      <c r="U447" s="164">
        <f t="shared" ref="U447" si="2852">+S447</f>
        <v>0</v>
      </c>
      <c r="V447" s="166" t="s">
        <v>1226</v>
      </c>
      <c r="W447" s="10">
        <v>0</v>
      </c>
      <c r="X447" s="4">
        <v>0</v>
      </c>
      <c r="Y447" s="10">
        <v>0</v>
      </c>
      <c r="Z447" s="4">
        <v>0</v>
      </c>
      <c r="AA447" s="164">
        <f>+Y447</f>
        <v>0</v>
      </c>
      <c r="AB447" s="166" t="s">
        <v>1226</v>
      </c>
      <c r="AC447" s="164">
        <f t="shared" ref="AC447" si="2853">+AE447</f>
        <v>0</v>
      </c>
      <c r="AD447" s="166" t="s">
        <v>1226</v>
      </c>
      <c r="AE447" s="3">
        <v>0</v>
      </c>
      <c r="AF447" s="4">
        <v>0</v>
      </c>
      <c r="AG447" s="3">
        <v>0</v>
      </c>
      <c r="AH447" s="1054">
        <v>1.0000000000000001E-5</v>
      </c>
      <c r="AI447" s="164">
        <f t="shared" ref="AI447" si="2854">+AG447</f>
        <v>0</v>
      </c>
      <c r="AJ447" s="166" t="s">
        <v>1226</v>
      </c>
      <c r="AK447" s="164">
        <f t="shared" ref="AK447" si="2855">+AM447</f>
        <v>0</v>
      </c>
      <c r="AL447" s="166" t="s">
        <v>1226</v>
      </c>
      <c r="AM447" s="3">
        <v>0</v>
      </c>
      <c r="AN447" s="4">
        <v>0</v>
      </c>
      <c r="AO447" s="164">
        <f>+AM447</f>
        <v>0</v>
      </c>
      <c r="AP447" s="166" t="s">
        <v>1226</v>
      </c>
      <c r="AQ447" s="138"/>
      <c r="AR447" s="164">
        <f t="shared" ref="AR447" si="2856">+AT447</f>
        <v>9</v>
      </c>
      <c r="AS447" s="166">
        <f>+AU447</f>
        <v>17</v>
      </c>
      <c r="AT447" s="164">
        <f t="shared" ref="AT447" si="2857">+AV447</f>
        <v>9</v>
      </c>
      <c r="AU447" s="166">
        <f>+AW447</f>
        <v>17</v>
      </c>
      <c r="AV447" s="164">
        <f t="shared" ref="AV447" si="2858">+AX447</f>
        <v>9</v>
      </c>
      <c r="AW447" s="166">
        <f>+AY447</f>
        <v>17</v>
      </c>
      <c r="AX447" s="164">
        <f t="shared" ref="AX447" si="2859">+AZ447</f>
        <v>9</v>
      </c>
      <c r="AY447" s="166">
        <f t="shared" ref="AY447" si="2860">+BA447</f>
        <v>17</v>
      </c>
      <c r="AZ447" s="164">
        <f t="shared" ref="AZ447" si="2861">+BB447</f>
        <v>9</v>
      </c>
      <c r="BA447" s="166">
        <f t="shared" ref="BA447" si="2862">+BC447</f>
        <v>17</v>
      </c>
      <c r="BB447" s="164">
        <f t="shared" ref="BB447" si="2863">+BD447</f>
        <v>9</v>
      </c>
      <c r="BC447" s="166">
        <f t="shared" ref="BC447" si="2864">+BE447</f>
        <v>17</v>
      </c>
      <c r="BD447" s="18">
        <v>9</v>
      </c>
      <c r="BE447" s="128">
        <v>17</v>
      </c>
      <c r="BF447" s="164">
        <f>+BH447</f>
        <v>9</v>
      </c>
      <c r="BG447" s="166">
        <f t="shared" ref="BG447" si="2865">+BI447</f>
        <v>17</v>
      </c>
      <c r="BH447" s="164">
        <f>+BJ447</f>
        <v>9</v>
      </c>
      <c r="BI447" s="166">
        <f t="shared" ref="BI447" si="2866">+BK447</f>
        <v>17</v>
      </c>
      <c r="BJ447" s="18">
        <v>9</v>
      </c>
      <c r="BK447" s="5">
        <v>17</v>
      </c>
      <c r="BL447" s="181">
        <f t="shared" ref="BL447" si="2867">+BJ447</f>
        <v>9</v>
      </c>
      <c r="BM447" s="166">
        <f>+BK447</f>
        <v>17</v>
      </c>
      <c r="BN447" s="181">
        <f t="shared" ref="BN447" si="2868">+BL447</f>
        <v>9</v>
      </c>
      <c r="BO447" s="166">
        <f>+BM447</f>
        <v>17</v>
      </c>
      <c r="BP447" s="181">
        <f t="shared" ref="BP447" si="2869">+BN447</f>
        <v>9</v>
      </c>
      <c r="BQ447" s="166">
        <f>+BO447</f>
        <v>17</v>
      </c>
      <c r="BR447" s="181">
        <f t="shared" ref="BR447" si="2870">+BP447</f>
        <v>9</v>
      </c>
      <c r="BS447" s="166">
        <f>+BQ447</f>
        <v>17</v>
      </c>
      <c r="BT447" s="138"/>
      <c r="BU447" s="164">
        <f>+BW447</f>
        <v>5</v>
      </c>
      <c r="BV447" s="166">
        <f t="shared" ref="BV447" si="2871">+BX447</f>
        <v>14</v>
      </c>
      <c r="BW447" s="585">
        <v>5</v>
      </c>
      <c r="BX447" s="208">
        <v>14</v>
      </c>
      <c r="BY447" s="181">
        <f t="shared" ref="BY447" si="2872">+BW447</f>
        <v>5</v>
      </c>
      <c r="BZ447" s="166">
        <f>+BX447</f>
        <v>14</v>
      </c>
      <c r="CA447" s="96"/>
      <c r="CB447" s="55"/>
      <c r="CC447" s="96"/>
      <c r="CD447" s="55"/>
      <c r="CE447" s="96"/>
      <c r="CF447" s="55"/>
      <c r="CG447" s="96"/>
      <c r="CH447" s="96"/>
      <c r="CI447" s="60" t="s">
        <v>1628</v>
      </c>
    </row>
    <row r="448" spans="1:94" s="51" customFormat="1" ht="16.5">
      <c r="A448" s="51" t="s">
        <v>1110</v>
      </c>
      <c r="B448" s="51">
        <v>20162</v>
      </c>
      <c r="D448" s="126" t="s">
        <v>951</v>
      </c>
      <c r="E448" s="1057" t="s">
        <v>822</v>
      </c>
      <c r="F448" s="126"/>
      <c r="G448" s="16" t="s">
        <v>1624</v>
      </c>
      <c r="H448" s="197" t="s">
        <v>1501</v>
      </c>
      <c r="I448" s="9"/>
      <c r="J448" s="21" t="s">
        <v>54</v>
      </c>
      <c r="K448" s="164">
        <f t="shared" si="2850"/>
        <v>0</v>
      </c>
      <c r="L448" s="166" t="s">
        <v>1226</v>
      </c>
      <c r="M448" s="10">
        <v>0</v>
      </c>
      <c r="N448" s="4">
        <v>0</v>
      </c>
      <c r="O448" s="3">
        <v>0</v>
      </c>
      <c r="P448" s="4">
        <v>0</v>
      </c>
      <c r="Q448" s="3">
        <v>0</v>
      </c>
      <c r="R448" s="4">
        <v>0</v>
      </c>
      <c r="S448" s="3">
        <v>0</v>
      </c>
      <c r="T448" s="4">
        <v>0</v>
      </c>
      <c r="U448" s="164">
        <f t="shared" ref="U448" si="2873">+S448</f>
        <v>0</v>
      </c>
      <c r="V448" s="166" t="s">
        <v>1226</v>
      </c>
      <c r="W448" s="10">
        <v>0</v>
      </c>
      <c r="X448" s="4">
        <v>0</v>
      </c>
      <c r="Y448" s="10">
        <v>0</v>
      </c>
      <c r="Z448" s="4">
        <v>0</v>
      </c>
      <c r="AA448" s="164">
        <f>+Y448</f>
        <v>0</v>
      </c>
      <c r="AB448" s="166" t="s">
        <v>1226</v>
      </c>
      <c r="AC448" s="392">
        <f>+AE448</f>
        <v>13</v>
      </c>
      <c r="AD448" s="166">
        <f>+AF448</f>
        <v>23</v>
      </c>
      <c r="AE448" s="3">
        <v>13</v>
      </c>
      <c r="AF448" s="4">
        <v>23</v>
      </c>
      <c r="AG448" s="3">
        <v>22</v>
      </c>
      <c r="AH448" s="4">
        <v>23</v>
      </c>
      <c r="AI448" s="392">
        <f>+AG448</f>
        <v>22</v>
      </c>
      <c r="AJ448" s="166">
        <f>+AH448</f>
        <v>23</v>
      </c>
      <c r="AK448" s="392" t="s">
        <v>1226</v>
      </c>
      <c r="AL448" s="166">
        <f>+AN448</f>
        <v>92</v>
      </c>
      <c r="AM448" s="3">
        <v>0</v>
      </c>
      <c r="AN448" s="4">
        <f>90+2</f>
        <v>92</v>
      </c>
      <c r="AO448" s="392" t="s">
        <v>1226</v>
      </c>
      <c r="AP448" s="166">
        <f>+AN448</f>
        <v>92</v>
      </c>
      <c r="AQ448" s="138"/>
      <c r="AR448" s="164">
        <f t="shared" ref="AR448" si="2874">+AT448</f>
        <v>47</v>
      </c>
      <c r="AS448" s="166">
        <f>+AU448</f>
        <v>115</v>
      </c>
      <c r="AT448" s="164">
        <f t="shared" ref="AT448" si="2875">+AV448</f>
        <v>47</v>
      </c>
      <c r="AU448" s="166">
        <f>+AW448</f>
        <v>115</v>
      </c>
      <c r="AV448" s="164">
        <f t="shared" ref="AV448" si="2876">+AX448</f>
        <v>47</v>
      </c>
      <c r="AW448" s="166">
        <f>+AY448</f>
        <v>115</v>
      </c>
      <c r="AX448" s="164">
        <f t="shared" ref="AX448:AY448" si="2877">+AZ448</f>
        <v>47</v>
      </c>
      <c r="AY448" s="166">
        <f t="shared" si="2877"/>
        <v>115</v>
      </c>
      <c r="AZ448" s="164">
        <f t="shared" ref="AZ448:BA448" si="2878">+BB448</f>
        <v>47</v>
      </c>
      <c r="BA448" s="166">
        <f t="shared" si="2878"/>
        <v>115</v>
      </c>
      <c r="BB448" s="164">
        <f t="shared" ref="BB448:BC448" si="2879">+BD448</f>
        <v>47</v>
      </c>
      <c r="BC448" s="166">
        <f t="shared" si="2879"/>
        <v>115</v>
      </c>
      <c r="BD448" s="18">
        <f>2+2+12+1+6+6+12+2+4</f>
        <v>47</v>
      </c>
      <c r="BE448" s="128">
        <v>115</v>
      </c>
      <c r="BF448" s="164">
        <f t="shared" ref="BF448" si="2880">+BH448</f>
        <v>55</v>
      </c>
      <c r="BG448" s="166">
        <f t="shared" ref="BG448" si="2881">+BI448</f>
        <v>108</v>
      </c>
      <c r="BH448" s="164">
        <f t="shared" ref="BH448" si="2882">+BJ448</f>
        <v>55</v>
      </c>
      <c r="BI448" s="166">
        <f t="shared" ref="BI448" si="2883">+BK448</f>
        <v>108</v>
      </c>
      <c r="BJ448" s="18">
        <v>55</v>
      </c>
      <c r="BK448" s="5">
        <v>108</v>
      </c>
      <c r="BL448" s="181">
        <f t="shared" ref="BL448:BL455" si="2884">+BJ448</f>
        <v>55</v>
      </c>
      <c r="BM448" s="166">
        <f>+BK448</f>
        <v>108</v>
      </c>
      <c r="BN448" s="181">
        <f t="shared" ref="BN448:BN455" si="2885">+BL448</f>
        <v>55</v>
      </c>
      <c r="BO448" s="166">
        <f>+BM448</f>
        <v>108</v>
      </c>
      <c r="BP448" s="181">
        <f t="shared" ref="BP448:BP455" si="2886">+BN448</f>
        <v>55</v>
      </c>
      <c r="BQ448" s="166">
        <f>+BO448</f>
        <v>108</v>
      </c>
      <c r="BR448" s="181">
        <f t="shared" ref="BR448" si="2887">+BP448</f>
        <v>55</v>
      </c>
      <c r="BS448" s="166">
        <f>+BQ448</f>
        <v>108</v>
      </c>
      <c r="BT448" s="138"/>
      <c r="BU448" s="164">
        <f>+BW448</f>
        <v>80</v>
      </c>
      <c r="BV448" s="166">
        <f t="shared" ref="BV448" si="2888">+BX448</f>
        <v>123</v>
      </c>
      <c r="BW448" s="96">
        <v>80</v>
      </c>
      <c r="BX448" s="96">
        <f>1+5+6+4+12+8+10+7+10+8+10+6+5+3+6+6+6+10</f>
        <v>123</v>
      </c>
      <c r="BY448" s="181">
        <f t="shared" ref="BY448" si="2889">+BW448</f>
        <v>80</v>
      </c>
      <c r="BZ448" s="166">
        <f>+BX448</f>
        <v>123</v>
      </c>
      <c r="CA448" s="96"/>
      <c r="CB448" s="55"/>
      <c r="CC448" s="96"/>
      <c r="CD448" s="55"/>
      <c r="CE448" s="96">
        <v>70</v>
      </c>
      <c r="CF448" s="55">
        <v>83</v>
      </c>
      <c r="CG448" s="96"/>
      <c r="CH448" s="96"/>
      <c r="CI448" s="51" t="s">
        <v>759</v>
      </c>
    </row>
    <row r="449" spans="1:88" ht="16.5">
      <c r="A449" s="51" t="s">
        <v>1110</v>
      </c>
      <c r="B449" s="51">
        <v>20162</v>
      </c>
      <c r="C449" s="51"/>
      <c r="D449" s="16" t="s">
        <v>951</v>
      </c>
      <c r="E449" t="s">
        <v>822</v>
      </c>
      <c r="G449" s="16" t="s">
        <v>1624</v>
      </c>
      <c r="H449" s="197" t="s">
        <v>1481</v>
      </c>
      <c r="I449" s="22">
        <f>+K449</f>
        <v>87</v>
      </c>
      <c r="J449" s="21">
        <f>+L449</f>
        <v>37</v>
      </c>
      <c r="K449" s="392">
        <f t="shared" si="2850"/>
        <v>87</v>
      </c>
      <c r="L449" s="166">
        <f>+N449</f>
        <v>37</v>
      </c>
      <c r="M449" s="10">
        <v>87</v>
      </c>
      <c r="N449" s="4">
        <v>37</v>
      </c>
      <c r="O449" s="3">
        <v>48</v>
      </c>
      <c r="P449" s="4">
        <v>32</v>
      </c>
      <c r="Q449" s="3">
        <v>29</v>
      </c>
      <c r="R449" s="4">
        <v>34</v>
      </c>
      <c r="S449" s="392">
        <f>+Q449</f>
        <v>29</v>
      </c>
      <c r="T449" s="166">
        <f>+R449</f>
        <v>34</v>
      </c>
      <c r="U449" s="392">
        <f>+S449</f>
        <v>29</v>
      </c>
      <c r="V449" s="166">
        <f>+T449</f>
        <v>34</v>
      </c>
      <c r="W449" s="10">
        <v>16</v>
      </c>
      <c r="X449" s="4">
        <v>36</v>
      </c>
      <c r="Y449" s="203">
        <v>12</v>
      </c>
      <c r="Z449" s="394">
        <v>42</v>
      </c>
      <c r="AA449" s="164">
        <f>+Y449</f>
        <v>12</v>
      </c>
      <c r="AB449" s="164">
        <f>24+9+7+2</f>
        <v>42</v>
      </c>
      <c r="AC449" s="392">
        <f>+AE449</f>
        <v>59</v>
      </c>
      <c r="AD449" s="166">
        <f>+AF449</f>
        <v>58</v>
      </c>
      <c r="AE449" s="3">
        <f>25+15+19</f>
        <v>59</v>
      </c>
      <c r="AF449" s="4">
        <v>58</v>
      </c>
      <c r="AG449" s="3">
        <f>19+25</f>
        <v>44</v>
      </c>
      <c r="AH449" s="4">
        <f>16+41</f>
        <v>57</v>
      </c>
      <c r="AI449" s="392">
        <f>+AG449</f>
        <v>44</v>
      </c>
      <c r="AJ449" s="166">
        <f>+AH449</f>
        <v>57</v>
      </c>
      <c r="AK449" s="392">
        <f>+AM449</f>
        <v>110</v>
      </c>
      <c r="AL449" s="166">
        <f>+AN449</f>
        <v>16</v>
      </c>
      <c r="AM449" s="3">
        <f>88+21+1</f>
        <v>110</v>
      </c>
      <c r="AN449" s="4">
        <v>16</v>
      </c>
      <c r="AO449" s="392">
        <f t="shared" ref="AO449" si="2890">+AM449</f>
        <v>110</v>
      </c>
      <c r="AP449" s="166">
        <f t="shared" ref="AP449" si="2891">+AN449</f>
        <v>16</v>
      </c>
      <c r="AQ449" s="135"/>
      <c r="AR449" s="164">
        <f t="shared" ref="AR449:AR496" si="2892">+AT449</f>
        <v>0</v>
      </c>
      <c r="AS449" s="166" t="s">
        <v>1226</v>
      </c>
      <c r="AT449" s="164">
        <f t="shared" ref="AT449:AT496" si="2893">+AV449</f>
        <v>0</v>
      </c>
      <c r="AU449" s="166" t="s">
        <v>1226</v>
      </c>
      <c r="AV449" s="39">
        <v>0</v>
      </c>
      <c r="AW449" s="168" t="s">
        <v>54</v>
      </c>
      <c r="AX449" s="164">
        <f t="shared" ref="AX449:AX455" si="2894">+AZ449</f>
        <v>0</v>
      </c>
      <c r="AY449" s="166" t="s">
        <v>1226</v>
      </c>
      <c r="AZ449" s="164">
        <f t="shared" ref="AZ449:AZ455" si="2895">+BB449</f>
        <v>0</v>
      </c>
      <c r="BA449" s="166" t="s">
        <v>1226</v>
      </c>
      <c r="BB449" s="164">
        <f t="shared" ref="BB449:BB455" si="2896">+BD449</f>
        <v>0</v>
      </c>
      <c r="BC449" s="166" t="s">
        <v>1226</v>
      </c>
      <c r="BD449" s="18">
        <v>0</v>
      </c>
      <c r="BE449" s="5">
        <v>0</v>
      </c>
      <c r="BF449" s="164">
        <f>+BD449</f>
        <v>0</v>
      </c>
      <c r="BG449" s="166" t="s">
        <v>1226</v>
      </c>
      <c r="BH449" s="164">
        <f t="shared" ref="BH449:BH451" si="2897">+BF449</f>
        <v>0</v>
      </c>
      <c r="BI449" s="166" t="s">
        <v>1226</v>
      </c>
      <c r="BJ449" s="164">
        <f t="shared" ref="BJ449" si="2898">+BH449</f>
        <v>0</v>
      </c>
      <c r="BK449" s="166" t="s">
        <v>1226</v>
      </c>
      <c r="BL449" s="164">
        <f t="shared" si="2884"/>
        <v>0</v>
      </c>
      <c r="BM449" s="166" t="s">
        <v>1226</v>
      </c>
      <c r="BN449" s="164">
        <f t="shared" si="2885"/>
        <v>0</v>
      </c>
      <c r="BO449" s="166" t="s">
        <v>1226</v>
      </c>
      <c r="BP449" s="164">
        <f t="shared" si="2886"/>
        <v>0</v>
      </c>
      <c r="BQ449" s="166" t="s">
        <v>1226</v>
      </c>
      <c r="BR449" s="164">
        <f t="shared" ref="BR449" si="2899">+BP449</f>
        <v>0</v>
      </c>
      <c r="BS449" s="166" t="s">
        <v>1226</v>
      </c>
      <c r="BT449" s="135"/>
      <c r="BU449" s="164">
        <f t="shared" ref="BU449" si="2900">+BW449</f>
        <v>0</v>
      </c>
      <c r="BV449" s="166" t="s">
        <v>1226</v>
      </c>
      <c r="BW449" s="146">
        <v>0</v>
      </c>
      <c r="BX449" s="147">
        <v>0</v>
      </c>
      <c r="BY449" s="164">
        <f t="shared" ref="BY449" si="2901">+BW449</f>
        <v>0</v>
      </c>
      <c r="BZ449" s="166" t="s">
        <v>1226</v>
      </c>
      <c r="CA449" s="146"/>
      <c r="CB449" s="147"/>
      <c r="CC449" s="96"/>
      <c r="CD449" s="55"/>
      <c r="CE449" s="96"/>
      <c r="CF449" s="147"/>
      <c r="CG449" s="146"/>
      <c r="CH449" s="146"/>
      <c r="CI449" t="s">
        <v>255</v>
      </c>
      <c r="CJ449" t="s">
        <v>758</v>
      </c>
    </row>
    <row r="450" spans="1:88" ht="16.5">
      <c r="A450" s="51" t="s">
        <v>1110</v>
      </c>
      <c r="B450" s="51">
        <v>20162</v>
      </c>
      <c r="C450" s="51"/>
      <c r="D450" s="16" t="s">
        <v>951</v>
      </c>
      <c r="E450" t="s">
        <v>822</v>
      </c>
      <c r="G450" s="16" t="s">
        <v>1624</v>
      </c>
      <c r="H450" s="197" t="s">
        <v>1502</v>
      </c>
      <c r="I450" s="22"/>
      <c r="J450" s="21"/>
      <c r="K450" s="164">
        <f t="shared" si="2850"/>
        <v>0</v>
      </c>
      <c r="L450" s="166" t="s">
        <v>1226</v>
      </c>
      <c r="M450" s="10">
        <v>0</v>
      </c>
      <c r="N450" s="4">
        <v>0</v>
      </c>
      <c r="O450" s="3">
        <v>2</v>
      </c>
      <c r="P450" s="4">
        <v>9</v>
      </c>
      <c r="Q450" s="3">
        <v>7</v>
      </c>
      <c r="R450" s="4">
        <v>12</v>
      </c>
      <c r="S450" s="3">
        <v>3</v>
      </c>
      <c r="T450" s="4">
        <v>9</v>
      </c>
      <c r="U450" s="392">
        <f>+S450</f>
        <v>3</v>
      </c>
      <c r="V450" s="166">
        <f>+T450</f>
        <v>9</v>
      </c>
      <c r="W450" s="3">
        <v>0</v>
      </c>
      <c r="X450" s="4">
        <v>0</v>
      </c>
      <c r="Y450" s="10">
        <v>0</v>
      </c>
      <c r="Z450" s="4">
        <v>2</v>
      </c>
      <c r="AA450" s="164">
        <f>+Y450</f>
        <v>0</v>
      </c>
      <c r="AB450" s="166" t="s">
        <v>1226</v>
      </c>
      <c r="AC450" s="164">
        <f t="shared" ref="AC450" si="2902">+AE450</f>
        <v>0</v>
      </c>
      <c r="AD450" s="166" t="s">
        <v>1226</v>
      </c>
      <c r="AE450" s="3">
        <v>0</v>
      </c>
      <c r="AF450" s="21">
        <v>0</v>
      </c>
      <c r="AG450" s="3">
        <v>0</v>
      </c>
      <c r="AH450" s="4">
        <v>0</v>
      </c>
      <c r="AI450" s="164">
        <f t="shared" ref="AI450" si="2903">+AG450</f>
        <v>0</v>
      </c>
      <c r="AJ450" s="166" t="s">
        <v>1226</v>
      </c>
      <c r="AK450" s="164">
        <f t="shared" ref="AK450" si="2904">+AM450</f>
        <v>0</v>
      </c>
      <c r="AL450" s="166" t="s">
        <v>1226</v>
      </c>
      <c r="AM450" s="3">
        <v>0</v>
      </c>
      <c r="AN450" s="4">
        <v>0</v>
      </c>
      <c r="AO450" s="164">
        <f t="shared" ref="AO450" si="2905">+AM450</f>
        <v>0</v>
      </c>
      <c r="AP450" s="166" t="s">
        <v>1226</v>
      </c>
      <c r="AQ450" s="135"/>
      <c r="AR450" s="164">
        <f t="shared" si="2892"/>
        <v>0</v>
      </c>
      <c r="AS450" s="166" t="s">
        <v>1226</v>
      </c>
      <c r="AT450" s="164">
        <f t="shared" si="2893"/>
        <v>0</v>
      </c>
      <c r="AU450" s="166" t="s">
        <v>1226</v>
      </c>
      <c r="AV450" s="39"/>
      <c r="AW450" s="100"/>
      <c r="AX450" s="164">
        <f t="shared" si="2894"/>
        <v>0</v>
      </c>
      <c r="AY450" s="166" t="s">
        <v>1226</v>
      </c>
      <c r="AZ450" s="164">
        <f t="shared" si="2895"/>
        <v>0</v>
      </c>
      <c r="BA450" s="166" t="s">
        <v>1226</v>
      </c>
      <c r="BB450" s="164">
        <f t="shared" si="2896"/>
        <v>0</v>
      </c>
      <c r="BC450" s="166" t="s">
        <v>1226</v>
      </c>
      <c r="BD450" s="18">
        <v>0</v>
      </c>
      <c r="BE450" s="5">
        <v>0</v>
      </c>
      <c r="BF450" s="164">
        <f>+BD450</f>
        <v>0</v>
      </c>
      <c r="BG450" s="166" t="s">
        <v>1226</v>
      </c>
      <c r="BH450" s="164">
        <f t="shared" si="2897"/>
        <v>0</v>
      </c>
      <c r="BI450" s="166" t="s">
        <v>1226</v>
      </c>
      <c r="BJ450" s="18">
        <v>0</v>
      </c>
      <c r="BK450" s="5">
        <v>0</v>
      </c>
      <c r="BL450" s="164">
        <f t="shared" si="2884"/>
        <v>0</v>
      </c>
      <c r="BM450" s="166" t="s">
        <v>1226</v>
      </c>
      <c r="BN450" s="164">
        <f t="shared" si="2885"/>
        <v>0</v>
      </c>
      <c r="BO450" s="166" t="s">
        <v>1226</v>
      </c>
      <c r="BP450" s="164">
        <f t="shared" si="2886"/>
        <v>0</v>
      </c>
      <c r="BQ450" s="166" t="s">
        <v>1226</v>
      </c>
      <c r="BR450" s="164">
        <f t="shared" ref="BR450" si="2906">+BP450</f>
        <v>0</v>
      </c>
      <c r="BS450" s="166" t="s">
        <v>1226</v>
      </c>
      <c r="BT450" s="135"/>
      <c r="BU450" s="164">
        <f t="shared" ref="BU450" si="2907">+BW450</f>
        <v>0</v>
      </c>
      <c r="BV450" s="166" t="s">
        <v>1226</v>
      </c>
      <c r="BW450" s="146">
        <v>0</v>
      </c>
      <c r="BX450" s="147">
        <v>0</v>
      </c>
      <c r="BY450" s="164">
        <f t="shared" ref="BY450" si="2908">+BW450</f>
        <v>0</v>
      </c>
      <c r="BZ450" s="166" t="s">
        <v>1226</v>
      </c>
      <c r="CA450" s="146"/>
      <c r="CB450" s="147"/>
      <c r="CC450" s="96"/>
      <c r="CD450" s="55"/>
      <c r="CE450" s="96"/>
      <c r="CF450" s="147"/>
      <c r="CG450" s="146"/>
      <c r="CH450" s="146"/>
    </row>
    <row r="451" spans="1:88" ht="16.5">
      <c r="A451" s="51" t="s">
        <v>1110</v>
      </c>
      <c r="B451" s="51">
        <v>20162</v>
      </c>
      <c r="C451" s="51"/>
      <c r="D451" s="16" t="s">
        <v>951</v>
      </c>
      <c r="E451" t="s">
        <v>822</v>
      </c>
      <c r="G451" s="16" t="s">
        <v>1624</v>
      </c>
      <c r="H451" s="197" t="s">
        <v>1500</v>
      </c>
      <c r="I451" s="9"/>
      <c r="J451" s="21" t="s">
        <v>54</v>
      </c>
      <c r="K451" s="164">
        <f t="shared" si="2850"/>
        <v>0</v>
      </c>
      <c r="L451" s="166" t="s">
        <v>1226</v>
      </c>
      <c r="M451" s="10">
        <v>0</v>
      </c>
      <c r="N451" s="4">
        <v>0</v>
      </c>
      <c r="O451" s="3">
        <v>3</v>
      </c>
      <c r="P451" s="4">
        <v>4</v>
      </c>
      <c r="Q451" s="164">
        <f>+S451</f>
        <v>0</v>
      </c>
      <c r="R451" s="166" t="s">
        <v>1226</v>
      </c>
      <c r="S451" s="3">
        <v>0</v>
      </c>
      <c r="T451" s="4">
        <v>0</v>
      </c>
      <c r="U451" s="164">
        <f t="shared" ref="U451" si="2909">+S451</f>
        <v>0</v>
      </c>
      <c r="V451" s="166" t="s">
        <v>1226</v>
      </c>
      <c r="W451" s="3">
        <v>0</v>
      </c>
      <c r="X451" s="4">
        <v>0</v>
      </c>
      <c r="Y451" s="3">
        <v>0</v>
      </c>
      <c r="Z451" s="4">
        <v>0</v>
      </c>
      <c r="AA451" s="3">
        <v>0</v>
      </c>
      <c r="AB451" s="4">
        <v>0</v>
      </c>
      <c r="AC451" s="164">
        <f t="shared" ref="AC451" si="2910">+AE451</f>
        <v>0</v>
      </c>
      <c r="AD451" s="166" t="s">
        <v>1226</v>
      </c>
      <c r="AE451" s="3">
        <v>0</v>
      </c>
      <c r="AF451" s="21">
        <v>0</v>
      </c>
      <c r="AG451" s="3">
        <v>0</v>
      </c>
      <c r="AH451" s="4">
        <v>0</v>
      </c>
      <c r="AI451" s="164">
        <f t="shared" ref="AI451" si="2911">+AG451</f>
        <v>0</v>
      </c>
      <c r="AJ451" s="166" t="s">
        <v>1226</v>
      </c>
      <c r="AK451" s="164">
        <f t="shared" ref="AK451" si="2912">+AM451</f>
        <v>0</v>
      </c>
      <c r="AL451" s="166" t="s">
        <v>1226</v>
      </c>
      <c r="AM451" s="3">
        <v>0</v>
      </c>
      <c r="AN451" s="4">
        <v>0</v>
      </c>
      <c r="AO451" s="164">
        <f t="shared" ref="AO451" si="2913">+AM451</f>
        <v>0</v>
      </c>
      <c r="AP451" s="166" t="s">
        <v>1226</v>
      </c>
      <c r="AQ451" s="137"/>
      <c r="AR451" s="164">
        <f t="shared" si="2892"/>
        <v>0</v>
      </c>
      <c r="AS451" s="166" t="s">
        <v>1226</v>
      </c>
      <c r="AT451" s="164">
        <f t="shared" si="2893"/>
        <v>0</v>
      </c>
      <c r="AU451" s="166" t="s">
        <v>1226</v>
      </c>
      <c r="AV451" s="39">
        <v>0</v>
      </c>
      <c r="AW451" s="127">
        <v>0</v>
      </c>
      <c r="AX451" s="164">
        <f t="shared" si="2894"/>
        <v>0</v>
      </c>
      <c r="AY451" s="166" t="s">
        <v>1226</v>
      </c>
      <c r="AZ451" s="164">
        <f t="shared" si="2895"/>
        <v>0</v>
      </c>
      <c r="BA451" s="166" t="s">
        <v>1226</v>
      </c>
      <c r="BB451" s="164">
        <f t="shared" si="2896"/>
        <v>0</v>
      </c>
      <c r="BC451" s="166" t="s">
        <v>1226</v>
      </c>
      <c r="BD451" s="18">
        <v>0</v>
      </c>
      <c r="BE451" s="5">
        <v>0</v>
      </c>
      <c r="BF451" s="164">
        <f>+BD451</f>
        <v>0</v>
      </c>
      <c r="BG451" s="166" t="s">
        <v>1226</v>
      </c>
      <c r="BH451" s="164">
        <f t="shared" si="2897"/>
        <v>0</v>
      </c>
      <c r="BI451" s="166" t="s">
        <v>1226</v>
      </c>
      <c r="BJ451" s="18">
        <v>0</v>
      </c>
      <c r="BK451" s="5">
        <v>0</v>
      </c>
      <c r="BL451" s="164">
        <f t="shared" si="2884"/>
        <v>0</v>
      </c>
      <c r="BM451" s="166" t="s">
        <v>1226</v>
      </c>
      <c r="BN451" s="164">
        <f t="shared" si="2885"/>
        <v>0</v>
      </c>
      <c r="BO451" s="166" t="s">
        <v>1226</v>
      </c>
      <c r="BP451" s="164">
        <f t="shared" si="2886"/>
        <v>0</v>
      </c>
      <c r="BQ451" s="166" t="s">
        <v>1226</v>
      </c>
      <c r="BR451" s="164">
        <f t="shared" ref="BR451" si="2914">+BP451</f>
        <v>0</v>
      </c>
      <c r="BS451" s="166" t="s">
        <v>1226</v>
      </c>
      <c r="BT451" s="135"/>
      <c r="BU451" s="164">
        <f t="shared" ref="BU451" si="2915">+BW451</f>
        <v>0</v>
      </c>
      <c r="BV451" s="166" t="s">
        <v>1226</v>
      </c>
      <c r="BW451" s="146">
        <v>0</v>
      </c>
      <c r="BX451" s="147">
        <v>0</v>
      </c>
      <c r="BY451" s="164">
        <f t="shared" ref="BY451:BY452" si="2916">+BW451</f>
        <v>0</v>
      </c>
      <c r="BZ451" s="166" t="s">
        <v>1226</v>
      </c>
      <c r="CA451" s="151"/>
      <c r="CB451" s="152"/>
      <c r="CC451" s="96"/>
      <c r="CD451" s="55"/>
      <c r="CE451" s="96"/>
      <c r="CF451" s="152"/>
      <c r="CG451" s="151"/>
      <c r="CH451" s="151"/>
    </row>
    <row r="452" spans="1:88" ht="16.5">
      <c r="A452" s="51" t="s">
        <v>1110</v>
      </c>
      <c r="B452" s="51">
        <v>20162</v>
      </c>
      <c r="C452" s="51"/>
      <c r="D452" s="16" t="s">
        <v>951</v>
      </c>
      <c r="E452" t="s">
        <v>822</v>
      </c>
      <c r="G452" s="16" t="s">
        <v>1624</v>
      </c>
      <c r="H452" s="197" t="s">
        <v>1212</v>
      </c>
      <c r="I452" s="9"/>
      <c r="J452" s="21"/>
      <c r="K452" s="164">
        <f t="shared" si="2850"/>
        <v>0</v>
      </c>
      <c r="L452" s="166" t="s">
        <v>1226</v>
      </c>
      <c r="M452" s="10">
        <v>0</v>
      </c>
      <c r="N452" s="4">
        <v>0</v>
      </c>
      <c r="O452" s="3">
        <v>0</v>
      </c>
      <c r="P452" s="4">
        <v>0</v>
      </c>
      <c r="Q452" s="3">
        <v>0</v>
      </c>
      <c r="R452" s="4">
        <v>0</v>
      </c>
      <c r="S452" s="164">
        <f t="shared" ref="S452" si="2917">+Q452</f>
        <v>0</v>
      </c>
      <c r="T452" s="166" t="s">
        <v>1226</v>
      </c>
      <c r="U452" s="164">
        <f t="shared" ref="U452" si="2918">+S452</f>
        <v>0</v>
      </c>
      <c r="V452" s="166" t="s">
        <v>1226</v>
      </c>
      <c r="W452" s="3">
        <v>0</v>
      </c>
      <c r="X452" s="4">
        <v>0</v>
      </c>
      <c r="Y452" s="3">
        <v>0</v>
      </c>
      <c r="Z452" s="4">
        <v>0</v>
      </c>
      <c r="AA452" s="164">
        <f t="shared" ref="AA452" si="2919">+AC452</f>
        <v>0</v>
      </c>
      <c r="AB452" s="166" t="s">
        <v>1226</v>
      </c>
      <c r="AC452" s="164">
        <f t="shared" ref="AC452" si="2920">+AE452</f>
        <v>0</v>
      </c>
      <c r="AD452" s="166" t="s">
        <v>1226</v>
      </c>
      <c r="AE452" s="3">
        <v>0</v>
      </c>
      <c r="AF452" s="21">
        <v>0</v>
      </c>
      <c r="AG452" s="3">
        <v>0</v>
      </c>
      <c r="AH452" s="4">
        <v>0</v>
      </c>
      <c r="AI452" s="164">
        <f t="shared" ref="AI452" si="2921">+AG452</f>
        <v>0</v>
      </c>
      <c r="AJ452" s="166" t="s">
        <v>1226</v>
      </c>
      <c r="AK452" s="164">
        <f t="shared" ref="AK452" si="2922">+AM452</f>
        <v>0</v>
      </c>
      <c r="AL452" s="166" t="s">
        <v>1226</v>
      </c>
      <c r="AM452" s="3">
        <v>0</v>
      </c>
      <c r="AN452" s="4">
        <v>0</v>
      </c>
      <c r="AO452" s="164">
        <f t="shared" ref="AO452" si="2923">+AM452</f>
        <v>0</v>
      </c>
      <c r="AP452" s="166" t="s">
        <v>1226</v>
      </c>
      <c r="AQ452" s="132"/>
      <c r="AR452" s="164">
        <f t="shared" si="2892"/>
        <v>4</v>
      </c>
      <c r="AS452" s="166" t="s">
        <v>1226</v>
      </c>
      <c r="AT452" s="164">
        <f t="shared" si="2893"/>
        <v>4</v>
      </c>
      <c r="AU452" s="166" t="s">
        <v>1226</v>
      </c>
      <c r="AV452" s="39">
        <v>4</v>
      </c>
      <c r="AW452" s="127">
        <v>0</v>
      </c>
      <c r="AX452" s="164">
        <f t="shared" si="2894"/>
        <v>0</v>
      </c>
      <c r="AY452" s="166" t="s">
        <v>1226</v>
      </c>
      <c r="AZ452" s="164">
        <f t="shared" si="2895"/>
        <v>0</v>
      </c>
      <c r="BA452" s="166" t="s">
        <v>1226</v>
      </c>
      <c r="BB452" s="164">
        <f t="shared" si="2896"/>
        <v>0</v>
      </c>
      <c r="BC452" s="166" t="s">
        <v>1226</v>
      </c>
      <c r="BD452" s="18">
        <v>0</v>
      </c>
      <c r="BE452" s="5">
        <v>0</v>
      </c>
      <c r="BF452" s="164">
        <f>+BD452</f>
        <v>0</v>
      </c>
      <c r="BG452" s="166" t="s">
        <v>1226</v>
      </c>
      <c r="BH452" s="164">
        <f t="shared" ref="BH452" si="2924">+BF452</f>
        <v>0</v>
      </c>
      <c r="BI452" s="166" t="s">
        <v>1226</v>
      </c>
      <c r="BJ452" s="164">
        <f t="shared" ref="BJ452" si="2925">+BH452</f>
        <v>0</v>
      </c>
      <c r="BK452" s="166" t="s">
        <v>1226</v>
      </c>
      <c r="BL452" s="164">
        <f t="shared" si="2884"/>
        <v>0</v>
      </c>
      <c r="BM452" s="166" t="s">
        <v>1226</v>
      </c>
      <c r="BN452" s="164">
        <f t="shared" si="2885"/>
        <v>0</v>
      </c>
      <c r="BO452" s="166" t="s">
        <v>1226</v>
      </c>
      <c r="BP452" s="164">
        <f t="shared" si="2886"/>
        <v>0</v>
      </c>
      <c r="BQ452" s="166" t="s">
        <v>1226</v>
      </c>
      <c r="BR452" s="164">
        <f t="shared" ref="BR452:BR453" si="2926">+BP452</f>
        <v>0</v>
      </c>
      <c r="BS452" s="166" t="s">
        <v>1226</v>
      </c>
      <c r="BT452" s="132"/>
      <c r="BU452" s="164">
        <f>+BW452</f>
        <v>1</v>
      </c>
      <c r="BV452" s="166">
        <f t="shared" ref="BV452" si="2927">+BX452</f>
        <v>8</v>
      </c>
      <c r="BW452" s="585">
        <v>1</v>
      </c>
      <c r="BX452" s="208">
        <v>8</v>
      </c>
      <c r="BY452" s="181">
        <f t="shared" si="2916"/>
        <v>1</v>
      </c>
      <c r="BZ452" s="166">
        <f>+BX452</f>
        <v>8</v>
      </c>
      <c r="CA452" s="146"/>
      <c r="CB452" s="147"/>
      <c r="CC452" s="96"/>
      <c r="CD452" s="55"/>
      <c r="CE452" s="96"/>
      <c r="CF452" s="147"/>
      <c r="CG452" s="146"/>
      <c r="CH452" s="146"/>
    </row>
    <row r="453" spans="1:88" ht="16.5">
      <c r="A453" s="51" t="s">
        <v>1110</v>
      </c>
      <c r="B453" s="51">
        <v>20162</v>
      </c>
      <c r="C453" s="51"/>
      <c r="D453" s="16" t="s">
        <v>951</v>
      </c>
      <c r="E453" t="s">
        <v>822</v>
      </c>
      <c r="G453" s="16" t="s">
        <v>1624</v>
      </c>
      <c r="H453" s="197" t="s">
        <v>1213</v>
      </c>
      <c r="I453" s="9"/>
      <c r="J453" s="21"/>
      <c r="K453" s="164">
        <f t="shared" si="2850"/>
        <v>0</v>
      </c>
      <c r="L453" s="166" t="s">
        <v>1226</v>
      </c>
      <c r="M453" s="10">
        <v>0</v>
      </c>
      <c r="N453" s="4">
        <v>0</v>
      </c>
      <c r="O453" s="3">
        <v>0</v>
      </c>
      <c r="P453" s="4">
        <v>0</v>
      </c>
      <c r="Q453" s="3">
        <v>0</v>
      </c>
      <c r="R453" s="4">
        <v>0</v>
      </c>
      <c r="S453" s="3">
        <v>0</v>
      </c>
      <c r="T453" s="4">
        <v>0</v>
      </c>
      <c r="U453" s="164">
        <f t="shared" ref="U453" si="2928">+S453</f>
        <v>0</v>
      </c>
      <c r="V453" s="166" t="s">
        <v>1226</v>
      </c>
      <c r="W453" s="3">
        <v>0</v>
      </c>
      <c r="X453" s="4">
        <v>0</v>
      </c>
      <c r="Y453" s="3">
        <v>0</v>
      </c>
      <c r="Z453" s="4">
        <v>0</v>
      </c>
      <c r="AA453" s="164">
        <f t="shared" ref="AA453" si="2929">+AC453</f>
        <v>0</v>
      </c>
      <c r="AB453" s="166" t="s">
        <v>1226</v>
      </c>
      <c r="AC453" s="164">
        <f t="shared" ref="AC453" si="2930">+AE453</f>
        <v>0</v>
      </c>
      <c r="AD453" s="166" t="s">
        <v>1226</v>
      </c>
      <c r="AE453" s="3">
        <v>0</v>
      </c>
      <c r="AF453" s="21">
        <v>0</v>
      </c>
      <c r="AG453" s="3">
        <v>0</v>
      </c>
      <c r="AH453" s="4">
        <v>0</v>
      </c>
      <c r="AI453" s="164">
        <f t="shared" ref="AI453" si="2931">+AG453</f>
        <v>0</v>
      </c>
      <c r="AJ453" s="166" t="s">
        <v>1226</v>
      </c>
      <c r="AK453" s="164">
        <f t="shared" ref="AK453" si="2932">+AM453</f>
        <v>0</v>
      </c>
      <c r="AL453" s="166" t="s">
        <v>1226</v>
      </c>
      <c r="AM453" s="3">
        <v>0</v>
      </c>
      <c r="AN453" s="4">
        <v>0</v>
      </c>
      <c r="AO453" s="164">
        <f t="shared" ref="AO453:AO474" si="2933">+AM453</f>
        <v>0</v>
      </c>
      <c r="AP453" s="166" t="s">
        <v>1226</v>
      </c>
      <c r="AQ453" s="132"/>
      <c r="AR453" s="164">
        <f t="shared" si="2892"/>
        <v>0</v>
      </c>
      <c r="AS453" s="166" t="s">
        <v>1226</v>
      </c>
      <c r="AT453" s="164">
        <f t="shared" si="2893"/>
        <v>0</v>
      </c>
      <c r="AU453" s="166" t="s">
        <v>1226</v>
      </c>
      <c r="AV453" s="39">
        <v>0</v>
      </c>
      <c r="AW453" s="127">
        <v>0</v>
      </c>
      <c r="AX453" s="164">
        <f t="shared" si="2894"/>
        <v>0</v>
      </c>
      <c r="AY453" s="166" t="s">
        <v>1226</v>
      </c>
      <c r="AZ453" s="164">
        <f t="shared" si="2895"/>
        <v>0</v>
      </c>
      <c r="BA453" s="166" t="s">
        <v>1226</v>
      </c>
      <c r="BB453" s="164">
        <f t="shared" si="2896"/>
        <v>0</v>
      </c>
      <c r="BC453" s="166" t="s">
        <v>1226</v>
      </c>
      <c r="BD453" s="18">
        <v>0</v>
      </c>
      <c r="BE453" s="5">
        <v>0</v>
      </c>
      <c r="BF453" s="164">
        <f>+BD453</f>
        <v>0</v>
      </c>
      <c r="BG453" s="166" t="s">
        <v>1226</v>
      </c>
      <c r="BH453" s="164">
        <f t="shared" ref="BH453" si="2934">+BF453</f>
        <v>0</v>
      </c>
      <c r="BI453" s="166" t="s">
        <v>1226</v>
      </c>
      <c r="BJ453" s="18">
        <v>0</v>
      </c>
      <c r="BK453" s="5">
        <v>0</v>
      </c>
      <c r="BL453" s="164">
        <f t="shared" si="2884"/>
        <v>0</v>
      </c>
      <c r="BM453" s="166" t="s">
        <v>1226</v>
      </c>
      <c r="BN453" s="164">
        <f t="shared" si="2885"/>
        <v>0</v>
      </c>
      <c r="BO453" s="166" t="s">
        <v>1226</v>
      </c>
      <c r="BP453" s="164">
        <f t="shared" si="2886"/>
        <v>0</v>
      </c>
      <c r="BQ453" s="166" t="s">
        <v>1226</v>
      </c>
      <c r="BR453" s="164">
        <f t="shared" si="2926"/>
        <v>0</v>
      </c>
      <c r="BS453" s="166" t="s">
        <v>1226</v>
      </c>
      <c r="BT453" s="135"/>
      <c r="BU453" s="164">
        <f t="shared" ref="BU453" si="2935">+BW453</f>
        <v>0</v>
      </c>
      <c r="BV453" s="166" t="s">
        <v>1226</v>
      </c>
      <c r="BW453" s="146">
        <v>0</v>
      </c>
      <c r="BX453" s="147">
        <v>0</v>
      </c>
      <c r="BY453" s="164">
        <f t="shared" ref="BY453" si="2936">+BW453</f>
        <v>0</v>
      </c>
      <c r="BZ453" s="166" t="s">
        <v>1226</v>
      </c>
      <c r="CA453" s="146"/>
      <c r="CB453" s="147"/>
      <c r="CC453" s="96"/>
      <c r="CD453" s="55"/>
      <c r="CE453" s="96"/>
      <c r="CF453" s="147"/>
      <c r="CG453" s="146"/>
      <c r="CH453" s="146"/>
    </row>
    <row r="454" spans="1:88" ht="16.5">
      <c r="A454" t="s">
        <v>1110</v>
      </c>
      <c r="B454" s="51">
        <v>0</v>
      </c>
      <c r="C454" s="51"/>
      <c r="D454" s="16" t="s">
        <v>951</v>
      </c>
      <c r="E454" t="s">
        <v>822</v>
      </c>
      <c r="G454" s="16" t="s">
        <v>1624</v>
      </c>
      <c r="H454" s="197"/>
      <c r="I454" s="9"/>
      <c r="J454" s="21"/>
      <c r="K454" s="164">
        <f t="shared" ref="K454" si="2937">+M454</f>
        <v>0</v>
      </c>
      <c r="L454" s="166" t="s">
        <v>1226</v>
      </c>
      <c r="M454" s="10">
        <v>0</v>
      </c>
      <c r="N454" s="4">
        <v>0</v>
      </c>
      <c r="O454" s="3">
        <v>0</v>
      </c>
      <c r="P454" s="4">
        <v>0</v>
      </c>
      <c r="Q454" s="3">
        <v>0</v>
      </c>
      <c r="R454" s="4">
        <v>0</v>
      </c>
      <c r="S454" s="3">
        <v>0</v>
      </c>
      <c r="T454" s="4">
        <v>0</v>
      </c>
      <c r="U454" s="164">
        <f t="shared" ref="U454" si="2938">+S454</f>
        <v>0</v>
      </c>
      <c r="V454" s="166" t="s">
        <v>1226</v>
      </c>
      <c r="W454" s="3">
        <v>0</v>
      </c>
      <c r="X454" s="4">
        <v>0</v>
      </c>
      <c r="Y454" s="3">
        <v>0</v>
      </c>
      <c r="Z454" s="4">
        <v>0</v>
      </c>
      <c r="AA454" s="164">
        <f t="shared" ref="AA454" si="2939">+AC454</f>
        <v>0</v>
      </c>
      <c r="AB454" s="166" t="s">
        <v>1226</v>
      </c>
      <c r="AC454" s="164">
        <f t="shared" ref="AC454" si="2940">+AE454</f>
        <v>0</v>
      </c>
      <c r="AD454" s="166" t="s">
        <v>1226</v>
      </c>
      <c r="AE454" s="3">
        <v>0</v>
      </c>
      <c r="AF454" s="21">
        <v>0</v>
      </c>
      <c r="AG454" s="3">
        <v>0</v>
      </c>
      <c r="AH454" s="4">
        <v>0</v>
      </c>
      <c r="AI454" s="164">
        <f t="shared" ref="AI454" si="2941">+AG454</f>
        <v>0</v>
      </c>
      <c r="AJ454" s="166" t="s">
        <v>1226</v>
      </c>
      <c r="AK454" s="3">
        <v>2</v>
      </c>
      <c r="AL454" s="4">
        <v>0</v>
      </c>
      <c r="AM454" s="3"/>
      <c r="AN454" s="4"/>
      <c r="AO454" s="164"/>
      <c r="AP454" s="166"/>
      <c r="AQ454" s="132"/>
      <c r="AR454" s="164"/>
      <c r="AS454" s="166"/>
      <c r="AT454" s="164"/>
      <c r="AU454" s="166"/>
      <c r="AV454" s="52"/>
      <c r="AW454" s="127"/>
      <c r="AX454" s="164"/>
      <c r="AY454" s="166"/>
      <c r="AZ454" s="164"/>
      <c r="BA454" s="166"/>
      <c r="BB454" s="164"/>
      <c r="BC454" s="166"/>
      <c r="BD454" s="18"/>
      <c r="BE454" s="5"/>
      <c r="BF454" s="164"/>
      <c r="BG454" s="166"/>
      <c r="BH454" s="164"/>
      <c r="BI454" s="166"/>
      <c r="BJ454" s="18"/>
      <c r="BK454" s="5"/>
      <c r="BL454" s="164"/>
      <c r="BM454" s="166"/>
      <c r="BN454" s="164"/>
      <c r="BO454" s="166"/>
      <c r="BP454" s="164"/>
      <c r="BQ454" s="166"/>
      <c r="BR454" s="164"/>
      <c r="BS454" s="166"/>
      <c r="BT454" s="132"/>
      <c r="BU454" s="146"/>
      <c r="BV454" s="147"/>
      <c r="BW454" s="146"/>
      <c r="BX454" s="146"/>
      <c r="BY454" s="146"/>
      <c r="BZ454" s="147"/>
      <c r="CA454" s="146"/>
      <c r="CB454" s="147"/>
      <c r="CC454" s="96"/>
      <c r="CD454" s="55"/>
      <c r="CE454" s="96"/>
      <c r="CF454" s="147"/>
      <c r="CG454" s="146"/>
      <c r="CH454" s="146"/>
    </row>
    <row r="455" spans="1:88" ht="17.25">
      <c r="A455" s="51" t="s">
        <v>1110</v>
      </c>
      <c r="B455">
        <v>20103</v>
      </c>
      <c r="D455" s="16" t="s">
        <v>828</v>
      </c>
      <c r="E455" t="s">
        <v>822</v>
      </c>
      <c r="F455" s="1075" t="s">
        <v>2726</v>
      </c>
      <c r="G455" s="16" t="s">
        <v>1624</v>
      </c>
      <c r="H455" s="197" t="s">
        <v>1499</v>
      </c>
      <c r="I455" s="9"/>
      <c r="J455" s="21"/>
      <c r="K455" s="164">
        <f t="shared" si="2850"/>
        <v>0</v>
      </c>
      <c r="L455" s="166" t="s">
        <v>1226</v>
      </c>
      <c r="M455" s="10">
        <v>0</v>
      </c>
      <c r="N455" s="4">
        <v>0</v>
      </c>
      <c r="O455" s="3">
        <v>0</v>
      </c>
      <c r="P455" s="4">
        <v>0</v>
      </c>
      <c r="Q455" s="3">
        <v>0</v>
      </c>
      <c r="R455" s="4">
        <v>0</v>
      </c>
      <c r="S455" s="3">
        <v>0</v>
      </c>
      <c r="T455" s="4">
        <v>0</v>
      </c>
      <c r="U455" s="164">
        <f t="shared" ref="U455" si="2942">+S455</f>
        <v>0</v>
      </c>
      <c r="V455" s="166" t="s">
        <v>1226</v>
      </c>
      <c r="W455" s="3">
        <v>0</v>
      </c>
      <c r="X455" s="4">
        <v>0</v>
      </c>
      <c r="Y455" s="3">
        <v>0</v>
      </c>
      <c r="Z455" s="4">
        <v>0</v>
      </c>
      <c r="AA455" s="164">
        <f t="shared" ref="AA455" si="2943">+AC455</f>
        <v>0</v>
      </c>
      <c r="AB455" s="166" t="s">
        <v>1226</v>
      </c>
      <c r="AC455" s="164">
        <f t="shared" ref="AC455" si="2944">+AE455</f>
        <v>0</v>
      </c>
      <c r="AD455" s="166" t="s">
        <v>1226</v>
      </c>
      <c r="AE455" s="3">
        <v>0</v>
      </c>
      <c r="AF455" s="21">
        <v>0</v>
      </c>
      <c r="AG455" s="3">
        <v>0</v>
      </c>
      <c r="AH455" s="4">
        <v>0</v>
      </c>
      <c r="AI455" s="164">
        <f t="shared" ref="AI455" si="2945">+AG455</f>
        <v>0</v>
      </c>
      <c r="AJ455" s="166" t="s">
        <v>1226</v>
      </c>
      <c r="AK455" s="164">
        <f t="shared" ref="AK455" si="2946">+AM455</f>
        <v>0</v>
      </c>
      <c r="AL455" s="166" t="s">
        <v>1226</v>
      </c>
      <c r="AM455" s="3">
        <v>0</v>
      </c>
      <c r="AN455" s="4">
        <v>0</v>
      </c>
      <c r="AO455" s="164">
        <f t="shared" si="2933"/>
        <v>0</v>
      </c>
      <c r="AP455" s="166" t="s">
        <v>1226</v>
      </c>
      <c r="AQ455" s="135"/>
      <c r="AR455" s="164">
        <f t="shared" si="2892"/>
        <v>76</v>
      </c>
      <c r="AS455" s="166" t="s">
        <v>1226</v>
      </c>
      <c r="AT455" s="164">
        <f t="shared" si="2893"/>
        <v>76</v>
      </c>
      <c r="AU455" s="166" t="s">
        <v>1226</v>
      </c>
      <c r="AV455" s="164">
        <f t="shared" ref="AV455" si="2947">+AX455</f>
        <v>76</v>
      </c>
      <c r="AW455" s="166" t="s">
        <v>1226</v>
      </c>
      <c r="AX455" s="164">
        <f t="shared" si="2894"/>
        <v>76</v>
      </c>
      <c r="AY455" s="166" t="s">
        <v>1226</v>
      </c>
      <c r="AZ455" s="164">
        <f t="shared" si="2895"/>
        <v>76</v>
      </c>
      <c r="BA455" s="166" t="s">
        <v>1226</v>
      </c>
      <c r="BB455" s="164">
        <f t="shared" si="2896"/>
        <v>76</v>
      </c>
      <c r="BC455" s="166" t="s">
        <v>1226</v>
      </c>
      <c r="BD455" s="18">
        <v>76</v>
      </c>
      <c r="BE455" s="5">
        <v>0</v>
      </c>
      <c r="BF455" s="164">
        <f t="shared" ref="BF455" si="2948">+BH455</f>
        <v>83</v>
      </c>
      <c r="BG455" s="166" t="s">
        <v>1226</v>
      </c>
      <c r="BH455" s="164">
        <f t="shared" ref="BH455" si="2949">+BJ455</f>
        <v>83</v>
      </c>
      <c r="BI455" s="166" t="s">
        <v>1226</v>
      </c>
      <c r="BJ455" s="177">
        <v>83</v>
      </c>
      <c r="BK455" s="178">
        <v>0</v>
      </c>
      <c r="BL455" s="164">
        <f t="shared" si="2884"/>
        <v>83</v>
      </c>
      <c r="BM455" s="166" t="s">
        <v>1226</v>
      </c>
      <c r="BN455" s="164">
        <f t="shared" si="2885"/>
        <v>83</v>
      </c>
      <c r="BO455" s="166" t="s">
        <v>1226</v>
      </c>
      <c r="BP455" s="164">
        <f t="shared" si="2886"/>
        <v>83</v>
      </c>
      <c r="BQ455" s="166" t="s">
        <v>1226</v>
      </c>
      <c r="BR455" s="164">
        <f t="shared" ref="BR455" si="2950">+BP455</f>
        <v>83</v>
      </c>
      <c r="BS455" s="166" t="s">
        <v>1226</v>
      </c>
      <c r="BT455" s="135"/>
      <c r="BU455" s="164">
        <f t="shared" ref="BU455" si="2951">+BW455</f>
        <v>83</v>
      </c>
      <c r="BV455" s="166" t="s">
        <v>1226</v>
      </c>
      <c r="BW455" s="96">
        <v>83</v>
      </c>
      <c r="BX455" s="147">
        <v>0</v>
      </c>
      <c r="BY455" s="164">
        <f t="shared" ref="BY455" si="2952">+BW455</f>
        <v>83</v>
      </c>
      <c r="BZ455" s="166" t="s">
        <v>1226</v>
      </c>
      <c r="CA455" s="146"/>
      <c r="CB455" s="147"/>
      <c r="CC455" s="96"/>
      <c r="CD455" s="55"/>
      <c r="CE455" s="96"/>
      <c r="CF455" s="147"/>
      <c r="CG455" s="147"/>
      <c r="CH455" s="147"/>
      <c r="CI455" s="103" t="s">
        <v>156</v>
      </c>
      <c r="CJ455" t="s">
        <v>708</v>
      </c>
    </row>
    <row r="456" spans="1:88" ht="16.5" hidden="1">
      <c r="H456" s="197"/>
      <c r="I456" s="9"/>
      <c r="J456" s="21"/>
      <c r="K456" s="3"/>
      <c r="L456" s="21"/>
      <c r="M456" s="10"/>
      <c r="N456" s="10"/>
      <c r="O456" s="10"/>
      <c r="P456" s="10"/>
      <c r="Q456" s="10"/>
      <c r="R456" s="4"/>
      <c r="S456" s="3"/>
      <c r="T456" s="21"/>
      <c r="U456" s="22"/>
      <c r="V456" s="21"/>
      <c r="W456" s="22"/>
      <c r="X456" s="21"/>
      <c r="Y456" s="22"/>
      <c r="Z456" s="21"/>
      <c r="AA456" s="10"/>
      <c r="AB456" s="10"/>
      <c r="AC456" s="3"/>
      <c r="AD456" s="21"/>
      <c r="AE456" s="22"/>
      <c r="AF456" s="22"/>
      <c r="AG456" s="3"/>
      <c r="AH456" s="4"/>
      <c r="AI456" s="10"/>
      <c r="AJ456" s="10"/>
      <c r="AK456" s="58"/>
      <c r="AL456" s="168"/>
      <c r="AM456" s="3"/>
      <c r="AN456" s="4"/>
      <c r="AO456" s="164"/>
      <c r="AP456" s="166"/>
      <c r="AQ456" s="135"/>
      <c r="AR456" s="164"/>
      <c r="AS456" s="166"/>
      <c r="AT456" s="164"/>
      <c r="AU456" s="166"/>
      <c r="AV456" s="164"/>
      <c r="AW456" s="166"/>
      <c r="AX456" s="164"/>
      <c r="AY456" s="166"/>
      <c r="AZ456" s="164"/>
      <c r="BA456" s="166"/>
      <c r="BB456" s="164"/>
      <c r="BC456" s="166"/>
      <c r="BD456" s="18"/>
      <c r="BE456" s="5"/>
      <c r="BF456" s="22"/>
      <c r="BG456" s="167"/>
      <c r="BH456" s="22"/>
      <c r="BI456" s="167"/>
      <c r="BJ456" s="22"/>
      <c r="BK456" s="167"/>
      <c r="BL456" s="22"/>
      <c r="BM456" s="167"/>
      <c r="BN456" s="22"/>
      <c r="BO456" s="167"/>
      <c r="BP456" s="22"/>
      <c r="BQ456" s="167"/>
      <c r="BR456" s="165"/>
      <c r="BS456" s="167"/>
      <c r="BT456" s="135"/>
      <c r="BU456" s="146"/>
      <c r="BV456" s="147"/>
      <c r="BW456" s="146"/>
      <c r="BX456" s="146"/>
      <c r="BY456" s="146"/>
      <c r="BZ456" s="147"/>
      <c r="CA456" s="146"/>
      <c r="CB456" s="147"/>
      <c r="CC456" s="96"/>
      <c r="CD456" s="55"/>
      <c r="CE456" s="96"/>
      <c r="CF456" s="147"/>
      <c r="CG456" s="147"/>
      <c r="CH456" s="147"/>
      <c r="CI456" s="103"/>
    </row>
    <row r="457" spans="1:88" ht="34.5" hidden="1">
      <c r="A457" t="s">
        <v>1526</v>
      </c>
      <c r="B457">
        <v>20009</v>
      </c>
      <c r="D457" s="16" t="s">
        <v>828</v>
      </c>
      <c r="E457" t="s">
        <v>819</v>
      </c>
      <c r="F457" s="1075" t="s">
        <v>2727</v>
      </c>
      <c r="G457" s="16" t="s">
        <v>1624</v>
      </c>
      <c r="H457" s="197" t="s">
        <v>1498</v>
      </c>
      <c r="I457" s="9"/>
      <c r="J457" s="21" t="s">
        <v>54</v>
      </c>
      <c r="K457" s="164" t="s">
        <v>1226</v>
      </c>
      <c r="L457" s="166">
        <f>+N457</f>
        <v>2</v>
      </c>
      <c r="M457" s="10">
        <v>0</v>
      </c>
      <c r="N457" s="4">
        <v>2</v>
      </c>
      <c r="O457" s="3">
        <v>3</v>
      </c>
      <c r="P457" s="4">
        <v>3</v>
      </c>
      <c r="Q457" s="10">
        <v>1</v>
      </c>
      <c r="R457" s="4">
        <v>3</v>
      </c>
      <c r="S457" s="3">
        <v>0</v>
      </c>
      <c r="T457" s="4">
        <v>3</v>
      </c>
      <c r="U457" s="164" t="s">
        <v>1226</v>
      </c>
      <c r="V457" s="166">
        <f>+T457</f>
        <v>3</v>
      </c>
      <c r="W457" s="10">
        <v>3</v>
      </c>
      <c r="X457" s="4">
        <v>0</v>
      </c>
      <c r="Y457" s="3">
        <v>0</v>
      </c>
      <c r="Z457" s="4">
        <v>0</v>
      </c>
      <c r="AA457" s="10">
        <v>0</v>
      </c>
      <c r="AB457" s="4">
        <v>0</v>
      </c>
      <c r="AC457" s="164">
        <f t="shared" ref="AC457" si="2953">+AE457</f>
        <v>0</v>
      </c>
      <c r="AD457" s="166" t="s">
        <v>1226</v>
      </c>
      <c r="AE457" s="3">
        <v>0</v>
      </c>
      <c r="AF457" s="4">
        <v>0</v>
      </c>
      <c r="AG457" s="3">
        <v>0</v>
      </c>
      <c r="AH457" s="4">
        <v>0</v>
      </c>
      <c r="AI457" s="164">
        <f t="shared" ref="AI457" si="2954">+AG457</f>
        <v>0</v>
      </c>
      <c r="AJ457" s="166" t="s">
        <v>1226</v>
      </c>
      <c r="AK457" s="164">
        <f t="shared" ref="AK457" si="2955">+AM457</f>
        <v>0</v>
      </c>
      <c r="AL457" s="166" t="s">
        <v>1226</v>
      </c>
      <c r="AM457" s="3">
        <v>0</v>
      </c>
      <c r="AN457" s="4">
        <v>0</v>
      </c>
      <c r="AO457" s="164">
        <f t="shared" ref="AO457" si="2956">+AM457</f>
        <v>0</v>
      </c>
      <c r="AP457" s="166" t="s">
        <v>1226</v>
      </c>
      <c r="AQ457" s="135"/>
      <c r="AR457" s="164">
        <f t="shared" si="2892"/>
        <v>0</v>
      </c>
      <c r="AS457" s="166" t="s">
        <v>1226</v>
      </c>
      <c r="AT457" s="164">
        <f t="shared" si="2893"/>
        <v>0</v>
      </c>
      <c r="AU457" s="166" t="s">
        <v>1226</v>
      </c>
      <c r="AV457" s="164">
        <f t="shared" ref="AV457:AV470" si="2957">+AX457</f>
        <v>0</v>
      </c>
      <c r="AW457" s="166" t="s">
        <v>1226</v>
      </c>
      <c r="AX457" s="164">
        <f t="shared" ref="AX457:AX474" si="2958">+AZ457</f>
        <v>0</v>
      </c>
      <c r="AY457" s="166" t="s">
        <v>1226</v>
      </c>
      <c r="AZ457" s="164">
        <f t="shared" ref="AZ457:AZ474" si="2959">+BB457</f>
        <v>0</v>
      </c>
      <c r="BA457" s="166" t="s">
        <v>1226</v>
      </c>
      <c r="BB457" s="164">
        <f t="shared" ref="BB457:BB474" si="2960">+BD457</f>
        <v>0</v>
      </c>
      <c r="BC457" s="166" t="s">
        <v>1226</v>
      </c>
      <c r="BD457" s="18">
        <v>0</v>
      </c>
      <c r="BE457" s="5">
        <v>0</v>
      </c>
      <c r="BF457" s="164">
        <f t="shared" ref="BF457:BF467" si="2961">+BH457</f>
        <v>0</v>
      </c>
      <c r="BG457" s="166" t="s">
        <v>1226</v>
      </c>
      <c r="BH457" s="164">
        <f t="shared" ref="BH457:BH467" si="2962">+BJ457</f>
        <v>0</v>
      </c>
      <c r="BI457" s="166" t="s">
        <v>1226</v>
      </c>
      <c r="BJ457" s="18">
        <v>0</v>
      </c>
      <c r="BK457" s="5">
        <v>0</v>
      </c>
      <c r="BL457" s="22">
        <f t="shared" ref="BL457" si="2963">+BN457</f>
        <v>0</v>
      </c>
      <c r="BM457" s="166" t="s">
        <v>1226</v>
      </c>
      <c r="BN457" s="22">
        <f t="shared" ref="BN457" si="2964">+BP457</f>
        <v>0</v>
      </c>
      <c r="BO457" s="166" t="s">
        <v>1226</v>
      </c>
      <c r="BP457" s="22">
        <v>0</v>
      </c>
      <c r="BQ457" s="166" t="s">
        <v>1226</v>
      </c>
      <c r="BR457" s="22">
        <v>0</v>
      </c>
      <c r="BS457" s="166" t="s">
        <v>1226</v>
      </c>
      <c r="BT457" s="135"/>
      <c r="BU457" s="22">
        <f>+BW457</f>
        <v>15</v>
      </c>
      <c r="BV457" s="166">
        <f>+BX457</f>
        <v>11</v>
      </c>
      <c r="BW457" s="175">
        <v>15</v>
      </c>
      <c r="BX457" s="179">
        <v>11</v>
      </c>
      <c r="BY457" s="164">
        <f t="shared" ref="BY457:BY477" si="2965">+BW457</f>
        <v>15</v>
      </c>
      <c r="BZ457" s="166">
        <f>+BX457</f>
        <v>11</v>
      </c>
      <c r="CA457" s="146"/>
      <c r="CB457" s="147"/>
      <c r="CC457" s="96"/>
      <c r="CD457" s="55"/>
      <c r="CE457" s="96"/>
      <c r="CF457" s="147"/>
      <c r="CG457" s="147"/>
      <c r="CH457" s="147"/>
      <c r="CI457" s="103" t="s">
        <v>156</v>
      </c>
      <c r="CJ457" t="s">
        <v>703</v>
      </c>
    </row>
    <row r="458" spans="1:88" ht="17.25" hidden="1">
      <c r="A458" t="s">
        <v>1526</v>
      </c>
      <c r="B458">
        <v>20025</v>
      </c>
      <c r="D458" s="16" t="s">
        <v>828</v>
      </c>
      <c r="E458" t="s">
        <v>819</v>
      </c>
      <c r="F458" s="1075" t="s">
        <v>2724</v>
      </c>
      <c r="G458" s="16" t="s">
        <v>1624</v>
      </c>
      <c r="H458" s="197" t="s">
        <v>1625</v>
      </c>
      <c r="I458" s="22">
        <f>+K458</f>
        <v>40</v>
      </c>
      <c r="J458" s="21">
        <f>+L458</f>
        <v>22</v>
      </c>
      <c r="K458" s="392">
        <f>+M458</f>
        <v>40</v>
      </c>
      <c r="L458" s="166">
        <f>+N458</f>
        <v>22</v>
      </c>
      <c r="M458" s="10">
        <v>40</v>
      </c>
      <c r="N458" s="4">
        <v>22</v>
      </c>
      <c r="O458" s="3">
        <v>35</v>
      </c>
      <c r="P458" s="4">
        <v>19</v>
      </c>
      <c r="Q458" s="3">
        <v>32</v>
      </c>
      <c r="R458" s="4">
        <v>23</v>
      </c>
      <c r="S458" s="3">
        <v>28</v>
      </c>
      <c r="T458" s="4">
        <v>16</v>
      </c>
      <c r="U458" s="392">
        <f t="shared" ref="U458:U459" si="2966">+S458</f>
        <v>28</v>
      </c>
      <c r="V458" s="166">
        <f t="shared" ref="V458" si="2967">+T458</f>
        <v>16</v>
      </c>
      <c r="W458" s="10">
        <v>33</v>
      </c>
      <c r="X458" s="4">
        <v>28</v>
      </c>
      <c r="Y458" s="10">
        <v>25</v>
      </c>
      <c r="Z458" s="4">
        <v>28</v>
      </c>
      <c r="AA458" s="10">
        <v>26</v>
      </c>
      <c r="AB458" s="10">
        <v>26</v>
      </c>
      <c r="AC458" s="392">
        <f>+AE458</f>
        <v>39</v>
      </c>
      <c r="AD458" s="166">
        <f>+AF458</f>
        <v>28</v>
      </c>
      <c r="AE458" s="3">
        <v>39</v>
      </c>
      <c r="AF458" s="4">
        <v>28</v>
      </c>
      <c r="AG458" s="3">
        <v>25</v>
      </c>
      <c r="AH458" s="4">
        <v>27</v>
      </c>
      <c r="AI458" s="392">
        <f>+AG458</f>
        <v>25</v>
      </c>
      <c r="AJ458" s="166">
        <f>+AH458</f>
        <v>27</v>
      </c>
      <c r="AK458" s="164">
        <f>+AM458</f>
        <v>23</v>
      </c>
      <c r="AL458" s="166" t="s">
        <v>1226</v>
      </c>
      <c r="AM458" s="3">
        <v>23</v>
      </c>
      <c r="AN458" s="4">
        <v>0</v>
      </c>
      <c r="AO458" s="164">
        <f t="shared" si="2933"/>
        <v>23</v>
      </c>
      <c r="AP458" s="166" t="s">
        <v>1226</v>
      </c>
      <c r="AQ458" s="140"/>
      <c r="AR458" s="164">
        <f t="shared" si="2892"/>
        <v>8</v>
      </c>
      <c r="AS458" s="166" t="s">
        <v>1226</v>
      </c>
      <c r="AT458" s="164">
        <f t="shared" si="2893"/>
        <v>8</v>
      </c>
      <c r="AU458" s="166" t="s">
        <v>1226</v>
      </c>
      <c r="AV458" s="164">
        <f t="shared" si="2957"/>
        <v>8</v>
      </c>
      <c r="AW458" s="166" t="s">
        <v>1226</v>
      </c>
      <c r="AX458" s="164">
        <f t="shared" si="2958"/>
        <v>8</v>
      </c>
      <c r="AY458" s="166" t="s">
        <v>1226</v>
      </c>
      <c r="AZ458" s="164">
        <f t="shared" si="2959"/>
        <v>8</v>
      </c>
      <c r="BA458" s="166" t="s">
        <v>1226</v>
      </c>
      <c r="BB458" s="164">
        <f t="shared" si="2960"/>
        <v>8</v>
      </c>
      <c r="BC458" s="166" t="s">
        <v>1226</v>
      </c>
      <c r="BD458" s="18">
        <v>8</v>
      </c>
      <c r="BE458" s="5">
        <v>0</v>
      </c>
      <c r="BF458" s="164">
        <f t="shared" ref="BF458:BF460" si="2968">+BD458</f>
        <v>8</v>
      </c>
      <c r="BG458" s="166" t="s">
        <v>1226</v>
      </c>
      <c r="BH458" s="164">
        <f>+BF458</f>
        <v>8</v>
      </c>
      <c r="BI458" s="166" t="s">
        <v>1226</v>
      </c>
      <c r="BJ458" s="164">
        <f>+BH458</f>
        <v>8</v>
      </c>
      <c r="BK458" s="166" t="s">
        <v>1226</v>
      </c>
      <c r="BL458" s="164">
        <f t="shared" ref="BL458" si="2969">+BJ458</f>
        <v>8</v>
      </c>
      <c r="BM458" s="166" t="s">
        <v>1226</v>
      </c>
      <c r="BN458" s="164">
        <f t="shared" ref="BN458" si="2970">+BL458</f>
        <v>8</v>
      </c>
      <c r="BO458" s="166" t="s">
        <v>1226</v>
      </c>
      <c r="BP458" s="164">
        <f t="shared" ref="BP458" si="2971">+BN458</f>
        <v>8</v>
      </c>
      <c r="BQ458" s="166" t="s">
        <v>1226</v>
      </c>
      <c r="BR458" s="164">
        <f t="shared" ref="BR458" si="2972">+BP458</f>
        <v>8</v>
      </c>
      <c r="BS458" s="166" t="s">
        <v>1226</v>
      </c>
      <c r="BT458" s="140"/>
      <c r="BU458" s="164">
        <f>+BW458</f>
        <v>7</v>
      </c>
      <c r="BV458" s="166" t="s">
        <v>1226</v>
      </c>
      <c r="BW458" s="96">
        <v>7</v>
      </c>
      <c r="BX458" s="55">
        <v>0</v>
      </c>
      <c r="BY458" s="164">
        <f t="shared" si="2965"/>
        <v>7</v>
      </c>
      <c r="BZ458" s="166" t="s">
        <v>1226</v>
      </c>
      <c r="CA458" s="154"/>
      <c r="CB458" s="155"/>
      <c r="CC458" s="96"/>
      <c r="CD458" s="55"/>
      <c r="CE458" s="96">
        <v>3</v>
      </c>
      <c r="CF458" s="155">
        <v>0</v>
      </c>
      <c r="CG458" s="154"/>
      <c r="CH458" s="154"/>
      <c r="CI458" s="38" t="s">
        <v>170</v>
      </c>
      <c r="CJ458" t="s">
        <v>703</v>
      </c>
    </row>
    <row r="459" spans="1:88" ht="18.75" hidden="1" customHeight="1">
      <c r="A459" t="s">
        <v>1526</v>
      </c>
      <c r="B459">
        <v>20062</v>
      </c>
      <c r="D459" s="16" t="s">
        <v>828</v>
      </c>
      <c r="E459" t="s">
        <v>819</v>
      </c>
      <c r="F459" s="1075" t="s">
        <v>2725</v>
      </c>
      <c r="G459" s="16" t="s">
        <v>1624</v>
      </c>
      <c r="H459" s="197" t="s">
        <v>1447</v>
      </c>
      <c r="I459" s="22">
        <f>+K459</f>
        <v>10</v>
      </c>
      <c r="J459" s="21" t="s">
        <v>54</v>
      </c>
      <c r="K459" s="164">
        <f>+M459</f>
        <v>10</v>
      </c>
      <c r="L459" s="166" t="s">
        <v>1226</v>
      </c>
      <c r="M459" s="10">
        <v>10</v>
      </c>
      <c r="N459" s="4">
        <v>0</v>
      </c>
      <c r="O459" s="3">
        <v>10</v>
      </c>
      <c r="P459" s="4">
        <v>0</v>
      </c>
      <c r="Q459" s="3">
        <v>15</v>
      </c>
      <c r="R459" s="4">
        <v>0</v>
      </c>
      <c r="S459" s="3">
        <v>15</v>
      </c>
      <c r="T459" s="4">
        <v>0</v>
      </c>
      <c r="U459" s="164">
        <f t="shared" si="2966"/>
        <v>15</v>
      </c>
      <c r="V459" s="166" t="s">
        <v>1226</v>
      </c>
      <c r="W459" s="10">
        <v>12</v>
      </c>
      <c r="X459" s="4">
        <v>0</v>
      </c>
      <c r="Y459" s="10">
        <v>12</v>
      </c>
      <c r="Z459" s="4">
        <v>0</v>
      </c>
      <c r="AA459" s="164">
        <f>+Y459</f>
        <v>12</v>
      </c>
      <c r="AB459" s="166" t="s">
        <v>1226</v>
      </c>
      <c r="AC459" s="164">
        <f t="shared" ref="AC459" si="2973">+AE459</f>
        <v>3</v>
      </c>
      <c r="AD459" s="166" t="s">
        <v>1226</v>
      </c>
      <c r="AE459" s="3">
        <v>3</v>
      </c>
      <c r="AF459" s="4">
        <v>0</v>
      </c>
      <c r="AG459" s="3">
        <v>3</v>
      </c>
      <c r="AH459" s="4">
        <v>0</v>
      </c>
      <c r="AI459" s="164">
        <f>+AG459</f>
        <v>3</v>
      </c>
      <c r="AJ459" s="166" t="s">
        <v>1226</v>
      </c>
      <c r="AK459" s="164">
        <f>+AM459</f>
        <v>9</v>
      </c>
      <c r="AL459" s="166" t="s">
        <v>1226</v>
      </c>
      <c r="AM459" s="3">
        <v>9</v>
      </c>
      <c r="AN459" s="4">
        <v>0</v>
      </c>
      <c r="AO459" s="164">
        <f t="shared" si="2933"/>
        <v>9</v>
      </c>
      <c r="AP459" s="166" t="s">
        <v>1226</v>
      </c>
      <c r="AQ459" s="135"/>
      <c r="AR459" s="164">
        <f t="shared" si="2892"/>
        <v>9</v>
      </c>
      <c r="AS459" s="166" t="s">
        <v>1226</v>
      </c>
      <c r="AT459" s="164">
        <f t="shared" si="2893"/>
        <v>9</v>
      </c>
      <c r="AU459" s="166" t="s">
        <v>1226</v>
      </c>
      <c r="AV459" s="164">
        <f t="shared" si="2957"/>
        <v>9</v>
      </c>
      <c r="AW459" s="166" t="s">
        <v>1226</v>
      </c>
      <c r="AX459" s="164">
        <f t="shared" si="2958"/>
        <v>9</v>
      </c>
      <c r="AY459" s="166" t="s">
        <v>1226</v>
      </c>
      <c r="AZ459" s="164">
        <f t="shared" si="2959"/>
        <v>9</v>
      </c>
      <c r="BA459" s="166" t="s">
        <v>1226</v>
      </c>
      <c r="BB459" s="164">
        <f t="shared" si="2960"/>
        <v>9</v>
      </c>
      <c r="BC459" s="166" t="s">
        <v>1226</v>
      </c>
      <c r="BD459" s="18">
        <v>9</v>
      </c>
      <c r="BE459" s="5">
        <v>0</v>
      </c>
      <c r="BF459" s="164">
        <f t="shared" si="2968"/>
        <v>9</v>
      </c>
      <c r="BG459" s="166" t="s">
        <v>1226</v>
      </c>
      <c r="BH459" s="164">
        <f t="shared" si="2962"/>
        <v>12</v>
      </c>
      <c r="BI459" s="166" t="s">
        <v>1226</v>
      </c>
      <c r="BJ459" s="18">
        <v>12</v>
      </c>
      <c r="BK459" s="5">
        <v>0</v>
      </c>
      <c r="BL459" s="164">
        <f t="shared" ref="BL459:BL478" si="2974">+BJ459</f>
        <v>12</v>
      </c>
      <c r="BM459" s="166" t="s">
        <v>1226</v>
      </c>
      <c r="BN459" s="164">
        <f t="shared" ref="BN459:BN478" si="2975">+BL459</f>
        <v>12</v>
      </c>
      <c r="BO459" s="166" t="s">
        <v>1226</v>
      </c>
      <c r="BP459" s="164">
        <f t="shared" ref="BP459:BP478" si="2976">+BN459</f>
        <v>12</v>
      </c>
      <c r="BQ459" s="166" t="s">
        <v>1226</v>
      </c>
      <c r="BR459" s="164">
        <f t="shared" ref="BR459" si="2977">+BP459</f>
        <v>12</v>
      </c>
      <c r="BS459" s="166" t="s">
        <v>1226</v>
      </c>
      <c r="BT459" s="135"/>
      <c r="BU459" s="164">
        <f>+BW459</f>
        <v>5</v>
      </c>
      <c r="BV459" s="166">
        <f>+BX459</f>
        <v>2</v>
      </c>
      <c r="BW459" s="175">
        <v>5</v>
      </c>
      <c r="BX459" s="179">
        <v>2</v>
      </c>
      <c r="BY459" s="164">
        <f t="shared" si="2965"/>
        <v>5</v>
      </c>
      <c r="BZ459" s="166">
        <f t="shared" ref="BZ459" si="2978">+BX459</f>
        <v>2</v>
      </c>
      <c r="CA459" s="146"/>
      <c r="CB459" s="147"/>
      <c r="CC459" s="96"/>
      <c r="CD459" s="55"/>
      <c r="CE459" s="96">
        <v>5</v>
      </c>
      <c r="CF459" s="147">
        <v>0</v>
      </c>
      <c r="CG459" s="146"/>
      <c r="CH459" s="146"/>
      <c r="CI459" s="38" t="s">
        <v>704</v>
      </c>
      <c r="CJ459" t="s">
        <v>705</v>
      </c>
    </row>
    <row r="460" spans="1:88" ht="16.5" hidden="1">
      <c r="A460" t="s">
        <v>1526</v>
      </c>
      <c r="B460" s="171">
        <v>20191</v>
      </c>
      <c r="D460" s="16" t="s">
        <v>828</v>
      </c>
      <c r="E460" t="s">
        <v>819</v>
      </c>
      <c r="G460" s="16" t="s">
        <v>1624</v>
      </c>
      <c r="H460" s="197" t="s">
        <v>1218</v>
      </c>
      <c r="I460" s="22"/>
      <c r="J460" s="21"/>
      <c r="K460" s="164">
        <f>+M460</f>
        <v>0</v>
      </c>
      <c r="L460" s="166" t="s">
        <v>1226</v>
      </c>
      <c r="M460" s="10">
        <v>0</v>
      </c>
      <c r="N460" s="4">
        <v>0</v>
      </c>
      <c r="O460" s="3">
        <v>0</v>
      </c>
      <c r="P460" s="4">
        <v>0</v>
      </c>
      <c r="Q460" s="3">
        <v>0</v>
      </c>
      <c r="R460" s="4">
        <v>0</v>
      </c>
      <c r="S460" s="3">
        <v>0</v>
      </c>
      <c r="T460" s="4">
        <v>0</v>
      </c>
      <c r="U460" s="164">
        <f t="shared" ref="S460:U461" si="2979">+S460</f>
        <v>0</v>
      </c>
      <c r="V460" s="166" t="s">
        <v>1226</v>
      </c>
      <c r="W460" s="10">
        <v>0</v>
      </c>
      <c r="X460" s="4">
        <v>0</v>
      </c>
      <c r="Y460" s="10">
        <v>0</v>
      </c>
      <c r="Z460" s="4">
        <v>0</v>
      </c>
      <c r="AA460" s="164">
        <f t="shared" ref="AA460" si="2980">+AC460</f>
        <v>0</v>
      </c>
      <c r="AB460" s="166" t="s">
        <v>1226</v>
      </c>
      <c r="AC460" s="164">
        <f t="shared" ref="AC460" si="2981">+AE460</f>
        <v>0</v>
      </c>
      <c r="AD460" s="166" t="s">
        <v>1226</v>
      </c>
      <c r="AE460" s="3">
        <v>0</v>
      </c>
      <c r="AF460" s="4">
        <v>0</v>
      </c>
      <c r="AG460" s="3">
        <v>0</v>
      </c>
      <c r="AH460" s="4">
        <v>0</v>
      </c>
      <c r="AI460" s="164">
        <f t="shared" ref="AI460:AK471" si="2982">+AG460</f>
        <v>0</v>
      </c>
      <c r="AJ460" s="166" t="s">
        <v>1226</v>
      </c>
      <c r="AK460" s="164">
        <f t="shared" ref="AK460:AK461" si="2983">+AM460</f>
        <v>0</v>
      </c>
      <c r="AL460" s="166" t="s">
        <v>1226</v>
      </c>
      <c r="AM460" s="3">
        <v>0</v>
      </c>
      <c r="AN460" s="4">
        <v>0</v>
      </c>
      <c r="AO460" s="164">
        <f t="shared" si="2933"/>
        <v>0</v>
      </c>
      <c r="AP460" s="166" t="s">
        <v>1226</v>
      </c>
      <c r="AQ460" s="135"/>
      <c r="AR460" s="164">
        <f t="shared" si="2892"/>
        <v>7</v>
      </c>
      <c r="AS460" s="166">
        <f>+AU460</f>
        <v>1</v>
      </c>
      <c r="AT460" s="164">
        <f t="shared" si="2893"/>
        <v>7</v>
      </c>
      <c r="AU460" s="166">
        <f>+AW460</f>
        <v>1</v>
      </c>
      <c r="AV460" s="164">
        <f t="shared" si="2957"/>
        <v>7</v>
      </c>
      <c r="AW460" s="166">
        <f>+AY460</f>
        <v>1</v>
      </c>
      <c r="AX460" s="164">
        <f t="shared" si="2958"/>
        <v>7</v>
      </c>
      <c r="AY460" s="166">
        <f>+BA460</f>
        <v>1</v>
      </c>
      <c r="AZ460" s="164">
        <f t="shared" si="2959"/>
        <v>7</v>
      </c>
      <c r="BA460" s="166">
        <f>+BC460</f>
        <v>1</v>
      </c>
      <c r="BB460" s="164">
        <f t="shared" si="2960"/>
        <v>7</v>
      </c>
      <c r="BC460" s="166">
        <f>+BE460</f>
        <v>1</v>
      </c>
      <c r="BD460" s="177">
        <v>7</v>
      </c>
      <c r="BE460" s="178">
        <v>1</v>
      </c>
      <c r="BF460" s="164">
        <f t="shared" si="2968"/>
        <v>7</v>
      </c>
      <c r="BG460" s="166" t="s">
        <v>1226</v>
      </c>
      <c r="BH460" s="164">
        <f t="shared" si="2962"/>
        <v>7</v>
      </c>
      <c r="BI460" s="166" t="s">
        <v>1226</v>
      </c>
      <c r="BJ460" s="177">
        <v>7</v>
      </c>
      <c r="BK460" s="178">
        <v>1</v>
      </c>
      <c r="BL460" s="164">
        <f t="shared" si="2974"/>
        <v>7</v>
      </c>
      <c r="BM460" s="166">
        <f>+BK460</f>
        <v>1</v>
      </c>
      <c r="BN460" s="164">
        <f t="shared" si="2975"/>
        <v>7</v>
      </c>
      <c r="BO460" s="166">
        <f>+BM460</f>
        <v>1</v>
      </c>
      <c r="BP460" s="164">
        <f t="shared" si="2976"/>
        <v>7</v>
      </c>
      <c r="BQ460" s="166">
        <f t="shared" ref="BQ460" si="2984">+BO460</f>
        <v>1</v>
      </c>
      <c r="BR460" s="164">
        <f t="shared" ref="BR460:BS461" si="2985">+BP460</f>
        <v>7</v>
      </c>
      <c r="BS460" s="166">
        <f t="shared" si="2985"/>
        <v>1</v>
      </c>
      <c r="BT460" s="200">
        <v>42583</v>
      </c>
      <c r="BU460" s="164">
        <f>+BW460</f>
        <v>7</v>
      </c>
      <c r="BV460" s="166">
        <f>+BX460</f>
        <v>1</v>
      </c>
      <c r="BW460" s="96">
        <v>7</v>
      </c>
      <c r="BX460" s="55">
        <v>1</v>
      </c>
      <c r="BY460" s="164">
        <f t="shared" ref="BY460" si="2986">+BW460</f>
        <v>7</v>
      </c>
      <c r="BZ460" s="166">
        <f t="shared" ref="BZ460" si="2987">+BX460</f>
        <v>1</v>
      </c>
      <c r="CA460" s="146"/>
      <c r="CB460" s="147"/>
      <c r="CC460" s="96"/>
      <c r="CD460" s="55"/>
      <c r="CE460" s="96"/>
      <c r="CF460" s="147"/>
      <c r="CG460" s="146"/>
      <c r="CH460" s="146"/>
      <c r="CI460" s="38" t="s">
        <v>148</v>
      </c>
      <c r="CJ460" t="s">
        <v>1497</v>
      </c>
    </row>
    <row r="461" spans="1:88" ht="16.5" hidden="1">
      <c r="A461" t="s">
        <v>1526</v>
      </c>
      <c r="B461">
        <v>20102</v>
      </c>
      <c r="D461" s="16" t="s">
        <v>828</v>
      </c>
      <c r="E461" t="s">
        <v>819</v>
      </c>
      <c r="G461" s="16" t="s">
        <v>1624</v>
      </c>
      <c r="H461" s="197" t="s">
        <v>1448</v>
      </c>
      <c r="I461" s="9"/>
      <c r="J461" s="21" t="s">
        <v>54</v>
      </c>
      <c r="K461" s="164" t="str">
        <f>+M461</f>
        <v>?</v>
      </c>
      <c r="L461" s="166" t="s">
        <v>1226</v>
      </c>
      <c r="M461" s="10" t="s">
        <v>52</v>
      </c>
      <c r="N461" s="4">
        <v>0</v>
      </c>
      <c r="O461" s="3" t="s">
        <v>52</v>
      </c>
      <c r="P461" s="4">
        <v>0</v>
      </c>
      <c r="Q461" s="3" t="s">
        <v>52</v>
      </c>
      <c r="R461" s="4"/>
      <c r="S461" s="164" t="str">
        <f t="shared" si="2979"/>
        <v>?</v>
      </c>
      <c r="T461" s="166" t="s">
        <v>1226</v>
      </c>
      <c r="U461" s="164" t="str">
        <f t="shared" si="2979"/>
        <v>?</v>
      </c>
      <c r="V461" s="166" t="s">
        <v>1226</v>
      </c>
      <c r="W461" s="10">
        <v>0</v>
      </c>
      <c r="X461" s="4">
        <v>0</v>
      </c>
      <c r="Y461" s="164">
        <f>+AA461</f>
        <v>0</v>
      </c>
      <c r="Z461" s="166" t="s">
        <v>1226</v>
      </c>
      <c r="AA461" s="164">
        <f t="shared" ref="AA461" si="2988">+AC461</f>
        <v>0</v>
      </c>
      <c r="AB461" s="166" t="s">
        <v>1226</v>
      </c>
      <c r="AC461" s="164">
        <f t="shared" ref="AC461" si="2989">+AE461</f>
        <v>0</v>
      </c>
      <c r="AD461" s="166" t="s">
        <v>1226</v>
      </c>
      <c r="AE461" s="3">
        <v>0</v>
      </c>
      <c r="AF461" s="4">
        <v>0</v>
      </c>
      <c r="AG461" s="3">
        <v>0</v>
      </c>
      <c r="AH461" s="4">
        <v>0</v>
      </c>
      <c r="AI461" s="164">
        <f t="shared" si="2982"/>
        <v>0</v>
      </c>
      <c r="AJ461" s="166" t="s">
        <v>1226</v>
      </c>
      <c r="AK461" s="164">
        <f t="shared" si="2983"/>
        <v>0</v>
      </c>
      <c r="AL461" s="166" t="s">
        <v>1226</v>
      </c>
      <c r="AM461" s="3">
        <v>0</v>
      </c>
      <c r="AN461" s="4">
        <v>0</v>
      </c>
      <c r="AO461" s="164">
        <f t="shared" si="2933"/>
        <v>0</v>
      </c>
      <c r="AP461" s="166" t="s">
        <v>1226</v>
      </c>
      <c r="AQ461" s="135"/>
      <c r="AR461" s="164">
        <f t="shared" si="2892"/>
        <v>0</v>
      </c>
      <c r="AS461" s="166" t="s">
        <v>1226</v>
      </c>
      <c r="AT461" s="164">
        <f t="shared" si="2893"/>
        <v>0</v>
      </c>
      <c r="AU461" s="166" t="s">
        <v>1226</v>
      </c>
      <c r="AV461" s="164">
        <f t="shared" si="2957"/>
        <v>0</v>
      </c>
      <c r="AW461" s="166" t="s">
        <v>1226</v>
      </c>
      <c r="AX461" s="164">
        <f t="shared" si="2958"/>
        <v>0</v>
      </c>
      <c r="AY461" s="166" t="s">
        <v>1226</v>
      </c>
      <c r="AZ461" s="164">
        <f t="shared" si="2959"/>
        <v>0</v>
      </c>
      <c r="BA461" s="166" t="s">
        <v>1226</v>
      </c>
      <c r="BB461" s="164">
        <f t="shared" si="2960"/>
        <v>0</v>
      </c>
      <c r="BC461" s="166" t="s">
        <v>1226</v>
      </c>
      <c r="BD461" s="18">
        <v>0</v>
      </c>
      <c r="BE461" s="5">
        <v>0</v>
      </c>
      <c r="BF461" s="164">
        <f>+BD461</f>
        <v>0</v>
      </c>
      <c r="BG461" s="166" t="s">
        <v>1226</v>
      </c>
      <c r="BH461" s="164">
        <f>+BF461</f>
        <v>0</v>
      </c>
      <c r="BI461" s="166" t="s">
        <v>1226</v>
      </c>
      <c r="BJ461" s="164">
        <f>+BH461</f>
        <v>0</v>
      </c>
      <c r="BK461" s="166" t="s">
        <v>1226</v>
      </c>
      <c r="BL461" s="164">
        <f t="shared" si="2974"/>
        <v>0</v>
      </c>
      <c r="BM461" s="166" t="s">
        <v>1226</v>
      </c>
      <c r="BN461" s="164">
        <f t="shared" si="2975"/>
        <v>0</v>
      </c>
      <c r="BO461" s="166" t="s">
        <v>1226</v>
      </c>
      <c r="BP461" s="164">
        <f t="shared" si="2976"/>
        <v>0</v>
      </c>
      <c r="BQ461" s="166" t="s">
        <v>1226</v>
      </c>
      <c r="BR461" s="164">
        <f t="shared" si="2985"/>
        <v>0</v>
      </c>
      <c r="BS461" s="166" t="s">
        <v>1226</v>
      </c>
      <c r="BT461" s="135"/>
      <c r="BU461" s="164">
        <f t="shared" ref="BU461" si="2990">+BW461</f>
        <v>0</v>
      </c>
      <c r="BV461" s="166" t="s">
        <v>1226</v>
      </c>
      <c r="BW461" s="146">
        <v>0</v>
      </c>
      <c r="BX461" s="147">
        <v>0</v>
      </c>
      <c r="BY461" s="164">
        <f t="shared" si="2965"/>
        <v>0</v>
      </c>
      <c r="BZ461" s="166" t="s">
        <v>1226</v>
      </c>
      <c r="CA461" s="146"/>
      <c r="CB461" s="147"/>
      <c r="CC461" s="96"/>
      <c r="CD461" s="55"/>
      <c r="CE461" s="96"/>
      <c r="CF461" s="147"/>
      <c r="CG461" s="147"/>
      <c r="CH461" s="147"/>
      <c r="CI461" s="103" t="s">
        <v>156</v>
      </c>
      <c r="CJ461" s="123" t="s">
        <v>706</v>
      </c>
    </row>
    <row r="462" spans="1:88" ht="16.5" hidden="1">
      <c r="A462" t="s">
        <v>1526</v>
      </c>
      <c r="B462">
        <v>20174</v>
      </c>
      <c r="D462" s="16" t="s">
        <v>828</v>
      </c>
      <c r="E462" t="s">
        <v>819</v>
      </c>
      <c r="G462" s="16" t="s">
        <v>1624</v>
      </c>
      <c r="H462" s="197" t="s">
        <v>1219</v>
      </c>
      <c r="I462" s="164">
        <v>0</v>
      </c>
      <c r="J462" s="166" t="s">
        <v>1226</v>
      </c>
      <c r="K462" s="164">
        <f>+I462</f>
        <v>0</v>
      </c>
      <c r="L462" s="166" t="s">
        <v>1226</v>
      </c>
      <c r="M462" s="10">
        <v>0</v>
      </c>
      <c r="N462" s="4">
        <v>0</v>
      </c>
      <c r="O462" s="3">
        <v>0</v>
      </c>
      <c r="P462" s="4">
        <v>0</v>
      </c>
      <c r="Q462" s="10">
        <v>0</v>
      </c>
      <c r="R462" s="4">
        <v>0</v>
      </c>
      <c r="S462" s="3">
        <v>0</v>
      </c>
      <c r="T462" s="4">
        <v>0</v>
      </c>
      <c r="U462" s="164">
        <f t="shared" ref="U462" si="2991">+S462</f>
        <v>0</v>
      </c>
      <c r="V462" s="166" t="s">
        <v>1226</v>
      </c>
      <c r="W462" s="10">
        <v>0</v>
      </c>
      <c r="X462" s="4">
        <v>0</v>
      </c>
      <c r="Y462" s="164">
        <f>+AA462</f>
        <v>0</v>
      </c>
      <c r="Z462" s="166" t="s">
        <v>1226</v>
      </c>
      <c r="AA462" s="164">
        <f t="shared" ref="AA462" si="2992">+AC462</f>
        <v>0</v>
      </c>
      <c r="AB462" s="166" t="s">
        <v>1226</v>
      </c>
      <c r="AC462" s="164">
        <f t="shared" ref="AC462" si="2993">+AE462</f>
        <v>0</v>
      </c>
      <c r="AD462" s="166" t="s">
        <v>1226</v>
      </c>
      <c r="AE462" s="3">
        <v>0</v>
      </c>
      <c r="AF462" s="4">
        <v>0</v>
      </c>
      <c r="AG462" s="3">
        <v>0</v>
      </c>
      <c r="AH462" s="4">
        <v>0</v>
      </c>
      <c r="AI462" s="164">
        <f t="shared" si="2982"/>
        <v>0</v>
      </c>
      <c r="AJ462" s="166" t="s">
        <v>1226</v>
      </c>
      <c r="AK462" s="164">
        <f t="shared" si="2982"/>
        <v>0</v>
      </c>
      <c r="AL462" s="166" t="s">
        <v>1226</v>
      </c>
      <c r="AM462" s="3">
        <f>7+14+13+14+3+31+23+6+6</f>
        <v>117</v>
      </c>
      <c r="AN462" s="4">
        <v>0</v>
      </c>
      <c r="AO462" s="164">
        <f t="shared" si="2933"/>
        <v>117</v>
      </c>
      <c r="AP462" s="166" t="s">
        <v>1226</v>
      </c>
      <c r="AQ462" s="200">
        <v>42308</v>
      </c>
      <c r="AR462" s="164">
        <f>+AO462</f>
        <v>117</v>
      </c>
      <c r="AS462" s="166" t="s">
        <v>1226</v>
      </c>
      <c r="AT462" s="164">
        <f>+AR462</f>
        <v>117</v>
      </c>
      <c r="AU462" s="166" t="s">
        <v>1226</v>
      </c>
      <c r="AV462" s="164">
        <f>+AT462</f>
        <v>117</v>
      </c>
      <c r="AW462" s="166" t="s">
        <v>1226</v>
      </c>
      <c r="AX462" s="164">
        <f>+AV462</f>
        <v>117</v>
      </c>
      <c r="AY462" s="166" t="s">
        <v>1226</v>
      </c>
      <c r="AZ462" s="164">
        <f>+AX462</f>
        <v>117</v>
      </c>
      <c r="BA462" s="166" t="s">
        <v>1226</v>
      </c>
      <c r="BB462" s="164">
        <f>+AZ462</f>
        <v>117</v>
      </c>
      <c r="BC462" s="166" t="s">
        <v>1226</v>
      </c>
      <c r="BD462" s="164">
        <f>+BB462</f>
        <v>117</v>
      </c>
      <c r="BE462" s="166" t="s">
        <v>1226</v>
      </c>
      <c r="BF462" s="164">
        <f t="shared" ref="BF462:BF466" si="2994">+BD462</f>
        <v>117</v>
      </c>
      <c r="BG462" s="166" t="s">
        <v>1226</v>
      </c>
      <c r="BH462" s="164">
        <f t="shared" ref="BH462:BH466" si="2995">+BF462</f>
        <v>117</v>
      </c>
      <c r="BI462" s="166" t="s">
        <v>1226</v>
      </c>
      <c r="BJ462" s="164">
        <f>+BH462-BJ463</f>
        <v>109</v>
      </c>
      <c r="BK462" s="166" t="s">
        <v>1226</v>
      </c>
      <c r="BL462" s="164">
        <f t="shared" ref="BL462:BL466" si="2996">+BJ462</f>
        <v>109</v>
      </c>
      <c r="BM462" s="166" t="s">
        <v>1226</v>
      </c>
      <c r="BN462" s="164">
        <f t="shared" ref="BN462:BN466" si="2997">+BL462</f>
        <v>109</v>
      </c>
      <c r="BO462" s="166" t="s">
        <v>1226</v>
      </c>
      <c r="BP462" s="164">
        <f t="shared" ref="BP462:BP466" si="2998">+BN462</f>
        <v>109</v>
      </c>
      <c r="BQ462" s="166" t="s">
        <v>1226</v>
      </c>
      <c r="BR462" s="164">
        <f t="shared" ref="BR462" si="2999">+BP462</f>
        <v>109</v>
      </c>
      <c r="BS462" s="166" t="s">
        <v>1226</v>
      </c>
      <c r="BT462" s="200">
        <v>42308</v>
      </c>
      <c r="BU462" s="164">
        <f t="shared" ref="BU462" si="3000">+BW462</f>
        <v>0</v>
      </c>
      <c r="BV462" s="166" t="s">
        <v>1226</v>
      </c>
      <c r="BW462" s="146">
        <v>0</v>
      </c>
      <c r="BX462" s="147">
        <v>0</v>
      </c>
      <c r="BY462" s="146">
        <v>0</v>
      </c>
      <c r="BZ462" s="147">
        <v>0</v>
      </c>
      <c r="CA462" s="146"/>
      <c r="CB462" s="147"/>
      <c r="CC462" s="96"/>
      <c r="CD462" s="55"/>
      <c r="CE462" s="96"/>
      <c r="CF462" s="147"/>
      <c r="CG462" s="146"/>
      <c r="CH462" s="146"/>
      <c r="CI462" s="60" t="s">
        <v>756</v>
      </c>
    </row>
    <row r="463" spans="1:88" ht="16.5" hidden="1">
      <c r="A463" t="s">
        <v>1526</v>
      </c>
      <c r="B463">
        <v>0</v>
      </c>
      <c r="D463" s="16" t="s">
        <v>828</v>
      </c>
      <c r="E463" t="s">
        <v>819</v>
      </c>
      <c r="G463" s="16" t="s">
        <v>1624</v>
      </c>
      <c r="H463" s="197" t="s">
        <v>2551</v>
      </c>
      <c r="I463" s="164"/>
      <c r="J463" s="166"/>
      <c r="K463" s="164"/>
      <c r="L463" s="166"/>
      <c r="M463" s="10">
        <v>0</v>
      </c>
      <c r="N463" s="4">
        <v>0</v>
      </c>
      <c r="O463" s="3">
        <v>0</v>
      </c>
      <c r="P463" s="4">
        <v>0</v>
      </c>
      <c r="Q463" s="10">
        <v>0</v>
      </c>
      <c r="R463" s="4">
        <v>0</v>
      </c>
      <c r="S463" s="3">
        <v>0</v>
      </c>
      <c r="T463" s="4">
        <v>0</v>
      </c>
      <c r="U463" s="164">
        <f t="shared" ref="U463" si="3001">+S463</f>
        <v>0</v>
      </c>
      <c r="V463" s="166" t="s">
        <v>1226</v>
      </c>
      <c r="W463" s="10">
        <v>0</v>
      </c>
      <c r="X463" s="4">
        <v>0</v>
      </c>
      <c r="Y463" s="164">
        <f>+AA463</f>
        <v>0</v>
      </c>
      <c r="Z463" s="166" t="s">
        <v>1226</v>
      </c>
      <c r="AA463" s="164">
        <f t="shared" ref="AA463" si="3002">+AC463</f>
        <v>0</v>
      </c>
      <c r="AB463" s="166" t="s">
        <v>1226</v>
      </c>
      <c r="AC463" s="164">
        <f t="shared" ref="AC463" si="3003">+AE463</f>
        <v>0</v>
      </c>
      <c r="AD463" s="166" t="s">
        <v>1226</v>
      </c>
      <c r="AE463" s="3">
        <v>0</v>
      </c>
      <c r="AF463" s="4">
        <v>0</v>
      </c>
      <c r="AG463" s="3">
        <v>0</v>
      </c>
      <c r="AH463" s="4">
        <v>0</v>
      </c>
      <c r="AI463" s="164">
        <f t="shared" ref="AI463" si="3004">+AG463</f>
        <v>0</v>
      </c>
      <c r="AJ463" s="166" t="s">
        <v>1226</v>
      </c>
      <c r="AK463" s="164">
        <f t="shared" ref="AK463" si="3005">+AI463</f>
        <v>0</v>
      </c>
      <c r="AL463" s="166" t="s">
        <v>1226</v>
      </c>
      <c r="AM463" s="3">
        <v>0</v>
      </c>
      <c r="AN463" s="4">
        <v>0</v>
      </c>
      <c r="AO463" s="164">
        <f t="shared" ref="AO463" si="3006">+AM463</f>
        <v>0</v>
      </c>
      <c r="AP463" s="166" t="s">
        <v>1226</v>
      </c>
      <c r="AQ463" s="200"/>
      <c r="AR463" s="164">
        <f>+AO463</f>
        <v>0</v>
      </c>
      <c r="AS463" s="166" t="s">
        <v>1226</v>
      </c>
      <c r="AT463" s="164">
        <f>+AR463</f>
        <v>0</v>
      </c>
      <c r="AU463" s="166" t="s">
        <v>1226</v>
      </c>
      <c r="AV463" s="164">
        <f>+AT463</f>
        <v>0</v>
      </c>
      <c r="AW463" s="166" t="s">
        <v>1226</v>
      </c>
      <c r="AX463" s="164">
        <f>+AV463</f>
        <v>0</v>
      </c>
      <c r="AY463" s="166" t="s">
        <v>1226</v>
      </c>
      <c r="AZ463" s="164">
        <f>+AX463</f>
        <v>0</v>
      </c>
      <c r="BA463" s="166" t="s">
        <v>1226</v>
      </c>
      <c r="BB463" s="164">
        <f>+AZ463</f>
        <v>0</v>
      </c>
      <c r="BC463" s="166" t="s">
        <v>1226</v>
      </c>
      <c r="BD463" s="164">
        <f>+BB463</f>
        <v>0</v>
      </c>
      <c r="BE463" s="166" t="s">
        <v>1226</v>
      </c>
      <c r="BF463" s="164">
        <f t="shared" ref="BF463" si="3007">+BD463</f>
        <v>0</v>
      </c>
      <c r="BG463" s="166" t="s">
        <v>1226</v>
      </c>
      <c r="BH463" s="164">
        <f t="shared" ref="BH463" si="3008">+BF463</f>
        <v>0</v>
      </c>
      <c r="BI463" s="166" t="s">
        <v>1226</v>
      </c>
      <c r="BJ463" s="172">
        <v>8</v>
      </c>
      <c r="BK463" s="394" t="s">
        <v>1004</v>
      </c>
      <c r="BL463" s="164">
        <f t="shared" ref="BL463" si="3009">+BJ463</f>
        <v>8</v>
      </c>
      <c r="BM463" s="166" t="s">
        <v>1226</v>
      </c>
      <c r="BN463" s="164">
        <f t="shared" ref="BN463" si="3010">+BL463</f>
        <v>8</v>
      </c>
      <c r="BO463" s="166" t="s">
        <v>1226</v>
      </c>
      <c r="BP463" s="164">
        <f t="shared" ref="BP463" si="3011">+BN463</f>
        <v>8</v>
      </c>
      <c r="BQ463" s="166" t="s">
        <v>1226</v>
      </c>
      <c r="BR463" s="164">
        <f t="shared" ref="BR463" si="3012">+BP463</f>
        <v>8</v>
      </c>
      <c r="BS463" s="166" t="s">
        <v>1226</v>
      </c>
      <c r="BT463" s="200"/>
      <c r="BU463" s="164">
        <f t="shared" ref="BU463:BU464" si="3013">+BW463</f>
        <v>5</v>
      </c>
      <c r="BV463" s="166" t="s">
        <v>1226</v>
      </c>
      <c r="BW463" s="96">
        <v>5</v>
      </c>
      <c r="BX463" s="147">
        <v>0</v>
      </c>
      <c r="BY463" s="96">
        <v>4</v>
      </c>
      <c r="BZ463" s="147">
        <v>0</v>
      </c>
      <c r="CA463" s="146"/>
      <c r="CB463" s="147"/>
      <c r="CC463" s="96"/>
      <c r="CD463" s="55"/>
      <c r="CE463" s="96"/>
      <c r="CF463" s="147"/>
      <c r="CG463" s="146"/>
      <c r="CH463" s="146"/>
      <c r="CI463" s="60"/>
    </row>
    <row r="464" spans="1:88" ht="16.5" hidden="1">
      <c r="A464" t="s">
        <v>1526</v>
      </c>
      <c r="B464" s="171">
        <v>20029</v>
      </c>
      <c r="C464" s="171"/>
      <c r="D464" s="16" t="s">
        <v>828</v>
      </c>
      <c r="E464" t="s">
        <v>819</v>
      </c>
      <c r="G464" s="16" t="s">
        <v>1624</v>
      </c>
      <c r="H464" s="197" t="s">
        <v>1627</v>
      </c>
      <c r="I464" s="164">
        <f>+K464</f>
        <v>1</v>
      </c>
      <c r="J464" s="166" t="s">
        <v>1226</v>
      </c>
      <c r="K464" s="164">
        <f t="shared" ref="K464:K473" si="3014">+M464</f>
        <v>1</v>
      </c>
      <c r="L464" s="166" t="s">
        <v>1226</v>
      </c>
      <c r="M464" s="10">
        <v>1</v>
      </c>
      <c r="N464" s="4">
        <v>0</v>
      </c>
      <c r="O464" s="3">
        <v>0</v>
      </c>
      <c r="P464" s="4">
        <v>0</v>
      </c>
      <c r="Q464" s="10">
        <v>0</v>
      </c>
      <c r="R464" s="4">
        <v>0</v>
      </c>
      <c r="S464" s="164">
        <f t="shared" ref="S464" si="3015">+Q464</f>
        <v>0</v>
      </c>
      <c r="T464" s="166" t="s">
        <v>1226</v>
      </c>
      <c r="U464" s="164">
        <f t="shared" ref="U464" si="3016">+S464</f>
        <v>0</v>
      </c>
      <c r="V464" s="166" t="s">
        <v>1226</v>
      </c>
      <c r="W464" s="10">
        <v>0</v>
      </c>
      <c r="X464" s="4">
        <v>0</v>
      </c>
      <c r="Y464" s="164">
        <f>+AA464</f>
        <v>0</v>
      </c>
      <c r="Z464" s="166" t="s">
        <v>1226</v>
      </c>
      <c r="AA464" s="164">
        <f t="shared" ref="AA464" si="3017">+AC464</f>
        <v>0</v>
      </c>
      <c r="AB464" s="166" t="s">
        <v>1226</v>
      </c>
      <c r="AC464" s="164">
        <f t="shared" ref="AC464" si="3018">+AE464</f>
        <v>0</v>
      </c>
      <c r="AD464" s="166" t="s">
        <v>1226</v>
      </c>
      <c r="AE464" s="3">
        <v>0</v>
      </c>
      <c r="AF464" s="4">
        <v>0</v>
      </c>
      <c r="AG464" s="3">
        <v>0</v>
      </c>
      <c r="AH464" s="4">
        <v>0</v>
      </c>
      <c r="AI464" s="164">
        <f t="shared" ref="AI464" si="3019">+AG464</f>
        <v>0</v>
      </c>
      <c r="AJ464" s="166" t="s">
        <v>1226</v>
      </c>
      <c r="AK464" s="164">
        <f t="shared" ref="AK464" si="3020">+AI464</f>
        <v>0</v>
      </c>
      <c r="AL464" s="166" t="s">
        <v>1226</v>
      </c>
      <c r="AM464" s="3">
        <v>0</v>
      </c>
      <c r="AN464" s="4">
        <v>0</v>
      </c>
      <c r="AO464" s="164">
        <f t="shared" ref="AO464" si="3021">+AM464</f>
        <v>0</v>
      </c>
      <c r="AP464" s="166" t="s">
        <v>1226</v>
      </c>
      <c r="AQ464" s="200"/>
      <c r="AR464" s="164">
        <f>+AO464</f>
        <v>0</v>
      </c>
      <c r="AS464" s="166" t="s">
        <v>1226</v>
      </c>
      <c r="AT464" s="164">
        <f>+AR464</f>
        <v>0</v>
      </c>
      <c r="AU464" s="166" t="s">
        <v>1226</v>
      </c>
      <c r="AV464" s="164">
        <f>+AT464</f>
        <v>0</v>
      </c>
      <c r="AW464" s="166" t="s">
        <v>1226</v>
      </c>
      <c r="AX464" s="164">
        <f>+AV464</f>
        <v>0</v>
      </c>
      <c r="AY464" s="166" t="s">
        <v>1226</v>
      </c>
      <c r="AZ464" s="164">
        <f>+AX464</f>
        <v>0</v>
      </c>
      <c r="BA464" s="166" t="s">
        <v>1226</v>
      </c>
      <c r="BB464" s="164">
        <f>+AZ464</f>
        <v>0</v>
      </c>
      <c r="BC464" s="166" t="s">
        <v>1226</v>
      </c>
      <c r="BD464" s="3">
        <v>0</v>
      </c>
      <c r="BE464" s="4">
        <v>0</v>
      </c>
      <c r="BF464" s="164">
        <f t="shared" ref="BF464" si="3022">+BD464</f>
        <v>0</v>
      </c>
      <c r="BG464" s="166" t="s">
        <v>1226</v>
      </c>
      <c r="BH464" s="164">
        <f t="shared" ref="BH464" si="3023">+BF464</f>
        <v>0</v>
      </c>
      <c r="BI464" s="166" t="s">
        <v>1226</v>
      </c>
      <c r="BJ464" s="3">
        <v>0</v>
      </c>
      <c r="BK464" s="4">
        <v>0</v>
      </c>
      <c r="BL464" s="164">
        <f t="shared" ref="BL464" si="3024">+BJ464</f>
        <v>0</v>
      </c>
      <c r="BM464" s="166" t="s">
        <v>1226</v>
      </c>
      <c r="BN464" s="164">
        <f t="shared" ref="BN464" si="3025">+BL464</f>
        <v>0</v>
      </c>
      <c r="BO464" s="166" t="s">
        <v>1226</v>
      </c>
      <c r="BP464" s="164">
        <f t="shared" ref="BP464" si="3026">+BN464</f>
        <v>0</v>
      </c>
      <c r="BQ464" s="166" t="s">
        <v>1226</v>
      </c>
      <c r="BR464" s="164">
        <f t="shared" ref="BR464:BR465" si="3027">+BP464</f>
        <v>0</v>
      </c>
      <c r="BS464" s="166" t="s">
        <v>1226</v>
      </c>
      <c r="BT464" s="200"/>
      <c r="BU464" s="164">
        <f t="shared" si="3013"/>
        <v>0</v>
      </c>
      <c r="BV464" s="166" t="s">
        <v>1226</v>
      </c>
      <c r="BW464" s="146">
        <v>0</v>
      </c>
      <c r="BX464" s="147">
        <v>0</v>
      </c>
      <c r="BY464" s="146">
        <v>0</v>
      </c>
      <c r="BZ464" s="147">
        <v>0</v>
      </c>
      <c r="CA464" s="146"/>
      <c r="CB464" s="147"/>
      <c r="CC464" s="96"/>
      <c r="CD464" s="55"/>
      <c r="CE464" s="96"/>
      <c r="CF464" s="147"/>
      <c r="CG464" s="146"/>
      <c r="CH464" s="146"/>
      <c r="CI464" s="103" t="s">
        <v>156</v>
      </c>
    </row>
    <row r="465" spans="1:88" ht="16.5" hidden="1">
      <c r="A465" t="s">
        <v>1526</v>
      </c>
      <c r="B465">
        <v>0</v>
      </c>
      <c r="D465" s="16" t="s">
        <v>828</v>
      </c>
      <c r="E465" t="s">
        <v>819</v>
      </c>
      <c r="G465" s="16" t="s">
        <v>1624</v>
      </c>
      <c r="H465" s="197" t="s">
        <v>1495</v>
      </c>
      <c r="I465" s="9"/>
      <c r="J465" s="21" t="s">
        <v>54</v>
      </c>
      <c r="K465" s="164" t="str">
        <f t="shared" si="3014"/>
        <v>?</v>
      </c>
      <c r="L465" s="166" t="s">
        <v>1226</v>
      </c>
      <c r="M465" s="10" t="s">
        <v>52</v>
      </c>
      <c r="N465" s="4"/>
      <c r="O465" s="3" t="s">
        <v>52</v>
      </c>
      <c r="P465" s="4"/>
      <c r="Q465" s="3" t="s">
        <v>52</v>
      </c>
      <c r="R465" s="4"/>
      <c r="S465" s="3" t="s">
        <v>52</v>
      </c>
      <c r="T465" s="4"/>
      <c r="U465" s="164" t="str">
        <f t="shared" ref="U465:U467" si="3028">+S465</f>
        <v>?</v>
      </c>
      <c r="V465" s="166" t="s">
        <v>1226</v>
      </c>
      <c r="W465" s="10" t="s">
        <v>52</v>
      </c>
      <c r="X465" s="4"/>
      <c r="Y465" s="10" t="s">
        <v>52</v>
      </c>
      <c r="Z465" s="4"/>
      <c r="AA465" s="10" t="s">
        <v>52</v>
      </c>
      <c r="AB465" s="10"/>
      <c r="AC465" s="3" t="s">
        <v>52</v>
      </c>
      <c r="AD465" s="4"/>
      <c r="AE465" s="10" t="s">
        <v>52</v>
      </c>
      <c r="AF465" s="10"/>
      <c r="AG465" s="3" t="s">
        <v>52</v>
      </c>
      <c r="AH465" s="4">
        <v>0</v>
      </c>
      <c r="AI465" s="164" t="str">
        <f t="shared" ref="AI465" si="3029">+AG465</f>
        <v>?</v>
      </c>
      <c r="AJ465" s="166" t="s">
        <v>1226</v>
      </c>
      <c r="AK465" s="164" t="str">
        <f t="shared" ref="AK465" si="3030">+AM465</f>
        <v>?</v>
      </c>
      <c r="AL465" s="166" t="s">
        <v>1226</v>
      </c>
      <c r="AM465" s="3" t="s">
        <v>52</v>
      </c>
      <c r="AN465" s="4">
        <v>0</v>
      </c>
      <c r="AO465" s="164" t="str">
        <f t="shared" si="2933"/>
        <v>?</v>
      </c>
      <c r="AP465" s="166" t="s">
        <v>1226</v>
      </c>
      <c r="AQ465" s="135"/>
      <c r="AR465" s="164" t="str">
        <f t="shared" si="2892"/>
        <v>?</v>
      </c>
      <c r="AS465" s="166" t="s">
        <v>1226</v>
      </c>
      <c r="AT465" s="164" t="str">
        <f t="shared" si="2893"/>
        <v>?</v>
      </c>
      <c r="AU465" s="166" t="s">
        <v>1226</v>
      </c>
      <c r="AV465" s="164" t="str">
        <f t="shared" si="2957"/>
        <v>?</v>
      </c>
      <c r="AW465" s="166" t="s">
        <v>1226</v>
      </c>
      <c r="AX465" s="164" t="str">
        <f t="shared" si="2958"/>
        <v>?</v>
      </c>
      <c r="AY465" s="166" t="s">
        <v>1226</v>
      </c>
      <c r="AZ465" s="164" t="str">
        <f t="shared" si="2959"/>
        <v>?</v>
      </c>
      <c r="BA465" s="166" t="s">
        <v>1226</v>
      </c>
      <c r="BB465" s="164" t="str">
        <f t="shared" si="2960"/>
        <v>?</v>
      </c>
      <c r="BC465" s="166" t="s">
        <v>1226</v>
      </c>
      <c r="BD465" s="18" t="s">
        <v>52</v>
      </c>
      <c r="BE465" s="5">
        <v>0</v>
      </c>
      <c r="BF465" s="164" t="str">
        <f t="shared" si="2994"/>
        <v>?</v>
      </c>
      <c r="BG465" s="166" t="s">
        <v>1226</v>
      </c>
      <c r="BH465" s="164" t="str">
        <f t="shared" si="2995"/>
        <v>?</v>
      </c>
      <c r="BI465" s="166" t="s">
        <v>1226</v>
      </c>
      <c r="BJ465" s="164" t="str">
        <f t="shared" ref="BJ465:BJ466" si="3031">+BH465</f>
        <v>?</v>
      </c>
      <c r="BK465" s="166" t="s">
        <v>1226</v>
      </c>
      <c r="BL465" s="164" t="str">
        <f t="shared" si="2996"/>
        <v>?</v>
      </c>
      <c r="BM465" s="166" t="s">
        <v>1226</v>
      </c>
      <c r="BN465" s="164" t="str">
        <f t="shared" si="2997"/>
        <v>?</v>
      </c>
      <c r="BO465" s="166" t="s">
        <v>1226</v>
      </c>
      <c r="BP465" s="164" t="str">
        <f t="shared" si="2998"/>
        <v>?</v>
      </c>
      <c r="BQ465" s="166" t="s">
        <v>1226</v>
      </c>
      <c r="BR465" s="164" t="str">
        <f t="shared" si="3027"/>
        <v>?</v>
      </c>
      <c r="BS465" s="166" t="s">
        <v>1226</v>
      </c>
      <c r="BT465" s="135"/>
      <c r="BU465" s="164" t="str">
        <f t="shared" ref="BU465" si="3032">+BW465</f>
        <v>?</v>
      </c>
      <c r="BV465" s="166" t="s">
        <v>1226</v>
      </c>
      <c r="BW465" s="146" t="s">
        <v>52</v>
      </c>
      <c r="BX465" s="147">
        <v>0</v>
      </c>
      <c r="BY465" s="164" t="str">
        <f t="shared" ref="BY465" si="3033">+BW465</f>
        <v>?</v>
      </c>
      <c r="BZ465" s="166" t="s">
        <v>1226</v>
      </c>
      <c r="CA465" s="146"/>
      <c r="CB465" s="147"/>
      <c r="CC465" s="96"/>
      <c r="CD465" s="55"/>
      <c r="CE465" s="96"/>
      <c r="CF465" s="147"/>
      <c r="CG465" s="146"/>
      <c r="CH465" s="146"/>
      <c r="CI465" t="s">
        <v>256</v>
      </c>
    </row>
    <row r="466" spans="1:88" ht="16.5" hidden="1">
      <c r="A466" t="s">
        <v>1526</v>
      </c>
      <c r="B466">
        <v>0</v>
      </c>
      <c r="D466" s="16" t="s">
        <v>828</v>
      </c>
      <c r="E466" t="s">
        <v>819</v>
      </c>
      <c r="G466" s="16" t="s">
        <v>1624</v>
      </c>
      <c r="H466" s="197" t="s">
        <v>1626</v>
      </c>
      <c r="I466" s="9"/>
      <c r="J466" s="21" t="s">
        <v>54</v>
      </c>
      <c r="K466" s="164" t="str">
        <f t="shared" si="3014"/>
        <v>?</v>
      </c>
      <c r="L466" s="166" t="s">
        <v>1226</v>
      </c>
      <c r="M466" s="10" t="s">
        <v>52</v>
      </c>
      <c r="N466" s="4"/>
      <c r="O466" s="3" t="s">
        <v>52</v>
      </c>
      <c r="P466" s="4"/>
      <c r="Q466" s="3" t="s">
        <v>52</v>
      </c>
      <c r="R466" s="4"/>
      <c r="S466" s="3" t="s">
        <v>52</v>
      </c>
      <c r="T466" s="4"/>
      <c r="U466" s="164" t="str">
        <f t="shared" ref="U466" si="3034">+S466</f>
        <v>?</v>
      </c>
      <c r="V466" s="166" t="s">
        <v>1226</v>
      </c>
      <c r="W466" s="10" t="s">
        <v>52</v>
      </c>
      <c r="X466" s="4"/>
      <c r="Y466" s="10" t="s">
        <v>52</v>
      </c>
      <c r="Z466" s="4"/>
      <c r="AA466" s="10" t="s">
        <v>52</v>
      </c>
      <c r="AB466" s="10"/>
      <c r="AC466" s="3" t="s">
        <v>52</v>
      </c>
      <c r="AD466" s="4"/>
      <c r="AE466" s="10" t="s">
        <v>52</v>
      </c>
      <c r="AF466" s="10"/>
      <c r="AG466" s="3" t="s">
        <v>52</v>
      </c>
      <c r="AH466" s="4">
        <v>0</v>
      </c>
      <c r="AI466" s="164" t="str">
        <f t="shared" ref="AI466" si="3035">+AG466</f>
        <v>?</v>
      </c>
      <c r="AJ466" s="166" t="s">
        <v>1226</v>
      </c>
      <c r="AK466" s="164" t="str">
        <f t="shared" ref="AK466" si="3036">+AM466</f>
        <v>?</v>
      </c>
      <c r="AL466" s="166" t="s">
        <v>1226</v>
      </c>
      <c r="AM466" s="3" t="s">
        <v>52</v>
      </c>
      <c r="AN466" s="4">
        <v>0</v>
      </c>
      <c r="AO466" s="164" t="str">
        <f t="shared" ref="AO466" si="3037">+AM466</f>
        <v>?</v>
      </c>
      <c r="AP466" s="166" t="s">
        <v>1226</v>
      </c>
      <c r="AQ466" s="135"/>
      <c r="AR466" s="164">
        <f t="shared" si="2892"/>
        <v>0</v>
      </c>
      <c r="AS466" s="166" t="s">
        <v>1226</v>
      </c>
      <c r="AT466" s="164">
        <f t="shared" si="2893"/>
        <v>0</v>
      </c>
      <c r="AU466" s="166" t="s">
        <v>1226</v>
      </c>
      <c r="AV466" s="164">
        <f t="shared" si="2957"/>
        <v>0</v>
      </c>
      <c r="AW466" s="166" t="s">
        <v>1226</v>
      </c>
      <c r="AX466" s="164">
        <f t="shared" si="2958"/>
        <v>0</v>
      </c>
      <c r="AY466" s="166" t="s">
        <v>1226</v>
      </c>
      <c r="AZ466" s="164">
        <f t="shared" si="2959"/>
        <v>0</v>
      </c>
      <c r="BA466" s="166" t="s">
        <v>1226</v>
      </c>
      <c r="BB466" s="164">
        <f t="shared" si="2960"/>
        <v>0</v>
      </c>
      <c r="BC466" s="166" t="s">
        <v>1226</v>
      </c>
      <c r="BD466" s="18">
        <v>0</v>
      </c>
      <c r="BE466" s="5">
        <v>0</v>
      </c>
      <c r="BF466" s="164">
        <f t="shared" si="2994"/>
        <v>0</v>
      </c>
      <c r="BG466" s="166" t="s">
        <v>1226</v>
      </c>
      <c r="BH466" s="164">
        <f t="shared" si="2995"/>
        <v>0</v>
      </c>
      <c r="BI466" s="166" t="s">
        <v>1226</v>
      </c>
      <c r="BJ466" s="164">
        <f t="shared" si="3031"/>
        <v>0</v>
      </c>
      <c r="BK466" s="166" t="s">
        <v>1226</v>
      </c>
      <c r="BL466" s="164">
        <f t="shared" si="2996"/>
        <v>0</v>
      </c>
      <c r="BM466" s="166" t="s">
        <v>1226</v>
      </c>
      <c r="BN466" s="164">
        <f t="shared" si="2997"/>
        <v>0</v>
      </c>
      <c r="BO466" s="166" t="s">
        <v>1226</v>
      </c>
      <c r="BP466" s="164">
        <f t="shared" si="2998"/>
        <v>0</v>
      </c>
      <c r="BQ466" s="166" t="s">
        <v>1226</v>
      </c>
      <c r="BR466" s="164"/>
      <c r="BS466" s="166"/>
      <c r="BT466" s="135"/>
      <c r="BU466" s="146"/>
      <c r="BV466" s="147"/>
      <c r="BW466" s="146"/>
      <c r="BX466" s="147"/>
      <c r="BY466" s="164">
        <f t="shared" si="2965"/>
        <v>0</v>
      </c>
      <c r="BZ466" s="166" t="s">
        <v>1226</v>
      </c>
      <c r="CA466" s="146"/>
      <c r="CB466" s="147"/>
      <c r="CC466" s="96"/>
      <c r="CD466" s="55"/>
      <c r="CE466" s="96"/>
      <c r="CF466" s="147"/>
      <c r="CG466" s="146"/>
      <c r="CH466" s="146"/>
      <c r="CI466" t="s">
        <v>261</v>
      </c>
    </row>
    <row r="467" spans="1:88" ht="16.5" hidden="1">
      <c r="A467" t="s">
        <v>1526</v>
      </c>
      <c r="B467">
        <v>20024</v>
      </c>
      <c r="D467" s="16" t="s">
        <v>828</v>
      </c>
      <c r="E467" t="s">
        <v>819</v>
      </c>
      <c r="G467" s="16" t="s">
        <v>1624</v>
      </c>
      <c r="H467" s="197" t="s">
        <v>1445</v>
      </c>
      <c r="I467" s="9"/>
      <c r="J467" s="21" t="s">
        <v>54</v>
      </c>
      <c r="K467" s="164">
        <f t="shared" si="3014"/>
        <v>0</v>
      </c>
      <c r="L467" s="166" t="s">
        <v>1226</v>
      </c>
      <c r="M467" s="10">
        <v>0</v>
      </c>
      <c r="N467" s="4">
        <v>0</v>
      </c>
      <c r="O467" s="3">
        <v>0</v>
      </c>
      <c r="P467" s="4">
        <v>0</v>
      </c>
      <c r="Q467" s="3">
        <v>0</v>
      </c>
      <c r="R467" s="4">
        <v>0</v>
      </c>
      <c r="S467" s="3">
        <v>0</v>
      </c>
      <c r="T467" s="4">
        <v>0</v>
      </c>
      <c r="U467" s="164">
        <f t="shared" si="3028"/>
        <v>0</v>
      </c>
      <c r="V467" s="166" t="s">
        <v>1226</v>
      </c>
      <c r="W467" s="10">
        <v>0</v>
      </c>
      <c r="X467" s="4">
        <v>0</v>
      </c>
      <c r="Y467" s="10">
        <v>0</v>
      </c>
      <c r="Z467" s="4">
        <v>0</v>
      </c>
      <c r="AA467" s="164">
        <f t="shared" ref="AA467" si="3038">+AC467</f>
        <v>0</v>
      </c>
      <c r="AB467" s="166" t="s">
        <v>1226</v>
      </c>
      <c r="AC467" s="164">
        <f t="shared" ref="AC467" si="3039">+AE467</f>
        <v>0</v>
      </c>
      <c r="AD467" s="166" t="s">
        <v>1226</v>
      </c>
      <c r="AE467" s="3">
        <v>0</v>
      </c>
      <c r="AF467" s="4">
        <v>0</v>
      </c>
      <c r="AG467" s="3">
        <v>0</v>
      </c>
      <c r="AH467" s="4">
        <v>0</v>
      </c>
      <c r="AI467" s="164">
        <f t="shared" si="2982"/>
        <v>0</v>
      </c>
      <c r="AJ467" s="166" t="s">
        <v>1226</v>
      </c>
      <c r="AK467" s="164">
        <f t="shared" ref="AK467" si="3040">+AM467</f>
        <v>0</v>
      </c>
      <c r="AL467" s="166" t="s">
        <v>1226</v>
      </c>
      <c r="AM467" s="3">
        <v>0</v>
      </c>
      <c r="AN467" s="4">
        <v>0</v>
      </c>
      <c r="AO467" s="164">
        <f t="shared" si="2933"/>
        <v>0</v>
      </c>
      <c r="AP467" s="166" t="s">
        <v>1226</v>
      </c>
      <c r="AQ467" s="135"/>
      <c r="AR467" s="164">
        <f t="shared" si="2892"/>
        <v>0</v>
      </c>
      <c r="AS467" s="166" t="s">
        <v>1226</v>
      </c>
      <c r="AT467" s="164">
        <f t="shared" si="2893"/>
        <v>0</v>
      </c>
      <c r="AU467" s="166" t="s">
        <v>1226</v>
      </c>
      <c r="AV467" s="164">
        <f t="shared" si="2957"/>
        <v>0</v>
      </c>
      <c r="AW467" s="166" t="s">
        <v>1226</v>
      </c>
      <c r="AX467" s="164">
        <f t="shared" si="2958"/>
        <v>0</v>
      </c>
      <c r="AY467" s="166" t="s">
        <v>1226</v>
      </c>
      <c r="AZ467" s="164">
        <f t="shared" si="2959"/>
        <v>0</v>
      </c>
      <c r="BA467" s="166" t="s">
        <v>1226</v>
      </c>
      <c r="BB467" s="164">
        <f t="shared" si="2960"/>
        <v>0</v>
      </c>
      <c r="BC467" s="166" t="s">
        <v>1226</v>
      </c>
      <c r="BD467" s="18">
        <v>0</v>
      </c>
      <c r="BE467" s="5">
        <v>0</v>
      </c>
      <c r="BF467" s="164">
        <f t="shared" si="2961"/>
        <v>0</v>
      </c>
      <c r="BG467" s="166" t="s">
        <v>1226</v>
      </c>
      <c r="BH467" s="164">
        <f t="shared" si="2962"/>
        <v>0</v>
      </c>
      <c r="BI467" s="166" t="s">
        <v>1226</v>
      </c>
      <c r="BJ467" s="18">
        <v>0</v>
      </c>
      <c r="BK467" s="5">
        <v>0</v>
      </c>
      <c r="BL467" s="164">
        <f t="shared" si="2974"/>
        <v>0</v>
      </c>
      <c r="BM467" s="166" t="s">
        <v>1226</v>
      </c>
      <c r="BN467" s="164">
        <f t="shared" si="2975"/>
        <v>0</v>
      </c>
      <c r="BO467" s="166" t="s">
        <v>1226</v>
      </c>
      <c r="BP467" s="164">
        <f t="shared" si="2976"/>
        <v>0</v>
      </c>
      <c r="BQ467" s="166" t="s">
        <v>1226</v>
      </c>
      <c r="BR467" s="164">
        <f t="shared" ref="BR467" si="3041">+BP467</f>
        <v>0</v>
      </c>
      <c r="BS467" s="166" t="s">
        <v>1226</v>
      </c>
      <c r="BT467" s="135"/>
      <c r="BU467" s="164">
        <f t="shared" ref="BU467" si="3042">+BW467</f>
        <v>0</v>
      </c>
      <c r="BV467" s="166" t="s">
        <v>1226</v>
      </c>
      <c r="BW467" s="146">
        <v>0</v>
      </c>
      <c r="BX467" s="147">
        <v>0</v>
      </c>
      <c r="BY467" s="146">
        <v>0</v>
      </c>
      <c r="BZ467" s="147">
        <v>0</v>
      </c>
      <c r="CA467" s="146"/>
      <c r="CB467" s="147"/>
      <c r="CC467" s="96"/>
      <c r="CD467" s="55"/>
      <c r="CE467" s="96"/>
      <c r="CF467" s="147"/>
      <c r="CG467" s="147"/>
      <c r="CH467" s="147"/>
      <c r="CI467" s="103" t="s">
        <v>700</v>
      </c>
      <c r="CJ467" t="s">
        <v>698</v>
      </c>
    </row>
    <row r="468" spans="1:88" ht="16.5" hidden="1">
      <c r="A468" t="s">
        <v>1526</v>
      </c>
      <c r="B468">
        <v>20104</v>
      </c>
      <c r="D468" s="16" t="s">
        <v>828</v>
      </c>
      <c r="E468" t="s">
        <v>819</v>
      </c>
      <c r="G468" s="16" t="s">
        <v>1624</v>
      </c>
      <c r="H468" s="197" t="s">
        <v>1446</v>
      </c>
      <c r="I468" s="9"/>
      <c r="J468" s="21" t="s">
        <v>54</v>
      </c>
      <c r="K468" s="164">
        <f t="shared" si="3014"/>
        <v>0</v>
      </c>
      <c r="L468" s="166" t="s">
        <v>1226</v>
      </c>
      <c r="M468" s="10">
        <v>0</v>
      </c>
      <c r="N468" s="4">
        <v>0</v>
      </c>
      <c r="O468" s="3">
        <v>0</v>
      </c>
      <c r="P468" s="4">
        <v>0</v>
      </c>
      <c r="Q468" s="3">
        <v>0</v>
      </c>
      <c r="R468" s="4">
        <v>0</v>
      </c>
      <c r="S468" s="3">
        <v>0</v>
      </c>
      <c r="T468" s="4">
        <v>0</v>
      </c>
      <c r="U468" s="164">
        <f>+W468</f>
        <v>0</v>
      </c>
      <c r="V468" s="166" t="s">
        <v>1226</v>
      </c>
      <c r="W468" s="10">
        <v>0</v>
      </c>
      <c r="X468" s="4">
        <v>0</v>
      </c>
      <c r="Y468" s="10">
        <v>0</v>
      </c>
      <c r="Z468" s="4">
        <v>0</v>
      </c>
      <c r="AA468" s="164">
        <f t="shared" ref="AA468" si="3043">+AC468</f>
        <v>0</v>
      </c>
      <c r="AB468" s="166" t="s">
        <v>1226</v>
      </c>
      <c r="AC468" s="164">
        <f t="shared" ref="AC468" si="3044">+AE468</f>
        <v>0</v>
      </c>
      <c r="AD468" s="166" t="s">
        <v>1226</v>
      </c>
      <c r="AE468" s="3">
        <v>0</v>
      </c>
      <c r="AF468" s="4">
        <v>0</v>
      </c>
      <c r="AG468" s="3">
        <v>1</v>
      </c>
      <c r="AH468" s="4">
        <v>0</v>
      </c>
      <c r="AI468" s="164">
        <f t="shared" si="2982"/>
        <v>1</v>
      </c>
      <c r="AJ468" s="166" t="s">
        <v>1226</v>
      </c>
      <c r="AK468" s="164">
        <f t="shared" ref="AK468:AK473" si="3045">+AM468</f>
        <v>0</v>
      </c>
      <c r="AL468" s="166" t="s">
        <v>1226</v>
      </c>
      <c r="AM468" s="3">
        <v>0</v>
      </c>
      <c r="AN468" s="4">
        <v>0</v>
      </c>
      <c r="AO468" s="164">
        <f t="shared" ref="AO468" si="3046">+AM468</f>
        <v>0</v>
      </c>
      <c r="AP468" s="166" t="s">
        <v>1226</v>
      </c>
      <c r="AQ468" s="135"/>
      <c r="AR468" s="164">
        <f t="shared" si="2892"/>
        <v>0</v>
      </c>
      <c r="AS468" s="166" t="s">
        <v>1226</v>
      </c>
      <c r="AT468" s="164">
        <f t="shared" si="2893"/>
        <v>0</v>
      </c>
      <c r="AU468" s="166" t="s">
        <v>1226</v>
      </c>
      <c r="AV468" s="164">
        <f t="shared" si="2957"/>
        <v>0</v>
      </c>
      <c r="AW468" s="166" t="s">
        <v>1226</v>
      </c>
      <c r="AX468" s="164">
        <f t="shared" si="2958"/>
        <v>0</v>
      </c>
      <c r="AY468" s="166" t="s">
        <v>1226</v>
      </c>
      <c r="AZ468" s="164">
        <f t="shared" si="2959"/>
        <v>0</v>
      </c>
      <c r="BA468" s="166" t="s">
        <v>1226</v>
      </c>
      <c r="BB468" s="164">
        <f t="shared" si="2960"/>
        <v>0</v>
      </c>
      <c r="BC468" s="166" t="s">
        <v>1226</v>
      </c>
      <c r="BD468" s="18">
        <v>0</v>
      </c>
      <c r="BE468" s="5">
        <v>0</v>
      </c>
      <c r="BF468" s="164">
        <f t="shared" ref="BF468" si="3047">+BH468</f>
        <v>0</v>
      </c>
      <c r="BG468" s="166" t="s">
        <v>1226</v>
      </c>
      <c r="BH468" s="164">
        <f t="shared" ref="BH468" si="3048">+BJ468</f>
        <v>0</v>
      </c>
      <c r="BI468" s="166" t="s">
        <v>1226</v>
      </c>
      <c r="BJ468" s="18">
        <v>0</v>
      </c>
      <c r="BK468" s="5">
        <v>0</v>
      </c>
      <c r="BL468" s="164">
        <f t="shared" si="2974"/>
        <v>0</v>
      </c>
      <c r="BM468" s="166" t="s">
        <v>1226</v>
      </c>
      <c r="BN468" s="164">
        <f t="shared" si="2975"/>
        <v>0</v>
      </c>
      <c r="BO468" s="166" t="s">
        <v>1226</v>
      </c>
      <c r="BP468" s="164">
        <f t="shared" si="2976"/>
        <v>0</v>
      </c>
      <c r="BQ468" s="166" t="s">
        <v>1226</v>
      </c>
      <c r="BR468" s="164">
        <f t="shared" ref="BR468" si="3049">+BP468</f>
        <v>0</v>
      </c>
      <c r="BS468" s="166" t="s">
        <v>1226</v>
      </c>
      <c r="BT468" s="135"/>
      <c r="BU468" s="164">
        <f t="shared" ref="BU468:BU472" si="3050">+BW468</f>
        <v>0</v>
      </c>
      <c r="BV468" s="166" t="s">
        <v>1226</v>
      </c>
      <c r="BW468" s="146">
        <v>0</v>
      </c>
      <c r="BX468" s="147">
        <v>0</v>
      </c>
      <c r="BY468" s="164">
        <f t="shared" si="2965"/>
        <v>0</v>
      </c>
      <c r="BZ468" s="166" t="s">
        <v>1226</v>
      </c>
      <c r="CA468" s="146"/>
      <c r="CB468" s="147"/>
      <c r="CC468" s="96"/>
      <c r="CD468" s="55"/>
      <c r="CE468" s="96"/>
      <c r="CF468" s="147"/>
      <c r="CG468" s="147"/>
      <c r="CH468" s="147"/>
      <c r="CI468" s="103" t="s">
        <v>156</v>
      </c>
      <c r="CJ468" t="s">
        <v>707</v>
      </c>
    </row>
    <row r="469" spans="1:88" ht="16.5" hidden="1">
      <c r="A469" t="s">
        <v>1526</v>
      </c>
      <c r="B469">
        <v>0</v>
      </c>
      <c r="D469" s="16" t="s">
        <v>828</v>
      </c>
      <c r="E469" t="s">
        <v>819</v>
      </c>
      <c r="G469" s="16" t="s">
        <v>1624</v>
      </c>
      <c r="H469" s="197" t="s">
        <v>1450</v>
      </c>
      <c r="I469" s="9"/>
      <c r="J469" s="21" t="s">
        <v>54</v>
      </c>
      <c r="K469" s="164">
        <f t="shared" si="3014"/>
        <v>0</v>
      </c>
      <c r="L469" s="166" t="s">
        <v>1226</v>
      </c>
      <c r="M469" s="10">
        <v>0</v>
      </c>
      <c r="N469" s="4">
        <v>0</v>
      </c>
      <c r="O469" s="3">
        <v>0</v>
      </c>
      <c r="P469" s="4">
        <v>0</v>
      </c>
      <c r="Q469" s="3">
        <v>0</v>
      </c>
      <c r="R469" s="4">
        <v>0</v>
      </c>
      <c r="S469" s="3">
        <v>0</v>
      </c>
      <c r="T469" s="4">
        <v>0</v>
      </c>
      <c r="U469" s="164">
        <f>+W469</f>
        <v>0</v>
      </c>
      <c r="V469" s="166" t="s">
        <v>1226</v>
      </c>
      <c r="W469" s="10">
        <v>0</v>
      </c>
      <c r="X469" s="4">
        <v>0</v>
      </c>
      <c r="Y469" s="10">
        <v>0</v>
      </c>
      <c r="Z469" s="4">
        <v>0</v>
      </c>
      <c r="AA469" s="164">
        <f t="shared" ref="AA469" si="3051">+AC469</f>
        <v>0</v>
      </c>
      <c r="AB469" s="166" t="s">
        <v>1226</v>
      </c>
      <c r="AC469" s="164">
        <f t="shared" ref="AC469" si="3052">+AE469</f>
        <v>0</v>
      </c>
      <c r="AD469" s="166" t="s">
        <v>1226</v>
      </c>
      <c r="AE469" s="3">
        <v>0</v>
      </c>
      <c r="AF469" s="4">
        <v>0</v>
      </c>
      <c r="AG469" s="3">
        <v>0</v>
      </c>
      <c r="AH469" s="4">
        <v>0</v>
      </c>
      <c r="AI469" s="164">
        <f t="shared" si="2982"/>
        <v>0</v>
      </c>
      <c r="AJ469" s="166" t="s">
        <v>1226</v>
      </c>
      <c r="AK469" s="164">
        <f t="shared" si="3045"/>
        <v>0</v>
      </c>
      <c r="AL469" s="166" t="s">
        <v>1226</v>
      </c>
      <c r="AM469" s="3">
        <v>0</v>
      </c>
      <c r="AN469" s="4">
        <v>0</v>
      </c>
      <c r="AO469" s="164">
        <f t="shared" si="2933"/>
        <v>0</v>
      </c>
      <c r="AP469" s="166" t="s">
        <v>1226</v>
      </c>
      <c r="AQ469" s="135"/>
      <c r="AR469" s="164">
        <f t="shared" si="2892"/>
        <v>0</v>
      </c>
      <c r="AS469" s="166" t="s">
        <v>1226</v>
      </c>
      <c r="AT469" s="164">
        <f t="shared" si="2893"/>
        <v>0</v>
      </c>
      <c r="AU469" s="166" t="s">
        <v>1226</v>
      </c>
      <c r="AV469" s="164">
        <f t="shared" si="2957"/>
        <v>0</v>
      </c>
      <c r="AW469" s="166" t="s">
        <v>1226</v>
      </c>
      <c r="AX469" s="164">
        <f t="shared" si="2958"/>
        <v>0</v>
      </c>
      <c r="AY469" s="166" t="s">
        <v>1226</v>
      </c>
      <c r="AZ469" s="164">
        <f t="shared" si="2959"/>
        <v>0</v>
      </c>
      <c r="BA469" s="166" t="s">
        <v>1226</v>
      </c>
      <c r="BB469" s="164">
        <f t="shared" si="2960"/>
        <v>0</v>
      </c>
      <c r="BC469" s="166" t="s">
        <v>1226</v>
      </c>
      <c r="BD469" s="18">
        <v>0</v>
      </c>
      <c r="BE469" s="5">
        <v>0</v>
      </c>
      <c r="BF469" s="164">
        <f t="shared" ref="BF469" si="3053">+BH469</f>
        <v>0</v>
      </c>
      <c r="BG469" s="166" t="s">
        <v>1226</v>
      </c>
      <c r="BH469" s="164">
        <f t="shared" ref="BH469" si="3054">+BJ469</f>
        <v>0</v>
      </c>
      <c r="BI469" s="166" t="s">
        <v>1226</v>
      </c>
      <c r="BJ469" s="18">
        <v>0</v>
      </c>
      <c r="BK469" s="5">
        <v>0</v>
      </c>
      <c r="BL469" s="164">
        <f t="shared" si="2974"/>
        <v>0</v>
      </c>
      <c r="BM469" s="166" t="s">
        <v>1226</v>
      </c>
      <c r="BN469" s="164">
        <f t="shared" si="2975"/>
        <v>0</v>
      </c>
      <c r="BO469" s="166" t="s">
        <v>1226</v>
      </c>
      <c r="BP469" s="164">
        <f t="shared" si="2976"/>
        <v>0</v>
      </c>
      <c r="BQ469" s="166" t="s">
        <v>1226</v>
      </c>
      <c r="BR469" s="164">
        <f t="shared" ref="BR469" si="3055">+BP469</f>
        <v>0</v>
      </c>
      <c r="BS469" s="166" t="s">
        <v>1226</v>
      </c>
      <c r="BT469" s="135"/>
      <c r="BU469" s="164" t="str">
        <f t="shared" si="3050"/>
        <v>?</v>
      </c>
      <c r="BV469" s="166" t="s">
        <v>1226</v>
      </c>
      <c r="BW469" s="146" t="s">
        <v>52</v>
      </c>
      <c r="BX469" s="147">
        <v>0</v>
      </c>
      <c r="BY469" s="164">
        <v>0</v>
      </c>
      <c r="BZ469" s="166" t="s">
        <v>1226</v>
      </c>
      <c r="CA469" s="146"/>
      <c r="CB469" s="147"/>
      <c r="CC469" s="96"/>
      <c r="CD469" s="55"/>
      <c r="CE469" s="96"/>
      <c r="CF469" s="147"/>
      <c r="CG469" s="146"/>
      <c r="CH469" s="146"/>
      <c r="CI469" t="s">
        <v>130</v>
      </c>
    </row>
    <row r="470" spans="1:88" ht="16.5" hidden="1">
      <c r="A470" t="s">
        <v>1526</v>
      </c>
      <c r="B470">
        <v>20186</v>
      </c>
      <c r="D470" s="16" t="s">
        <v>828</v>
      </c>
      <c r="E470" t="s">
        <v>819</v>
      </c>
      <c r="G470" s="16" t="s">
        <v>1624</v>
      </c>
      <c r="H470" s="197" t="s">
        <v>1451</v>
      </c>
      <c r="I470" s="9"/>
      <c r="J470" s="21" t="s">
        <v>54</v>
      </c>
      <c r="K470" s="164">
        <f t="shared" si="3014"/>
        <v>0</v>
      </c>
      <c r="L470" s="166" t="s">
        <v>1226</v>
      </c>
      <c r="M470" s="10">
        <v>0</v>
      </c>
      <c r="N470" s="4">
        <v>0</v>
      </c>
      <c r="O470" s="3">
        <v>0</v>
      </c>
      <c r="P470" s="4">
        <v>0</v>
      </c>
      <c r="Q470" s="3">
        <v>0</v>
      </c>
      <c r="R470" s="4">
        <v>0</v>
      </c>
      <c r="S470" s="3">
        <v>0</v>
      </c>
      <c r="T470" s="4">
        <v>0</v>
      </c>
      <c r="U470" s="164">
        <f>+W470</f>
        <v>0</v>
      </c>
      <c r="V470" s="166" t="s">
        <v>1226</v>
      </c>
      <c r="W470" s="10">
        <v>0</v>
      </c>
      <c r="X470" s="4">
        <v>0</v>
      </c>
      <c r="Y470" s="10">
        <v>0</v>
      </c>
      <c r="Z470" s="4">
        <v>0</v>
      </c>
      <c r="AA470" s="164">
        <f t="shared" ref="AA470" si="3056">+AC470</f>
        <v>0</v>
      </c>
      <c r="AB470" s="166" t="s">
        <v>1226</v>
      </c>
      <c r="AC470" s="164">
        <f t="shared" ref="AC470" si="3057">+AE470</f>
        <v>0</v>
      </c>
      <c r="AD470" s="166" t="s">
        <v>1226</v>
      </c>
      <c r="AE470" s="3">
        <v>0</v>
      </c>
      <c r="AF470" s="4">
        <v>0</v>
      </c>
      <c r="AG470" s="3">
        <v>0</v>
      </c>
      <c r="AH470" s="4">
        <v>0</v>
      </c>
      <c r="AI470" s="164">
        <f t="shared" si="2982"/>
        <v>0</v>
      </c>
      <c r="AJ470" s="166" t="s">
        <v>1226</v>
      </c>
      <c r="AK470" s="164">
        <f t="shared" si="3045"/>
        <v>0</v>
      </c>
      <c r="AL470" s="166" t="s">
        <v>1226</v>
      </c>
      <c r="AM470" s="3">
        <v>0</v>
      </c>
      <c r="AN470" s="4">
        <v>0</v>
      </c>
      <c r="AO470" s="164">
        <f t="shared" si="2933"/>
        <v>0</v>
      </c>
      <c r="AP470" s="166" t="s">
        <v>1226</v>
      </c>
      <c r="AQ470" s="135"/>
      <c r="AR470" s="164">
        <f t="shared" si="2892"/>
        <v>9</v>
      </c>
      <c r="AS470" s="166" t="s">
        <v>1226</v>
      </c>
      <c r="AT470" s="164">
        <f t="shared" si="2893"/>
        <v>9</v>
      </c>
      <c r="AU470" s="166" t="s">
        <v>1226</v>
      </c>
      <c r="AV470" s="164">
        <f t="shared" si="2957"/>
        <v>9</v>
      </c>
      <c r="AW470" s="166" t="s">
        <v>1226</v>
      </c>
      <c r="AX470" s="164">
        <f t="shared" si="2958"/>
        <v>9</v>
      </c>
      <c r="AY470" s="166" t="s">
        <v>1226</v>
      </c>
      <c r="AZ470" s="164">
        <f t="shared" si="2959"/>
        <v>9</v>
      </c>
      <c r="BA470" s="166" t="s">
        <v>1226</v>
      </c>
      <c r="BB470" s="164">
        <f t="shared" si="2960"/>
        <v>9</v>
      </c>
      <c r="BC470" s="166" t="s">
        <v>1226</v>
      </c>
      <c r="BD470" s="182">
        <v>9</v>
      </c>
      <c r="BE470" s="178">
        <v>0</v>
      </c>
      <c r="BF470" s="164">
        <f>+BD470</f>
        <v>9</v>
      </c>
      <c r="BG470" s="166" t="s">
        <v>1226</v>
      </c>
      <c r="BH470" s="164">
        <f t="shared" ref="BH470" si="3058">+BJ470</f>
        <v>2</v>
      </c>
      <c r="BI470" s="166" t="s">
        <v>1226</v>
      </c>
      <c r="BJ470" s="18">
        <v>2</v>
      </c>
      <c r="BK470" s="5">
        <v>0</v>
      </c>
      <c r="BL470" s="164">
        <f t="shared" si="2974"/>
        <v>2</v>
      </c>
      <c r="BM470" s="166" t="s">
        <v>1226</v>
      </c>
      <c r="BN470" s="164">
        <f t="shared" si="2975"/>
        <v>2</v>
      </c>
      <c r="BO470" s="166" t="s">
        <v>1226</v>
      </c>
      <c r="BP470" s="164">
        <f t="shared" si="2976"/>
        <v>2</v>
      </c>
      <c r="BQ470" s="166" t="s">
        <v>1226</v>
      </c>
      <c r="BR470" s="164">
        <f t="shared" ref="BR470" si="3059">+BP470</f>
        <v>2</v>
      </c>
      <c r="BS470" s="166" t="s">
        <v>1226</v>
      </c>
      <c r="BT470" s="135"/>
      <c r="BU470" s="164">
        <f t="shared" si="3050"/>
        <v>0</v>
      </c>
      <c r="BV470" s="166" t="s">
        <v>1226</v>
      </c>
      <c r="BW470" s="146">
        <v>0</v>
      </c>
      <c r="BX470" s="147">
        <v>0</v>
      </c>
      <c r="BY470" s="164">
        <f t="shared" ref="BY470" si="3060">+BW470</f>
        <v>0</v>
      </c>
      <c r="BZ470" s="166" t="s">
        <v>1226</v>
      </c>
      <c r="CA470" s="146"/>
      <c r="CB470" s="147"/>
      <c r="CC470" s="96"/>
      <c r="CD470" s="55"/>
      <c r="CE470" s="96"/>
      <c r="CF470" s="147"/>
      <c r="CG470" s="146"/>
      <c r="CH470" s="146"/>
      <c r="CI470" t="s">
        <v>130</v>
      </c>
    </row>
    <row r="471" spans="1:88" ht="16.5" hidden="1">
      <c r="A471" t="s">
        <v>1526</v>
      </c>
      <c r="B471">
        <v>0</v>
      </c>
      <c r="D471" s="16" t="s">
        <v>828</v>
      </c>
      <c r="E471" t="s">
        <v>819</v>
      </c>
      <c r="G471" s="16" t="s">
        <v>1624</v>
      </c>
      <c r="H471" s="197" t="s">
        <v>1452</v>
      </c>
      <c r="I471" s="9"/>
      <c r="J471" s="21" t="s">
        <v>54</v>
      </c>
      <c r="K471" s="164">
        <f t="shared" si="3014"/>
        <v>0</v>
      </c>
      <c r="L471" s="166" t="s">
        <v>1226</v>
      </c>
      <c r="M471" s="10"/>
      <c r="N471" s="4"/>
      <c r="O471" s="3">
        <v>0</v>
      </c>
      <c r="P471" s="4">
        <v>0</v>
      </c>
      <c r="Q471" s="3">
        <v>0</v>
      </c>
      <c r="R471" s="4">
        <v>0</v>
      </c>
      <c r="S471" s="3">
        <v>0</v>
      </c>
      <c r="T471" s="4">
        <v>0</v>
      </c>
      <c r="U471" s="164">
        <f>+W471</f>
        <v>0</v>
      </c>
      <c r="V471" s="166" t="s">
        <v>1226</v>
      </c>
      <c r="W471" s="10">
        <v>0</v>
      </c>
      <c r="X471" s="4">
        <v>0</v>
      </c>
      <c r="Y471" s="10">
        <v>0</v>
      </c>
      <c r="Z471" s="4">
        <v>0</v>
      </c>
      <c r="AA471" s="10">
        <v>0</v>
      </c>
      <c r="AB471" s="4">
        <v>0</v>
      </c>
      <c r="AC471" s="164">
        <f t="shared" ref="AC471:AC473" si="3061">+AE471</f>
        <v>0</v>
      </c>
      <c r="AD471" s="166" t="s">
        <v>1226</v>
      </c>
      <c r="AE471" s="3">
        <v>0</v>
      </c>
      <c r="AF471" s="4">
        <v>0</v>
      </c>
      <c r="AG471" s="3">
        <v>0</v>
      </c>
      <c r="AH471" s="4">
        <v>0</v>
      </c>
      <c r="AI471" s="164">
        <f t="shared" si="2982"/>
        <v>0</v>
      </c>
      <c r="AJ471" s="166" t="s">
        <v>1226</v>
      </c>
      <c r="AK471" s="164">
        <f t="shared" si="3045"/>
        <v>0</v>
      </c>
      <c r="AL471" s="166" t="s">
        <v>1226</v>
      </c>
      <c r="AM471" s="3">
        <v>0</v>
      </c>
      <c r="AN471" s="4">
        <v>0</v>
      </c>
      <c r="AO471" s="164">
        <f t="shared" si="2933"/>
        <v>0</v>
      </c>
      <c r="AP471" s="166" t="s">
        <v>1226</v>
      </c>
      <c r="AQ471" s="132"/>
      <c r="AR471" s="164">
        <f t="shared" si="2892"/>
        <v>0</v>
      </c>
      <c r="AS471" s="166" t="s">
        <v>1226</v>
      </c>
      <c r="AT471" s="164">
        <f t="shared" si="2893"/>
        <v>0</v>
      </c>
      <c r="AU471" s="166" t="s">
        <v>1226</v>
      </c>
      <c r="AV471" s="39">
        <v>0</v>
      </c>
      <c r="AW471" s="40">
        <v>0</v>
      </c>
      <c r="AX471" s="164">
        <f t="shared" si="2958"/>
        <v>0</v>
      </c>
      <c r="AY471" s="166" t="s">
        <v>1226</v>
      </c>
      <c r="AZ471" s="164">
        <f t="shared" si="2959"/>
        <v>0</v>
      </c>
      <c r="BA471" s="166" t="s">
        <v>1226</v>
      </c>
      <c r="BB471" s="164">
        <f t="shared" si="2960"/>
        <v>0</v>
      </c>
      <c r="BC471" s="166" t="s">
        <v>1226</v>
      </c>
      <c r="BD471" s="24">
        <v>0</v>
      </c>
      <c r="BE471" s="5">
        <v>0</v>
      </c>
      <c r="BF471" s="164">
        <f t="shared" ref="BF471" si="3062">+BH471</f>
        <v>0</v>
      </c>
      <c r="BG471" s="166" t="s">
        <v>1226</v>
      </c>
      <c r="BH471" s="164">
        <f t="shared" ref="BH471" si="3063">+BJ471</f>
        <v>0</v>
      </c>
      <c r="BI471" s="166" t="s">
        <v>1226</v>
      </c>
      <c r="BJ471" s="18">
        <v>0</v>
      </c>
      <c r="BK471" s="5">
        <v>0</v>
      </c>
      <c r="BL471" s="164">
        <f t="shared" si="2974"/>
        <v>0</v>
      </c>
      <c r="BM471" s="166" t="s">
        <v>1226</v>
      </c>
      <c r="BN471" s="164">
        <f t="shared" si="2975"/>
        <v>0</v>
      </c>
      <c r="BO471" s="166" t="s">
        <v>1226</v>
      </c>
      <c r="BP471" s="164">
        <f t="shared" si="2976"/>
        <v>0</v>
      </c>
      <c r="BQ471" s="166" t="s">
        <v>1226</v>
      </c>
      <c r="BR471" s="164">
        <f t="shared" ref="BR471" si="3064">+BP471</f>
        <v>0</v>
      </c>
      <c r="BS471" s="166" t="s">
        <v>1226</v>
      </c>
      <c r="BT471" s="135"/>
      <c r="BU471" s="164">
        <f t="shared" si="3050"/>
        <v>0</v>
      </c>
      <c r="BV471" s="166" t="s">
        <v>1226</v>
      </c>
      <c r="BW471" s="146">
        <v>0</v>
      </c>
      <c r="BX471" s="147">
        <v>0</v>
      </c>
      <c r="BY471" s="164">
        <f t="shared" si="2965"/>
        <v>0</v>
      </c>
      <c r="BZ471" s="166" t="s">
        <v>1226</v>
      </c>
      <c r="CA471" s="146"/>
      <c r="CB471" s="147"/>
      <c r="CC471" s="96"/>
      <c r="CD471" s="55"/>
      <c r="CE471" s="96"/>
      <c r="CF471" s="147"/>
      <c r="CG471" s="146"/>
      <c r="CH471" s="146"/>
      <c r="CI471" t="s">
        <v>130</v>
      </c>
    </row>
    <row r="472" spans="1:88" ht="16.5" hidden="1">
      <c r="A472" t="s">
        <v>1526</v>
      </c>
      <c r="B472">
        <v>20072</v>
      </c>
      <c r="D472" s="16" t="s">
        <v>828</v>
      </c>
      <c r="E472" t="s">
        <v>819</v>
      </c>
      <c r="G472" s="16" t="s">
        <v>1624</v>
      </c>
      <c r="H472" s="197" t="s">
        <v>1490</v>
      </c>
      <c r="I472" s="9"/>
      <c r="J472" s="21" t="s">
        <v>54</v>
      </c>
      <c r="K472" s="164">
        <f t="shared" si="3014"/>
        <v>0</v>
      </c>
      <c r="L472" s="166" t="s">
        <v>1226</v>
      </c>
      <c r="M472" s="10">
        <v>0</v>
      </c>
      <c r="N472" s="4">
        <v>0</v>
      </c>
      <c r="O472" s="3">
        <v>0</v>
      </c>
      <c r="P472" s="4">
        <v>0</v>
      </c>
      <c r="Q472" s="3">
        <v>0</v>
      </c>
      <c r="R472" s="4">
        <v>0</v>
      </c>
      <c r="S472" s="164">
        <f>+U472</f>
        <v>2</v>
      </c>
      <c r="T472" s="166" t="s">
        <v>1226</v>
      </c>
      <c r="U472" s="164">
        <f t="shared" ref="U472" si="3065">+W472</f>
        <v>2</v>
      </c>
      <c r="V472" s="166" t="s">
        <v>1226</v>
      </c>
      <c r="W472" s="10">
        <v>2</v>
      </c>
      <c r="X472" s="4">
        <v>0</v>
      </c>
      <c r="Y472" s="164">
        <f t="shared" ref="Y472" si="3066">+AA472</f>
        <v>2</v>
      </c>
      <c r="Z472" s="166" t="s">
        <v>1226</v>
      </c>
      <c r="AA472" s="164">
        <f t="shared" ref="AA472" si="3067">+AC472</f>
        <v>2</v>
      </c>
      <c r="AB472" s="166" t="s">
        <v>1226</v>
      </c>
      <c r="AC472" s="164">
        <f t="shared" ref="AC472" si="3068">+AE472</f>
        <v>2</v>
      </c>
      <c r="AD472" s="166" t="s">
        <v>1226</v>
      </c>
      <c r="AE472" s="3">
        <v>2</v>
      </c>
      <c r="AF472" s="4">
        <v>0</v>
      </c>
      <c r="AG472" s="3">
        <v>2</v>
      </c>
      <c r="AH472" s="4">
        <v>0</v>
      </c>
      <c r="AI472" s="164">
        <f>+AG472</f>
        <v>2</v>
      </c>
      <c r="AJ472" s="166" t="s">
        <v>1226</v>
      </c>
      <c r="AK472" s="164">
        <f>+AM472</f>
        <v>3</v>
      </c>
      <c r="AL472" s="166" t="s">
        <v>1226</v>
      </c>
      <c r="AM472" s="3">
        <v>3</v>
      </c>
      <c r="AN472" s="4">
        <v>0</v>
      </c>
      <c r="AO472" s="164">
        <f>+AM472</f>
        <v>3</v>
      </c>
      <c r="AP472" s="166" t="s">
        <v>1226</v>
      </c>
      <c r="AQ472" s="135"/>
      <c r="AR472" s="164">
        <f>+AT472</f>
        <v>0</v>
      </c>
      <c r="AS472" s="166" t="s">
        <v>1226</v>
      </c>
      <c r="AT472" s="164">
        <f>+AV472</f>
        <v>0</v>
      </c>
      <c r="AU472" s="166" t="s">
        <v>1226</v>
      </c>
      <c r="AV472" s="164">
        <f>+AX472</f>
        <v>0</v>
      </c>
      <c r="AW472" s="166" t="s">
        <v>1226</v>
      </c>
      <c r="AX472" s="164">
        <f>+AZ472</f>
        <v>0</v>
      </c>
      <c r="AY472" s="166" t="s">
        <v>1226</v>
      </c>
      <c r="AZ472" s="164">
        <f>+BB472</f>
        <v>0</v>
      </c>
      <c r="BA472" s="166" t="s">
        <v>1226</v>
      </c>
      <c r="BB472" s="164">
        <f>+BD472</f>
        <v>0</v>
      </c>
      <c r="BC472" s="166" t="s">
        <v>1226</v>
      </c>
      <c r="BD472" s="129">
        <v>0</v>
      </c>
      <c r="BE472" s="128">
        <v>0</v>
      </c>
      <c r="BF472" s="164">
        <f t="shared" ref="BF472" si="3069">+BH472</f>
        <v>0</v>
      </c>
      <c r="BG472" s="166" t="s">
        <v>1226</v>
      </c>
      <c r="BH472" s="164">
        <f t="shared" ref="BH472" si="3070">+BJ472</f>
        <v>0</v>
      </c>
      <c r="BI472" s="166" t="s">
        <v>1226</v>
      </c>
      <c r="BJ472" s="18">
        <v>0</v>
      </c>
      <c r="BK472" s="5">
        <v>0</v>
      </c>
      <c r="BL472" s="164">
        <f t="shared" ref="BL472" si="3071">+BJ472</f>
        <v>0</v>
      </c>
      <c r="BM472" s="166" t="s">
        <v>1226</v>
      </c>
      <c r="BN472" s="164">
        <f t="shared" ref="BN472" si="3072">+BL472</f>
        <v>0</v>
      </c>
      <c r="BO472" s="166" t="s">
        <v>1226</v>
      </c>
      <c r="BP472" s="164">
        <f t="shared" ref="BP472" si="3073">+BN472</f>
        <v>0</v>
      </c>
      <c r="BQ472" s="166" t="s">
        <v>1226</v>
      </c>
      <c r="BR472" s="164">
        <f t="shared" ref="BR472" si="3074">+BP472</f>
        <v>0</v>
      </c>
      <c r="BS472" s="166" t="s">
        <v>1226</v>
      </c>
      <c r="BT472" s="135"/>
      <c r="BU472" s="164">
        <f t="shared" si="3050"/>
        <v>0</v>
      </c>
      <c r="BV472" s="166" t="s">
        <v>1226</v>
      </c>
      <c r="BW472" s="146">
        <v>0</v>
      </c>
      <c r="BX472" s="147">
        <v>0</v>
      </c>
      <c r="BY472" s="164">
        <f t="shared" ref="BY472" si="3075">+BW472</f>
        <v>0</v>
      </c>
      <c r="BZ472" s="166" t="s">
        <v>1226</v>
      </c>
      <c r="CA472" s="146"/>
      <c r="CB472" s="147"/>
      <c r="CC472" s="96"/>
      <c r="CD472" s="55"/>
      <c r="CE472" s="96">
        <v>1</v>
      </c>
      <c r="CF472" s="147">
        <v>0</v>
      </c>
      <c r="CG472" s="147"/>
      <c r="CH472" s="147"/>
      <c r="CI472" s="103" t="s">
        <v>702</v>
      </c>
      <c r="CJ472" t="s">
        <v>701</v>
      </c>
    </row>
    <row r="473" spans="1:88" ht="16.5" hidden="1">
      <c r="A473" t="s">
        <v>1526</v>
      </c>
      <c r="B473" t="s">
        <v>52</v>
      </c>
      <c r="D473" s="16" t="s">
        <v>828</v>
      </c>
      <c r="E473" t="s">
        <v>819</v>
      </c>
      <c r="G473" s="16" t="s">
        <v>1624</v>
      </c>
      <c r="H473" s="197" t="s">
        <v>1489</v>
      </c>
      <c r="I473" s="9"/>
      <c r="J473" s="21" t="s">
        <v>54</v>
      </c>
      <c r="K473" s="164" t="str">
        <f t="shared" si="3014"/>
        <v>?</v>
      </c>
      <c r="L473" s="166" t="s">
        <v>1226</v>
      </c>
      <c r="M473" s="10" t="s">
        <v>52</v>
      </c>
      <c r="N473" s="4">
        <v>0</v>
      </c>
      <c r="O473" s="3">
        <v>0</v>
      </c>
      <c r="P473" s="4">
        <v>0</v>
      </c>
      <c r="Q473" s="164">
        <f>+S473</f>
        <v>0</v>
      </c>
      <c r="R473" s="166" t="s">
        <v>1226</v>
      </c>
      <c r="S473" s="164">
        <f>+U473</f>
        <v>0</v>
      </c>
      <c r="T473" s="166" t="s">
        <v>1226</v>
      </c>
      <c r="U473" s="164">
        <f t="shared" ref="U473" si="3076">+W473</f>
        <v>0</v>
      </c>
      <c r="V473" s="166" t="s">
        <v>1226</v>
      </c>
      <c r="W473" s="164">
        <f t="shared" ref="W473" si="3077">+Y473</f>
        <v>0</v>
      </c>
      <c r="X473" s="166" t="s">
        <v>1226</v>
      </c>
      <c r="Y473" s="164">
        <f t="shared" ref="Y473" si="3078">+AA473</f>
        <v>0</v>
      </c>
      <c r="Z473" s="166" t="s">
        <v>1226</v>
      </c>
      <c r="AA473" s="164">
        <f t="shared" ref="AA473" si="3079">+AC473</f>
        <v>0</v>
      </c>
      <c r="AB473" s="166" t="s">
        <v>1226</v>
      </c>
      <c r="AC473" s="164">
        <f t="shared" si="3061"/>
        <v>0</v>
      </c>
      <c r="AD473" s="166" t="s">
        <v>1226</v>
      </c>
      <c r="AE473" s="164">
        <f t="shared" ref="AE473" si="3080">+AG473</f>
        <v>0</v>
      </c>
      <c r="AF473" s="166" t="s">
        <v>1226</v>
      </c>
      <c r="AG473" s="164">
        <f t="shared" ref="AG473" si="3081">+AI473</f>
        <v>0</v>
      </c>
      <c r="AH473" s="166" t="s">
        <v>1226</v>
      </c>
      <c r="AI473" s="164">
        <v>0</v>
      </c>
      <c r="AJ473" s="166" t="s">
        <v>1226</v>
      </c>
      <c r="AK473" s="164">
        <f t="shared" si="3045"/>
        <v>0</v>
      </c>
      <c r="AL473" s="166" t="s">
        <v>1226</v>
      </c>
      <c r="AM473" s="164">
        <f t="shared" ref="AM473" si="3082">+AO473</f>
        <v>0</v>
      </c>
      <c r="AN473" s="166" t="s">
        <v>1226</v>
      </c>
      <c r="AO473" s="164">
        <v>0</v>
      </c>
      <c r="AP473" s="166" t="s">
        <v>1226</v>
      </c>
      <c r="AQ473" s="132"/>
      <c r="AR473" s="164">
        <f t="shared" si="2892"/>
        <v>0</v>
      </c>
      <c r="AS473" s="166" t="s">
        <v>1226</v>
      </c>
      <c r="AT473" s="164">
        <f t="shared" si="2893"/>
        <v>0</v>
      </c>
      <c r="AU473" s="166" t="s">
        <v>1226</v>
      </c>
      <c r="AV473" s="39">
        <v>0</v>
      </c>
      <c r="AW473" s="40">
        <v>0</v>
      </c>
      <c r="AX473" s="164">
        <f t="shared" si="2958"/>
        <v>0</v>
      </c>
      <c r="AY473" s="166" t="s">
        <v>1226</v>
      </c>
      <c r="AZ473" s="164">
        <f t="shared" si="2959"/>
        <v>0</v>
      </c>
      <c r="BA473" s="166" t="s">
        <v>1226</v>
      </c>
      <c r="BB473" s="164">
        <f t="shared" si="2960"/>
        <v>0</v>
      </c>
      <c r="BC473" s="166" t="s">
        <v>1226</v>
      </c>
      <c r="BD473" s="164">
        <f t="shared" ref="BD473" si="3083">+BF473</f>
        <v>0</v>
      </c>
      <c r="BE473" s="166" t="s">
        <v>1226</v>
      </c>
      <c r="BF473" s="164">
        <v>0</v>
      </c>
      <c r="BG473" s="166" t="s">
        <v>1226</v>
      </c>
      <c r="BH473" s="164">
        <f t="shared" ref="BH473" si="3084">+BF473</f>
        <v>0</v>
      </c>
      <c r="BI473" s="166" t="s">
        <v>1226</v>
      </c>
      <c r="BJ473" s="164">
        <f t="shared" ref="BJ473" si="3085">+BH473</f>
        <v>0</v>
      </c>
      <c r="BK473" s="166" t="s">
        <v>1226</v>
      </c>
      <c r="BL473" s="164">
        <f t="shared" si="2974"/>
        <v>0</v>
      </c>
      <c r="BM473" s="166" t="s">
        <v>1226</v>
      </c>
      <c r="BN473" s="164">
        <f t="shared" si="2975"/>
        <v>0</v>
      </c>
      <c r="BO473" s="166" t="s">
        <v>1226</v>
      </c>
      <c r="BP473" s="164">
        <f t="shared" si="2976"/>
        <v>0</v>
      </c>
      <c r="BQ473" s="166" t="s">
        <v>1226</v>
      </c>
      <c r="BR473" s="164">
        <f t="shared" ref="BR473" si="3086">+BP473</f>
        <v>0</v>
      </c>
      <c r="BS473" s="166" t="s">
        <v>1226</v>
      </c>
      <c r="BT473" s="132"/>
      <c r="BU473" s="146" t="s">
        <v>52</v>
      </c>
      <c r="BV473" s="147">
        <v>0</v>
      </c>
      <c r="BW473" s="164" t="str">
        <f t="shared" ref="BW473" si="3087">+BU473</f>
        <v>?</v>
      </c>
      <c r="BX473" s="166" t="s">
        <v>1226</v>
      </c>
      <c r="BY473" s="164" t="str">
        <f t="shared" si="2965"/>
        <v>?</v>
      </c>
      <c r="BZ473" s="166" t="s">
        <v>1226</v>
      </c>
      <c r="CA473" s="146"/>
      <c r="CB473" s="147"/>
      <c r="CC473" s="96"/>
      <c r="CD473" s="55"/>
      <c r="CE473" s="96"/>
      <c r="CF473" s="147"/>
      <c r="CG473" s="146"/>
      <c r="CH473" s="146"/>
      <c r="CI473" t="s">
        <v>699</v>
      </c>
    </row>
    <row r="474" spans="1:88" ht="16.5" hidden="1">
      <c r="A474" t="s">
        <v>1526</v>
      </c>
      <c r="B474">
        <v>0</v>
      </c>
      <c r="D474" s="16" t="s">
        <v>828</v>
      </c>
      <c r="E474" t="s">
        <v>871</v>
      </c>
      <c r="G474" s="16" t="s">
        <v>1624</v>
      </c>
      <c r="H474" s="197" t="s">
        <v>1496</v>
      </c>
      <c r="I474" s="9"/>
      <c r="J474" s="9"/>
      <c r="K474" s="164">
        <v>0</v>
      </c>
      <c r="L474" s="166" t="s">
        <v>1226</v>
      </c>
      <c r="M474" s="10">
        <v>2</v>
      </c>
      <c r="N474" s="4"/>
      <c r="O474" s="3">
        <v>0</v>
      </c>
      <c r="P474" s="4">
        <v>0</v>
      </c>
      <c r="Q474" s="3">
        <v>0</v>
      </c>
      <c r="R474" s="4">
        <v>0</v>
      </c>
      <c r="S474" s="164">
        <f>+U474</f>
        <v>0</v>
      </c>
      <c r="T474" s="166" t="s">
        <v>1226</v>
      </c>
      <c r="U474" s="164">
        <f t="shared" ref="U474:U475" si="3088">+W474</f>
        <v>0</v>
      </c>
      <c r="V474" s="166" t="s">
        <v>1226</v>
      </c>
      <c r="W474" s="10">
        <v>0</v>
      </c>
      <c r="X474" s="4">
        <v>0</v>
      </c>
      <c r="Y474" s="164">
        <f t="shared" ref="Y474" si="3089">+AA474</f>
        <v>0</v>
      </c>
      <c r="Z474" s="166" t="s">
        <v>1226</v>
      </c>
      <c r="AA474" s="164">
        <f t="shared" ref="AA474" si="3090">+AC474</f>
        <v>0</v>
      </c>
      <c r="AB474" s="166" t="s">
        <v>1226</v>
      </c>
      <c r="AC474" s="164">
        <f t="shared" ref="AC474:AC475" si="3091">+AE474</f>
        <v>0</v>
      </c>
      <c r="AD474" s="166" t="s">
        <v>1226</v>
      </c>
      <c r="AE474" s="3">
        <v>0</v>
      </c>
      <c r="AF474" s="4">
        <v>0</v>
      </c>
      <c r="AG474" s="3">
        <v>0</v>
      </c>
      <c r="AH474" s="4">
        <v>0</v>
      </c>
      <c r="AI474" s="164">
        <f t="shared" ref="AI474" si="3092">+AG474</f>
        <v>0</v>
      </c>
      <c r="AJ474" s="166" t="s">
        <v>1226</v>
      </c>
      <c r="AK474" s="164">
        <f t="shared" ref="AK474:AK478" si="3093">+AM474</f>
        <v>0</v>
      </c>
      <c r="AL474" s="166" t="s">
        <v>1226</v>
      </c>
      <c r="AM474" s="3">
        <v>0</v>
      </c>
      <c r="AN474" s="4">
        <v>0</v>
      </c>
      <c r="AO474" s="164">
        <f t="shared" si="2933"/>
        <v>0</v>
      </c>
      <c r="AP474" s="166" t="s">
        <v>1226</v>
      </c>
      <c r="AQ474" s="135"/>
      <c r="AR474" s="164" t="str">
        <f t="shared" si="2892"/>
        <v>r</v>
      </c>
      <c r="AS474" s="166" t="s">
        <v>1226</v>
      </c>
      <c r="AT474" s="164" t="str">
        <f t="shared" si="2893"/>
        <v>r</v>
      </c>
      <c r="AU474" s="166" t="s">
        <v>1226</v>
      </c>
      <c r="AV474" s="164" t="str">
        <f t="shared" ref="AV474" si="3094">+AX474</f>
        <v>r</v>
      </c>
      <c r="AW474" s="166" t="s">
        <v>1226</v>
      </c>
      <c r="AX474" s="164" t="str">
        <f t="shared" si="2958"/>
        <v>r</v>
      </c>
      <c r="AY474" s="166" t="s">
        <v>1226</v>
      </c>
      <c r="AZ474" s="164" t="str">
        <f t="shared" si="2959"/>
        <v>r</v>
      </c>
      <c r="BA474" s="166" t="s">
        <v>1226</v>
      </c>
      <c r="BB474" s="164" t="str">
        <f t="shared" si="2960"/>
        <v>r</v>
      </c>
      <c r="BC474" s="166" t="s">
        <v>1226</v>
      </c>
      <c r="BD474" s="129" t="s">
        <v>937</v>
      </c>
      <c r="BE474" s="128"/>
      <c r="BF474" s="164" t="str">
        <f t="shared" ref="BF474" si="3095">+BD474</f>
        <v>r</v>
      </c>
      <c r="BG474" s="166" t="s">
        <v>1226</v>
      </c>
      <c r="BH474" s="164" t="str">
        <f t="shared" ref="BH474" si="3096">+BF474</f>
        <v>r</v>
      </c>
      <c r="BI474" s="166" t="s">
        <v>1226</v>
      </c>
      <c r="BJ474" s="164" t="str">
        <f t="shared" ref="BJ474" si="3097">+BH474</f>
        <v>r</v>
      </c>
      <c r="BK474" s="166" t="s">
        <v>1226</v>
      </c>
      <c r="BL474" s="164">
        <v>0</v>
      </c>
      <c r="BM474" s="166" t="s">
        <v>1226</v>
      </c>
      <c r="BN474" s="164">
        <f t="shared" ref="BN474" si="3098">+BL474</f>
        <v>0</v>
      </c>
      <c r="BO474" s="166" t="s">
        <v>1226</v>
      </c>
      <c r="BP474" s="164">
        <f t="shared" ref="BP474" si="3099">+BN474</f>
        <v>0</v>
      </c>
      <c r="BQ474" s="166" t="s">
        <v>1226</v>
      </c>
      <c r="BR474" s="164">
        <f t="shared" ref="BR474" si="3100">+BP474</f>
        <v>0</v>
      </c>
      <c r="BS474" s="166" t="s">
        <v>1226</v>
      </c>
      <c r="BT474" s="135"/>
      <c r="BU474" s="164">
        <f>+BW474</f>
        <v>0</v>
      </c>
      <c r="BV474" s="166" t="s">
        <v>1226</v>
      </c>
      <c r="BW474" s="146">
        <v>0</v>
      </c>
      <c r="BX474" s="147">
        <v>0</v>
      </c>
      <c r="BY474" s="164">
        <f t="shared" si="2965"/>
        <v>0</v>
      </c>
      <c r="BZ474" s="166" t="s">
        <v>1226</v>
      </c>
      <c r="CA474" s="146"/>
      <c r="CB474" s="147"/>
      <c r="CC474" s="96"/>
      <c r="CD474" s="55"/>
      <c r="CE474" s="96"/>
      <c r="CF474" s="147"/>
      <c r="CG474" s="146"/>
      <c r="CH474" s="146"/>
    </row>
    <row r="475" spans="1:88" ht="16.5" hidden="1">
      <c r="A475" t="s">
        <v>1526</v>
      </c>
      <c r="B475">
        <v>20105</v>
      </c>
      <c r="D475" s="16" t="s">
        <v>709</v>
      </c>
      <c r="E475" t="s">
        <v>819</v>
      </c>
      <c r="G475" s="16" t="s">
        <v>1624</v>
      </c>
      <c r="H475" s="197" t="s">
        <v>1491</v>
      </c>
      <c r="I475" s="9"/>
      <c r="J475" s="9"/>
      <c r="K475" s="392">
        <f>+M475</f>
        <v>4</v>
      </c>
      <c r="L475" s="166">
        <f>+N475</f>
        <v>2</v>
      </c>
      <c r="M475" s="10">
        <v>4</v>
      </c>
      <c r="N475" s="4">
        <v>2</v>
      </c>
      <c r="O475" s="3">
        <v>2</v>
      </c>
      <c r="P475" s="4">
        <v>1</v>
      </c>
      <c r="Q475" s="3">
        <v>0</v>
      </c>
      <c r="R475" s="4">
        <v>0</v>
      </c>
      <c r="S475" s="164">
        <f>+U475</f>
        <v>0</v>
      </c>
      <c r="T475" s="166" t="s">
        <v>1226</v>
      </c>
      <c r="U475" s="164">
        <f t="shared" si="3088"/>
        <v>0</v>
      </c>
      <c r="V475" s="166" t="s">
        <v>1226</v>
      </c>
      <c r="W475" s="10">
        <v>0</v>
      </c>
      <c r="X475" s="4">
        <v>0</v>
      </c>
      <c r="Y475" s="10">
        <v>0</v>
      </c>
      <c r="Z475" s="4">
        <v>0</v>
      </c>
      <c r="AA475" s="164">
        <f>+Y475</f>
        <v>0</v>
      </c>
      <c r="AB475" s="166" t="s">
        <v>1226</v>
      </c>
      <c r="AC475" s="164">
        <f t="shared" si="3091"/>
        <v>1</v>
      </c>
      <c r="AD475" s="166" t="s">
        <v>1226</v>
      </c>
      <c r="AE475" s="3">
        <v>1</v>
      </c>
      <c r="AF475" s="4">
        <v>0</v>
      </c>
      <c r="AG475" s="3">
        <v>0</v>
      </c>
      <c r="AH475" s="4">
        <v>0</v>
      </c>
      <c r="AI475" s="3">
        <v>0</v>
      </c>
      <c r="AJ475" s="4">
        <v>0</v>
      </c>
      <c r="AK475" s="164">
        <f t="shared" si="3093"/>
        <v>2</v>
      </c>
      <c r="AL475" s="166" t="s">
        <v>1226</v>
      </c>
      <c r="AM475" s="3">
        <v>2</v>
      </c>
      <c r="AN475" s="4">
        <v>0</v>
      </c>
      <c r="AO475" s="164">
        <f t="shared" ref="AO475" si="3101">+AM475</f>
        <v>2</v>
      </c>
      <c r="AP475" s="166" t="s">
        <v>1226</v>
      </c>
      <c r="AQ475" s="135"/>
      <c r="AR475" s="164">
        <f t="shared" ref="AR475" si="3102">+AT475</f>
        <v>2</v>
      </c>
      <c r="AS475" s="166" t="s">
        <v>1226</v>
      </c>
      <c r="AT475" s="164">
        <f t="shared" ref="AT475" si="3103">+AV475</f>
        <v>2</v>
      </c>
      <c r="AU475" s="166" t="s">
        <v>1226</v>
      </c>
      <c r="AV475" s="164">
        <f t="shared" ref="AV475" si="3104">+AX475</f>
        <v>2</v>
      </c>
      <c r="AW475" s="166" t="s">
        <v>1226</v>
      </c>
      <c r="AX475" s="164">
        <f t="shared" ref="AX475" si="3105">+AZ475</f>
        <v>2</v>
      </c>
      <c r="AY475" s="166" t="s">
        <v>1226</v>
      </c>
      <c r="AZ475" s="164">
        <f t="shared" ref="AZ475" si="3106">+BB475</f>
        <v>2</v>
      </c>
      <c r="BA475" s="166" t="s">
        <v>1226</v>
      </c>
      <c r="BB475" s="164">
        <f t="shared" ref="BB475" si="3107">+BD475</f>
        <v>2</v>
      </c>
      <c r="BC475" s="166" t="s">
        <v>1226</v>
      </c>
      <c r="BD475" s="209">
        <v>2</v>
      </c>
      <c r="BE475" s="174">
        <v>0</v>
      </c>
      <c r="BF475" s="164">
        <v>0</v>
      </c>
      <c r="BG475" s="166" t="s">
        <v>1226</v>
      </c>
      <c r="BH475" s="164">
        <v>0</v>
      </c>
      <c r="BI475" s="166" t="s">
        <v>1226</v>
      </c>
      <c r="BJ475" s="18">
        <v>7</v>
      </c>
      <c r="BK475" s="5">
        <v>0</v>
      </c>
      <c r="BL475" s="164">
        <f t="shared" si="2974"/>
        <v>7</v>
      </c>
      <c r="BM475" s="166" t="s">
        <v>1226</v>
      </c>
      <c r="BN475" s="164">
        <f t="shared" si="2975"/>
        <v>7</v>
      </c>
      <c r="BO475" s="166" t="s">
        <v>1226</v>
      </c>
      <c r="BP475" s="164">
        <f t="shared" si="2976"/>
        <v>7</v>
      </c>
      <c r="BQ475" s="166" t="s">
        <v>1226</v>
      </c>
      <c r="BR475" s="164">
        <f t="shared" ref="BR475" si="3108">+BP475</f>
        <v>7</v>
      </c>
      <c r="BS475" s="166" t="s">
        <v>1226</v>
      </c>
      <c r="BT475" s="200">
        <v>42614</v>
      </c>
      <c r="BU475" s="164">
        <f t="shared" ref="BU475" si="3109">+BW475</f>
        <v>6</v>
      </c>
      <c r="BV475" s="147"/>
      <c r="BW475" s="96">
        <v>6</v>
      </c>
      <c r="BX475" s="147">
        <v>0</v>
      </c>
      <c r="BY475" s="164">
        <f t="shared" si="2965"/>
        <v>6</v>
      </c>
      <c r="BZ475" s="166" t="s">
        <v>1226</v>
      </c>
      <c r="CA475" s="146"/>
      <c r="CB475" s="147"/>
      <c r="CC475" s="96"/>
      <c r="CD475" s="55"/>
      <c r="CE475" s="96">
        <v>2</v>
      </c>
      <c r="CF475" s="147">
        <v>0</v>
      </c>
      <c r="CG475" s="146"/>
      <c r="CH475" s="146"/>
      <c r="CI475" s="38" t="s">
        <v>148</v>
      </c>
      <c r="CJ475" t="s">
        <v>710</v>
      </c>
    </row>
    <row r="476" spans="1:88" ht="16.5" hidden="1">
      <c r="A476" t="s">
        <v>1526</v>
      </c>
      <c r="B476">
        <v>20074</v>
      </c>
      <c r="D476" s="16" t="s">
        <v>654</v>
      </c>
      <c r="E476" t="s">
        <v>819</v>
      </c>
      <c r="G476" s="16" t="s">
        <v>1624</v>
      </c>
      <c r="H476" s="197" t="s">
        <v>1563</v>
      </c>
      <c r="I476" s="9"/>
      <c r="J476" s="9"/>
      <c r="K476" s="164">
        <v>0</v>
      </c>
      <c r="L476" s="166" t="s">
        <v>1226</v>
      </c>
      <c r="M476" s="164">
        <v>0</v>
      </c>
      <c r="N476" s="166" t="s">
        <v>1226</v>
      </c>
      <c r="O476" s="164">
        <v>0</v>
      </c>
      <c r="P476" s="166" t="s">
        <v>1226</v>
      </c>
      <c r="Q476" s="164">
        <v>0</v>
      </c>
      <c r="R476" s="166" t="s">
        <v>1226</v>
      </c>
      <c r="S476" s="164">
        <v>0</v>
      </c>
      <c r="T476" s="166" t="s">
        <v>1226</v>
      </c>
      <c r="U476" s="164">
        <v>0</v>
      </c>
      <c r="V476" s="166" t="s">
        <v>1226</v>
      </c>
      <c r="W476" s="164">
        <v>0</v>
      </c>
      <c r="X476" s="166" t="s">
        <v>1226</v>
      </c>
      <c r="Y476" s="164">
        <v>0</v>
      </c>
      <c r="Z476" s="166" t="s">
        <v>1226</v>
      </c>
      <c r="AA476" s="164">
        <v>0</v>
      </c>
      <c r="AB476" s="166" t="s">
        <v>1226</v>
      </c>
      <c r="AC476" s="3">
        <v>0</v>
      </c>
      <c r="AD476" s="4">
        <v>0</v>
      </c>
      <c r="AE476" s="164">
        <f t="shared" ref="AE476" si="3110">+AG476</f>
        <v>0</v>
      </c>
      <c r="AF476" s="166" t="s">
        <v>1226</v>
      </c>
      <c r="AG476" s="3">
        <v>0</v>
      </c>
      <c r="AH476" s="4">
        <v>0</v>
      </c>
      <c r="AI476" s="3">
        <v>0</v>
      </c>
      <c r="AJ476" s="4">
        <v>0</v>
      </c>
      <c r="AK476" s="164">
        <f t="shared" ref="AK476" si="3111">+AM476</f>
        <v>0</v>
      </c>
      <c r="AL476" s="166" t="s">
        <v>1226</v>
      </c>
      <c r="AM476" s="3">
        <v>0</v>
      </c>
      <c r="AN476" s="4">
        <v>0</v>
      </c>
      <c r="AO476" s="164">
        <v>0</v>
      </c>
      <c r="AP476" s="166" t="s">
        <v>1226</v>
      </c>
      <c r="AQ476" s="135"/>
      <c r="AR476" s="164">
        <v>0</v>
      </c>
      <c r="AS476" s="166" t="s">
        <v>1226</v>
      </c>
      <c r="AT476" s="164">
        <v>0</v>
      </c>
      <c r="AU476" s="166" t="s">
        <v>1226</v>
      </c>
      <c r="AV476" s="164">
        <v>0</v>
      </c>
      <c r="AW476" s="166" t="s">
        <v>1226</v>
      </c>
      <c r="AX476" s="164">
        <v>0</v>
      </c>
      <c r="AY476" s="166" t="s">
        <v>1226</v>
      </c>
      <c r="AZ476" s="164">
        <v>0</v>
      </c>
      <c r="BA476" s="166" t="s">
        <v>1226</v>
      </c>
      <c r="BB476" s="164">
        <v>0</v>
      </c>
      <c r="BC476" s="166" t="s">
        <v>1226</v>
      </c>
      <c r="BD476" s="164">
        <v>0</v>
      </c>
      <c r="BE476" s="166" t="s">
        <v>1226</v>
      </c>
      <c r="BF476" s="164">
        <v>0</v>
      </c>
      <c r="BG476" s="166" t="s">
        <v>1226</v>
      </c>
      <c r="BH476" s="164">
        <v>0</v>
      </c>
      <c r="BI476" s="166" t="s">
        <v>1226</v>
      </c>
      <c r="BJ476" s="18">
        <v>0</v>
      </c>
      <c r="BK476" s="5">
        <v>0</v>
      </c>
      <c r="BL476" s="164">
        <f t="shared" si="2974"/>
        <v>0</v>
      </c>
      <c r="BM476" s="166" t="s">
        <v>1226</v>
      </c>
      <c r="BN476" s="164">
        <f t="shared" si="2975"/>
        <v>0</v>
      </c>
      <c r="BO476" s="166" t="s">
        <v>1226</v>
      </c>
      <c r="BP476" s="164">
        <f t="shared" si="2976"/>
        <v>0</v>
      </c>
      <c r="BQ476" s="166" t="s">
        <v>1226</v>
      </c>
      <c r="BR476" s="164">
        <f t="shared" ref="BR476" si="3112">+BP476</f>
        <v>0</v>
      </c>
      <c r="BS476" s="166" t="s">
        <v>1226</v>
      </c>
      <c r="BT476" s="200"/>
      <c r="BU476" s="164">
        <v>0</v>
      </c>
      <c r="BV476" s="166" t="s">
        <v>1226</v>
      </c>
      <c r="BW476" s="164">
        <f t="shared" ref="BW476" si="3113">+BU476</f>
        <v>0</v>
      </c>
      <c r="BX476" s="166" t="s">
        <v>1226</v>
      </c>
      <c r="BY476" s="164">
        <f t="shared" si="2965"/>
        <v>0</v>
      </c>
      <c r="BZ476" s="166" t="s">
        <v>1226</v>
      </c>
      <c r="CA476" s="146"/>
      <c r="CB476" s="147"/>
      <c r="CC476" s="96"/>
      <c r="CD476" s="55"/>
      <c r="CE476" s="96"/>
      <c r="CF476" s="147"/>
      <c r="CG476" s="146"/>
      <c r="CH476" s="146"/>
      <c r="CI476" s="103" t="s">
        <v>156</v>
      </c>
      <c r="CJ476" t="s">
        <v>655</v>
      </c>
    </row>
    <row r="477" spans="1:88" ht="16.5" hidden="1">
      <c r="A477" t="s">
        <v>1526</v>
      </c>
      <c r="B477" t="s">
        <v>52</v>
      </c>
      <c r="D477" s="16" t="s">
        <v>1646</v>
      </c>
      <c r="E477" t="s">
        <v>819</v>
      </c>
      <c r="G477" s="16" t="s">
        <v>1624</v>
      </c>
      <c r="H477" s="197" t="s">
        <v>1647</v>
      </c>
      <c r="I477" s="164">
        <f>+K477</f>
        <v>1</v>
      </c>
      <c r="J477" s="166" t="s">
        <v>1226</v>
      </c>
      <c r="K477" s="164">
        <f>+M477</f>
        <v>1</v>
      </c>
      <c r="L477" s="166" t="s">
        <v>1226</v>
      </c>
      <c r="M477" s="10">
        <v>1</v>
      </c>
      <c r="N477" s="4">
        <v>0</v>
      </c>
      <c r="O477" s="10">
        <v>1</v>
      </c>
      <c r="P477" s="4">
        <v>0</v>
      </c>
      <c r="Q477" s="10">
        <v>1</v>
      </c>
      <c r="R477" s="4">
        <v>0</v>
      </c>
      <c r="S477" s="10">
        <v>1</v>
      </c>
      <c r="T477" s="4">
        <v>0</v>
      </c>
      <c r="U477" s="164">
        <f t="shared" ref="U477" si="3114">+S477</f>
        <v>1</v>
      </c>
      <c r="V477" s="166" t="s">
        <v>1226</v>
      </c>
      <c r="W477" s="10">
        <v>1</v>
      </c>
      <c r="X477" s="4">
        <v>0</v>
      </c>
      <c r="Y477" s="164">
        <f>+AA477</f>
        <v>1</v>
      </c>
      <c r="Z477" s="166" t="s">
        <v>1226</v>
      </c>
      <c r="AA477" s="164">
        <f t="shared" ref="AA477" si="3115">+AC477</f>
        <v>1</v>
      </c>
      <c r="AB477" s="166" t="s">
        <v>1226</v>
      </c>
      <c r="AC477" s="164">
        <f t="shared" ref="AC477" si="3116">+AE477</f>
        <v>1</v>
      </c>
      <c r="AD477" s="166" t="s">
        <v>1226</v>
      </c>
      <c r="AE477" s="3">
        <v>1</v>
      </c>
      <c r="AF477" s="4">
        <v>0</v>
      </c>
      <c r="AG477" s="3">
        <v>1</v>
      </c>
      <c r="AH477" s="4">
        <v>0</v>
      </c>
      <c r="AI477" s="164">
        <f t="shared" ref="AI477" si="3117">+AG477</f>
        <v>1</v>
      </c>
      <c r="AJ477" s="166" t="s">
        <v>1226</v>
      </c>
      <c r="AK477" s="164">
        <f t="shared" ref="AK477" si="3118">+AI477</f>
        <v>1</v>
      </c>
      <c r="AL477" s="166" t="s">
        <v>1226</v>
      </c>
      <c r="AM477" s="3">
        <v>0</v>
      </c>
      <c r="AN477" s="4">
        <v>0</v>
      </c>
      <c r="AO477" s="164">
        <f t="shared" ref="AO477" si="3119">+AM477</f>
        <v>0</v>
      </c>
      <c r="AP477" s="166" t="s">
        <v>1226</v>
      </c>
      <c r="AQ477" s="135"/>
      <c r="AR477" s="164">
        <f t="shared" ref="AR477" si="3120">+AT477</f>
        <v>1</v>
      </c>
      <c r="AS477" s="166" t="s">
        <v>1226</v>
      </c>
      <c r="AT477" s="164">
        <f t="shared" ref="AT477" si="3121">+AV477</f>
        <v>1</v>
      </c>
      <c r="AU477" s="166" t="s">
        <v>1226</v>
      </c>
      <c r="AV477" s="164">
        <f t="shared" ref="AV477" si="3122">+AX477</f>
        <v>1</v>
      </c>
      <c r="AW477" s="166" t="s">
        <v>1226</v>
      </c>
      <c r="AX477" s="164">
        <f t="shared" ref="AX477" si="3123">+AZ477</f>
        <v>1</v>
      </c>
      <c r="AY477" s="166" t="s">
        <v>1226</v>
      </c>
      <c r="AZ477" s="164">
        <f t="shared" ref="AZ477" si="3124">+BB477</f>
        <v>1</v>
      </c>
      <c r="BA477" s="166" t="s">
        <v>1226</v>
      </c>
      <c r="BB477" s="164">
        <f t="shared" ref="BB477" si="3125">+BD477</f>
        <v>1</v>
      </c>
      <c r="BC477" s="166" t="s">
        <v>1226</v>
      </c>
      <c r="BD477" s="3">
        <v>1</v>
      </c>
      <c r="BE477" s="4">
        <v>0</v>
      </c>
      <c r="BF477" s="164">
        <f t="shared" ref="BF477" si="3126">+BD477</f>
        <v>1</v>
      </c>
      <c r="BG477" s="166" t="s">
        <v>1226</v>
      </c>
      <c r="BH477" s="164">
        <f t="shared" ref="BH477" si="3127">+BF477</f>
        <v>1</v>
      </c>
      <c r="BI477" s="166" t="s">
        <v>1226</v>
      </c>
      <c r="BJ477" s="164">
        <f t="shared" ref="BJ477" si="3128">+BH477</f>
        <v>1</v>
      </c>
      <c r="BK477" s="166" t="s">
        <v>1226</v>
      </c>
      <c r="BL477" s="164">
        <f t="shared" si="2974"/>
        <v>1</v>
      </c>
      <c r="BM477" s="166" t="s">
        <v>1226</v>
      </c>
      <c r="BN477" s="164">
        <f t="shared" si="2975"/>
        <v>1</v>
      </c>
      <c r="BO477" s="166" t="s">
        <v>1226</v>
      </c>
      <c r="BP477" s="164">
        <f t="shared" si="2976"/>
        <v>1</v>
      </c>
      <c r="BQ477" s="166" t="s">
        <v>1226</v>
      </c>
      <c r="BR477" s="164">
        <f t="shared" ref="BR477" si="3129">+BP477</f>
        <v>1</v>
      </c>
      <c r="BS477" s="166" t="s">
        <v>1226</v>
      </c>
      <c r="BT477" s="200"/>
      <c r="BU477" s="164">
        <f>+BW477</f>
        <v>1</v>
      </c>
      <c r="BV477" s="166" t="s">
        <v>1226</v>
      </c>
      <c r="BW477" s="96">
        <v>1</v>
      </c>
      <c r="BX477" s="147">
        <v>0</v>
      </c>
      <c r="BY477" s="164">
        <f t="shared" si="2965"/>
        <v>1</v>
      </c>
      <c r="BZ477" s="166" t="s">
        <v>1226</v>
      </c>
      <c r="CA477" s="146"/>
      <c r="CB477" s="147"/>
      <c r="CC477" s="96"/>
      <c r="CD477" s="55"/>
      <c r="CE477" s="96"/>
      <c r="CF477" s="147"/>
      <c r="CG477" s="146"/>
      <c r="CH477" s="146"/>
      <c r="CI477" s="38" t="s">
        <v>148</v>
      </c>
    </row>
    <row r="478" spans="1:88" ht="16.5" hidden="1">
      <c r="A478" t="s">
        <v>1526</v>
      </c>
      <c r="B478">
        <v>0</v>
      </c>
      <c r="D478" s="16" t="s">
        <v>1564</v>
      </c>
      <c r="E478" t="s">
        <v>871</v>
      </c>
      <c r="G478" s="16" t="s">
        <v>1624</v>
      </c>
      <c r="H478" s="197" t="s">
        <v>1550</v>
      </c>
      <c r="I478" s="9"/>
      <c r="J478" s="9"/>
      <c r="K478" s="164">
        <v>0</v>
      </c>
      <c r="L478" s="166" t="s">
        <v>1226</v>
      </c>
      <c r="M478" s="10">
        <v>0</v>
      </c>
      <c r="N478" s="4">
        <v>0</v>
      </c>
      <c r="O478" s="3">
        <v>0</v>
      </c>
      <c r="P478" s="4">
        <v>0</v>
      </c>
      <c r="Q478" s="3">
        <v>0</v>
      </c>
      <c r="R478" s="4">
        <v>0</v>
      </c>
      <c r="S478" s="164">
        <f>+U478</f>
        <v>0</v>
      </c>
      <c r="T478" s="166" t="s">
        <v>1226</v>
      </c>
      <c r="U478" s="164">
        <f t="shared" ref="U478" si="3130">+W478</f>
        <v>0</v>
      </c>
      <c r="V478" s="166" t="s">
        <v>1226</v>
      </c>
      <c r="W478" s="10">
        <v>0</v>
      </c>
      <c r="X478" s="4">
        <v>0</v>
      </c>
      <c r="Y478" s="10">
        <v>0</v>
      </c>
      <c r="Z478" s="4">
        <v>0</v>
      </c>
      <c r="AA478" s="164">
        <f>+Y478</f>
        <v>0</v>
      </c>
      <c r="AB478" s="166" t="s">
        <v>1226</v>
      </c>
      <c r="AC478" s="164">
        <f t="shared" ref="AC478" si="3131">+AE478</f>
        <v>0</v>
      </c>
      <c r="AD478" s="166" t="s">
        <v>1226</v>
      </c>
      <c r="AE478" s="3">
        <v>0</v>
      </c>
      <c r="AF478" s="4">
        <v>0</v>
      </c>
      <c r="AG478" s="3">
        <v>0</v>
      </c>
      <c r="AH478" s="4">
        <v>0</v>
      </c>
      <c r="AI478" s="164">
        <f t="shared" ref="AI478" si="3132">+AG478</f>
        <v>0</v>
      </c>
      <c r="AJ478" s="166" t="s">
        <v>1226</v>
      </c>
      <c r="AK478" s="164">
        <f t="shared" si="3093"/>
        <v>6</v>
      </c>
      <c r="AL478" s="166" t="s">
        <v>1226</v>
      </c>
      <c r="AM478" s="3">
        <v>6</v>
      </c>
      <c r="AN478" s="4">
        <v>0</v>
      </c>
      <c r="AO478" s="164">
        <v>0</v>
      </c>
      <c r="AP478" s="166" t="s">
        <v>1226</v>
      </c>
      <c r="AQ478" s="135"/>
      <c r="AR478" s="164">
        <v>0</v>
      </c>
      <c r="AS478" s="166" t="s">
        <v>1226</v>
      </c>
      <c r="AT478" s="164">
        <v>0</v>
      </c>
      <c r="AU478" s="166" t="s">
        <v>1226</v>
      </c>
      <c r="AV478" s="164">
        <v>0</v>
      </c>
      <c r="AW478" s="166" t="s">
        <v>1226</v>
      </c>
      <c r="AX478" s="164">
        <v>0</v>
      </c>
      <c r="AY478" s="166" t="s">
        <v>1226</v>
      </c>
      <c r="AZ478" s="164">
        <v>0</v>
      </c>
      <c r="BA478" s="166" t="s">
        <v>1226</v>
      </c>
      <c r="BB478" s="164">
        <v>0</v>
      </c>
      <c r="BC478" s="166" t="s">
        <v>1226</v>
      </c>
      <c r="BD478" s="129">
        <v>0</v>
      </c>
      <c r="BE478" s="128">
        <v>0</v>
      </c>
      <c r="BF478" s="164">
        <v>0</v>
      </c>
      <c r="BG478" s="166" t="s">
        <v>1226</v>
      </c>
      <c r="BH478" s="164">
        <v>0</v>
      </c>
      <c r="BI478" s="166" t="s">
        <v>1226</v>
      </c>
      <c r="BJ478" s="18">
        <v>0</v>
      </c>
      <c r="BK478" s="5">
        <v>0</v>
      </c>
      <c r="BL478" s="164">
        <f t="shared" si="2974"/>
        <v>0</v>
      </c>
      <c r="BM478" s="166" t="s">
        <v>1226</v>
      </c>
      <c r="BN478" s="164">
        <f t="shared" si="2975"/>
        <v>0</v>
      </c>
      <c r="BO478" s="166" t="s">
        <v>1226</v>
      </c>
      <c r="BP478" s="164">
        <f t="shared" si="2976"/>
        <v>0</v>
      </c>
      <c r="BQ478" s="166" t="s">
        <v>1226</v>
      </c>
      <c r="BR478" s="164">
        <f t="shared" ref="BR478" si="3133">+BP478</f>
        <v>0</v>
      </c>
      <c r="BS478" s="166" t="s">
        <v>1226</v>
      </c>
      <c r="BT478" s="200"/>
      <c r="BU478" s="164">
        <f>+BW478</f>
        <v>0</v>
      </c>
      <c r="BV478" s="166" t="s">
        <v>1226</v>
      </c>
      <c r="BW478" s="146">
        <v>0</v>
      </c>
      <c r="BX478" s="147">
        <v>0</v>
      </c>
      <c r="BY478" s="164">
        <f t="shared" ref="BY478" si="3134">+BW478</f>
        <v>0</v>
      </c>
      <c r="BZ478" s="166" t="s">
        <v>1226</v>
      </c>
      <c r="CA478" s="146"/>
      <c r="CB478" s="147"/>
      <c r="CC478" s="96"/>
      <c r="CD478" s="55"/>
      <c r="CE478" s="96"/>
      <c r="CF478" s="147"/>
      <c r="CG478" s="146"/>
      <c r="CH478" s="146"/>
      <c r="CI478" s="38"/>
    </row>
    <row r="479" spans="1:88" ht="16.5" hidden="1">
      <c r="H479" s="197"/>
      <c r="I479" s="9"/>
      <c r="J479" s="9"/>
      <c r="K479" s="164"/>
      <c r="L479" s="166"/>
      <c r="M479" s="10"/>
      <c r="N479" s="4"/>
      <c r="O479" s="3"/>
      <c r="P479" s="4"/>
      <c r="Q479" s="10"/>
      <c r="R479" s="4"/>
      <c r="S479" s="164"/>
      <c r="T479" s="166"/>
      <c r="U479" s="164"/>
      <c r="V479" s="166"/>
      <c r="W479" s="10"/>
      <c r="X479" s="4"/>
      <c r="Y479" s="10"/>
      <c r="Z479" s="4"/>
      <c r="AA479" s="164"/>
      <c r="AB479" s="164"/>
      <c r="AC479" s="164"/>
      <c r="AD479" s="166"/>
      <c r="AE479" s="10"/>
      <c r="AF479" s="4"/>
      <c r="AG479" s="3"/>
      <c r="AH479" s="4"/>
      <c r="AI479" s="10"/>
      <c r="AJ479" s="4"/>
      <c r="AK479" s="164"/>
      <c r="AL479" s="166"/>
      <c r="AM479" s="10"/>
      <c r="AN479" s="4"/>
      <c r="AO479" s="164"/>
      <c r="AP479" s="166"/>
      <c r="AQ479" s="135"/>
      <c r="AR479" s="164"/>
      <c r="AS479" s="166"/>
      <c r="AT479" s="164"/>
      <c r="AU479" s="166"/>
      <c r="AV479" s="164"/>
      <c r="AW479" s="166"/>
      <c r="AX479" s="164"/>
      <c r="AY479" s="166"/>
      <c r="AZ479" s="164"/>
      <c r="BA479" s="166"/>
      <c r="BB479" s="164"/>
      <c r="BC479" s="166"/>
      <c r="BD479" s="164"/>
      <c r="BE479" s="166"/>
      <c r="BF479" s="101"/>
      <c r="BG479" s="168"/>
      <c r="BH479" s="101"/>
      <c r="BI479" s="180"/>
      <c r="BJ479" s="18"/>
      <c r="BK479" s="5"/>
      <c r="BL479" s="58"/>
      <c r="BM479" s="168"/>
      <c r="BN479" s="58"/>
      <c r="BO479" s="168"/>
      <c r="BP479" s="58"/>
      <c r="BQ479" s="168"/>
      <c r="BR479" s="180"/>
      <c r="BS479" s="168"/>
      <c r="BT479" s="200"/>
      <c r="BU479" s="146"/>
      <c r="BV479" s="147"/>
      <c r="BW479" s="146"/>
      <c r="BX479" s="146"/>
      <c r="BY479" s="146"/>
      <c r="BZ479" s="147"/>
      <c r="CA479" s="146"/>
      <c r="CB479" s="147"/>
      <c r="CC479" s="96"/>
      <c r="CD479" s="55"/>
      <c r="CE479" s="96"/>
      <c r="CF479" s="147"/>
      <c r="CG479" s="146"/>
      <c r="CH479" s="146"/>
      <c r="CI479" s="38"/>
    </row>
    <row r="480" spans="1:88" ht="16.5" hidden="1">
      <c r="A480" t="s">
        <v>1536</v>
      </c>
      <c r="B480">
        <v>0</v>
      </c>
      <c r="D480" s="16" t="s">
        <v>930</v>
      </c>
      <c r="E480" t="s">
        <v>871</v>
      </c>
      <c r="G480" s="16" t="s">
        <v>1620</v>
      </c>
      <c r="H480" s="197" t="s">
        <v>1214</v>
      </c>
      <c r="I480" s="9"/>
      <c r="J480" s="9"/>
      <c r="K480" s="164">
        <f t="shared" ref="K480:K499" si="3135">+M480</f>
        <v>0</v>
      </c>
      <c r="L480" s="166" t="s">
        <v>1226</v>
      </c>
      <c r="M480" s="10">
        <v>0</v>
      </c>
      <c r="N480" s="4">
        <v>0</v>
      </c>
      <c r="O480" s="3">
        <v>0</v>
      </c>
      <c r="P480" s="4">
        <v>0</v>
      </c>
      <c r="Q480" s="164">
        <f>+O480</f>
        <v>0</v>
      </c>
      <c r="R480" s="166" t="s">
        <v>1226</v>
      </c>
      <c r="S480" s="3">
        <v>0</v>
      </c>
      <c r="T480" s="4">
        <v>0</v>
      </c>
      <c r="U480" s="3">
        <v>0</v>
      </c>
      <c r="V480" s="4">
        <v>0</v>
      </c>
      <c r="W480" s="164">
        <f>+U480</f>
        <v>0</v>
      </c>
      <c r="X480" s="166" t="s">
        <v>1226</v>
      </c>
      <c r="Y480" s="10">
        <v>0</v>
      </c>
      <c r="Z480" s="4">
        <v>0</v>
      </c>
      <c r="AA480" s="10">
        <v>0</v>
      </c>
      <c r="AB480" s="10">
        <v>0</v>
      </c>
      <c r="AC480" s="3">
        <v>0</v>
      </c>
      <c r="AD480" s="4">
        <v>0</v>
      </c>
      <c r="AE480" s="164">
        <f t="shared" ref="AE480" si="3136">+AG480</f>
        <v>0</v>
      </c>
      <c r="AF480" s="166" t="s">
        <v>1226</v>
      </c>
      <c r="AG480" s="3">
        <v>0</v>
      </c>
      <c r="AH480" s="4">
        <v>0</v>
      </c>
      <c r="AI480" s="10">
        <v>0</v>
      </c>
      <c r="AJ480" s="4">
        <v>0</v>
      </c>
      <c r="AK480" s="164">
        <f t="shared" ref="AK480" si="3137">+AM480</f>
        <v>0</v>
      </c>
      <c r="AL480" s="166" t="s">
        <v>1226</v>
      </c>
      <c r="AM480" s="164">
        <f t="shared" ref="AM480" si="3138">+AO480</f>
        <v>0</v>
      </c>
      <c r="AN480" s="166" t="s">
        <v>1226</v>
      </c>
      <c r="AO480" s="164">
        <f t="shared" ref="AO480" si="3139">+AQ480</f>
        <v>0</v>
      </c>
      <c r="AP480" s="166" t="s">
        <v>1226</v>
      </c>
      <c r="AQ480" s="135"/>
      <c r="AR480" s="164">
        <f t="shared" si="2892"/>
        <v>3</v>
      </c>
      <c r="AS480" s="166" t="s">
        <v>1226</v>
      </c>
      <c r="AT480" s="164">
        <f t="shared" si="2893"/>
        <v>3</v>
      </c>
      <c r="AU480" s="166" t="s">
        <v>1226</v>
      </c>
      <c r="AV480" s="39">
        <v>3</v>
      </c>
      <c r="AW480" s="127">
        <v>0</v>
      </c>
      <c r="AX480" s="39">
        <v>0</v>
      </c>
      <c r="AY480" s="127">
        <v>0</v>
      </c>
      <c r="AZ480" s="164">
        <f t="shared" ref="AZ480:AZ496" si="3140">+BB480</f>
        <v>0</v>
      </c>
      <c r="BA480" s="166" t="s">
        <v>1226</v>
      </c>
      <c r="BB480" s="164">
        <f t="shared" ref="BB480:BB495" si="3141">+BD480</f>
        <v>0</v>
      </c>
      <c r="BC480" s="166" t="s">
        <v>1226</v>
      </c>
      <c r="BD480" s="129">
        <v>0</v>
      </c>
      <c r="BE480" s="128">
        <v>0</v>
      </c>
      <c r="BF480" s="107">
        <v>0</v>
      </c>
      <c r="BG480" s="128">
        <v>0</v>
      </c>
      <c r="BH480" s="107">
        <v>0</v>
      </c>
      <c r="BI480" s="107">
        <v>0</v>
      </c>
      <c r="BJ480" s="181">
        <f t="shared" ref="BJ480" si="3142">+BH480</f>
        <v>0</v>
      </c>
      <c r="BK480" s="166" t="s">
        <v>1226</v>
      </c>
      <c r="BL480" s="181">
        <f t="shared" ref="BL480" si="3143">+BJ480</f>
        <v>0</v>
      </c>
      <c r="BM480" s="166" t="s">
        <v>1226</v>
      </c>
      <c r="BN480" s="181">
        <f t="shared" ref="BN480" si="3144">+BL480</f>
        <v>0</v>
      </c>
      <c r="BO480" s="166" t="s">
        <v>1226</v>
      </c>
      <c r="BP480" s="181">
        <f t="shared" ref="BP480" si="3145">+BN480</f>
        <v>0</v>
      </c>
      <c r="BQ480" s="166" t="s">
        <v>1226</v>
      </c>
      <c r="BR480" s="181">
        <f t="shared" ref="BR480" si="3146">+BP480</f>
        <v>0</v>
      </c>
      <c r="BS480" s="166" t="s">
        <v>1226</v>
      </c>
      <c r="BT480" s="135"/>
      <c r="BU480" s="146">
        <v>0</v>
      </c>
      <c r="BV480" s="147">
        <v>0</v>
      </c>
      <c r="BW480" s="181">
        <f t="shared" ref="BW480:BW481" si="3147">+BU480</f>
        <v>0</v>
      </c>
      <c r="BX480" s="166" t="s">
        <v>1226</v>
      </c>
      <c r="BY480" s="181">
        <f t="shared" ref="BY480:BY481" si="3148">+BW480</f>
        <v>0</v>
      </c>
      <c r="BZ480" s="166" t="s">
        <v>1226</v>
      </c>
      <c r="CA480" s="146"/>
      <c r="CB480" s="147"/>
      <c r="CC480" s="96"/>
      <c r="CD480" s="55"/>
      <c r="CE480" s="96"/>
      <c r="CF480" s="147"/>
      <c r="CG480" s="146"/>
      <c r="CH480" s="146"/>
      <c r="CI480" s="38"/>
    </row>
    <row r="481" spans="1:88" ht="16.5" hidden="1">
      <c r="A481" t="s">
        <v>1536</v>
      </c>
      <c r="B481">
        <v>0</v>
      </c>
      <c r="D481" s="16" t="s">
        <v>1623</v>
      </c>
      <c r="E481" t="s">
        <v>871</v>
      </c>
      <c r="G481" s="16" t="s">
        <v>1620</v>
      </c>
      <c r="H481" s="197" t="s">
        <v>1492</v>
      </c>
      <c r="I481" s="9"/>
      <c r="J481" s="9"/>
      <c r="K481" s="164">
        <f t="shared" si="3135"/>
        <v>0</v>
      </c>
      <c r="L481" s="166" t="s">
        <v>1226</v>
      </c>
      <c r="M481" s="10">
        <v>0</v>
      </c>
      <c r="N481" s="4">
        <v>0</v>
      </c>
      <c r="O481" s="3">
        <v>0</v>
      </c>
      <c r="P481" s="4">
        <v>0</v>
      </c>
      <c r="Q481" s="164">
        <f t="shared" ref="Q481:Q499" si="3149">+O481</f>
        <v>0</v>
      </c>
      <c r="R481" s="166" t="s">
        <v>1226</v>
      </c>
      <c r="S481" s="3">
        <v>0</v>
      </c>
      <c r="T481" s="4">
        <v>0</v>
      </c>
      <c r="U481" s="3">
        <v>0</v>
      </c>
      <c r="V481" s="4">
        <v>0</v>
      </c>
      <c r="W481" s="164">
        <f t="shared" ref="W481:W496" si="3150">+U481</f>
        <v>0</v>
      </c>
      <c r="X481" s="166" t="s">
        <v>1226</v>
      </c>
      <c r="Y481" s="10">
        <v>0</v>
      </c>
      <c r="Z481" s="4">
        <v>0</v>
      </c>
      <c r="AA481" s="10">
        <v>0</v>
      </c>
      <c r="AB481" s="10">
        <v>0</v>
      </c>
      <c r="AC481" s="3">
        <v>0</v>
      </c>
      <c r="AD481" s="4">
        <v>0</v>
      </c>
      <c r="AE481" s="164">
        <f t="shared" ref="AE481" si="3151">+AG481</f>
        <v>0</v>
      </c>
      <c r="AF481" s="166" t="s">
        <v>1226</v>
      </c>
      <c r="AG481" s="3">
        <v>0</v>
      </c>
      <c r="AH481" s="4">
        <v>0</v>
      </c>
      <c r="AI481" s="10">
        <v>0</v>
      </c>
      <c r="AJ481" s="4">
        <v>0</v>
      </c>
      <c r="AK481" s="164">
        <f t="shared" ref="AK481" si="3152">+AM481</f>
        <v>0</v>
      </c>
      <c r="AL481" s="166" t="s">
        <v>1226</v>
      </c>
      <c r="AM481" s="164">
        <f t="shared" ref="AM481" si="3153">+AO481</f>
        <v>0</v>
      </c>
      <c r="AN481" s="166" t="s">
        <v>1226</v>
      </c>
      <c r="AO481" s="164">
        <f t="shared" ref="AO481" si="3154">+AQ481</f>
        <v>0</v>
      </c>
      <c r="AP481" s="166" t="s">
        <v>1226</v>
      </c>
      <c r="AQ481" s="135"/>
      <c r="AR481" s="164">
        <f t="shared" si="2892"/>
        <v>0</v>
      </c>
      <c r="AS481" s="166" t="s">
        <v>1226</v>
      </c>
      <c r="AT481" s="164">
        <f t="shared" si="2893"/>
        <v>0</v>
      </c>
      <c r="AU481" s="166" t="s">
        <v>1226</v>
      </c>
      <c r="AV481" s="39">
        <v>0</v>
      </c>
      <c r="AW481" s="127">
        <v>0</v>
      </c>
      <c r="AX481" s="39">
        <v>0</v>
      </c>
      <c r="AY481" s="127">
        <v>0</v>
      </c>
      <c r="AZ481" s="164">
        <f t="shared" si="3140"/>
        <v>0</v>
      </c>
      <c r="BA481" s="166" t="s">
        <v>1226</v>
      </c>
      <c r="BB481" s="164">
        <f t="shared" si="3141"/>
        <v>0</v>
      </c>
      <c r="BC481" s="166" t="s">
        <v>1226</v>
      </c>
      <c r="BD481" s="129">
        <v>0</v>
      </c>
      <c r="BE481" s="128">
        <v>0</v>
      </c>
      <c r="BF481" s="107">
        <v>0</v>
      </c>
      <c r="BG481" s="128">
        <v>0</v>
      </c>
      <c r="BH481" s="107">
        <v>0</v>
      </c>
      <c r="BI481" s="107">
        <v>0</v>
      </c>
      <c r="BJ481" s="181">
        <f t="shared" ref="BJ481:BJ484" si="3155">+BH481</f>
        <v>0</v>
      </c>
      <c r="BK481" s="166" t="s">
        <v>1226</v>
      </c>
      <c r="BL481" s="181">
        <f t="shared" ref="BL481:BL484" si="3156">+BJ481</f>
        <v>0</v>
      </c>
      <c r="BM481" s="166" t="s">
        <v>1226</v>
      </c>
      <c r="BN481" s="181">
        <f t="shared" ref="BN481:BN484" si="3157">+BL481</f>
        <v>0</v>
      </c>
      <c r="BO481" s="166" t="s">
        <v>1226</v>
      </c>
      <c r="BP481" s="181">
        <f t="shared" ref="BP481:BP484" si="3158">+BN481</f>
        <v>0</v>
      </c>
      <c r="BQ481" s="166" t="s">
        <v>1226</v>
      </c>
      <c r="BR481" s="181">
        <f t="shared" ref="BR481" si="3159">+BP481</f>
        <v>0</v>
      </c>
      <c r="BS481" s="166" t="s">
        <v>1226</v>
      </c>
      <c r="BT481" s="135"/>
      <c r="BU481" s="146">
        <v>0</v>
      </c>
      <c r="BV481" s="147">
        <v>0</v>
      </c>
      <c r="BW481" s="181">
        <f t="shared" si="3147"/>
        <v>0</v>
      </c>
      <c r="BX481" s="166" t="s">
        <v>1226</v>
      </c>
      <c r="BY481" s="181">
        <f t="shared" si="3148"/>
        <v>0</v>
      </c>
      <c r="BZ481" s="166" t="s">
        <v>1226</v>
      </c>
      <c r="CA481" s="146"/>
      <c r="CB481" s="147"/>
      <c r="CC481" s="96"/>
      <c r="CD481" s="55"/>
      <c r="CE481" s="96"/>
      <c r="CF481" s="147"/>
      <c r="CG481" s="146"/>
      <c r="CH481" s="146"/>
      <c r="CI481" s="38"/>
    </row>
    <row r="482" spans="1:88" ht="16.5" hidden="1">
      <c r="A482" t="s">
        <v>1536</v>
      </c>
      <c r="B482" s="71">
        <v>20163</v>
      </c>
      <c r="C482" s="71"/>
      <c r="D482" s="16" t="s">
        <v>1602</v>
      </c>
      <c r="E482" t="s">
        <v>819</v>
      </c>
      <c r="G482" s="16" t="s">
        <v>1620</v>
      </c>
      <c r="H482" s="197" t="s">
        <v>1603</v>
      </c>
      <c r="I482" s="164">
        <f t="shared" ref="I482:I499" si="3160">+K482</f>
        <v>0</v>
      </c>
      <c r="J482" s="166" t="s">
        <v>1226</v>
      </c>
      <c r="K482" s="164">
        <f t="shared" si="3135"/>
        <v>0</v>
      </c>
      <c r="L482" s="166" t="s">
        <v>1226</v>
      </c>
      <c r="M482" s="10">
        <v>0</v>
      </c>
      <c r="N482" s="4">
        <v>0</v>
      </c>
      <c r="O482" s="3">
        <v>0</v>
      </c>
      <c r="P482" s="4">
        <v>0</v>
      </c>
      <c r="Q482" s="164">
        <f>+S482</f>
        <v>0</v>
      </c>
      <c r="R482" s="166" t="s">
        <v>1226</v>
      </c>
      <c r="S482" s="164">
        <v>0</v>
      </c>
      <c r="T482" s="166" t="s">
        <v>1226</v>
      </c>
      <c r="U482" s="3">
        <v>1</v>
      </c>
      <c r="V482" s="4">
        <v>0</v>
      </c>
      <c r="W482" s="164">
        <f>+Y482</f>
        <v>0</v>
      </c>
      <c r="X482" s="166" t="s">
        <v>1226</v>
      </c>
      <c r="Y482" s="164">
        <f>+AA482</f>
        <v>0</v>
      </c>
      <c r="Z482" s="166" t="s">
        <v>1226</v>
      </c>
      <c r="AA482" s="10">
        <v>0</v>
      </c>
      <c r="AB482" s="10">
        <v>0</v>
      </c>
      <c r="AC482" s="3">
        <v>0</v>
      </c>
      <c r="AD482" s="4">
        <v>0</v>
      </c>
      <c r="AE482" s="164">
        <f>+AG482</f>
        <v>0</v>
      </c>
      <c r="AF482" s="166" t="s">
        <v>1226</v>
      </c>
      <c r="AG482" s="10">
        <v>0</v>
      </c>
      <c r="AH482" s="4">
        <v>0</v>
      </c>
      <c r="AI482" s="10">
        <v>0</v>
      </c>
      <c r="AJ482" s="4">
        <v>0</v>
      </c>
      <c r="AK482" s="164">
        <f t="shared" ref="AK482" si="3161">+AI482</f>
        <v>0</v>
      </c>
      <c r="AL482" s="166" t="s">
        <v>1226</v>
      </c>
      <c r="AM482" s="164">
        <f t="shared" ref="AM482" si="3162">+AK482</f>
        <v>0</v>
      </c>
      <c r="AN482" s="166" t="s">
        <v>1226</v>
      </c>
      <c r="AO482" s="164">
        <f t="shared" ref="AO482" si="3163">+AM482</f>
        <v>0</v>
      </c>
      <c r="AP482" s="166" t="s">
        <v>1226</v>
      </c>
      <c r="AQ482" s="135"/>
      <c r="AR482" s="164">
        <f t="shared" si="2892"/>
        <v>0</v>
      </c>
      <c r="AS482" s="166" t="s">
        <v>1226</v>
      </c>
      <c r="AT482" s="164">
        <f t="shared" si="2893"/>
        <v>0</v>
      </c>
      <c r="AU482" s="166" t="s">
        <v>1226</v>
      </c>
      <c r="AV482" s="39">
        <v>0</v>
      </c>
      <c r="AW482" s="127">
        <v>0</v>
      </c>
      <c r="AX482" s="164">
        <v>0</v>
      </c>
      <c r="AY482" s="166" t="s">
        <v>1226</v>
      </c>
      <c r="AZ482" s="164">
        <v>0</v>
      </c>
      <c r="BA482" s="166" t="s">
        <v>1226</v>
      </c>
      <c r="BB482" s="164">
        <v>0</v>
      </c>
      <c r="BC482" s="166" t="s">
        <v>1226</v>
      </c>
      <c r="BD482" s="164">
        <v>0</v>
      </c>
      <c r="BE482" s="166" t="s">
        <v>1226</v>
      </c>
      <c r="BF482" s="107">
        <v>0</v>
      </c>
      <c r="BG482" s="128">
        <v>0</v>
      </c>
      <c r="BH482" s="107">
        <v>0</v>
      </c>
      <c r="BI482" s="107">
        <v>0</v>
      </c>
      <c r="BJ482" s="164">
        <f t="shared" si="3155"/>
        <v>0</v>
      </c>
      <c r="BK482" s="166" t="s">
        <v>1226</v>
      </c>
      <c r="BL482" s="164">
        <f t="shared" si="3156"/>
        <v>0</v>
      </c>
      <c r="BM482" s="166" t="s">
        <v>1226</v>
      </c>
      <c r="BN482" s="164">
        <f t="shared" si="3157"/>
        <v>0</v>
      </c>
      <c r="BO482" s="166" t="s">
        <v>1226</v>
      </c>
      <c r="BP482" s="164">
        <f t="shared" si="3158"/>
        <v>0</v>
      </c>
      <c r="BQ482" s="166" t="s">
        <v>1226</v>
      </c>
      <c r="BR482" s="164">
        <f t="shared" ref="BR482" si="3164">+BP482</f>
        <v>0</v>
      </c>
      <c r="BS482" s="166" t="s">
        <v>1226</v>
      </c>
      <c r="BT482" s="135"/>
      <c r="BU482" s="146">
        <v>0</v>
      </c>
      <c r="BV482" s="147">
        <v>0</v>
      </c>
      <c r="BW482" s="181">
        <f t="shared" ref="BW482" si="3165">+BU482</f>
        <v>0</v>
      </c>
      <c r="BX482" s="166" t="s">
        <v>1226</v>
      </c>
      <c r="BY482" s="181">
        <f t="shared" ref="BY482" si="3166">+BW482</f>
        <v>0</v>
      </c>
      <c r="BZ482" s="166" t="s">
        <v>1226</v>
      </c>
      <c r="CA482" s="146"/>
      <c r="CB482" s="147"/>
      <c r="CC482" s="96"/>
      <c r="CD482" s="55"/>
      <c r="CE482" s="96"/>
      <c r="CF482" s="147"/>
      <c r="CG482" s="146"/>
      <c r="CH482" s="146"/>
      <c r="CI482" s="103" t="s">
        <v>156</v>
      </c>
    </row>
    <row r="483" spans="1:88" ht="16.5" hidden="1">
      <c r="A483" t="s">
        <v>1536</v>
      </c>
      <c r="B483" s="61" t="s">
        <v>1610</v>
      </c>
      <c r="C483" s="61"/>
      <c r="D483" s="16" t="s">
        <v>1604</v>
      </c>
      <c r="E483" t="s">
        <v>819</v>
      </c>
      <c r="G483" s="16" t="s">
        <v>1620</v>
      </c>
      <c r="H483" s="197" t="s">
        <v>1605</v>
      </c>
      <c r="I483" s="164">
        <f t="shared" si="3160"/>
        <v>0</v>
      </c>
      <c r="J483" s="166" t="s">
        <v>1226</v>
      </c>
      <c r="K483" s="164">
        <f t="shared" si="3135"/>
        <v>0</v>
      </c>
      <c r="L483" s="166" t="s">
        <v>1226</v>
      </c>
      <c r="M483" s="164">
        <v>0</v>
      </c>
      <c r="N483" s="166" t="s">
        <v>1226</v>
      </c>
      <c r="O483" s="3">
        <v>1</v>
      </c>
      <c r="P483" s="4">
        <v>0</v>
      </c>
      <c r="Q483" s="164">
        <f>+S483</f>
        <v>0</v>
      </c>
      <c r="R483" s="166" t="s">
        <v>1226</v>
      </c>
      <c r="S483" s="3">
        <v>0</v>
      </c>
      <c r="T483" s="4">
        <v>0</v>
      </c>
      <c r="U483" s="3">
        <v>1</v>
      </c>
      <c r="V483" s="4">
        <v>0</v>
      </c>
      <c r="W483" s="164">
        <f>+Y483</f>
        <v>0</v>
      </c>
      <c r="X483" s="166" t="s">
        <v>1226</v>
      </c>
      <c r="Y483" s="164">
        <f>+AA483</f>
        <v>0</v>
      </c>
      <c r="Z483" s="166" t="s">
        <v>1226</v>
      </c>
      <c r="AA483" s="10">
        <v>0</v>
      </c>
      <c r="AB483" s="10">
        <v>0</v>
      </c>
      <c r="AC483" s="3">
        <v>3</v>
      </c>
      <c r="AD483" s="4">
        <v>0</v>
      </c>
      <c r="AE483" s="164">
        <f>+AG483</f>
        <v>0</v>
      </c>
      <c r="AF483" s="166" t="s">
        <v>1226</v>
      </c>
      <c r="AG483" s="10">
        <v>0</v>
      </c>
      <c r="AH483" s="4">
        <v>0</v>
      </c>
      <c r="AI483" s="10">
        <v>0</v>
      </c>
      <c r="AJ483" s="4">
        <v>0</v>
      </c>
      <c r="AK483" s="164">
        <f t="shared" ref="AK483" si="3167">+AI483</f>
        <v>0</v>
      </c>
      <c r="AL483" s="166" t="s">
        <v>1226</v>
      </c>
      <c r="AM483" s="164">
        <f t="shared" ref="AM483" si="3168">+AK483</f>
        <v>0</v>
      </c>
      <c r="AN483" s="166" t="s">
        <v>1226</v>
      </c>
      <c r="AO483" s="164">
        <f t="shared" ref="AO483" si="3169">+AM483</f>
        <v>0</v>
      </c>
      <c r="AP483" s="166" t="s">
        <v>1226</v>
      </c>
      <c r="AQ483" s="135"/>
      <c r="AR483" s="164">
        <f t="shared" ref="AR483" si="3170">+AT483</f>
        <v>0</v>
      </c>
      <c r="AS483" s="166" t="s">
        <v>1226</v>
      </c>
      <c r="AT483" s="164">
        <v>0</v>
      </c>
      <c r="AU483" s="166" t="s">
        <v>1226</v>
      </c>
      <c r="AV483" s="39">
        <v>1</v>
      </c>
      <c r="AW483" s="127">
        <v>0</v>
      </c>
      <c r="AX483" s="39">
        <v>0</v>
      </c>
      <c r="AY483" s="127">
        <v>0</v>
      </c>
      <c r="AZ483" s="164">
        <f t="shared" ref="AZ483" si="3171">+BB483</f>
        <v>0</v>
      </c>
      <c r="BA483" s="166" t="s">
        <v>1226</v>
      </c>
      <c r="BB483" s="164">
        <v>0</v>
      </c>
      <c r="BC483" s="166" t="s">
        <v>1226</v>
      </c>
      <c r="BD483" s="129">
        <v>6</v>
      </c>
      <c r="BE483" s="128">
        <v>0</v>
      </c>
      <c r="BF483" s="164">
        <v>0</v>
      </c>
      <c r="BG483" s="166" t="s">
        <v>1226</v>
      </c>
      <c r="BH483" s="164">
        <f t="shared" ref="BH483" si="3172">+BF483</f>
        <v>0</v>
      </c>
      <c r="BI483" s="166" t="s">
        <v>1226</v>
      </c>
      <c r="BJ483" s="164">
        <f t="shared" ref="BJ483" si="3173">+BH483</f>
        <v>0</v>
      </c>
      <c r="BK483" s="166" t="s">
        <v>1226</v>
      </c>
      <c r="BL483" s="164">
        <f t="shared" ref="BL483" si="3174">+BJ483</f>
        <v>0</v>
      </c>
      <c r="BM483" s="166" t="s">
        <v>1226</v>
      </c>
      <c r="BN483" s="164">
        <f t="shared" ref="BN483" si="3175">+BL483</f>
        <v>0</v>
      </c>
      <c r="BO483" s="166" t="s">
        <v>1226</v>
      </c>
      <c r="BP483" s="164">
        <f t="shared" ref="BP483" si="3176">+BN483</f>
        <v>0</v>
      </c>
      <c r="BQ483" s="166" t="s">
        <v>1226</v>
      </c>
      <c r="BR483" s="164">
        <f t="shared" ref="BR483" si="3177">+BP483</f>
        <v>0</v>
      </c>
      <c r="BS483" s="166" t="s">
        <v>1226</v>
      </c>
      <c r="BT483" s="135"/>
      <c r="BU483" s="146">
        <v>0</v>
      </c>
      <c r="BV483" s="147">
        <v>0</v>
      </c>
      <c r="BW483" s="181">
        <f t="shared" ref="BW483" si="3178">+BU483</f>
        <v>0</v>
      </c>
      <c r="BX483" s="166" t="s">
        <v>1226</v>
      </c>
      <c r="BY483" s="181">
        <f t="shared" ref="BY483" si="3179">+BW483</f>
        <v>0</v>
      </c>
      <c r="BZ483" s="166" t="s">
        <v>1226</v>
      </c>
      <c r="CA483" s="146"/>
      <c r="CB483" s="147"/>
      <c r="CC483" s="96"/>
      <c r="CD483" s="55"/>
      <c r="CE483" s="96"/>
      <c r="CF483" s="147"/>
      <c r="CG483" s="146"/>
      <c r="CH483" s="146"/>
      <c r="CI483" s="38"/>
    </row>
    <row r="484" spans="1:88" ht="16.5" hidden="1">
      <c r="A484" t="s">
        <v>1536</v>
      </c>
      <c r="B484">
        <v>20130</v>
      </c>
      <c r="D484" s="16" t="s">
        <v>643</v>
      </c>
      <c r="E484" t="s">
        <v>819</v>
      </c>
      <c r="G484" s="16" t="s">
        <v>1620</v>
      </c>
      <c r="H484" s="197" t="s">
        <v>1388</v>
      </c>
      <c r="I484" s="164">
        <f t="shared" si="3160"/>
        <v>122</v>
      </c>
      <c r="J484" s="166" t="s">
        <v>1226</v>
      </c>
      <c r="K484" s="164">
        <f t="shared" si="3135"/>
        <v>122</v>
      </c>
      <c r="L484" s="166" t="s">
        <v>1226</v>
      </c>
      <c r="M484" s="164">
        <v>122</v>
      </c>
      <c r="N484" s="166" t="s">
        <v>54</v>
      </c>
      <c r="O484" s="3">
        <v>102</v>
      </c>
      <c r="P484" s="4">
        <v>0</v>
      </c>
      <c r="Q484" s="164">
        <f t="shared" si="3149"/>
        <v>102</v>
      </c>
      <c r="R484" s="166" t="s">
        <v>1226</v>
      </c>
      <c r="S484" s="3">
        <v>71</v>
      </c>
      <c r="T484" s="5">
        <v>0</v>
      </c>
      <c r="U484" s="3">
        <v>71</v>
      </c>
      <c r="V484" s="5">
        <v>0</v>
      </c>
      <c r="W484" s="164">
        <f t="shared" si="3150"/>
        <v>71</v>
      </c>
      <c r="X484" s="166" t="s">
        <v>1226</v>
      </c>
      <c r="Y484" s="164">
        <f t="shared" ref="Y484:Y495" si="3180">+AA484</f>
        <v>115</v>
      </c>
      <c r="Z484" s="166" t="s">
        <v>1226</v>
      </c>
      <c r="AA484" s="10">
        <v>115</v>
      </c>
      <c r="AB484" s="18">
        <v>0</v>
      </c>
      <c r="AC484" s="3">
        <v>102</v>
      </c>
      <c r="AD484" s="5">
        <v>0</v>
      </c>
      <c r="AE484" s="164">
        <f t="shared" ref="AE484:AE488" si="3181">+AG484</f>
        <v>124</v>
      </c>
      <c r="AF484" s="166" t="s">
        <v>1226</v>
      </c>
      <c r="AG484" s="3">
        <f>54+51+10+5+4</f>
        <v>124</v>
      </c>
      <c r="AH484" s="4">
        <v>0</v>
      </c>
      <c r="AI484" s="3">
        <v>108</v>
      </c>
      <c r="AJ484" s="4">
        <v>0</v>
      </c>
      <c r="AK484" s="164">
        <f t="shared" ref="AK484:AK485" si="3182">+AI484</f>
        <v>108</v>
      </c>
      <c r="AL484" s="166" t="s">
        <v>1226</v>
      </c>
      <c r="AM484" s="164">
        <v>0</v>
      </c>
      <c r="AN484" s="166" t="s">
        <v>1226</v>
      </c>
      <c r="AO484" s="164">
        <f t="shared" ref="AO484:AO485" si="3183">+AM484</f>
        <v>0</v>
      </c>
      <c r="AP484" s="166" t="s">
        <v>1226</v>
      </c>
      <c r="AQ484" s="538"/>
      <c r="AR484" s="164">
        <f t="shared" si="2892"/>
        <v>12</v>
      </c>
      <c r="AS484" s="166" t="s">
        <v>1226</v>
      </c>
      <c r="AT484" s="164">
        <f t="shared" si="2893"/>
        <v>12</v>
      </c>
      <c r="AU484" s="166" t="s">
        <v>1226</v>
      </c>
      <c r="AV484" s="39">
        <v>12</v>
      </c>
      <c r="AW484" s="5">
        <v>3</v>
      </c>
      <c r="AX484" s="39">
        <v>4</v>
      </c>
      <c r="AY484" s="40">
        <v>0</v>
      </c>
      <c r="AZ484" s="164">
        <f t="shared" si="3140"/>
        <v>4</v>
      </c>
      <c r="BA484" s="166" t="s">
        <v>1226</v>
      </c>
      <c r="BB484" s="164">
        <f t="shared" si="3141"/>
        <v>4</v>
      </c>
      <c r="BC484" s="166" t="s">
        <v>1226</v>
      </c>
      <c r="BD484" s="24">
        <v>4</v>
      </c>
      <c r="BE484" s="5">
        <v>0</v>
      </c>
      <c r="BF484" s="164">
        <f>+BD484</f>
        <v>4</v>
      </c>
      <c r="BG484" s="166" t="s">
        <v>1226</v>
      </c>
      <c r="BH484" s="164">
        <f>+BF484</f>
        <v>4</v>
      </c>
      <c r="BI484" s="166" t="s">
        <v>1226</v>
      </c>
      <c r="BJ484" s="181">
        <f t="shared" si="3155"/>
        <v>4</v>
      </c>
      <c r="BK484" s="166" t="s">
        <v>1226</v>
      </c>
      <c r="BL484" s="181">
        <f t="shared" si="3156"/>
        <v>4</v>
      </c>
      <c r="BM484" s="166" t="s">
        <v>1226</v>
      </c>
      <c r="BN484" s="181">
        <f t="shared" si="3157"/>
        <v>4</v>
      </c>
      <c r="BO484" s="166" t="s">
        <v>1226</v>
      </c>
      <c r="BP484" s="181">
        <f t="shared" si="3158"/>
        <v>4</v>
      </c>
      <c r="BQ484" s="166" t="s">
        <v>1226</v>
      </c>
      <c r="BR484" s="164">
        <f t="shared" ref="BR484:BR485" si="3184">+BP484</f>
        <v>4</v>
      </c>
      <c r="BS484" s="166" t="s">
        <v>1226</v>
      </c>
      <c r="BT484" s="133"/>
      <c r="BU484" s="96">
        <v>2</v>
      </c>
      <c r="BV484" s="55">
        <v>0</v>
      </c>
      <c r="BW484" s="181">
        <f t="shared" ref="BW484:BW485" si="3185">+BU484</f>
        <v>2</v>
      </c>
      <c r="BX484" s="166" t="s">
        <v>1226</v>
      </c>
      <c r="BY484" s="181">
        <f t="shared" ref="BY484:BY485" si="3186">+BW484</f>
        <v>2</v>
      </c>
      <c r="BZ484" s="166" t="s">
        <v>1226</v>
      </c>
      <c r="CA484" s="96"/>
      <c r="CB484" s="55"/>
      <c r="CC484" s="96"/>
      <c r="CD484" s="55"/>
      <c r="CE484" s="96"/>
      <c r="CF484" s="55"/>
      <c r="CG484" s="96"/>
      <c r="CH484" s="96"/>
      <c r="CI484" s="38" t="s">
        <v>148</v>
      </c>
      <c r="CJ484" t="s">
        <v>638</v>
      </c>
    </row>
    <row r="485" spans="1:88" ht="16.5" hidden="1">
      <c r="A485" t="s">
        <v>1536</v>
      </c>
      <c r="B485">
        <v>20099</v>
      </c>
      <c r="D485" s="16" t="s">
        <v>643</v>
      </c>
      <c r="E485" t="s">
        <v>819</v>
      </c>
      <c r="G485" s="16" t="s">
        <v>1620</v>
      </c>
      <c r="H485" s="197" t="s">
        <v>1478</v>
      </c>
      <c r="I485" s="164">
        <f t="shared" si="3160"/>
        <v>15</v>
      </c>
      <c r="J485" s="166" t="s">
        <v>1226</v>
      </c>
      <c r="K485" s="164">
        <f t="shared" si="3135"/>
        <v>15</v>
      </c>
      <c r="L485" s="166" t="s">
        <v>1226</v>
      </c>
      <c r="M485" s="203">
        <v>15</v>
      </c>
      <c r="N485" s="394">
        <v>0</v>
      </c>
      <c r="O485" s="172">
        <v>25</v>
      </c>
      <c r="P485" s="394">
        <v>0</v>
      </c>
      <c r="Q485" s="164">
        <f t="shared" si="3149"/>
        <v>25</v>
      </c>
      <c r="R485" s="166" t="s">
        <v>1226</v>
      </c>
      <c r="S485" s="3">
        <v>0</v>
      </c>
      <c r="T485" s="5">
        <v>0</v>
      </c>
      <c r="U485" s="18">
        <v>0</v>
      </c>
      <c r="V485" s="5">
        <v>0</v>
      </c>
      <c r="W485" s="164">
        <f t="shared" si="3150"/>
        <v>0</v>
      </c>
      <c r="X485" s="166" t="s">
        <v>1226</v>
      </c>
      <c r="Y485" s="164">
        <f t="shared" si="3180"/>
        <v>0</v>
      </c>
      <c r="Z485" s="166" t="s">
        <v>1226</v>
      </c>
      <c r="AA485" s="18">
        <v>0</v>
      </c>
      <c r="AB485" s="18">
        <v>0</v>
      </c>
      <c r="AC485" s="3">
        <v>0</v>
      </c>
      <c r="AD485" s="4">
        <v>0</v>
      </c>
      <c r="AE485" s="164">
        <f t="shared" si="3181"/>
        <v>0</v>
      </c>
      <c r="AF485" s="166" t="s">
        <v>1226</v>
      </c>
      <c r="AG485" s="3">
        <v>0</v>
      </c>
      <c r="AH485" s="4">
        <v>0</v>
      </c>
      <c r="AI485" s="172">
        <v>32</v>
      </c>
      <c r="AJ485" s="394">
        <v>0</v>
      </c>
      <c r="AK485" s="164">
        <f t="shared" si="3182"/>
        <v>32</v>
      </c>
      <c r="AL485" s="166" t="s">
        <v>1226</v>
      </c>
      <c r="AM485" s="164">
        <v>0</v>
      </c>
      <c r="AN485" s="166" t="s">
        <v>1226</v>
      </c>
      <c r="AO485" s="164">
        <f t="shared" si="3183"/>
        <v>0</v>
      </c>
      <c r="AP485" s="166" t="s">
        <v>1226</v>
      </c>
      <c r="AQ485" s="539">
        <v>42281</v>
      </c>
      <c r="AR485" s="164">
        <f t="shared" si="2892"/>
        <v>0</v>
      </c>
      <c r="AS485" s="166" t="s">
        <v>1226</v>
      </c>
      <c r="AT485" s="164">
        <f t="shared" si="2893"/>
        <v>0</v>
      </c>
      <c r="AU485" s="166" t="s">
        <v>1226</v>
      </c>
      <c r="AV485" s="39">
        <v>0</v>
      </c>
      <c r="AW485" s="40">
        <v>0</v>
      </c>
      <c r="AX485" s="98">
        <v>0</v>
      </c>
      <c r="AY485" s="40">
        <v>0</v>
      </c>
      <c r="AZ485" s="164">
        <f t="shared" si="3140"/>
        <v>0</v>
      </c>
      <c r="BA485" s="166" t="s">
        <v>1226</v>
      </c>
      <c r="BB485" s="164">
        <f t="shared" si="3141"/>
        <v>0</v>
      </c>
      <c r="BC485" s="166" t="s">
        <v>1226</v>
      </c>
      <c r="BD485" s="24">
        <v>0</v>
      </c>
      <c r="BE485" s="5">
        <v>0</v>
      </c>
      <c r="BF485" s="18">
        <v>0</v>
      </c>
      <c r="BG485" s="5">
        <v>0</v>
      </c>
      <c r="BH485" s="164">
        <f t="shared" ref="BH485:BH488" si="3187">+BF485</f>
        <v>0</v>
      </c>
      <c r="BI485" s="166" t="s">
        <v>1226</v>
      </c>
      <c r="BJ485" s="18">
        <v>0</v>
      </c>
      <c r="BK485" s="5">
        <v>0</v>
      </c>
      <c r="BL485" s="181">
        <f t="shared" ref="BL485:BL499" si="3188">+BJ485</f>
        <v>0</v>
      </c>
      <c r="BM485" s="166" t="s">
        <v>1226</v>
      </c>
      <c r="BN485" s="181">
        <f t="shared" ref="BN485:BN499" si="3189">+BL485</f>
        <v>0</v>
      </c>
      <c r="BO485" s="166" t="s">
        <v>1226</v>
      </c>
      <c r="BP485" s="181">
        <f t="shared" ref="BP485:BP499" si="3190">+BN485</f>
        <v>0</v>
      </c>
      <c r="BQ485" s="166" t="s">
        <v>1226</v>
      </c>
      <c r="BR485" s="164">
        <f t="shared" si="3184"/>
        <v>0</v>
      </c>
      <c r="BS485" s="166" t="s">
        <v>1226</v>
      </c>
      <c r="BT485" s="135"/>
      <c r="BU485" s="146">
        <v>0</v>
      </c>
      <c r="BV485" s="147">
        <v>0</v>
      </c>
      <c r="BW485" s="181">
        <f t="shared" si="3185"/>
        <v>0</v>
      </c>
      <c r="BX485" s="166" t="s">
        <v>1226</v>
      </c>
      <c r="BY485" s="181">
        <f t="shared" si="3186"/>
        <v>0</v>
      </c>
      <c r="BZ485" s="166" t="s">
        <v>1226</v>
      </c>
      <c r="CA485" s="146"/>
      <c r="CB485" s="147"/>
      <c r="CC485" s="96"/>
      <c r="CD485" s="55"/>
      <c r="CE485" s="96"/>
      <c r="CF485" s="147"/>
      <c r="CG485" s="146"/>
      <c r="CH485" s="146"/>
      <c r="CI485" s="38" t="s">
        <v>639</v>
      </c>
      <c r="CJ485" t="s">
        <v>638</v>
      </c>
    </row>
    <row r="486" spans="1:88" ht="16.5" hidden="1">
      <c r="A486" t="s">
        <v>1536</v>
      </c>
      <c r="B486">
        <v>20069</v>
      </c>
      <c r="D486" s="16" t="s">
        <v>643</v>
      </c>
      <c r="E486" t="s">
        <v>819</v>
      </c>
      <c r="G486" s="16" t="s">
        <v>1620</v>
      </c>
      <c r="H486" s="197" t="s">
        <v>640</v>
      </c>
      <c r="I486" s="164">
        <f t="shared" si="3160"/>
        <v>0</v>
      </c>
      <c r="J486" s="166" t="s">
        <v>1226</v>
      </c>
      <c r="K486" s="164">
        <f t="shared" si="3135"/>
        <v>0</v>
      </c>
      <c r="L486" s="166" t="s">
        <v>1226</v>
      </c>
      <c r="M486" s="10">
        <v>0</v>
      </c>
      <c r="N486" s="4">
        <v>0</v>
      </c>
      <c r="O486" s="3">
        <v>0</v>
      </c>
      <c r="P486" s="4">
        <v>0</v>
      </c>
      <c r="Q486" s="164">
        <f t="shared" si="3149"/>
        <v>0</v>
      </c>
      <c r="R486" s="166" t="s">
        <v>1226</v>
      </c>
      <c r="S486" s="3">
        <v>0</v>
      </c>
      <c r="T486" s="5">
        <v>0</v>
      </c>
      <c r="U486" s="18">
        <v>0</v>
      </c>
      <c r="V486" s="5">
        <v>0</v>
      </c>
      <c r="W486" s="164">
        <f t="shared" si="3150"/>
        <v>0</v>
      </c>
      <c r="X486" s="166" t="s">
        <v>1226</v>
      </c>
      <c r="Y486" s="164">
        <f t="shared" si="3180"/>
        <v>0</v>
      </c>
      <c r="Z486" s="166" t="s">
        <v>1226</v>
      </c>
      <c r="AA486" s="18">
        <v>0</v>
      </c>
      <c r="AB486" s="18">
        <v>0</v>
      </c>
      <c r="AC486" s="3">
        <v>0</v>
      </c>
      <c r="AD486" s="4">
        <v>0</v>
      </c>
      <c r="AE486" s="164">
        <f t="shared" si="3181"/>
        <v>0</v>
      </c>
      <c r="AF486" s="166" t="s">
        <v>1226</v>
      </c>
      <c r="AG486" s="3">
        <v>0</v>
      </c>
      <c r="AH486" s="4">
        <v>0</v>
      </c>
      <c r="AI486" s="3">
        <v>0</v>
      </c>
      <c r="AJ486" s="4">
        <v>0</v>
      </c>
      <c r="AK486" s="164">
        <f t="shared" ref="AK486" si="3191">+AI486</f>
        <v>0</v>
      </c>
      <c r="AL486" s="166" t="s">
        <v>1226</v>
      </c>
      <c r="AM486" s="164">
        <f t="shared" ref="AM486" si="3192">+AK486</f>
        <v>0</v>
      </c>
      <c r="AN486" s="166" t="s">
        <v>1226</v>
      </c>
      <c r="AO486" s="164">
        <f t="shared" ref="AO486" si="3193">+AM486</f>
        <v>0</v>
      </c>
      <c r="AP486" s="166" t="s">
        <v>1226</v>
      </c>
      <c r="AQ486" s="540"/>
      <c r="AR486" s="164">
        <f t="shared" si="2892"/>
        <v>2</v>
      </c>
      <c r="AS486" s="166" t="s">
        <v>1226</v>
      </c>
      <c r="AT486" s="164">
        <f t="shared" si="2893"/>
        <v>2</v>
      </c>
      <c r="AU486" s="166" t="s">
        <v>1226</v>
      </c>
      <c r="AV486" s="39">
        <v>2</v>
      </c>
      <c r="AW486" s="40">
        <v>0</v>
      </c>
      <c r="AX486" s="39">
        <v>2</v>
      </c>
      <c r="AY486" s="40">
        <v>0</v>
      </c>
      <c r="AZ486" s="164">
        <f t="shared" si="3140"/>
        <v>2</v>
      </c>
      <c r="BA486" s="166" t="s">
        <v>1226</v>
      </c>
      <c r="BB486" s="164">
        <f t="shared" si="3141"/>
        <v>2</v>
      </c>
      <c r="BC486" s="166" t="s">
        <v>1226</v>
      </c>
      <c r="BD486" s="24">
        <v>2</v>
      </c>
      <c r="BE486" s="5">
        <v>0</v>
      </c>
      <c r="BF486" s="18">
        <v>2</v>
      </c>
      <c r="BG486" s="5">
        <v>0</v>
      </c>
      <c r="BH486" s="164">
        <f t="shared" si="3187"/>
        <v>2</v>
      </c>
      <c r="BI486" s="166" t="s">
        <v>1226</v>
      </c>
      <c r="BJ486" s="18">
        <v>2</v>
      </c>
      <c r="BK486" s="5">
        <v>0</v>
      </c>
      <c r="BL486" s="181">
        <f t="shared" si="3188"/>
        <v>2</v>
      </c>
      <c r="BM486" s="166" t="s">
        <v>1226</v>
      </c>
      <c r="BN486" s="181">
        <f t="shared" si="3189"/>
        <v>2</v>
      </c>
      <c r="BO486" s="166" t="s">
        <v>1226</v>
      </c>
      <c r="BP486" s="181">
        <f t="shared" si="3190"/>
        <v>2</v>
      </c>
      <c r="BQ486" s="166" t="s">
        <v>1226</v>
      </c>
      <c r="BR486" s="164">
        <f t="shared" ref="BR486:BR487" si="3194">+BP486</f>
        <v>2</v>
      </c>
      <c r="BS486" s="166" t="s">
        <v>1226</v>
      </c>
      <c r="BT486" s="133"/>
      <c r="BU486" s="96">
        <v>2</v>
      </c>
      <c r="BV486" s="55">
        <v>0</v>
      </c>
      <c r="BW486" s="181">
        <f t="shared" ref="BW486:BW487" si="3195">+BU486</f>
        <v>2</v>
      </c>
      <c r="BX486" s="166" t="s">
        <v>1226</v>
      </c>
      <c r="BY486" s="181">
        <f t="shared" ref="BY486:BY487" si="3196">+BW486</f>
        <v>2</v>
      </c>
      <c r="BZ486" s="166" t="s">
        <v>1226</v>
      </c>
      <c r="CA486" s="146"/>
      <c r="CB486" s="147"/>
      <c r="CC486" s="96"/>
      <c r="CD486" s="55"/>
      <c r="CE486" s="96"/>
      <c r="CF486" s="147"/>
      <c r="CG486" s="147"/>
      <c r="CH486" s="147"/>
      <c r="CI486" s="103" t="s">
        <v>156</v>
      </c>
      <c r="CJ486" t="s">
        <v>641</v>
      </c>
    </row>
    <row r="487" spans="1:88" ht="16.5" hidden="1">
      <c r="A487" t="s">
        <v>1536</v>
      </c>
      <c r="B487">
        <v>20101</v>
      </c>
      <c r="D487" s="16" t="s">
        <v>643</v>
      </c>
      <c r="E487" t="s">
        <v>819</v>
      </c>
      <c r="G487" s="16" t="s">
        <v>1620</v>
      </c>
      <c r="H487" s="197" t="s">
        <v>1479</v>
      </c>
      <c r="I487" s="164">
        <f t="shared" si="3160"/>
        <v>0</v>
      </c>
      <c r="J487" s="166" t="s">
        <v>1226</v>
      </c>
      <c r="K487" s="164">
        <f t="shared" si="3135"/>
        <v>0</v>
      </c>
      <c r="L487" s="166" t="s">
        <v>1226</v>
      </c>
      <c r="M487" s="10">
        <v>0</v>
      </c>
      <c r="N487" s="4">
        <v>0</v>
      </c>
      <c r="O487" s="3">
        <v>0</v>
      </c>
      <c r="P487" s="4">
        <v>0</v>
      </c>
      <c r="Q487" s="164">
        <f t="shared" si="3149"/>
        <v>0</v>
      </c>
      <c r="R487" s="166" t="s">
        <v>1226</v>
      </c>
      <c r="S487" s="3">
        <v>0</v>
      </c>
      <c r="T487" s="4">
        <v>0</v>
      </c>
      <c r="U487" s="18">
        <v>0</v>
      </c>
      <c r="V487" s="5">
        <v>0</v>
      </c>
      <c r="W487" s="164">
        <f t="shared" si="3150"/>
        <v>0</v>
      </c>
      <c r="X487" s="166" t="s">
        <v>1226</v>
      </c>
      <c r="Y487" s="164">
        <f t="shared" si="3180"/>
        <v>0</v>
      </c>
      <c r="Z487" s="166" t="s">
        <v>1226</v>
      </c>
      <c r="AA487" s="18">
        <v>0</v>
      </c>
      <c r="AB487" s="18">
        <v>0</v>
      </c>
      <c r="AC487" s="3">
        <v>0</v>
      </c>
      <c r="AD487" s="4">
        <v>0</v>
      </c>
      <c r="AE487" s="164">
        <f t="shared" si="3181"/>
        <v>0</v>
      </c>
      <c r="AF487" s="166" t="s">
        <v>1226</v>
      </c>
      <c r="AG487" s="3">
        <v>0</v>
      </c>
      <c r="AH487" s="4">
        <v>0</v>
      </c>
      <c r="AI487" s="3">
        <v>0</v>
      </c>
      <c r="AJ487" s="4">
        <v>0</v>
      </c>
      <c r="AK487" s="164">
        <f t="shared" ref="AK487" si="3197">+AI487</f>
        <v>0</v>
      </c>
      <c r="AL487" s="166" t="s">
        <v>1226</v>
      </c>
      <c r="AM487" s="164">
        <f t="shared" ref="AM487" si="3198">+AK487</f>
        <v>0</v>
      </c>
      <c r="AN487" s="166" t="s">
        <v>1226</v>
      </c>
      <c r="AO487" s="164">
        <f t="shared" ref="AO487:AO499" si="3199">+AM487</f>
        <v>0</v>
      </c>
      <c r="AP487" s="166" t="s">
        <v>1226</v>
      </c>
      <c r="AQ487" s="540"/>
      <c r="AR487" s="164">
        <f t="shared" si="2892"/>
        <v>0</v>
      </c>
      <c r="AS487" s="166" t="s">
        <v>1226</v>
      </c>
      <c r="AT487" s="164">
        <f t="shared" si="2893"/>
        <v>0</v>
      </c>
      <c r="AU487" s="166" t="s">
        <v>1226</v>
      </c>
      <c r="AV487" s="39">
        <v>0</v>
      </c>
      <c r="AW487" s="40">
        <v>0</v>
      </c>
      <c r="AX487" s="98">
        <v>0</v>
      </c>
      <c r="AY487" s="40">
        <v>0</v>
      </c>
      <c r="AZ487" s="164">
        <f t="shared" si="3140"/>
        <v>0</v>
      </c>
      <c r="BA487" s="166" t="s">
        <v>1226</v>
      </c>
      <c r="BB487" s="164">
        <f t="shared" si="3141"/>
        <v>0</v>
      </c>
      <c r="BC487" s="166" t="s">
        <v>1226</v>
      </c>
      <c r="BD487" s="98">
        <v>0</v>
      </c>
      <c r="BE487" s="40">
        <v>0</v>
      </c>
      <c r="BF487" s="18">
        <v>0</v>
      </c>
      <c r="BG487" s="5">
        <v>0</v>
      </c>
      <c r="BH487" s="164">
        <f t="shared" si="3187"/>
        <v>0</v>
      </c>
      <c r="BI487" s="166" t="s">
        <v>1226</v>
      </c>
      <c r="BJ487" s="18">
        <v>0</v>
      </c>
      <c r="BK487" s="5">
        <v>0</v>
      </c>
      <c r="BL487" s="181">
        <f t="shared" si="3188"/>
        <v>0</v>
      </c>
      <c r="BM487" s="166" t="s">
        <v>1226</v>
      </c>
      <c r="BN487" s="181">
        <f t="shared" si="3189"/>
        <v>0</v>
      </c>
      <c r="BO487" s="166" t="s">
        <v>1226</v>
      </c>
      <c r="BP487" s="181">
        <f t="shared" si="3190"/>
        <v>0</v>
      </c>
      <c r="BQ487" s="166" t="s">
        <v>1226</v>
      </c>
      <c r="BR487" s="164">
        <f t="shared" si="3194"/>
        <v>0</v>
      </c>
      <c r="BS487" s="166" t="s">
        <v>1226</v>
      </c>
      <c r="BT487" s="135"/>
      <c r="BU487" s="146">
        <v>0</v>
      </c>
      <c r="BV487" s="147">
        <v>0</v>
      </c>
      <c r="BW487" s="181">
        <f t="shared" si="3195"/>
        <v>0</v>
      </c>
      <c r="BX487" s="166" t="s">
        <v>1226</v>
      </c>
      <c r="BY487" s="181">
        <f t="shared" si="3196"/>
        <v>0</v>
      </c>
      <c r="BZ487" s="166" t="s">
        <v>1226</v>
      </c>
      <c r="CA487" s="146"/>
      <c r="CB487" s="147"/>
      <c r="CC487" s="96"/>
      <c r="CD487" s="55"/>
      <c r="CE487" s="96"/>
      <c r="CF487" s="147"/>
      <c r="CG487" s="147"/>
      <c r="CH487" s="147"/>
      <c r="CI487" s="103" t="s">
        <v>156</v>
      </c>
      <c r="CJ487" t="s">
        <v>642</v>
      </c>
    </row>
    <row r="488" spans="1:88" ht="16.5" hidden="1">
      <c r="A488" t="s">
        <v>1536</v>
      </c>
      <c r="B488">
        <v>20100</v>
      </c>
      <c r="D488" s="16" t="s">
        <v>643</v>
      </c>
      <c r="E488" t="s">
        <v>819</v>
      </c>
      <c r="G488" s="16" t="s">
        <v>1620</v>
      </c>
      <c r="H488" s="197" t="s">
        <v>1480</v>
      </c>
      <c r="I488" s="164">
        <f t="shared" si="3160"/>
        <v>0</v>
      </c>
      <c r="J488" s="166" t="s">
        <v>1226</v>
      </c>
      <c r="K488" s="164">
        <f t="shared" si="3135"/>
        <v>0</v>
      </c>
      <c r="L488" s="166" t="s">
        <v>1226</v>
      </c>
      <c r="M488" s="10">
        <v>0</v>
      </c>
      <c r="N488" s="4">
        <v>0</v>
      </c>
      <c r="O488" s="3">
        <v>0</v>
      </c>
      <c r="P488" s="4">
        <v>0</v>
      </c>
      <c r="Q488" s="164">
        <f t="shared" si="3149"/>
        <v>0</v>
      </c>
      <c r="R488" s="166" t="s">
        <v>1226</v>
      </c>
      <c r="S488" s="3">
        <v>0</v>
      </c>
      <c r="T488" s="4">
        <v>0</v>
      </c>
      <c r="U488" s="18">
        <v>0</v>
      </c>
      <c r="V488" s="5">
        <v>0</v>
      </c>
      <c r="W488" s="164">
        <f t="shared" si="3150"/>
        <v>0</v>
      </c>
      <c r="X488" s="166" t="s">
        <v>1226</v>
      </c>
      <c r="Y488" s="164">
        <f t="shared" si="3180"/>
        <v>0</v>
      </c>
      <c r="Z488" s="166" t="s">
        <v>1226</v>
      </c>
      <c r="AA488" s="18">
        <v>0</v>
      </c>
      <c r="AB488" s="18">
        <v>0</v>
      </c>
      <c r="AC488" s="3">
        <v>0</v>
      </c>
      <c r="AD488" s="4">
        <v>0</v>
      </c>
      <c r="AE488" s="164">
        <f t="shared" si="3181"/>
        <v>0</v>
      </c>
      <c r="AF488" s="166" t="s">
        <v>1226</v>
      </c>
      <c r="AG488" s="3">
        <v>0</v>
      </c>
      <c r="AH488" s="4">
        <v>0</v>
      </c>
      <c r="AI488" s="3">
        <v>0</v>
      </c>
      <c r="AJ488" s="4">
        <v>0</v>
      </c>
      <c r="AK488" s="164">
        <f t="shared" ref="AK488" si="3200">+AI488</f>
        <v>0</v>
      </c>
      <c r="AL488" s="166" t="s">
        <v>1226</v>
      </c>
      <c r="AM488" s="164">
        <f t="shared" ref="AM488" si="3201">+AK488</f>
        <v>0</v>
      </c>
      <c r="AN488" s="166" t="s">
        <v>1226</v>
      </c>
      <c r="AO488" s="164">
        <f t="shared" si="3199"/>
        <v>0</v>
      </c>
      <c r="AP488" s="166" t="s">
        <v>1226</v>
      </c>
      <c r="AQ488" s="540"/>
      <c r="AR488" s="164">
        <f t="shared" si="2892"/>
        <v>0</v>
      </c>
      <c r="AS488" s="166" t="s">
        <v>1226</v>
      </c>
      <c r="AT488" s="164">
        <f t="shared" si="2893"/>
        <v>0</v>
      </c>
      <c r="AU488" s="166" t="s">
        <v>1226</v>
      </c>
      <c r="AV488" s="39">
        <v>0</v>
      </c>
      <c r="AW488" s="40">
        <v>0</v>
      </c>
      <c r="AX488" s="98">
        <v>0</v>
      </c>
      <c r="AY488" s="40">
        <v>0</v>
      </c>
      <c r="AZ488" s="164">
        <f t="shared" si="3140"/>
        <v>0</v>
      </c>
      <c r="BA488" s="166" t="s">
        <v>1226</v>
      </c>
      <c r="BB488" s="164">
        <f t="shared" si="3141"/>
        <v>0</v>
      </c>
      <c r="BC488" s="166" t="s">
        <v>1226</v>
      </c>
      <c r="BD488" s="98">
        <v>0</v>
      </c>
      <c r="BE488" s="40">
        <v>0</v>
      </c>
      <c r="BF488" s="18">
        <v>0</v>
      </c>
      <c r="BG488" s="5">
        <v>0</v>
      </c>
      <c r="BH488" s="164">
        <f t="shared" si="3187"/>
        <v>0</v>
      </c>
      <c r="BI488" s="166" t="s">
        <v>1226</v>
      </c>
      <c r="BJ488" s="18">
        <v>0</v>
      </c>
      <c r="BK488" s="5">
        <v>0</v>
      </c>
      <c r="BL488" s="181">
        <f t="shared" si="3188"/>
        <v>0</v>
      </c>
      <c r="BM488" s="166" t="s">
        <v>1226</v>
      </c>
      <c r="BN488" s="181">
        <f t="shared" si="3189"/>
        <v>0</v>
      </c>
      <c r="BO488" s="166" t="s">
        <v>1226</v>
      </c>
      <c r="BP488" s="181">
        <f t="shared" si="3190"/>
        <v>0</v>
      </c>
      <c r="BQ488" s="166" t="s">
        <v>1226</v>
      </c>
      <c r="BR488" s="164">
        <f t="shared" ref="BR488:BR489" si="3202">+BP488</f>
        <v>0</v>
      </c>
      <c r="BS488" s="166" t="s">
        <v>1226</v>
      </c>
      <c r="BT488" s="135"/>
      <c r="BU488" s="146">
        <v>0</v>
      </c>
      <c r="BV488" s="147">
        <v>0</v>
      </c>
      <c r="BW488" s="181">
        <f t="shared" ref="BW488:BW489" si="3203">+BU488</f>
        <v>0</v>
      </c>
      <c r="BX488" s="166" t="s">
        <v>1226</v>
      </c>
      <c r="BY488" s="181">
        <f t="shared" ref="BY488:BY489" si="3204">+BW488</f>
        <v>0</v>
      </c>
      <c r="BZ488" s="166" t="s">
        <v>1226</v>
      </c>
      <c r="CA488" s="146"/>
      <c r="CB488" s="147"/>
      <c r="CC488" s="96"/>
      <c r="CD488" s="55"/>
      <c r="CE488" s="96"/>
      <c r="CF488" s="147"/>
      <c r="CG488" s="147"/>
      <c r="CH488" s="147"/>
      <c r="CI488" s="103" t="s">
        <v>181</v>
      </c>
      <c r="CJ488" t="s">
        <v>642</v>
      </c>
    </row>
    <row r="489" spans="1:88" ht="16.5" hidden="1">
      <c r="A489" t="s">
        <v>1536</v>
      </c>
      <c r="B489">
        <v>20188</v>
      </c>
      <c r="D489" s="16" t="s">
        <v>643</v>
      </c>
      <c r="E489" t="s">
        <v>819</v>
      </c>
      <c r="G489" s="16" t="s">
        <v>1620</v>
      </c>
      <c r="H489" s="197" t="s">
        <v>1595</v>
      </c>
      <c r="I489" s="164">
        <f t="shared" si="3160"/>
        <v>0</v>
      </c>
      <c r="J489" s="166" t="s">
        <v>1226</v>
      </c>
      <c r="K489" s="164">
        <f t="shared" si="3135"/>
        <v>0</v>
      </c>
      <c r="L489" s="166" t="s">
        <v>1226</v>
      </c>
      <c r="M489" s="10">
        <v>0</v>
      </c>
      <c r="N489" s="4">
        <v>0</v>
      </c>
      <c r="O489" s="3">
        <v>0</v>
      </c>
      <c r="P489" s="4">
        <v>0</v>
      </c>
      <c r="Q489" s="164">
        <f t="shared" ref="Q489" si="3205">+O489</f>
        <v>0</v>
      </c>
      <c r="R489" s="166" t="s">
        <v>1226</v>
      </c>
      <c r="S489" s="3">
        <v>0</v>
      </c>
      <c r="T489" s="4">
        <v>0</v>
      </c>
      <c r="U489" s="18">
        <v>0</v>
      </c>
      <c r="V489" s="5">
        <v>0</v>
      </c>
      <c r="W489" s="164">
        <f t="shared" ref="W489" si="3206">+U489</f>
        <v>0</v>
      </c>
      <c r="X489" s="166" t="s">
        <v>1226</v>
      </c>
      <c r="Y489" s="164">
        <f t="shared" si="3180"/>
        <v>0</v>
      </c>
      <c r="Z489" s="166" t="s">
        <v>1226</v>
      </c>
      <c r="AA489" s="18">
        <v>0</v>
      </c>
      <c r="AB489" s="18">
        <v>0</v>
      </c>
      <c r="AC489" s="3">
        <v>0</v>
      </c>
      <c r="AD489" s="4">
        <v>0</v>
      </c>
      <c r="AE489" s="164">
        <f t="shared" ref="AE489" si="3207">+AG489</f>
        <v>0</v>
      </c>
      <c r="AF489" s="166" t="s">
        <v>1226</v>
      </c>
      <c r="AG489" s="3">
        <v>0</v>
      </c>
      <c r="AH489" s="4">
        <v>0</v>
      </c>
      <c r="AI489" s="3">
        <v>0</v>
      </c>
      <c r="AJ489" s="4">
        <v>0</v>
      </c>
      <c r="AK489" s="164">
        <f t="shared" ref="AK489" si="3208">+AI489</f>
        <v>0</v>
      </c>
      <c r="AL489" s="166" t="s">
        <v>1226</v>
      </c>
      <c r="AM489" s="164">
        <f t="shared" ref="AM489" si="3209">+AK489</f>
        <v>0</v>
      </c>
      <c r="AN489" s="166" t="s">
        <v>1226</v>
      </c>
      <c r="AO489" s="164">
        <f t="shared" ref="AO489" si="3210">+AM489</f>
        <v>0</v>
      </c>
      <c r="AP489" s="166" t="s">
        <v>1226</v>
      </c>
      <c r="AQ489" s="540"/>
      <c r="AR489" s="164">
        <f t="shared" si="2892"/>
        <v>0</v>
      </c>
      <c r="AS489" s="166"/>
      <c r="AT489" s="164">
        <f t="shared" si="2893"/>
        <v>0</v>
      </c>
      <c r="AU489" s="166"/>
      <c r="AV489" s="39">
        <v>0</v>
      </c>
      <c r="AW489" s="40">
        <v>0</v>
      </c>
      <c r="AX489" s="18">
        <v>1</v>
      </c>
      <c r="AY489" s="40">
        <v>0</v>
      </c>
      <c r="AZ489" s="164">
        <f t="shared" si="3140"/>
        <v>0</v>
      </c>
      <c r="BA489" s="166" t="s">
        <v>1226</v>
      </c>
      <c r="BB489" s="164">
        <f t="shared" si="3141"/>
        <v>0</v>
      </c>
      <c r="BC489" s="166" t="s">
        <v>1226</v>
      </c>
      <c r="BD489" s="98">
        <v>0</v>
      </c>
      <c r="BE489" s="40">
        <v>0</v>
      </c>
      <c r="BF489" s="18">
        <v>4</v>
      </c>
      <c r="BG489" s="5">
        <v>0</v>
      </c>
      <c r="BH489" s="18">
        <v>19</v>
      </c>
      <c r="BI489" s="5" t="s">
        <v>1004</v>
      </c>
      <c r="BJ489" s="181">
        <f t="shared" ref="BJ489" si="3211">+BH489</f>
        <v>19</v>
      </c>
      <c r="BK489" s="166" t="s">
        <v>1226</v>
      </c>
      <c r="BL489" s="181">
        <f t="shared" ref="BL489" si="3212">+BJ489</f>
        <v>19</v>
      </c>
      <c r="BM489" s="166" t="s">
        <v>1226</v>
      </c>
      <c r="BN489" s="181">
        <f t="shared" ref="BN489" si="3213">+BL489</f>
        <v>19</v>
      </c>
      <c r="BO489" s="166" t="s">
        <v>1226</v>
      </c>
      <c r="BP489" s="181">
        <f t="shared" ref="BP489" si="3214">+BN489</f>
        <v>19</v>
      </c>
      <c r="BQ489" s="166" t="s">
        <v>1226</v>
      </c>
      <c r="BR489" s="164">
        <f t="shared" si="3202"/>
        <v>19</v>
      </c>
      <c r="BS489" s="166" t="s">
        <v>1226</v>
      </c>
      <c r="BT489" s="133"/>
      <c r="BU489" s="96">
        <v>2</v>
      </c>
      <c r="BV489" s="55">
        <v>0</v>
      </c>
      <c r="BW489" s="181">
        <f t="shared" si="3203"/>
        <v>2</v>
      </c>
      <c r="BX489" s="166" t="s">
        <v>1226</v>
      </c>
      <c r="BY489" s="181">
        <f t="shared" si="3204"/>
        <v>2</v>
      </c>
      <c r="BZ489" s="166" t="s">
        <v>1226</v>
      </c>
      <c r="CA489" s="146"/>
      <c r="CB489" s="147"/>
      <c r="CC489" s="96"/>
      <c r="CD489" s="55"/>
      <c r="CE489" s="96"/>
      <c r="CF489" s="147"/>
      <c r="CG489" s="146"/>
      <c r="CH489" s="146"/>
      <c r="CI489" s="77"/>
    </row>
    <row r="490" spans="1:88" ht="17.25" hidden="1">
      <c r="A490" t="s">
        <v>1536</v>
      </c>
      <c r="B490">
        <v>20177</v>
      </c>
      <c r="D490" s="16" t="s">
        <v>643</v>
      </c>
      <c r="E490" t="s">
        <v>819</v>
      </c>
      <c r="F490" s="1075" t="s">
        <v>2742</v>
      </c>
      <c r="G490" s="16" t="s">
        <v>1620</v>
      </c>
      <c r="H490" s="197" t="s">
        <v>1594</v>
      </c>
      <c r="I490" s="164">
        <f t="shared" si="3160"/>
        <v>0</v>
      </c>
      <c r="J490" s="166" t="s">
        <v>1226</v>
      </c>
      <c r="K490" s="164">
        <f t="shared" si="3135"/>
        <v>0</v>
      </c>
      <c r="L490" s="166" t="s">
        <v>1226</v>
      </c>
      <c r="M490" s="10">
        <v>0</v>
      </c>
      <c r="N490" s="4">
        <v>0</v>
      </c>
      <c r="O490" s="3">
        <v>0</v>
      </c>
      <c r="P490" s="4">
        <v>0</v>
      </c>
      <c r="Q490" s="164">
        <f t="shared" ref="Q490" si="3215">+O490</f>
        <v>0</v>
      </c>
      <c r="R490" s="166" t="s">
        <v>1226</v>
      </c>
      <c r="S490" s="3">
        <v>0</v>
      </c>
      <c r="T490" s="4">
        <v>0</v>
      </c>
      <c r="U490" s="18">
        <v>0</v>
      </c>
      <c r="V490" s="5">
        <v>0</v>
      </c>
      <c r="W490" s="164">
        <f t="shared" ref="W490" si="3216">+U490</f>
        <v>0</v>
      </c>
      <c r="X490" s="166" t="s">
        <v>1226</v>
      </c>
      <c r="Y490" s="164">
        <f t="shared" si="3180"/>
        <v>0</v>
      </c>
      <c r="Z490" s="166" t="s">
        <v>1226</v>
      </c>
      <c r="AA490" s="18">
        <v>0</v>
      </c>
      <c r="AB490" s="18">
        <v>0</v>
      </c>
      <c r="AC490" s="3">
        <v>0</v>
      </c>
      <c r="AD490" s="4">
        <v>0</v>
      </c>
      <c r="AE490" s="164">
        <f t="shared" ref="AE490" si="3217">+AG490</f>
        <v>0</v>
      </c>
      <c r="AF490" s="166" t="s">
        <v>1226</v>
      </c>
      <c r="AG490" s="3">
        <v>0</v>
      </c>
      <c r="AH490" s="4">
        <v>0</v>
      </c>
      <c r="AI490" s="3">
        <v>0</v>
      </c>
      <c r="AJ490" s="4">
        <v>0</v>
      </c>
      <c r="AK490" s="164">
        <f t="shared" ref="AK490" si="3218">+AI490</f>
        <v>0</v>
      </c>
      <c r="AL490" s="166" t="s">
        <v>1226</v>
      </c>
      <c r="AM490" s="164">
        <f t="shared" ref="AM490" si="3219">+AK490</f>
        <v>0</v>
      </c>
      <c r="AN490" s="166" t="s">
        <v>1226</v>
      </c>
      <c r="AO490" s="164">
        <f t="shared" ref="AO490" si="3220">+AM490</f>
        <v>0</v>
      </c>
      <c r="AP490" s="166" t="s">
        <v>1226</v>
      </c>
      <c r="AQ490" s="539">
        <v>41882</v>
      </c>
      <c r="AR490" s="164">
        <f t="shared" ref="AR490" si="3221">+AT490</f>
        <v>0</v>
      </c>
      <c r="AS490" s="166" t="s">
        <v>1226</v>
      </c>
      <c r="AT490" s="164">
        <f t="shared" ref="AT490" si="3222">+AV490</f>
        <v>0</v>
      </c>
      <c r="AU490" s="166" t="s">
        <v>1226</v>
      </c>
      <c r="AV490" s="39">
        <v>0</v>
      </c>
      <c r="AW490" s="40">
        <v>0</v>
      </c>
      <c r="AX490" s="98">
        <v>0</v>
      </c>
      <c r="AY490" s="40">
        <v>0</v>
      </c>
      <c r="AZ490" s="164">
        <f t="shared" ref="AZ490" si="3223">+BB490</f>
        <v>0</v>
      </c>
      <c r="BA490" s="166" t="s">
        <v>1226</v>
      </c>
      <c r="BB490" s="164">
        <f t="shared" ref="BB490" si="3224">+BD490</f>
        <v>0</v>
      </c>
      <c r="BC490" s="166" t="s">
        <v>1226</v>
      </c>
      <c r="BD490" s="98">
        <v>0</v>
      </c>
      <c r="BE490" s="40">
        <v>0</v>
      </c>
      <c r="BF490" s="18">
        <v>0</v>
      </c>
      <c r="BG490" s="5">
        <v>0</v>
      </c>
      <c r="BH490" s="164">
        <f t="shared" ref="BH490" si="3225">+BF490</f>
        <v>0</v>
      </c>
      <c r="BI490" s="166" t="s">
        <v>1226</v>
      </c>
      <c r="BJ490" s="18">
        <v>0</v>
      </c>
      <c r="BK490" s="5">
        <v>0</v>
      </c>
      <c r="BL490" s="181">
        <f t="shared" ref="BL490" si="3226">+BJ490</f>
        <v>0</v>
      </c>
      <c r="BM490" s="166" t="s">
        <v>1226</v>
      </c>
      <c r="BN490" s="181">
        <f t="shared" ref="BN490" si="3227">+BL490</f>
        <v>0</v>
      </c>
      <c r="BO490" s="166" t="s">
        <v>1226</v>
      </c>
      <c r="BP490" s="181">
        <f t="shared" ref="BP490" si="3228">+BN490</f>
        <v>0</v>
      </c>
      <c r="BQ490" s="166" t="s">
        <v>1226</v>
      </c>
      <c r="BR490" s="164">
        <f t="shared" ref="BR490" si="3229">+BP490</f>
        <v>0</v>
      </c>
      <c r="BS490" s="166" t="s">
        <v>1226</v>
      </c>
      <c r="BT490" s="135"/>
      <c r="BU490" s="146">
        <v>0</v>
      </c>
      <c r="BV490" s="147">
        <v>0</v>
      </c>
      <c r="BW490" s="181">
        <f t="shared" ref="BW490" si="3230">+BU490</f>
        <v>0</v>
      </c>
      <c r="BX490" s="166" t="s">
        <v>1226</v>
      </c>
      <c r="BY490" s="181">
        <f t="shared" ref="BY490" si="3231">+BW490</f>
        <v>0</v>
      </c>
      <c r="BZ490" s="166" t="s">
        <v>1226</v>
      </c>
      <c r="CA490" s="146"/>
      <c r="CB490" s="147"/>
      <c r="CC490" s="96"/>
      <c r="CD490" s="55"/>
      <c r="CE490" s="96"/>
      <c r="CF490" s="147"/>
      <c r="CG490" s="146"/>
      <c r="CH490" s="146"/>
      <c r="CI490" s="103" t="s">
        <v>181</v>
      </c>
    </row>
    <row r="491" spans="1:88" ht="16.5" hidden="1">
      <c r="A491" t="s">
        <v>1536</v>
      </c>
      <c r="B491" s="61" t="s">
        <v>1592</v>
      </c>
      <c r="C491" s="61"/>
      <c r="D491" s="16" t="s">
        <v>643</v>
      </c>
      <c r="E491" t="s">
        <v>819</v>
      </c>
      <c r="G491" s="16" t="s">
        <v>1620</v>
      </c>
      <c r="H491" s="197" t="s">
        <v>1593</v>
      </c>
      <c r="I491" s="164">
        <f t="shared" si="3160"/>
        <v>0</v>
      </c>
      <c r="J491" s="166" t="s">
        <v>1226</v>
      </c>
      <c r="K491" s="164">
        <f t="shared" si="3135"/>
        <v>0</v>
      </c>
      <c r="L491" s="166" t="s">
        <v>1226</v>
      </c>
      <c r="M491" s="10">
        <v>0</v>
      </c>
      <c r="N491" s="4">
        <v>0</v>
      </c>
      <c r="O491" s="3">
        <v>0</v>
      </c>
      <c r="P491" s="4">
        <v>0</v>
      </c>
      <c r="Q491" s="164">
        <f t="shared" ref="Q491" si="3232">+O491</f>
        <v>0</v>
      </c>
      <c r="R491" s="166" t="s">
        <v>1226</v>
      </c>
      <c r="S491" s="3">
        <v>0</v>
      </c>
      <c r="T491" s="4">
        <v>0</v>
      </c>
      <c r="U491" s="18">
        <v>0</v>
      </c>
      <c r="V491" s="5">
        <v>0</v>
      </c>
      <c r="W491" s="164">
        <f t="shared" ref="W491" si="3233">+U491</f>
        <v>0</v>
      </c>
      <c r="X491" s="166" t="s">
        <v>1226</v>
      </c>
      <c r="Y491" s="164">
        <f t="shared" si="3180"/>
        <v>0</v>
      </c>
      <c r="Z491" s="166" t="s">
        <v>1226</v>
      </c>
      <c r="AA491" s="18">
        <v>0</v>
      </c>
      <c r="AB491" s="18">
        <v>0</v>
      </c>
      <c r="AC491" s="3">
        <v>0</v>
      </c>
      <c r="AD491" s="4">
        <v>0</v>
      </c>
      <c r="AE491" s="164">
        <f t="shared" ref="AE491" si="3234">+AG491</f>
        <v>0</v>
      </c>
      <c r="AF491" s="166" t="s">
        <v>1226</v>
      </c>
      <c r="AG491" s="3">
        <v>0</v>
      </c>
      <c r="AH491" s="4">
        <v>0</v>
      </c>
      <c r="AI491" s="3">
        <v>0</v>
      </c>
      <c r="AJ491" s="4">
        <v>0</v>
      </c>
      <c r="AK491" s="164">
        <f t="shared" ref="AK491" si="3235">+AI491</f>
        <v>0</v>
      </c>
      <c r="AL491" s="166" t="s">
        <v>1226</v>
      </c>
      <c r="AM491" s="164">
        <f t="shared" ref="AM491" si="3236">+AK491</f>
        <v>0</v>
      </c>
      <c r="AN491" s="166" t="s">
        <v>1226</v>
      </c>
      <c r="AO491" s="164">
        <f t="shared" ref="AO491" si="3237">+AM491</f>
        <v>0</v>
      </c>
      <c r="AP491" s="166" t="s">
        <v>1226</v>
      </c>
      <c r="AQ491" s="539">
        <v>41882</v>
      </c>
      <c r="AR491" s="164">
        <f t="shared" ref="AR491" si="3238">+AT491</f>
        <v>0</v>
      </c>
      <c r="AS491" s="166" t="s">
        <v>1226</v>
      </c>
      <c r="AT491" s="164">
        <f t="shared" ref="AT491" si="3239">+AV491</f>
        <v>0</v>
      </c>
      <c r="AU491" s="166" t="s">
        <v>1226</v>
      </c>
      <c r="AV491" s="39">
        <v>0</v>
      </c>
      <c r="AW491" s="40">
        <v>0</v>
      </c>
      <c r="AX491" s="98">
        <v>0</v>
      </c>
      <c r="AY491" s="40">
        <v>0</v>
      </c>
      <c r="AZ491" s="164">
        <f t="shared" ref="AZ491" si="3240">+BB491</f>
        <v>0</v>
      </c>
      <c r="BA491" s="166" t="s">
        <v>1226</v>
      </c>
      <c r="BB491" s="164">
        <f t="shared" ref="BB491" si="3241">+BD491</f>
        <v>0</v>
      </c>
      <c r="BC491" s="166" t="s">
        <v>1226</v>
      </c>
      <c r="BD491" s="98">
        <v>0</v>
      </c>
      <c r="BE491" s="40">
        <v>0</v>
      </c>
      <c r="BF491" s="18">
        <v>0</v>
      </c>
      <c r="BG491" s="5">
        <v>0</v>
      </c>
      <c r="BH491" s="164">
        <f t="shared" ref="BH491" si="3242">+BF491</f>
        <v>0</v>
      </c>
      <c r="BI491" s="166" t="s">
        <v>1226</v>
      </c>
      <c r="BJ491" s="18">
        <v>0</v>
      </c>
      <c r="BK491" s="5">
        <v>0</v>
      </c>
      <c r="BL491" s="181">
        <f t="shared" ref="BL491" si="3243">+BJ491</f>
        <v>0</v>
      </c>
      <c r="BM491" s="166" t="s">
        <v>1226</v>
      </c>
      <c r="BN491" s="181">
        <f t="shared" ref="BN491" si="3244">+BL491</f>
        <v>0</v>
      </c>
      <c r="BO491" s="166" t="s">
        <v>1226</v>
      </c>
      <c r="BP491" s="181">
        <f t="shared" ref="BP491" si="3245">+BN491</f>
        <v>0</v>
      </c>
      <c r="BQ491" s="166" t="s">
        <v>1226</v>
      </c>
      <c r="BR491" s="164">
        <f t="shared" ref="BR491" si="3246">+BP491</f>
        <v>0</v>
      </c>
      <c r="BS491" s="166" t="s">
        <v>1226</v>
      </c>
      <c r="BT491" s="135"/>
      <c r="BU491" s="146">
        <v>0</v>
      </c>
      <c r="BV491" s="147">
        <v>0</v>
      </c>
      <c r="BW491" s="181">
        <f t="shared" ref="BW491" si="3247">+BU491</f>
        <v>0</v>
      </c>
      <c r="BX491" s="166" t="s">
        <v>1226</v>
      </c>
      <c r="BY491" s="181">
        <f t="shared" ref="BY491" si="3248">+BW491</f>
        <v>0</v>
      </c>
      <c r="BZ491" s="166" t="s">
        <v>1226</v>
      </c>
      <c r="CA491" s="146"/>
      <c r="CB491" s="147"/>
      <c r="CC491" s="96"/>
      <c r="CD491" s="55"/>
      <c r="CE491" s="96"/>
      <c r="CF491" s="147"/>
      <c r="CG491" s="146"/>
      <c r="CH491" s="146"/>
      <c r="CI491" s="103" t="s">
        <v>181</v>
      </c>
    </row>
    <row r="492" spans="1:88" ht="16.5" hidden="1">
      <c r="A492" t="s">
        <v>1536</v>
      </c>
      <c r="B492">
        <v>20012</v>
      </c>
      <c r="D492" s="16" t="s">
        <v>829</v>
      </c>
      <c r="E492" t="s">
        <v>819</v>
      </c>
      <c r="G492" s="16" t="s">
        <v>1620</v>
      </c>
      <c r="H492" s="197" t="s">
        <v>1441</v>
      </c>
      <c r="I492" s="164">
        <f t="shared" si="3160"/>
        <v>11</v>
      </c>
      <c r="J492" s="166" t="s">
        <v>1226</v>
      </c>
      <c r="K492" s="164">
        <f t="shared" si="3135"/>
        <v>11</v>
      </c>
      <c r="L492" s="166" t="s">
        <v>1226</v>
      </c>
      <c r="M492" s="10">
        <v>11</v>
      </c>
      <c r="N492" s="5" t="s">
        <v>132</v>
      </c>
      <c r="O492" s="3">
        <v>22</v>
      </c>
      <c r="P492" s="4" t="s">
        <v>957</v>
      </c>
      <c r="Q492" s="164">
        <f t="shared" si="3149"/>
        <v>22</v>
      </c>
      <c r="R492" s="166" t="s">
        <v>1226</v>
      </c>
      <c r="S492" s="3">
        <v>15</v>
      </c>
      <c r="T492" s="5">
        <v>0</v>
      </c>
      <c r="U492" s="18">
        <v>5</v>
      </c>
      <c r="V492" s="5">
        <v>0</v>
      </c>
      <c r="W492" s="164">
        <f t="shared" si="3150"/>
        <v>5</v>
      </c>
      <c r="X492" s="166" t="s">
        <v>1226</v>
      </c>
      <c r="Y492" s="164">
        <f t="shared" si="3180"/>
        <v>12</v>
      </c>
      <c r="Z492" s="166" t="s">
        <v>1226</v>
      </c>
      <c r="AA492" s="18">
        <v>12</v>
      </c>
      <c r="AB492" s="18" t="s">
        <v>964</v>
      </c>
      <c r="AC492" s="3">
        <v>12</v>
      </c>
      <c r="AD492" s="4" t="s">
        <v>948</v>
      </c>
      <c r="AE492" s="164">
        <f>+AC492</f>
        <v>12</v>
      </c>
      <c r="AF492" s="166" t="s">
        <v>1226</v>
      </c>
      <c r="AG492" s="164">
        <f>+AE492</f>
        <v>12</v>
      </c>
      <c r="AH492" s="166" t="s">
        <v>1226</v>
      </c>
      <c r="AI492" s="3">
        <v>15</v>
      </c>
      <c r="AJ492" s="4" t="s">
        <v>948</v>
      </c>
      <c r="AK492" s="164">
        <f t="shared" ref="AK492:AK499" si="3249">+AI492</f>
        <v>15</v>
      </c>
      <c r="AL492" s="166" t="s">
        <v>1226</v>
      </c>
      <c r="AM492" s="164">
        <f t="shared" ref="AM492:AM499" si="3250">+AK492</f>
        <v>15</v>
      </c>
      <c r="AN492" s="166" t="s">
        <v>1226</v>
      </c>
      <c r="AO492" s="164">
        <f t="shared" si="3199"/>
        <v>15</v>
      </c>
      <c r="AP492" s="166" t="s">
        <v>1226</v>
      </c>
      <c r="AQ492" s="540"/>
      <c r="AR492" s="164">
        <f t="shared" si="2892"/>
        <v>0</v>
      </c>
      <c r="AS492" s="166" t="s">
        <v>1226</v>
      </c>
      <c r="AT492" s="164">
        <f t="shared" si="2893"/>
        <v>0</v>
      </c>
      <c r="AU492" s="166" t="s">
        <v>1226</v>
      </c>
      <c r="AV492" s="39">
        <v>0</v>
      </c>
      <c r="AW492" s="40">
        <v>0</v>
      </c>
      <c r="AX492" s="98">
        <v>0</v>
      </c>
      <c r="AY492" s="40">
        <v>0</v>
      </c>
      <c r="AZ492" s="164">
        <f t="shared" si="3140"/>
        <v>0</v>
      </c>
      <c r="BA492" s="166" t="s">
        <v>1226</v>
      </c>
      <c r="BB492" s="164">
        <f t="shared" si="3141"/>
        <v>0</v>
      </c>
      <c r="BC492" s="166" t="s">
        <v>1226</v>
      </c>
      <c r="BD492" s="43">
        <v>0</v>
      </c>
      <c r="BE492" s="40">
        <v>0</v>
      </c>
      <c r="BF492" s="18">
        <v>0</v>
      </c>
      <c r="BG492" s="40">
        <v>0</v>
      </c>
      <c r="BH492" s="18">
        <v>0</v>
      </c>
      <c r="BI492" s="40">
        <v>0</v>
      </c>
      <c r="BJ492" s="181">
        <f t="shared" ref="BJ492:BJ499" si="3251">+BH492</f>
        <v>0</v>
      </c>
      <c r="BK492" s="166" t="s">
        <v>1226</v>
      </c>
      <c r="BL492" s="181">
        <f t="shared" si="3188"/>
        <v>0</v>
      </c>
      <c r="BM492" s="166" t="s">
        <v>1226</v>
      </c>
      <c r="BN492" s="181">
        <f t="shared" si="3189"/>
        <v>0</v>
      </c>
      <c r="BO492" s="166" t="s">
        <v>1226</v>
      </c>
      <c r="BP492" s="181">
        <f t="shared" si="3190"/>
        <v>0</v>
      </c>
      <c r="BQ492" s="166" t="s">
        <v>1226</v>
      </c>
      <c r="BR492" s="164">
        <f t="shared" ref="BR492" si="3252">+BP492</f>
        <v>0</v>
      </c>
      <c r="BS492" s="166" t="s">
        <v>1226</v>
      </c>
      <c r="BT492" s="135"/>
      <c r="BU492" s="146">
        <v>0</v>
      </c>
      <c r="BV492" s="147" t="s">
        <v>52</v>
      </c>
      <c r="BW492" s="181">
        <f t="shared" ref="BW492" si="3253">+BU492</f>
        <v>0</v>
      </c>
      <c r="BX492" s="166" t="s">
        <v>1226</v>
      </c>
      <c r="BY492" s="181">
        <f t="shared" ref="BY492" si="3254">+BW492</f>
        <v>0</v>
      </c>
      <c r="BZ492" s="166" t="s">
        <v>1226</v>
      </c>
      <c r="CA492" s="146"/>
      <c r="CB492" s="147"/>
      <c r="CC492" s="96"/>
      <c r="CD492" s="55"/>
      <c r="CE492" s="96"/>
      <c r="CF492" s="147"/>
      <c r="CG492" s="146"/>
      <c r="CH492" s="147"/>
      <c r="CI492" s="103" t="s">
        <v>179</v>
      </c>
      <c r="CJ492" t="s">
        <v>642</v>
      </c>
    </row>
    <row r="493" spans="1:88" ht="16.5" hidden="1">
      <c r="A493" t="s">
        <v>1536</v>
      </c>
      <c r="B493">
        <v>20098</v>
      </c>
      <c r="D493" s="16" t="s">
        <v>829</v>
      </c>
      <c r="E493" t="s">
        <v>819</v>
      </c>
      <c r="G493" s="16" t="s">
        <v>1620</v>
      </c>
      <c r="H493" s="197" t="s">
        <v>1442</v>
      </c>
      <c r="I493" s="164">
        <f t="shared" si="3160"/>
        <v>12</v>
      </c>
      <c r="J493" s="166" t="s">
        <v>1226</v>
      </c>
      <c r="K493" s="164">
        <f t="shared" si="3135"/>
        <v>12</v>
      </c>
      <c r="L493" s="166" t="s">
        <v>1226</v>
      </c>
      <c r="M493" s="10">
        <v>12</v>
      </c>
      <c r="N493" s="5">
        <v>0</v>
      </c>
      <c r="O493" s="3">
        <v>12</v>
      </c>
      <c r="P493" s="128">
        <v>0</v>
      </c>
      <c r="Q493" s="164">
        <f t="shared" si="3149"/>
        <v>12</v>
      </c>
      <c r="R493" s="166" t="s">
        <v>1226</v>
      </c>
      <c r="S493" s="3">
        <v>12</v>
      </c>
      <c r="T493" s="5">
        <v>0</v>
      </c>
      <c r="U493" s="3">
        <v>12</v>
      </c>
      <c r="V493" s="5">
        <v>0</v>
      </c>
      <c r="W493" s="164">
        <f t="shared" si="3150"/>
        <v>12</v>
      </c>
      <c r="X493" s="166" t="s">
        <v>1226</v>
      </c>
      <c r="Y493" s="164">
        <f t="shared" si="3180"/>
        <v>12</v>
      </c>
      <c r="Z493" s="166" t="s">
        <v>1226</v>
      </c>
      <c r="AA493" s="18">
        <v>12</v>
      </c>
      <c r="AB493" s="5">
        <v>0</v>
      </c>
      <c r="AC493" s="164">
        <f>+AA493</f>
        <v>12</v>
      </c>
      <c r="AD493" s="166" t="s">
        <v>1226</v>
      </c>
      <c r="AE493" s="164">
        <f>+AC493</f>
        <v>12</v>
      </c>
      <c r="AF493" s="166" t="s">
        <v>1226</v>
      </c>
      <c r="AG493" s="3">
        <v>12</v>
      </c>
      <c r="AH493" s="4">
        <v>0</v>
      </c>
      <c r="AI493" s="3">
        <v>12</v>
      </c>
      <c r="AJ493" s="4">
        <v>0</v>
      </c>
      <c r="AK493" s="164">
        <f t="shared" si="3249"/>
        <v>12</v>
      </c>
      <c r="AL493" s="166" t="s">
        <v>1226</v>
      </c>
      <c r="AM493" s="164">
        <f t="shared" si="3250"/>
        <v>12</v>
      </c>
      <c r="AN493" s="166" t="s">
        <v>1226</v>
      </c>
      <c r="AO493" s="164">
        <f t="shared" si="3199"/>
        <v>12</v>
      </c>
      <c r="AP493" s="166" t="s">
        <v>1226</v>
      </c>
      <c r="AQ493" s="540"/>
      <c r="AR493" s="164">
        <f t="shared" si="2892"/>
        <v>12</v>
      </c>
      <c r="AS493" s="166" t="s">
        <v>1226</v>
      </c>
      <c r="AT493" s="164">
        <f t="shared" si="2893"/>
        <v>12</v>
      </c>
      <c r="AU493" s="166" t="s">
        <v>1226</v>
      </c>
      <c r="AV493" s="39">
        <v>12</v>
      </c>
      <c r="AW493" s="40">
        <v>0</v>
      </c>
      <c r="AX493" s="39">
        <v>12</v>
      </c>
      <c r="AY493" s="40">
        <v>0</v>
      </c>
      <c r="AZ493" s="164">
        <f t="shared" si="3140"/>
        <v>12</v>
      </c>
      <c r="BA493" s="166" t="s">
        <v>1226</v>
      </c>
      <c r="BB493" s="164">
        <f t="shared" si="3141"/>
        <v>12</v>
      </c>
      <c r="BC493" s="166" t="s">
        <v>1226</v>
      </c>
      <c r="BD493" s="24">
        <v>12</v>
      </c>
      <c r="BE493" s="40">
        <v>0</v>
      </c>
      <c r="BF493" s="24">
        <v>12</v>
      </c>
      <c r="BG493" s="40">
        <v>0</v>
      </c>
      <c r="BH493" s="24">
        <v>12</v>
      </c>
      <c r="BI493" s="40">
        <v>0</v>
      </c>
      <c r="BJ493" s="181">
        <f t="shared" si="3251"/>
        <v>12</v>
      </c>
      <c r="BK493" s="166" t="s">
        <v>1226</v>
      </c>
      <c r="BL493" s="181">
        <f t="shared" si="3188"/>
        <v>12</v>
      </c>
      <c r="BM493" s="166" t="s">
        <v>1226</v>
      </c>
      <c r="BN493" s="181">
        <f t="shared" si="3189"/>
        <v>12</v>
      </c>
      <c r="BO493" s="166" t="s">
        <v>1226</v>
      </c>
      <c r="BP493" s="181">
        <f t="shared" si="3190"/>
        <v>12</v>
      </c>
      <c r="BQ493" s="166" t="s">
        <v>1226</v>
      </c>
      <c r="BR493" s="164">
        <f t="shared" ref="BR493" si="3255">+BP493</f>
        <v>12</v>
      </c>
      <c r="BS493" s="166" t="s">
        <v>1226</v>
      </c>
      <c r="BT493" s="135"/>
      <c r="BU493" s="96">
        <v>7</v>
      </c>
      <c r="BV493" s="147">
        <v>0</v>
      </c>
      <c r="BW493" s="181">
        <f t="shared" ref="BW493" si="3256">+BU493</f>
        <v>7</v>
      </c>
      <c r="BX493" s="166" t="s">
        <v>1226</v>
      </c>
      <c r="BY493" s="181">
        <f t="shared" ref="BY493" si="3257">+BW493</f>
        <v>7</v>
      </c>
      <c r="BZ493" s="166" t="s">
        <v>1226</v>
      </c>
      <c r="CA493" s="146"/>
      <c r="CB493" s="147"/>
      <c r="CC493" s="96"/>
      <c r="CD493" s="55"/>
      <c r="CE493" s="96"/>
      <c r="CF493" s="147"/>
      <c r="CG493" s="146"/>
      <c r="CH493" s="146"/>
      <c r="CI493" s="38" t="s">
        <v>148</v>
      </c>
      <c r="CJ493" t="s">
        <v>642</v>
      </c>
    </row>
    <row r="494" spans="1:88" ht="17.25" hidden="1">
      <c r="A494" t="s">
        <v>1536</v>
      </c>
      <c r="B494" s="61" t="s">
        <v>1592</v>
      </c>
      <c r="C494" s="61"/>
      <c r="D494" s="16" t="s">
        <v>829</v>
      </c>
      <c r="E494" t="s">
        <v>819</v>
      </c>
      <c r="F494" s="1075"/>
      <c r="G494" s="16" t="s">
        <v>1620</v>
      </c>
      <c r="H494" s="197" t="s">
        <v>1443</v>
      </c>
      <c r="I494" s="164">
        <f t="shared" si="3160"/>
        <v>0</v>
      </c>
      <c r="J494" s="166" t="s">
        <v>1226</v>
      </c>
      <c r="K494" s="164">
        <f t="shared" si="3135"/>
        <v>0</v>
      </c>
      <c r="L494" s="166" t="s">
        <v>1226</v>
      </c>
      <c r="M494" s="10">
        <v>0</v>
      </c>
      <c r="N494" s="5">
        <v>0</v>
      </c>
      <c r="O494" s="3">
        <v>0</v>
      </c>
      <c r="P494" s="128">
        <v>0</v>
      </c>
      <c r="Q494" s="164">
        <f t="shared" si="3149"/>
        <v>0</v>
      </c>
      <c r="R494" s="166" t="s">
        <v>1226</v>
      </c>
      <c r="S494" s="3">
        <v>0</v>
      </c>
      <c r="T494" s="5">
        <v>0</v>
      </c>
      <c r="U494" s="18">
        <v>0</v>
      </c>
      <c r="V494" s="5">
        <v>0</v>
      </c>
      <c r="W494" s="164">
        <f t="shared" si="3150"/>
        <v>0</v>
      </c>
      <c r="X494" s="166" t="s">
        <v>1226</v>
      </c>
      <c r="Y494" s="164">
        <f t="shared" si="3180"/>
        <v>0</v>
      </c>
      <c r="Z494" s="166" t="s">
        <v>1226</v>
      </c>
      <c r="AA494" s="18">
        <v>0</v>
      </c>
      <c r="AB494" s="18">
        <v>0</v>
      </c>
      <c r="AC494" s="3">
        <v>0</v>
      </c>
      <c r="AD494" s="4">
        <v>0</v>
      </c>
      <c r="AE494" s="164">
        <f t="shared" ref="AE494" si="3258">+AG494</f>
        <v>0</v>
      </c>
      <c r="AF494" s="166" t="s">
        <v>1226</v>
      </c>
      <c r="AG494" s="164">
        <f t="shared" ref="AG494" si="3259">+AI494</f>
        <v>0</v>
      </c>
      <c r="AH494" s="166" t="s">
        <v>1226</v>
      </c>
      <c r="AI494" s="10">
        <v>0</v>
      </c>
      <c r="AJ494" s="4">
        <v>0</v>
      </c>
      <c r="AK494" s="164">
        <f t="shared" si="3249"/>
        <v>0</v>
      </c>
      <c r="AL494" s="166" t="s">
        <v>1226</v>
      </c>
      <c r="AM494" s="164">
        <f t="shared" si="3250"/>
        <v>0</v>
      </c>
      <c r="AN494" s="166" t="s">
        <v>1226</v>
      </c>
      <c r="AO494" s="164">
        <f t="shared" si="3199"/>
        <v>0</v>
      </c>
      <c r="AP494" s="166" t="s">
        <v>1226</v>
      </c>
      <c r="AQ494" s="540"/>
      <c r="AR494" s="164">
        <f t="shared" si="2892"/>
        <v>0</v>
      </c>
      <c r="AS494" s="166" t="s">
        <v>1226</v>
      </c>
      <c r="AT494" s="164">
        <f t="shared" si="2893"/>
        <v>0</v>
      </c>
      <c r="AU494" s="166" t="s">
        <v>1226</v>
      </c>
      <c r="AV494" s="39">
        <v>0</v>
      </c>
      <c r="AW494" s="40">
        <v>0</v>
      </c>
      <c r="AX494" s="39">
        <v>2</v>
      </c>
      <c r="AY494" s="40">
        <v>0</v>
      </c>
      <c r="AZ494" s="164">
        <f t="shared" si="3140"/>
        <v>0</v>
      </c>
      <c r="BA494" s="166" t="s">
        <v>1226</v>
      </c>
      <c r="BB494" s="164">
        <f t="shared" si="3141"/>
        <v>0</v>
      </c>
      <c r="BC494" s="166" t="s">
        <v>1226</v>
      </c>
      <c r="BD494" s="43">
        <v>0</v>
      </c>
      <c r="BE494" s="40">
        <v>0</v>
      </c>
      <c r="BF494" s="18">
        <v>0</v>
      </c>
      <c r="BG494" s="40">
        <v>0</v>
      </c>
      <c r="BH494" s="18">
        <v>0</v>
      </c>
      <c r="BI494" s="40">
        <v>0</v>
      </c>
      <c r="BJ494" s="181">
        <f t="shared" si="3251"/>
        <v>0</v>
      </c>
      <c r="BK494" s="166" t="s">
        <v>1226</v>
      </c>
      <c r="BL494" s="181">
        <f t="shared" si="3188"/>
        <v>0</v>
      </c>
      <c r="BM494" s="166" t="s">
        <v>1226</v>
      </c>
      <c r="BN494" s="181">
        <f t="shared" si="3189"/>
        <v>0</v>
      </c>
      <c r="BO494" s="166" t="s">
        <v>1226</v>
      </c>
      <c r="BP494" s="181">
        <f t="shared" si="3190"/>
        <v>0</v>
      </c>
      <c r="BQ494" s="166" t="s">
        <v>1226</v>
      </c>
      <c r="BR494" s="164">
        <f t="shared" ref="BR494:BR499" si="3260">+BP494</f>
        <v>0</v>
      </c>
      <c r="BS494" s="166" t="s">
        <v>1226</v>
      </c>
      <c r="BT494" s="132"/>
      <c r="BU494" s="146">
        <v>0</v>
      </c>
      <c r="BV494" s="147">
        <v>0</v>
      </c>
      <c r="BW494" s="181">
        <f t="shared" ref="BW494" si="3261">+BU494</f>
        <v>0</v>
      </c>
      <c r="BX494" s="166" t="s">
        <v>1226</v>
      </c>
      <c r="BY494" s="181">
        <f t="shared" ref="BY494" si="3262">+BW494</f>
        <v>0</v>
      </c>
      <c r="BZ494" s="166" t="s">
        <v>1226</v>
      </c>
      <c r="CA494" s="146"/>
      <c r="CB494" s="147"/>
      <c r="CC494" s="96"/>
      <c r="CD494" s="55"/>
      <c r="CE494" s="96"/>
      <c r="CF494" s="147"/>
      <c r="CG494" s="146"/>
      <c r="CH494" s="147"/>
      <c r="CI494" s="103" t="s">
        <v>156</v>
      </c>
      <c r="CJ494" t="s">
        <v>644</v>
      </c>
    </row>
    <row r="495" spans="1:88" ht="17.25" hidden="1">
      <c r="A495" t="s">
        <v>1536</v>
      </c>
      <c r="B495">
        <v>20011</v>
      </c>
      <c r="D495" s="16" t="s">
        <v>829</v>
      </c>
      <c r="E495" t="s">
        <v>819</v>
      </c>
      <c r="F495" s="1075" t="s">
        <v>2742</v>
      </c>
      <c r="G495" s="16" t="s">
        <v>1620</v>
      </c>
      <c r="H495" s="197" t="s">
        <v>1444</v>
      </c>
      <c r="I495" s="164">
        <f t="shared" si="3160"/>
        <v>1</v>
      </c>
      <c r="J495" s="166" t="s">
        <v>1226</v>
      </c>
      <c r="K495" s="164">
        <f t="shared" si="3135"/>
        <v>1</v>
      </c>
      <c r="L495" s="166" t="s">
        <v>1226</v>
      </c>
      <c r="M495" s="10">
        <v>1</v>
      </c>
      <c r="N495" s="4">
        <v>0</v>
      </c>
      <c r="O495" s="3">
        <v>0</v>
      </c>
      <c r="P495" s="4">
        <v>0</v>
      </c>
      <c r="Q495" s="164">
        <f t="shared" si="3149"/>
        <v>0</v>
      </c>
      <c r="R495" s="166" t="s">
        <v>1226</v>
      </c>
      <c r="S495" s="3">
        <v>0</v>
      </c>
      <c r="T495" s="4">
        <v>0</v>
      </c>
      <c r="U495" s="18">
        <v>0</v>
      </c>
      <c r="V495" s="5">
        <v>0</v>
      </c>
      <c r="W495" s="164">
        <f t="shared" si="3150"/>
        <v>0</v>
      </c>
      <c r="X495" s="166" t="s">
        <v>1226</v>
      </c>
      <c r="Y495" s="164">
        <f t="shared" si="3180"/>
        <v>0</v>
      </c>
      <c r="Z495" s="166" t="s">
        <v>1226</v>
      </c>
      <c r="AA495" s="10">
        <v>0</v>
      </c>
      <c r="AB495" s="10">
        <v>0</v>
      </c>
      <c r="AC495" s="3">
        <v>0</v>
      </c>
      <c r="AD495" s="4">
        <v>0</v>
      </c>
      <c r="AE495" s="164">
        <f t="shared" ref="AE495" si="3263">+AG495</f>
        <v>0</v>
      </c>
      <c r="AF495" s="166" t="s">
        <v>1226</v>
      </c>
      <c r="AG495" s="164">
        <f t="shared" ref="AG495" si="3264">+AI495</f>
        <v>0</v>
      </c>
      <c r="AH495" s="166" t="s">
        <v>1226</v>
      </c>
      <c r="AI495" s="10">
        <v>0</v>
      </c>
      <c r="AJ495" s="4">
        <v>0</v>
      </c>
      <c r="AK495" s="164">
        <f t="shared" si="3249"/>
        <v>0</v>
      </c>
      <c r="AL495" s="166" t="s">
        <v>1226</v>
      </c>
      <c r="AM495" s="164">
        <f t="shared" si="3250"/>
        <v>0</v>
      </c>
      <c r="AN495" s="166" t="s">
        <v>1226</v>
      </c>
      <c r="AO495" s="164">
        <f t="shared" si="3199"/>
        <v>0</v>
      </c>
      <c r="AP495" s="166" t="s">
        <v>1226</v>
      </c>
      <c r="AQ495" s="540"/>
      <c r="AR495" s="164">
        <f t="shared" si="2892"/>
        <v>0</v>
      </c>
      <c r="AS495" s="166" t="s">
        <v>1226</v>
      </c>
      <c r="AT495" s="164">
        <f t="shared" si="2893"/>
        <v>0</v>
      </c>
      <c r="AU495" s="166" t="s">
        <v>1226</v>
      </c>
      <c r="AV495" s="39">
        <v>0</v>
      </c>
      <c r="AW495" s="40">
        <v>0</v>
      </c>
      <c r="AX495" s="98">
        <v>0</v>
      </c>
      <c r="AY495" s="40">
        <v>0</v>
      </c>
      <c r="AZ495" s="164">
        <f t="shared" si="3140"/>
        <v>0</v>
      </c>
      <c r="BA495" s="166" t="s">
        <v>1226</v>
      </c>
      <c r="BB495" s="164">
        <f t="shared" si="3141"/>
        <v>0</v>
      </c>
      <c r="BC495" s="166" t="s">
        <v>1226</v>
      </c>
      <c r="BD495" s="43">
        <v>0</v>
      </c>
      <c r="BE495" s="40">
        <v>0</v>
      </c>
      <c r="BF495" s="18">
        <v>0</v>
      </c>
      <c r="BG495" s="40">
        <v>0</v>
      </c>
      <c r="BH495" s="18">
        <v>0</v>
      </c>
      <c r="BI495" s="40">
        <v>0</v>
      </c>
      <c r="BJ495" s="181">
        <f t="shared" si="3251"/>
        <v>0</v>
      </c>
      <c r="BK495" s="166" t="s">
        <v>1226</v>
      </c>
      <c r="BL495" s="181">
        <f t="shared" si="3188"/>
        <v>0</v>
      </c>
      <c r="BM495" s="166" t="s">
        <v>1226</v>
      </c>
      <c r="BN495" s="181">
        <f t="shared" si="3189"/>
        <v>0</v>
      </c>
      <c r="BO495" s="166" t="s">
        <v>1226</v>
      </c>
      <c r="BP495" s="181">
        <f t="shared" si="3190"/>
        <v>0</v>
      </c>
      <c r="BQ495" s="166" t="s">
        <v>1226</v>
      </c>
      <c r="BR495" s="164">
        <f t="shared" si="3260"/>
        <v>0</v>
      </c>
      <c r="BS495" s="166" t="s">
        <v>1226</v>
      </c>
      <c r="BT495" s="132"/>
      <c r="BU495" s="146">
        <v>0</v>
      </c>
      <c r="BV495" s="147">
        <v>0</v>
      </c>
      <c r="BW495" s="181">
        <f t="shared" ref="BW495" si="3265">+BU495</f>
        <v>0</v>
      </c>
      <c r="BX495" s="166" t="s">
        <v>1226</v>
      </c>
      <c r="BY495" s="181">
        <f t="shared" ref="BY495" si="3266">+BW495</f>
        <v>0</v>
      </c>
      <c r="BZ495" s="166" t="s">
        <v>1226</v>
      </c>
      <c r="CA495" s="146"/>
      <c r="CB495" s="147"/>
      <c r="CC495" s="96"/>
      <c r="CD495" s="55"/>
      <c r="CE495" s="96"/>
      <c r="CF495" s="147"/>
      <c r="CG495" s="146"/>
      <c r="CH495" s="147"/>
      <c r="CI495" s="103" t="s">
        <v>181</v>
      </c>
      <c r="CJ495" t="s">
        <v>642</v>
      </c>
    </row>
    <row r="496" spans="1:88" ht="16.5" hidden="1">
      <c r="A496" t="s">
        <v>1536</v>
      </c>
      <c r="B496" s="719" t="s">
        <v>1610</v>
      </c>
      <c r="C496" s="719"/>
      <c r="D496" s="16" t="s">
        <v>829</v>
      </c>
      <c r="E496" t="s">
        <v>819</v>
      </c>
      <c r="G496" s="16" t="s">
        <v>1620</v>
      </c>
      <c r="H496" s="197" t="s">
        <v>1621</v>
      </c>
      <c r="I496" s="164">
        <f t="shared" si="3160"/>
        <v>0</v>
      </c>
      <c r="J496" s="166" t="s">
        <v>1226</v>
      </c>
      <c r="K496" s="164">
        <f t="shared" si="3135"/>
        <v>0</v>
      </c>
      <c r="L496" s="166" t="s">
        <v>1226</v>
      </c>
      <c r="M496" s="10">
        <v>0</v>
      </c>
      <c r="N496" s="4">
        <v>0</v>
      </c>
      <c r="O496" s="3">
        <v>0</v>
      </c>
      <c r="P496" s="4">
        <v>0</v>
      </c>
      <c r="Q496" s="164">
        <f t="shared" si="3149"/>
        <v>0</v>
      </c>
      <c r="R496" s="166" t="s">
        <v>1226</v>
      </c>
      <c r="S496" s="10">
        <v>0</v>
      </c>
      <c r="T496" s="4">
        <v>0</v>
      </c>
      <c r="U496" s="30">
        <v>0</v>
      </c>
      <c r="V496" s="4">
        <v>0</v>
      </c>
      <c r="W496" s="164">
        <f t="shared" si="3150"/>
        <v>0</v>
      </c>
      <c r="X496" s="166" t="s">
        <v>1226</v>
      </c>
      <c r="Y496" s="164">
        <f t="shared" ref="Y496" si="3267">+W496</f>
        <v>0</v>
      </c>
      <c r="Z496" s="166" t="s">
        <v>1226</v>
      </c>
      <c r="AA496" s="10">
        <v>0</v>
      </c>
      <c r="AB496" s="4">
        <v>0</v>
      </c>
      <c r="AC496" s="164">
        <f t="shared" ref="AC496" si="3268">+AA496</f>
        <v>0</v>
      </c>
      <c r="AD496" s="166" t="s">
        <v>1226</v>
      </c>
      <c r="AE496" s="164">
        <f t="shared" ref="AE496" si="3269">+AC496</f>
        <v>0</v>
      </c>
      <c r="AF496" s="166" t="s">
        <v>1226</v>
      </c>
      <c r="AG496" s="164">
        <f t="shared" ref="AG496" si="3270">+AE496</f>
        <v>0</v>
      </c>
      <c r="AH496" s="166" t="s">
        <v>1226</v>
      </c>
      <c r="AI496" s="18">
        <v>0</v>
      </c>
      <c r="AJ496" s="5">
        <v>0</v>
      </c>
      <c r="AK496" s="164">
        <f t="shared" si="3249"/>
        <v>0</v>
      </c>
      <c r="AL496" s="166" t="s">
        <v>1226</v>
      </c>
      <c r="AM496" s="164">
        <f t="shared" si="3250"/>
        <v>0</v>
      </c>
      <c r="AN496" s="166" t="s">
        <v>1226</v>
      </c>
      <c r="AO496" s="164">
        <f t="shared" si="3199"/>
        <v>0</v>
      </c>
      <c r="AP496" s="166" t="s">
        <v>1226</v>
      </c>
      <c r="AQ496" s="540"/>
      <c r="AR496" s="164">
        <f t="shared" si="2892"/>
        <v>0</v>
      </c>
      <c r="AS496" s="166" t="s">
        <v>1226</v>
      </c>
      <c r="AT496" s="164">
        <f t="shared" si="2893"/>
        <v>0</v>
      </c>
      <c r="AU496" s="166" t="s">
        <v>1226</v>
      </c>
      <c r="AV496" s="39">
        <v>0</v>
      </c>
      <c r="AW496" s="40">
        <v>0</v>
      </c>
      <c r="AX496" s="98">
        <v>0</v>
      </c>
      <c r="AY496" s="40">
        <v>0</v>
      </c>
      <c r="AZ496" s="164">
        <f t="shared" si="3140"/>
        <v>0</v>
      </c>
      <c r="BA496" s="166" t="s">
        <v>1226</v>
      </c>
      <c r="BB496" s="164">
        <v>0</v>
      </c>
      <c r="BC496" s="166" t="s">
        <v>1226</v>
      </c>
      <c r="BD496" s="18">
        <v>0</v>
      </c>
      <c r="BE496" s="40">
        <v>0</v>
      </c>
      <c r="BF496" s="18">
        <v>0</v>
      </c>
      <c r="BG496" s="5">
        <v>0</v>
      </c>
      <c r="BH496" s="18">
        <v>0</v>
      </c>
      <c r="BI496" s="5">
        <v>0</v>
      </c>
      <c r="BJ496" s="164">
        <f>+BH496</f>
        <v>0</v>
      </c>
      <c r="BK496" s="166" t="s">
        <v>1226</v>
      </c>
      <c r="BL496" s="164">
        <f t="shared" si="3188"/>
        <v>0</v>
      </c>
      <c r="BM496" s="166" t="s">
        <v>1226</v>
      </c>
      <c r="BN496" s="164">
        <f t="shared" si="3189"/>
        <v>0</v>
      </c>
      <c r="BO496" s="166" t="s">
        <v>1226</v>
      </c>
      <c r="BP496" s="164">
        <f t="shared" si="3190"/>
        <v>0</v>
      </c>
      <c r="BQ496" s="166" t="s">
        <v>1226</v>
      </c>
      <c r="BR496" s="164">
        <f t="shared" si="3260"/>
        <v>0</v>
      </c>
      <c r="BS496" s="166" t="s">
        <v>1226</v>
      </c>
      <c r="BT496" s="132"/>
      <c r="BU496" s="146" t="s">
        <v>52</v>
      </c>
      <c r="BV496" s="147">
        <v>0</v>
      </c>
      <c r="BW496" s="181">
        <v>0</v>
      </c>
      <c r="BX496" s="166" t="s">
        <v>1226</v>
      </c>
      <c r="BY496" s="181">
        <f t="shared" ref="BY496:BY497" si="3271">+BW496</f>
        <v>0</v>
      </c>
      <c r="BZ496" s="166" t="s">
        <v>1226</v>
      </c>
      <c r="CA496" s="146"/>
      <c r="CB496" s="147"/>
      <c r="CC496" s="96"/>
      <c r="CD496" s="55"/>
      <c r="CE496" s="96"/>
      <c r="CF496" s="147"/>
      <c r="CG496" s="146"/>
      <c r="CH496" s="146"/>
      <c r="CI496" s="741" t="s">
        <v>601</v>
      </c>
    </row>
    <row r="497" spans="1:88" ht="16.5" hidden="1">
      <c r="A497" t="s">
        <v>1536</v>
      </c>
      <c r="B497" s="719" t="s">
        <v>1610</v>
      </c>
      <c r="C497" s="719"/>
      <c r="D497" s="16" t="s">
        <v>829</v>
      </c>
      <c r="E497" t="s">
        <v>819</v>
      </c>
      <c r="G497" s="16" t="s">
        <v>1620</v>
      </c>
      <c r="H497" s="197" t="s">
        <v>2522</v>
      </c>
      <c r="I497" s="164">
        <f t="shared" si="3160"/>
        <v>1</v>
      </c>
      <c r="J497" s="166" t="s">
        <v>1226</v>
      </c>
      <c r="K497" s="164">
        <f t="shared" si="3135"/>
        <v>1</v>
      </c>
      <c r="L497" s="166" t="s">
        <v>1226</v>
      </c>
      <c r="M497" s="10">
        <v>1</v>
      </c>
      <c r="N497" s="4">
        <v>0</v>
      </c>
      <c r="O497" s="3">
        <v>1</v>
      </c>
      <c r="P497" s="4">
        <v>0</v>
      </c>
      <c r="Q497" s="164">
        <f t="shared" ref="Q497" si="3272">+O497</f>
        <v>1</v>
      </c>
      <c r="R497" s="166" t="s">
        <v>1226</v>
      </c>
      <c r="S497" s="10">
        <v>0</v>
      </c>
      <c r="T497" s="4">
        <v>0</v>
      </c>
      <c r="U497" s="30">
        <v>0</v>
      </c>
      <c r="V497" s="4">
        <v>0</v>
      </c>
      <c r="W497" s="164">
        <f t="shared" ref="W497" si="3273">+U497</f>
        <v>0</v>
      </c>
      <c r="X497" s="166" t="s">
        <v>1226</v>
      </c>
      <c r="Y497" s="164">
        <f t="shared" ref="Y497" si="3274">+W497</f>
        <v>0</v>
      </c>
      <c r="Z497" s="166" t="s">
        <v>1226</v>
      </c>
      <c r="AA497" s="10">
        <v>0</v>
      </c>
      <c r="AB497" s="4">
        <v>0</v>
      </c>
      <c r="AC497" s="164">
        <f t="shared" ref="AC497" si="3275">+AA497</f>
        <v>0</v>
      </c>
      <c r="AD497" s="166" t="s">
        <v>1226</v>
      </c>
      <c r="AE497" s="164">
        <f t="shared" ref="AE497" si="3276">+AC497</f>
        <v>0</v>
      </c>
      <c r="AF497" s="166" t="s">
        <v>1226</v>
      </c>
      <c r="AG497" s="164">
        <f t="shared" ref="AG497" si="3277">+AE497</f>
        <v>0</v>
      </c>
      <c r="AH497" s="166" t="s">
        <v>1226</v>
      </c>
      <c r="AI497" s="18">
        <v>0</v>
      </c>
      <c r="AJ497" s="5">
        <v>0</v>
      </c>
      <c r="AK497" s="164">
        <f t="shared" ref="AK497" si="3278">+AI497</f>
        <v>0</v>
      </c>
      <c r="AL497" s="166" t="s">
        <v>1226</v>
      </c>
      <c r="AM497" s="164">
        <f t="shared" ref="AM497" si="3279">+AK497</f>
        <v>0</v>
      </c>
      <c r="AN497" s="166" t="s">
        <v>1226</v>
      </c>
      <c r="AO497" s="164">
        <f t="shared" ref="AO497" si="3280">+AM497</f>
        <v>0</v>
      </c>
      <c r="AP497" s="166" t="s">
        <v>1226</v>
      </c>
      <c r="AQ497" s="540"/>
      <c r="AR497" s="164">
        <f t="shared" ref="AR497" si="3281">+AT497</f>
        <v>2</v>
      </c>
      <c r="AS497" s="166" t="s">
        <v>1226</v>
      </c>
      <c r="AT497" s="164">
        <f t="shared" ref="AT497" si="3282">+AV497</f>
        <v>2</v>
      </c>
      <c r="AU497" s="166" t="s">
        <v>1226</v>
      </c>
      <c r="AV497" s="39">
        <v>2</v>
      </c>
      <c r="AW497" s="40">
        <v>0</v>
      </c>
      <c r="AX497" s="98">
        <v>0</v>
      </c>
      <c r="AY497" s="40">
        <v>0</v>
      </c>
      <c r="AZ497" s="164">
        <f t="shared" ref="AZ497" si="3283">+BB497</f>
        <v>0</v>
      </c>
      <c r="BA497" s="166" t="s">
        <v>1226</v>
      </c>
      <c r="BB497" s="164">
        <v>0</v>
      </c>
      <c r="BC497" s="166" t="s">
        <v>1226</v>
      </c>
      <c r="BD497" s="18">
        <v>0</v>
      </c>
      <c r="BE497" s="40">
        <v>0</v>
      </c>
      <c r="BF497" s="18">
        <v>0</v>
      </c>
      <c r="BG497" s="5">
        <v>0</v>
      </c>
      <c r="BH497" s="18">
        <v>0</v>
      </c>
      <c r="BI497" s="5">
        <v>0</v>
      </c>
      <c r="BJ497" s="164">
        <f>+BH497</f>
        <v>0</v>
      </c>
      <c r="BK497" s="166" t="s">
        <v>1226</v>
      </c>
      <c r="BL497" s="164">
        <f t="shared" ref="BL497" si="3284">+BJ497</f>
        <v>0</v>
      </c>
      <c r="BM497" s="166" t="s">
        <v>1226</v>
      </c>
      <c r="BN497" s="164">
        <f t="shared" ref="BN497" si="3285">+BL497</f>
        <v>0</v>
      </c>
      <c r="BO497" s="166" t="s">
        <v>1226</v>
      </c>
      <c r="BP497" s="164">
        <f t="shared" ref="BP497" si="3286">+BN497</f>
        <v>0</v>
      </c>
      <c r="BQ497" s="166" t="s">
        <v>1226</v>
      </c>
      <c r="BR497" s="164">
        <f t="shared" si="3260"/>
        <v>0</v>
      </c>
      <c r="BS497" s="166" t="s">
        <v>1226</v>
      </c>
      <c r="BT497" s="132"/>
      <c r="BU497" s="146">
        <v>0</v>
      </c>
      <c r="BV497" s="147">
        <v>0</v>
      </c>
      <c r="BW497" s="181">
        <f t="shared" ref="BW497" si="3287">+BU497</f>
        <v>0</v>
      </c>
      <c r="BX497" s="166" t="s">
        <v>1226</v>
      </c>
      <c r="BY497" s="181">
        <f t="shared" si="3271"/>
        <v>0</v>
      </c>
      <c r="BZ497" s="166" t="s">
        <v>1226</v>
      </c>
      <c r="CA497" s="146"/>
      <c r="CB497" s="147"/>
      <c r="CC497" s="96"/>
      <c r="CD497" s="55"/>
      <c r="CE497" s="96"/>
      <c r="CF497" s="147"/>
      <c r="CG497" s="146"/>
      <c r="CH497" s="146"/>
      <c r="CI497" s="741" t="s">
        <v>601</v>
      </c>
    </row>
    <row r="498" spans="1:88" ht="16.5" hidden="1">
      <c r="A498" t="s">
        <v>1536</v>
      </c>
      <c r="B498" s="61" t="s">
        <v>52</v>
      </c>
      <c r="C498" s="61"/>
      <c r="D498" s="16" t="s">
        <v>856</v>
      </c>
      <c r="E498" t="s">
        <v>819</v>
      </c>
      <c r="G498" s="16" t="s">
        <v>1620</v>
      </c>
      <c r="H498" s="197" t="s">
        <v>1280</v>
      </c>
      <c r="I498" s="164">
        <f t="shared" si="3160"/>
        <v>0</v>
      </c>
      <c r="J498" s="166" t="s">
        <v>1226</v>
      </c>
      <c r="K498" s="164">
        <f t="shared" si="3135"/>
        <v>0</v>
      </c>
      <c r="L498" s="166" t="s">
        <v>1226</v>
      </c>
      <c r="M498" s="62">
        <v>0</v>
      </c>
      <c r="N498" s="21">
        <v>0</v>
      </c>
      <c r="O498" s="3">
        <v>0</v>
      </c>
      <c r="P498" s="4">
        <v>0</v>
      </c>
      <c r="Q498" s="164">
        <f>+O498</f>
        <v>0</v>
      </c>
      <c r="R498" s="166" t="s">
        <v>1226</v>
      </c>
      <c r="S498" s="3">
        <v>0</v>
      </c>
      <c r="T498" s="4">
        <v>0</v>
      </c>
      <c r="U498" s="164">
        <f>+W498</f>
        <v>0</v>
      </c>
      <c r="V498" s="166" t="s">
        <v>1226</v>
      </c>
      <c r="W498" s="164">
        <f t="shared" ref="W498" si="3288">+Y498</f>
        <v>0</v>
      </c>
      <c r="X498" s="166" t="s">
        <v>1226</v>
      </c>
      <c r="Y498" s="164">
        <v>0</v>
      </c>
      <c r="Z498" s="166" t="s">
        <v>1226</v>
      </c>
      <c r="AA498" s="10">
        <v>1</v>
      </c>
      <c r="AB498" s="4">
        <v>0</v>
      </c>
      <c r="AC498" s="3">
        <v>3</v>
      </c>
      <c r="AD498" s="4">
        <v>0</v>
      </c>
      <c r="AE498" s="164">
        <f>+AG498</f>
        <v>3</v>
      </c>
      <c r="AF498" s="166" t="s">
        <v>1226</v>
      </c>
      <c r="AG498" s="18">
        <v>3</v>
      </c>
      <c r="AH498" s="4">
        <v>0</v>
      </c>
      <c r="AI498" s="203">
        <v>13</v>
      </c>
      <c r="AJ498" s="394">
        <v>0</v>
      </c>
      <c r="AK498" s="164">
        <f t="shared" ref="AK498" si="3289">+AI498</f>
        <v>13</v>
      </c>
      <c r="AL498" s="166" t="s">
        <v>1226</v>
      </c>
      <c r="AM498" s="164">
        <f t="shared" ref="AM498" si="3290">+AK498</f>
        <v>13</v>
      </c>
      <c r="AN498" s="166" t="s">
        <v>1226</v>
      </c>
      <c r="AO498" s="164">
        <f>+AM498</f>
        <v>13</v>
      </c>
      <c r="AP498" s="166" t="s">
        <v>1226</v>
      </c>
      <c r="AQ498" s="540"/>
      <c r="AR498" s="164">
        <f>+AT498</f>
        <v>3</v>
      </c>
      <c r="AS498" s="166" t="s">
        <v>1226</v>
      </c>
      <c r="AT498" s="164">
        <f>+AV498</f>
        <v>3</v>
      </c>
      <c r="AU498" s="166" t="s">
        <v>1226</v>
      </c>
      <c r="AV498" s="39">
        <v>3</v>
      </c>
      <c r="AW498" s="40">
        <v>0</v>
      </c>
      <c r="AX498" s="18">
        <v>3</v>
      </c>
      <c r="AY498" s="5">
        <v>0</v>
      </c>
      <c r="AZ498" s="164">
        <f>+BB498</f>
        <v>3</v>
      </c>
      <c r="BA498" s="166" t="s">
        <v>1226</v>
      </c>
      <c r="BB498" s="164">
        <f>+BD498</f>
        <v>3</v>
      </c>
      <c r="BC498" s="166" t="s">
        <v>1226</v>
      </c>
      <c r="BD498" s="18">
        <v>3</v>
      </c>
      <c r="BE498" s="40">
        <v>0</v>
      </c>
      <c r="BF498" s="18">
        <v>3</v>
      </c>
      <c r="BG498" s="5">
        <v>0</v>
      </c>
      <c r="BH498" s="18">
        <v>3</v>
      </c>
      <c r="BI498" s="40">
        <v>0</v>
      </c>
      <c r="BJ498" s="181">
        <f>+BH498</f>
        <v>3</v>
      </c>
      <c r="BK498" s="166" t="s">
        <v>1226</v>
      </c>
      <c r="BL498" s="181">
        <f>+BJ498</f>
        <v>3</v>
      </c>
      <c r="BM498" s="166" t="s">
        <v>1226</v>
      </c>
      <c r="BN498" s="181">
        <f>+BL498</f>
        <v>3</v>
      </c>
      <c r="BO498" s="166" t="s">
        <v>1226</v>
      </c>
      <c r="BP498" s="181">
        <f>+BN498</f>
        <v>3</v>
      </c>
      <c r="BQ498" s="166" t="s">
        <v>1226</v>
      </c>
      <c r="BR498" s="164">
        <f t="shared" si="3260"/>
        <v>3</v>
      </c>
      <c r="BS498" s="166" t="s">
        <v>1226</v>
      </c>
      <c r="BT498" s="193">
        <v>42281</v>
      </c>
      <c r="BU498" s="96">
        <v>3</v>
      </c>
      <c r="BV498" s="147">
        <v>0</v>
      </c>
      <c r="BW498" s="181">
        <f t="shared" ref="BW498" si="3291">+BU498</f>
        <v>3</v>
      </c>
      <c r="BX498" s="166" t="s">
        <v>1226</v>
      </c>
      <c r="BY498" s="181">
        <f t="shared" ref="BY498" si="3292">+BW498</f>
        <v>3</v>
      </c>
      <c r="BZ498" s="166" t="s">
        <v>1226</v>
      </c>
      <c r="CA498" s="146"/>
      <c r="CB498" s="147"/>
      <c r="CC498" s="96"/>
      <c r="CD498" s="55"/>
      <c r="CE498" s="96"/>
      <c r="CF498" s="157"/>
      <c r="CG498" s="156"/>
      <c r="CH498" s="156"/>
      <c r="CI498" s="77"/>
    </row>
    <row r="499" spans="1:88" ht="17.25" hidden="1">
      <c r="A499" t="s">
        <v>1536</v>
      </c>
      <c r="B499">
        <v>20006</v>
      </c>
      <c r="D499" s="16" t="s">
        <v>950</v>
      </c>
      <c r="E499" s="37" t="s">
        <v>819</v>
      </c>
      <c r="F499" s="1075" t="s">
        <v>2724</v>
      </c>
      <c r="G499" s="16" t="s">
        <v>1620</v>
      </c>
      <c r="H499" s="197" t="s">
        <v>1440</v>
      </c>
      <c r="I499" s="164">
        <f t="shared" si="3160"/>
        <v>38</v>
      </c>
      <c r="J499" s="166">
        <f>+L499</f>
        <v>40</v>
      </c>
      <c r="K499" s="164">
        <f t="shared" si="3135"/>
        <v>38</v>
      </c>
      <c r="L499" s="166">
        <f>+N499</f>
        <v>40</v>
      </c>
      <c r="M499" s="10">
        <v>38</v>
      </c>
      <c r="N499" s="4">
        <v>40</v>
      </c>
      <c r="O499" s="3">
        <f>18+5+4+8+1</f>
        <v>36</v>
      </c>
      <c r="P499" s="4">
        <f>13+2+6+4+7</f>
        <v>32</v>
      </c>
      <c r="Q499" s="164">
        <f t="shared" si="3149"/>
        <v>36</v>
      </c>
      <c r="R499" s="166">
        <f>+P499</f>
        <v>32</v>
      </c>
      <c r="S499" s="3">
        <f>6+17+7</f>
        <v>30</v>
      </c>
      <c r="T499" s="4">
        <f>16+8+22</f>
        <v>46</v>
      </c>
      <c r="U499" s="164">
        <f t="shared" ref="U499:V499" si="3293">+S499</f>
        <v>30</v>
      </c>
      <c r="V499" s="166">
        <f t="shared" si="3293"/>
        <v>46</v>
      </c>
      <c r="W499" s="164">
        <f t="shared" ref="W499:X499" si="3294">+U499</f>
        <v>30</v>
      </c>
      <c r="X499" s="166">
        <f t="shared" si="3294"/>
        <v>46</v>
      </c>
      <c r="Y499" s="164">
        <f>+AA499</f>
        <v>20</v>
      </c>
      <c r="Z499" s="166">
        <f>+AB499</f>
        <v>42</v>
      </c>
      <c r="AA499" s="18">
        <v>20</v>
      </c>
      <c r="AB499" s="4">
        <v>42</v>
      </c>
      <c r="AC499" s="164">
        <f t="shared" ref="AC499" si="3295">+AA499</f>
        <v>20</v>
      </c>
      <c r="AD499" s="166">
        <f t="shared" ref="AD499" si="3296">+AB499</f>
        <v>42</v>
      </c>
      <c r="AE499" s="164">
        <f t="shared" ref="AE499" si="3297">+AC499</f>
        <v>20</v>
      </c>
      <c r="AF499" s="166">
        <f t="shared" ref="AF499" si="3298">+AD499</f>
        <v>42</v>
      </c>
      <c r="AG499" s="3">
        <v>21</v>
      </c>
      <c r="AH499" s="4">
        <v>28</v>
      </c>
      <c r="AI499" s="3">
        <v>21</v>
      </c>
      <c r="AJ499" s="4">
        <v>28</v>
      </c>
      <c r="AK499" s="164">
        <f t="shared" si="3249"/>
        <v>21</v>
      </c>
      <c r="AL499" s="166">
        <f t="shared" ref="AL499" si="3299">+AJ499</f>
        <v>28</v>
      </c>
      <c r="AM499" s="164">
        <f t="shared" si="3250"/>
        <v>21</v>
      </c>
      <c r="AN499" s="166">
        <f t="shared" ref="AN499" si="3300">+AL499</f>
        <v>28</v>
      </c>
      <c r="AO499" s="164">
        <f t="shared" si="3199"/>
        <v>21</v>
      </c>
      <c r="AP499" s="166">
        <f t="shared" ref="AP499" si="3301">+AN499</f>
        <v>28</v>
      </c>
      <c r="AQ499" s="539">
        <v>42248</v>
      </c>
      <c r="AR499" s="181">
        <f>+AO499</f>
        <v>21</v>
      </c>
      <c r="AS499" s="167">
        <f>+AU499</f>
        <v>15</v>
      </c>
      <c r="AT499" s="181">
        <f>+AR499</f>
        <v>21</v>
      </c>
      <c r="AU499" s="167">
        <f>+AW499</f>
        <v>15</v>
      </c>
      <c r="AV499" s="181">
        <f>+AT499</f>
        <v>21</v>
      </c>
      <c r="AW499" s="167">
        <f>+AY499</f>
        <v>15</v>
      </c>
      <c r="AX499" s="181">
        <f>+AV499</f>
        <v>21</v>
      </c>
      <c r="AY499" s="167">
        <f>+BA499</f>
        <v>15</v>
      </c>
      <c r="AZ499" s="181">
        <f>+AX499</f>
        <v>21</v>
      </c>
      <c r="BA499" s="167">
        <f>+BC499</f>
        <v>15</v>
      </c>
      <c r="BB499" s="181">
        <f>+AZ499</f>
        <v>21</v>
      </c>
      <c r="BC499" s="167">
        <f>+BE499</f>
        <v>15</v>
      </c>
      <c r="BD499" s="24">
        <v>27</v>
      </c>
      <c r="BE499" s="1072">
        <v>15</v>
      </c>
      <c r="BF499" s="24">
        <v>27</v>
      </c>
      <c r="BG499" s="5">
        <v>15</v>
      </c>
      <c r="BH499" s="18">
        <v>28</v>
      </c>
      <c r="BI499" s="18">
        <v>14</v>
      </c>
      <c r="BJ499" s="181">
        <f t="shared" si="3251"/>
        <v>28</v>
      </c>
      <c r="BK499" s="166">
        <f>+BI499</f>
        <v>14</v>
      </c>
      <c r="BL499" s="181">
        <f t="shared" si="3188"/>
        <v>28</v>
      </c>
      <c r="BM499" s="166">
        <f>+BK499</f>
        <v>14</v>
      </c>
      <c r="BN499" s="181">
        <f t="shared" si="3189"/>
        <v>28</v>
      </c>
      <c r="BO499" s="166">
        <f>+BM499</f>
        <v>14</v>
      </c>
      <c r="BP499" s="181">
        <f t="shared" si="3190"/>
        <v>28</v>
      </c>
      <c r="BQ499" s="166">
        <f>+BO499</f>
        <v>14</v>
      </c>
      <c r="BR499" s="181">
        <f t="shared" si="3260"/>
        <v>28</v>
      </c>
      <c r="BS499" s="166">
        <f>+BQ499</f>
        <v>14</v>
      </c>
      <c r="BT499" s="141"/>
      <c r="BU499" s="153">
        <v>11</v>
      </c>
      <c r="BV499" s="54">
        <v>11</v>
      </c>
      <c r="BW499" s="181">
        <f t="shared" ref="BW499" si="3302">+BU499</f>
        <v>11</v>
      </c>
      <c r="BX499" s="166">
        <f>+BV499</f>
        <v>11</v>
      </c>
      <c r="BY499" s="181">
        <f t="shared" ref="BY499" si="3303">+BW499</f>
        <v>11</v>
      </c>
      <c r="BZ499" s="166">
        <f>+BX499</f>
        <v>11</v>
      </c>
      <c r="CA499" s="156"/>
      <c r="CB499" s="157"/>
      <c r="CC499" s="96">
        <v>8</v>
      </c>
      <c r="CD499" s="55">
        <v>9</v>
      </c>
      <c r="CE499" s="96"/>
      <c r="CF499" s="157"/>
      <c r="CG499" s="156"/>
      <c r="CH499" s="157"/>
      <c r="CI499" s="103" t="s">
        <v>370</v>
      </c>
      <c r="CJ499" t="s">
        <v>645</v>
      </c>
    </row>
    <row r="500" spans="1:88" ht="16.5" hidden="1">
      <c r="H500" s="197"/>
      <c r="I500" s="62"/>
      <c r="J500" s="22"/>
      <c r="K500" s="164"/>
      <c r="L500" s="166"/>
      <c r="M500" s="10"/>
      <c r="N500" s="4"/>
      <c r="O500" s="3"/>
      <c r="P500" s="4"/>
      <c r="Q500" s="164"/>
      <c r="R500" s="166"/>
      <c r="S500" s="3"/>
      <c r="T500" s="4"/>
      <c r="U500" s="164"/>
      <c r="V500" s="166"/>
      <c r="W500" s="164"/>
      <c r="X500" s="166"/>
      <c r="Y500" s="164"/>
      <c r="Z500" s="166"/>
      <c r="AA500" s="107"/>
      <c r="AB500" s="4"/>
      <c r="AC500" s="164"/>
      <c r="AD500" s="166"/>
      <c r="AE500" s="164"/>
      <c r="AF500" s="164"/>
      <c r="AG500" s="3"/>
      <c r="AH500" s="4"/>
      <c r="AI500" s="10"/>
      <c r="AJ500" s="4"/>
      <c r="AK500" s="164"/>
      <c r="AL500" s="166"/>
      <c r="AM500" s="164"/>
      <c r="AN500" s="166"/>
      <c r="AO500" s="164"/>
      <c r="AP500" s="166"/>
      <c r="AQ500" s="539"/>
      <c r="AR500" s="58"/>
      <c r="AS500" s="44"/>
      <c r="AT500" s="58"/>
      <c r="AU500" s="44"/>
      <c r="AV500" s="58"/>
      <c r="AW500" s="44"/>
      <c r="AX500" s="101"/>
      <c r="AY500" s="44"/>
      <c r="AZ500" s="101"/>
      <c r="BA500" s="44"/>
      <c r="BB500" s="101"/>
      <c r="BC500" s="44"/>
      <c r="BD500" s="18"/>
      <c r="BE500" s="5"/>
      <c r="BF500" s="18"/>
      <c r="BG500" s="18"/>
      <c r="BH500" s="18"/>
      <c r="BI500" s="18"/>
      <c r="BJ500" s="185"/>
      <c r="BK500" s="166"/>
      <c r="BL500" s="185"/>
      <c r="BM500" s="166"/>
      <c r="BN500" s="185"/>
      <c r="BO500" s="166"/>
      <c r="BP500" s="185"/>
      <c r="BQ500" s="166"/>
      <c r="BR500" s="164"/>
      <c r="BS500" s="166"/>
      <c r="BT500" s="141"/>
      <c r="BU500" s="156"/>
      <c r="BV500" s="157"/>
      <c r="BW500" s="156"/>
      <c r="BX500" s="156"/>
      <c r="BY500" s="156"/>
      <c r="BZ500" s="157"/>
      <c r="CA500" s="156"/>
      <c r="CB500" s="157"/>
      <c r="CC500" s="96"/>
      <c r="CD500" s="55"/>
      <c r="CE500" s="96"/>
      <c r="CF500" s="157"/>
      <c r="CG500" s="156"/>
      <c r="CH500" s="156"/>
      <c r="CI500" s="77"/>
    </row>
    <row r="501" spans="1:88" ht="16.5" hidden="1">
      <c r="A501" t="s">
        <v>1537</v>
      </c>
      <c r="B501" t="s">
        <v>830</v>
      </c>
      <c r="D501" s="16" t="s">
        <v>757</v>
      </c>
      <c r="E501" t="s">
        <v>819</v>
      </c>
      <c r="G501" s="16" t="s">
        <v>907</v>
      </c>
      <c r="H501" s="197" t="s">
        <v>746</v>
      </c>
      <c r="I501" s="9"/>
      <c r="J501" s="22"/>
      <c r="K501" s="59">
        <v>0</v>
      </c>
      <c r="L501" s="21"/>
      <c r="M501" s="62"/>
      <c r="N501" s="21"/>
      <c r="O501" s="3"/>
      <c r="P501" s="4"/>
      <c r="Q501" s="59"/>
      <c r="R501" s="21"/>
      <c r="S501" s="59"/>
      <c r="T501" s="21"/>
      <c r="U501" s="22"/>
      <c r="V501" s="21"/>
      <c r="W501" s="22"/>
      <c r="X501" s="21"/>
      <c r="Y501" s="22"/>
      <c r="Z501" s="21"/>
      <c r="AA501" s="62"/>
      <c r="AB501" s="21"/>
      <c r="AC501" s="59"/>
      <c r="AD501" s="21"/>
      <c r="AE501" s="22"/>
      <c r="AF501" s="22"/>
      <c r="AG501" s="48"/>
      <c r="AH501" s="100">
        <v>0</v>
      </c>
      <c r="AI501" s="105"/>
      <c r="AJ501" s="100"/>
      <c r="AK501" s="10"/>
      <c r="AL501" s="4"/>
      <c r="AM501" s="3"/>
      <c r="AN501" s="4"/>
      <c r="AO501" s="48"/>
      <c r="AP501" s="100"/>
      <c r="AQ501" s="142"/>
      <c r="AR501" s="48"/>
      <c r="AS501" s="100"/>
      <c r="AT501" s="48"/>
      <c r="AU501" s="100"/>
      <c r="AV501" s="59"/>
      <c r="AW501" s="21"/>
      <c r="AX501" s="22"/>
      <c r="AY501" s="21"/>
      <c r="AZ501" s="22"/>
      <c r="BA501" s="21"/>
      <c r="BB501" s="22"/>
      <c r="BC501" s="21"/>
      <c r="BD501" s="22"/>
      <c r="BE501" s="21"/>
      <c r="BF501" s="22"/>
      <c r="BG501" s="22"/>
      <c r="BH501" s="22"/>
      <c r="BI501" s="22"/>
      <c r="BJ501" s="22"/>
      <c r="BK501" s="21"/>
      <c r="BL501" s="22"/>
      <c r="BM501" s="21"/>
      <c r="BN501" s="22"/>
      <c r="BO501" s="21"/>
      <c r="BP501" s="22"/>
      <c r="BQ501" s="21"/>
      <c r="BR501" s="22"/>
      <c r="BS501" s="21"/>
      <c r="BT501" s="142"/>
      <c r="BU501" s="153"/>
      <c r="BV501" s="54"/>
      <c r="BW501" s="153"/>
      <c r="BX501" s="153"/>
      <c r="BY501" s="153"/>
      <c r="BZ501" s="54"/>
      <c r="CA501" s="153"/>
      <c r="CB501" s="54"/>
      <c r="CC501" s="96"/>
      <c r="CD501" s="55"/>
      <c r="CE501" s="96"/>
      <c r="CF501" s="54"/>
      <c r="CG501" s="153"/>
      <c r="CH501" s="153"/>
      <c r="CI501" s="77"/>
    </row>
    <row r="502" spans="1:88" ht="34.5" hidden="1">
      <c r="A502" t="s">
        <v>1537</v>
      </c>
      <c r="B502">
        <v>20013</v>
      </c>
      <c r="D502" s="16" t="s">
        <v>831</v>
      </c>
      <c r="E502" t="s">
        <v>819</v>
      </c>
      <c r="F502" s="1075" t="s">
        <v>2721</v>
      </c>
      <c r="G502" s="16" t="s">
        <v>831</v>
      </c>
      <c r="H502" s="197" t="s">
        <v>1504</v>
      </c>
      <c r="I502" s="10"/>
      <c r="J502" s="166" t="s">
        <v>54</v>
      </c>
      <c r="K502" s="164">
        <f>+M502</f>
        <v>5</v>
      </c>
      <c r="L502" s="166">
        <f>+N502</f>
        <v>8</v>
      </c>
      <c r="M502" s="10">
        <v>5</v>
      </c>
      <c r="N502" s="4">
        <v>8</v>
      </c>
      <c r="O502" s="3">
        <v>7</v>
      </c>
      <c r="P502" s="4">
        <v>9</v>
      </c>
      <c r="Q502" s="164">
        <f>+S502</f>
        <v>7</v>
      </c>
      <c r="R502" s="166">
        <f>+T502</f>
        <v>8</v>
      </c>
      <c r="S502" s="3">
        <v>7</v>
      </c>
      <c r="T502" s="4">
        <v>8</v>
      </c>
      <c r="U502" s="164">
        <f t="shared" ref="U502" si="3304">+S502</f>
        <v>7</v>
      </c>
      <c r="V502" s="166">
        <f t="shared" ref="V502" si="3305">+T502</f>
        <v>8</v>
      </c>
      <c r="W502" s="164">
        <f t="shared" ref="W502:W507" si="3306">+U502</f>
        <v>7</v>
      </c>
      <c r="X502" s="166">
        <f t="shared" ref="X502" si="3307">+V502</f>
        <v>8</v>
      </c>
      <c r="Y502" s="164">
        <f>+AA502</f>
        <v>3</v>
      </c>
      <c r="Z502" s="166">
        <f>+AB502</f>
        <v>15</v>
      </c>
      <c r="AA502" s="10">
        <v>3</v>
      </c>
      <c r="AB502" s="4">
        <v>15</v>
      </c>
      <c r="AC502" s="10">
        <v>4</v>
      </c>
      <c r="AD502" s="4">
        <v>15</v>
      </c>
      <c r="AE502" s="164">
        <f t="shared" ref="AE502" si="3308">+AC502</f>
        <v>4</v>
      </c>
      <c r="AF502" s="166">
        <f t="shared" ref="AF502" si="3309">+AD502</f>
        <v>15</v>
      </c>
      <c r="AG502" s="3">
        <v>3</v>
      </c>
      <c r="AH502" s="5">
        <v>5</v>
      </c>
      <c r="AI502" s="18">
        <v>5</v>
      </c>
      <c r="AJ502" s="5">
        <v>5</v>
      </c>
      <c r="AK502" s="164">
        <f t="shared" ref="AK502" si="3310">+AI502</f>
        <v>5</v>
      </c>
      <c r="AL502" s="166">
        <f t="shared" ref="AL502" si="3311">+AJ502</f>
        <v>5</v>
      </c>
      <c r="AM502" s="164">
        <f t="shared" ref="AM502" si="3312">+AK502</f>
        <v>5</v>
      </c>
      <c r="AN502" s="166">
        <f t="shared" ref="AN502" si="3313">+AL502</f>
        <v>5</v>
      </c>
      <c r="AO502" s="164">
        <f t="shared" ref="AO502" si="3314">+AM502</f>
        <v>5</v>
      </c>
      <c r="AP502" s="166">
        <f t="shared" ref="AP502" si="3315">+AN502</f>
        <v>5</v>
      </c>
      <c r="AQ502" s="133"/>
      <c r="AR502" s="181">
        <f t="shared" ref="AR502:AR516" si="3316">+AT502</f>
        <v>3</v>
      </c>
      <c r="AS502" s="167">
        <f t="shared" ref="AS502" si="3317">+AU502</f>
        <v>5</v>
      </c>
      <c r="AT502" s="181">
        <f t="shared" ref="AT502:AT516" si="3318">+AV502</f>
        <v>3</v>
      </c>
      <c r="AU502" s="167">
        <f t="shared" ref="AU502" si="3319">+AW502</f>
        <v>5</v>
      </c>
      <c r="AV502" s="39">
        <v>3</v>
      </c>
      <c r="AW502" s="5">
        <v>5</v>
      </c>
      <c r="AX502" s="18">
        <v>0</v>
      </c>
      <c r="AY502" s="5">
        <v>9</v>
      </c>
      <c r="AZ502" s="181" t="s">
        <v>1226</v>
      </c>
      <c r="BA502" s="44">
        <f>+BC502</f>
        <v>1</v>
      </c>
      <c r="BB502" s="181" t="s">
        <v>1226</v>
      </c>
      <c r="BC502" s="44">
        <f>+BE502</f>
        <v>1</v>
      </c>
      <c r="BD502" s="43">
        <v>0</v>
      </c>
      <c r="BE502" s="1072">
        <v>1</v>
      </c>
      <c r="BF502" s="18">
        <v>0</v>
      </c>
      <c r="BG502" s="5">
        <v>1</v>
      </c>
      <c r="BH502" s="18">
        <v>2</v>
      </c>
      <c r="BI502" s="5">
        <v>1</v>
      </c>
      <c r="BJ502" s="181">
        <f t="shared" ref="BJ502" si="3320">+BH502</f>
        <v>2</v>
      </c>
      <c r="BK502" s="166">
        <f>+BI502</f>
        <v>1</v>
      </c>
      <c r="BL502" s="181">
        <f t="shared" ref="BL502" si="3321">+BJ502</f>
        <v>2</v>
      </c>
      <c r="BM502" s="166">
        <f>+BK502</f>
        <v>1</v>
      </c>
      <c r="BN502" s="181">
        <f t="shared" ref="BN502" si="3322">+BL502</f>
        <v>2</v>
      </c>
      <c r="BO502" s="166">
        <f>+BM502</f>
        <v>1</v>
      </c>
      <c r="BP502" s="181">
        <f t="shared" ref="BP502" si="3323">+BN502</f>
        <v>2</v>
      </c>
      <c r="BQ502" s="166">
        <f>+BO502</f>
        <v>1</v>
      </c>
      <c r="BR502" s="181">
        <f t="shared" ref="BR502:BR503" si="3324">+BP502</f>
        <v>2</v>
      </c>
      <c r="BS502" s="166">
        <f>+BQ502</f>
        <v>1</v>
      </c>
      <c r="BT502" s="133"/>
      <c r="BU502" s="146">
        <v>0</v>
      </c>
      <c r="BV502" s="147" t="s">
        <v>52</v>
      </c>
      <c r="BW502" s="181">
        <v>0</v>
      </c>
      <c r="BX502" s="166" t="s">
        <v>1226</v>
      </c>
      <c r="BY502" s="181">
        <f t="shared" ref="BY502" si="3325">+BW502</f>
        <v>0</v>
      </c>
      <c r="BZ502" s="166" t="s">
        <v>1226</v>
      </c>
      <c r="CA502" s="96"/>
      <c r="CB502" s="55"/>
      <c r="CC502" s="96"/>
      <c r="CD502" s="55"/>
      <c r="CE502" s="96"/>
      <c r="CF502" s="55"/>
      <c r="CG502" s="96"/>
      <c r="CH502" s="96"/>
      <c r="CI502" s="38" t="s">
        <v>184</v>
      </c>
      <c r="CJ502" t="s">
        <v>646</v>
      </c>
    </row>
    <row r="503" spans="1:88" ht="16.5" hidden="1">
      <c r="A503" t="s">
        <v>1537</v>
      </c>
      <c r="B503">
        <v>20067</v>
      </c>
      <c r="D503" s="16" t="s">
        <v>831</v>
      </c>
      <c r="E503" t="s">
        <v>819</v>
      </c>
      <c r="G503" s="16" t="s">
        <v>831</v>
      </c>
      <c r="H503" s="197" t="s">
        <v>1543</v>
      </c>
      <c r="I503" s="10"/>
      <c r="J503" s="21"/>
      <c r="K503" s="164">
        <f>+M503</f>
        <v>0</v>
      </c>
      <c r="L503" s="166" t="s">
        <v>1226</v>
      </c>
      <c r="M503" s="3">
        <v>0</v>
      </c>
      <c r="N503" s="4">
        <v>0</v>
      </c>
      <c r="O503" s="3">
        <v>0</v>
      </c>
      <c r="P503" s="4">
        <v>0</v>
      </c>
      <c r="Q503" s="164">
        <f t="shared" ref="Q503" si="3326">+O503</f>
        <v>0</v>
      </c>
      <c r="R503" s="166" t="s">
        <v>1226</v>
      </c>
      <c r="S503" s="3">
        <v>0</v>
      </c>
      <c r="T503" s="5">
        <v>0</v>
      </c>
      <c r="U503" s="18">
        <v>0</v>
      </c>
      <c r="V503" s="5">
        <v>0</v>
      </c>
      <c r="W503" s="164">
        <f t="shared" si="3306"/>
        <v>0</v>
      </c>
      <c r="X503" s="166" t="s">
        <v>1226</v>
      </c>
      <c r="Y503" s="164">
        <f>+AA503</f>
        <v>0</v>
      </c>
      <c r="Z503" s="166" t="s">
        <v>1226</v>
      </c>
      <c r="AA503" s="10">
        <v>0</v>
      </c>
      <c r="AB503" s="4">
        <v>0</v>
      </c>
      <c r="AC503" s="164">
        <f t="shared" ref="AC503" si="3327">+AE503</f>
        <v>0</v>
      </c>
      <c r="AD503" s="166" t="s">
        <v>1226</v>
      </c>
      <c r="AE503" s="164">
        <f t="shared" ref="AE503" si="3328">+AG503</f>
        <v>0</v>
      </c>
      <c r="AF503" s="166" t="s">
        <v>1226</v>
      </c>
      <c r="AG503" s="3">
        <v>0</v>
      </c>
      <c r="AH503" s="5">
        <v>0</v>
      </c>
      <c r="AI503" s="164">
        <f t="shared" ref="AI503" si="3329">+AG503</f>
        <v>0</v>
      </c>
      <c r="AJ503" s="166" t="s">
        <v>1226</v>
      </c>
      <c r="AK503" s="164">
        <f t="shared" ref="AK503:AK507" si="3330">+AI503</f>
        <v>0</v>
      </c>
      <c r="AL503" s="166" t="s">
        <v>1226</v>
      </c>
      <c r="AM503" s="164">
        <f t="shared" ref="AM503:AM507" si="3331">+AK503</f>
        <v>0</v>
      </c>
      <c r="AN503" s="166" t="s">
        <v>1226</v>
      </c>
      <c r="AO503" s="164">
        <f t="shared" ref="AO503:AO516" si="3332">+AM503</f>
        <v>0</v>
      </c>
      <c r="AP503" s="166" t="s">
        <v>1226</v>
      </c>
      <c r="AQ503" s="132"/>
      <c r="AR503" s="164">
        <f t="shared" si="3316"/>
        <v>1</v>
      </c>
      <c r="AS503" s="166" t="s">
        <v>1226</v>
      </c>
      <c r="AT503" s="164">
        <f t="shared" si="3318"/>
        <v>1</v>
      </c>
      <c r="AU503" s="166" t="s">
        <v>1226</v>
      </c>
      <c r="AV503" s="39">
        <v>1</v>
      </c>
      <c r="AW503" s="40">
        <v>0</v>
      </c>
      <c r="AX503" s="98">
        <v>0</v>
      </c>
      <c r="AY503" s="40">
        <v>0</v>
      </c>
      <c r="AZ503" s="164">
        <f t="shared" ref="AZ503:AZ507" si="3333">+BB503</f>
        <v>0</v>
      </c>
      <c r="BA503" s="166" t="s">
        <v>1226</v>
      </c>
      <c r="BB503" s="164">
        <f t="shared" ref="BB503:BB506" si="3334">+BD503</f>
        <v>0</v>
      </c>
      <c r="BC503" s="166" t="s">
        <v>1226</v>
      </c>
      <c r="BD503" s="98">
        <v>0</v>
      </c>
      <c r="BE503" s="40">
        <v>0</v>
      </c>
      <c r="BF503" s="18">
        <v>0</v>
      </c>
      <c r="BG503" s="5">
        <v>0</v>
      </c>
      <c r="BH503" s="18">
        <v>0</v>
      </c>
      <c r="BI503" s="5">
        <v>0</v>
      </c>
      <c r="BJ503" s="181">
        <f t="shared" ref="BJ503" si="3335">+BH503</f>
        <v>0</v>
      </c>
      <c r="BK503" s="166" t="s">
        <v>1226</v>
      </c>
      <c r="BL503" s="181">
        <f t="shared" ref="BL503" si="3336">+BJ503</f>
        <v>0</v>
      </c>
      <c r="BM503" s="166" t="s">
        <v>1226</v>
      </c>
      <c r="BN503" s="181">
        <f t="shared" ref="BN503" si="3337">+BL503</f>
        <v>0</v>
      </c>
      <c r="BO503" s="166" t="s">
        <v>1226</v>
      </c>
      <c r="BP503" s="181">
        <f t="shared" ref="BP503" si="3338">+BN503</f>
        <v>0</v>
      </c>
      <c r="BQ503" s="166" t="s">
        <v>1226</v>
      </c>
      <c r="BR503" s="181">
        <f t="shared" si="3324"/>
        <v>0</v>
      </c>
      <c r="BS503" s="166" t="s">
        <v>1226</v>
      </c>
      <c r="BT503" s="132"/>
      <c r="BU503" s="146">
        <v>0</v>
      </c>
      <c r="BV503" s="147">
        <v>0</v>
      </c>
      <c r="BW503" s="181">
        <f>+BU503</f>
        <v>0</v>
      </c>
      <c r="BX503" s="166" t="s">
        <v>1226</v>
      </c>
      <c r="BY503" s="181">
        <f t="shared" ref="BY503" si="3339">+BW503</f>
        <v>0</v>
      </c>
      <c r="BZ503" s="166" t="s">
        <v>1226</v>
      </c>
      <c r="CA503" s="146"/>
      <c r="CB503" s="147"/>
      <c r="CC503" s="96"/>
      <c r="CD503" s="55"/>
      <c r="CE503" s="96"/>
      <c r="CF503" s="147"/>
      <c r="CG503" s="147"/>
      <c r="CH503" s="147"/>
      <c r="CI503" s="103" t="s">
        <v>156</v>
      </c>
      <c r="CJ503" t="s">
        <v>647</v>
      </c>
    </row>
    <row r="504" spans="1:88" ht="16.5" hidden="1">
      <c r="A504" t="s">
        <v>1537</v>
      </c>
      <c r="B504">
        <v>20159</v>
      </c>
      <c r="D504" s="16" t="s">
        <v>831</v>
      </c>
      <c r="E504" t="s">
        <v>819</v>
      </c>
      <c r="G504" s="16" t="s">
        <v>831</v>
      </c>
      <c r="H504" s="197" t="s">
        <v>1544</v>
      </c>
      <c r="I504" s="10"/>
      <c r="J504" s="21"/>
      <c r="K504" s="164">
        <f>+M504</f>
        <v>5</v>
      </c>
      <c r="L504" s="166" t="s">
        <v>1226</v>
      </c>
      <c r="M504" s="30">
        <v>5</v>
      </c>
      <c r="N504" s="10">
        <v>0</v>
      </c>
      <c r="O504" s="3">
        <v>6</v>
      </c>
      <c r="P504" s="4">
        <v>0</v>
      </c>
      <c r="Q504" s="164">
        <f t="shared" ref="Q504" si="3340">+O504</f>
        <v>6</v>
      </c>
      <c r="R504" s="166" t="s">
        <v>1226</v>
      </c>
      <c r="S504" s="3">
        <v>6</v>
      </c>
      <c r="T504" s="4">
        <v>0</v>
      </c>
      <c r="U504" s="164">
        <f>+S504</f>
        <v>6</v>
      </c>
      <c r="V504" s="166" t="s">
        <v>1226</v>
      </c>
      <c r="W504" s="164">
        <f t="shared" si="3306"/>
        <v>6</v>
      </c>
      <c r="X504" s="166" t="s">
        <v>1226</v>
      </c>
      <c r="Y504" s="164">
        <f>+AA504</f>
        <v>5</v>
      </c>
      <c r="Z504" s="166" t="s">
        <v>1226</v>
      </c>
      <c r="AA504" s="10">
        <v>5</v>
      </c>
      <c r="AB504" s="4">
        <v>0</v>
      </c>
      <c r="AC504" s="164">
        <f t="shared" ref="AC504" si="3341">+AE504</f>
        <v>5</v>
      </c>
      <c r="AD504" s="166" t="s">
        <v>1226</v>
      </c>
      <c r="AE504" s="164">
        <f t="shared" ref="AE504" si="3342">+AG504</f>
        <v>5</v>
      </c>
      <c r="AF504" s="166" t="s">
        <v>1226</v>
      </c>
      <c r="AG504" s="3">
        <v>5</v>
      </c>
      <c r="AH504" s="5">
        <v>0</v>
      </c>
      <c r="AI504" s="18">
        <v>5</v>
      </c>
      <c r="AJ504" s="5">
        <v>0</v>
      </c>
      <c r="AK504" s="164">
        <f t="shared" si="3330"/>
        <v>5</v>
      </c>
      <c r="AL504" s="166" t="s">
        <v>1226</v>
      </c>
      <c r="AM504" s="164">
        <f t="shared" si="3331"/>
        <v>5</v>
      </c>
      <c r="AN504" s="166" t="s">
        <v>1226</v>
      </c>
      <c r="AO504" s="164">
        <f t="shared" si="3332"/>
        <v>5</v>
      </c>
      <c r="AP504" s="166" t="s">
        <v>1226</v>
      </c>
      <c r="AQ504" s="132"/>
      <c r="AR504" s="164">
        <f t="shared" si="3316"/>
        <v>5</v>
      </c>
      <c r="AS504" s="166" t="s">
        <v>1226</v>
      </c>
      <c r="AT504" s="164">
        <f t="shared" si="3318"/>
        <v>5</v>
      </c>
      <c r="AU504" s="166" t="s">
        <v>1226</v>
      </c>
      <c r="AV504" s="39">
        <v>5</v>
      </c>
      <c r="AW504" s="40">
        <v>0</v>
      </c>
      <c r="AX504" s="39">
        <v>5</v>
      </c>
      <c r="AY504" s="40">
        <v>0</v>
      </c>
      <c r="AZ504" s="164">
        <f t="shared" si="3333"/>
        <v>5</v>
      </c>
      <c r="BA504" s="166" t="s">
        <v>1226</v>
      </c>
      <c r="BB504" s="164">
        <f t="shared" si="3334"/>
        <v>5</v>
      </c>
      <c r="BC504" s="166" t="s">
        <v>1226</v>
      </c>
      <c r="BD504" s="18">
        <v>5</v>
      </c>
      <c r="BE504" s="40">
        <v>0</v>
      </c>
      <c r="BF504" s="18">
        <v>5</v>
      </c>
      <c r="BG504" s="5">
        <v>0</v>
      </c>
      <c r="BH504" s="18">
        <v>5</v>
      </c>
      <c r="BI504" s="5">
        <v>0</v>
      </c>
      <c r="BJ504" s="181">
        <f t="shared" ref="BJ504:BJ506" si="3343">+BH504</f>
        <v>5</v>
      </c>
      <c r="BK504" s="166" t="s">
        <v>1226</v>
      </c>
      <c r="BL504" s="181">
        <f t="shared" ref="BL504:BL507" si="3344">+BJ504</f>
        <v>5</v>
      </c>
      <c r="BM504" s="166" t="s">
        <v>1226</v>
      </c>
      <c r="BN504" s="181">
        <f t="shared" ref="BN504:BN507" si="3345">+BL504</f>
        <v>5</v>
      </c>
      <c r="BO504" s="166" t="s">
        <v>1226</v>
      </c>
      <c r="BP504" s="181">
        <f t="shared" ref="BP504:BP507" si="3346">+BN504</f>
        <v>5</v>
      </c>
      <c r="BQ504" s="166" t="s">
        <v>1226</v>
      </c>
      <c r="BR504" s="181">
        <f t="shared" ref="BR504" si="3347">+BP504</f>
        <v>5</v>
      </c>
      <c r="BS504" s="166" t="s">
        <v>1226</v>
      </c>
      <c r="BT504" s="132"/>
      <c r="BU504" s="96">
        <v>5</v>
      </c>
      <c r="BV504" s="147">
        <v>0</v>
      </c>
      <c r="BW504" s="181">
        <f>+BU504</f>
        <v>5</v>
      </c>
      <c r="BX504" s="166" t="s">
        <v>1226</v>
      </c>
      <c r="BY504" s="181">
        <f t="shared" ref="BY504" si="3348">+BW504</f>
        <v>5</v>
      </c>
      <c r="BZ504" s="166" t="s">
        <v>1226</v>
      </c>
      <c r="CA504" s="146"/>
      <c r="CB504" s="147"/>
      <c r="CC504" s="96"/>
      <c r="CD504" s="55"/>
      <c r="CE504" s="96"/>
      <c r="CF504" s="147"/>
      <c r="CG504" s="146"/>
      <c r="CH504" s="146"/>
      <c r="CI504" s="38" t="s">
        <v>148</v>
      </c>
      <c r="CJ504" t="s">
        <v>648</v>
      </c>
    </row>
    <row r="505" spans="1:88" ht="16.5" hidden="1">
      <c r="A505" t="s">
        <v>1537</v>
      </c>
      <c r="B505">
        <v>0</v>
      </c>
      <c r="D505" s="16" t="s">
        <v>831</v>
      </c>
      <c r="E505" t="s">
        <v>819</v>
      </c>
      <c r="G505" s="16" t="s">
        <v>831</v>
      </c>
      <c r="H505" s="197" t="s">
        <v>2839</v>
      </c>
      <c r="I505" s="10"/>
      <c r="J505" s="21"/>
      <c r="K505" s="164">
        <f>+M505</f>
        <v>0</v>
      </c>
      <c r="L505" s="166" t="s">
        <v>1226</v>
      </c>
      <c r="M505" s="30">
        <v>0</v>
      </c>
      <c r="N505" s="10">
        <v>0</v>
      </c>
      <c r="O505" s="3">
        <v>0</v>
      </c>
      <c r="P505" s="4">
        <v>0</v>
      </c>
      <c r="Q505" s="164">
        <v>0</v>
      </c>
      <c r="R505" s="166" t="s">
        <v>1226</v>
      </c>
      <c r="S505" s="3">
        <v>0</v>
      </c>
      <c r="T505" s="4">
        <v>0</v>
      </c>
      <c r="U505" s="164"/>
      <c r="V505" s="166"/>
      <c r="W505" s="164">
        <f t="shared" ref="W505" si="3349">+U505</f>
        <v>0</v>
      </c>
      <c r="X505" s="166" t="s">
        <v>1226</v>
      </c>
      <c r="Y505" s="164"/>
      <c r="Z505" s="166"/>
      <c r="AA505" s="10">
        <v>0</v>
      </c>
      <c r="AB505" s="4">
        <v>0</v>
      </c>
      <c r="AC505" s="164">
        <f t="shared" ref="AC505" si="3350">+AE505</f>
        <v>0</v>
      </c>
      <c r="AD505" s="166" t="s">
        <v>1226</v>
      </c>
      <c r="AE505" s="164">
        <f t="shared" ref="AE505" si="3351">+AG505</f>
        <v>0</v>
      </c>
      <c r="AF505" s="166" t="s">
        <v>1226</v>
      </c>
      <c r="AG505" s="10">
        <v>0</v>
      </c>
      <c r="AH505" s="5">
        <v>0</v>
      </c>
      <c r="AI505" s="18">
        <v>0</v>
      </c>
      <c r="AJ505" s="5">
        <v>0</v>
      </c>
      <c r="AK505" s="164">
        <f t="shared" ref="AK505" si="3352">+AI505</f>
        <v>0</v>
      </c>
      <c r="AL505" s="166" t="s">
        <v>1226</v>
      </c>
      <c r="AM505" s="164">
        <f t="shared" ref="AM505" si="3353">+AK505</f>
        <v>0</v>
      </c>
      <c r="AN505" s="166" t="s">
        <v>1226</v>
      </c>
      <c r="AO505" s="164">
        <f t="shared" ref="AO505" si="3354">+AM505</f>
        <v>0</v>
      </c>
      <c r="AP505" s="166" t="s">
        <v>1226</v>
      </c>
      <c r="AQ505" s="132"/>
      <c r="AR505" s="164">
        <f t="shared" ref="AR505" si="3355">+AT505</f>
        <v>1</v>
      </c>
      <c r="AS505" s="166" t="s">
        <v>1226</v>
      </c>
      <c r="AT505" s="164">
        <f t="shared" ref="AT505" si="3356">+AV505</f>
        <v>1</v>
      </c>
      <c r="AU505" s="166" t="s">
        <v>1226</v>
      </c>
      <c r="AV505" s="172">
        <v>1</v>
      </c>
      <c r="AW505" s="593">
        <v>0</v>
      </c>
      <c r="AX505" s="52">
        <v>0</v>
      </c>
      <c r="AY505" s="40">
        <v>0</v>
      </c>
      <c r="AZ505" s="164">
        <f t="shared" ref="AZ505" si="3357">+BB505</f>
        <v>0</v>
      </c>
      <c r="BA505" s="166" t="s">
        <v>1226</v>
      </c>
      <c r="BB505" s="164">
        <f t="shared" ref="BB505" si="3358">+BD505</f>
        <v>0</v>
      </c>
      <c r="BC505" s="166" t="s">
        <v>1226</v>
      </c>
      <c r="BD505" s="18"/>
      <c r="BE505" s="40"/>
      <c r="BF505" s="18"/>
      <c r="BG505" s="5"/>
      <c r="BH505" s="18"/>
      <c r="BI505" s="5"/>
      <c r="BJ505" s="181">
        <f t="shared" ref="BJ505" si="3359">+BH505</f>
        <v>0</v>
      </c>
      <c r="BK505" s="166" t="s">
        <v>1226</v>
      </c>
      <c r="BL505" s="181">
        <f t="shared" ref="BL505" si="3360">+BJ505</f>
        <v>0</v>
      </c>
      <c r="BM505" s="166" t="s">
        <v>1226</v>
      </c>
      <c r="BN505" s="181">
        <f t="shared" ref="BN505" si="3361">+BL505</f>
        <v>0</v>
      </c>
      <c r="BO505" s="166" t="s">
        <v>1226</v>
      </c>
      <c r="BP505" s="181">
        <f t="shared" ref="BP505" si="3362">+BN505</f>
        <v>0</v>
      </c>
      <c r="BQ505" s="166" t="s">
        <v>1226</v>
      </c>
      <c r="BR505" s="181">
        <f t="shared" ref="BR505" si="3363">+BP505</f>
        <v>0</v>
      </c>
      <c r="BS505" s="166" t="s">
        <v>1226</v>
      </c>
      <c r="BT505" s="132"/>
      <c r="BU505" s="175">
        <v>1</v>
      </c>
      <c r="BV505" s="1108">
        <v>0</v>
      </c>
      <c r="BW505" s="181">
        <f>+BU505</f>
        <v>1</v>
      </c>
      <c r="BX505" s="166" t="s">
        <v>1226</v>
      </c>
      <c r="BY505" s="181">
        <f t="shared" ref="BY505" si="3364">+BW505</f>
        <v>1</v>
      </c>
      <c r="BZ505" s="166" t="s">
        <v>1226</v>
      </c>
      <c r="CA505" s="146"/>
      <c r="CB505" s="147"/>
      <c r="CC505" s="96"/>
      <c r="CD505" s="55"/>
      <c r="CE505" s="96"/>
      <c r="CF505" s="147"/>
      <c r="CG505" s="146"/>
      <c r="CH505" s="146"/>
      <c r="CI505" s="38"/>
    </row>
    <row r="506" spans="1:88" ht="16.5" hidden="1">
      <c r="A506" t="s">
        <v>1537</v>
      </c>
      <c r="B506">
        <v>20190</v>
      </c>
      <c r="D506" s="16" t="s">
        <v>831</v>
      </c>
      <c r="E506" t="s">
        <v>819</v>
      </c>
      <c r="G506" s="16" t="s">
        <v>831</v>
      </c>
      <c r="H506" s="197" t="s">
        <v>1545</v>
      </c>
      <c r="I506" s="10"/>
      <c r="J506" s="21"/>
      <c r="K506" s="164">
        <f>+M506</f>
        <v>0</v>
      </c>
      <c r="L506" s="166" t="s">
        <v>1226</v>
      </c>
      <c r="M506" s="30">
        <v>0</v>
      </c>
      <c r="N506" s="10">
        <v>0</v>
      </c>
      <c r="O506" s="3">
        <v>0</v>
      </c>
      <c r="P506" s="4">
        <v>0</v>
      </c>
      <c r="Q506" s="164">
        <f t="shared" ref="Q506:Q507" si="3365">+O506</f>
        <v>0</v>
      </c>
      <c r="R506" s="166" t="s">
        <v>1226</v>
      </c>
      <c r="S506" s="3">
        <v>0</v>
      </c>
      <c r="T506" s="4">
        <v>0</v>
      </c>
      <c r="U506" s="164">
        <f>+S506</f>
        <v>0</v>
      </c>
      <c r="V506" s="166" t="s">
        <v>1226</v>
      </c>
      <c r="W506" s="164">
        <f t="shared" si="3306"/>
        <v>0</v>
      </c>
      <c r="X506" s="166" t="s">
        <v>1226</v>
      </c>
      <c r="Y506" s="164">
        <f>+AA506</f>
        <v>0</v>
      </c>
      <c r="Z506" s="166" t="s">
        <v>1226</v>
      </c>
      <c r="AA506" s="30">
        <v>0</v>
      </c>
      <c r="AB506" s="4">
        <v>0</v>
      </c>
      <c r="AC506" s="164">
        <f t="shared" ref="AC506:AC509" si="3366">+AE506</f>
        <v>0</v>
      </c>
      <c r="AD506" s="166" t="s">
        <v>1226</v>
      </c>
      <c r="AE506" s="164">
        <f t="shared" ref="AE506" si="3367">+AG506</f>
        <v>0</v>
      </c>
      <c r="AF506" s="166" t="s">
        <v>1226</v>
      </c>
      <c r="AG506" s="164">
        <f t="shared" ref="AG506" si="3368">+AI506</f>
        <v>0</v>
      </c>
      <c r="AH506" s="166" t="s">
        <v>1226</v>
      </c>
      <c r="AI506" s="18">
        <v>0</v>
      </c>
      <c r="AJ506" s="5">
        <v>0</v>
      </c>
      <c r="AK506" s="164">
        <f t="shared" si="3330"/>
        <v>0</v>
      </c>
      <c r="AL506" s="166" t="s">
        <v>1226</v>
      </c>
      <c r="AM506" s="164">
        <f t="shared" si="3331"/>
        <v>0</v>
      </c>
      <c r="AN506" s="166" t="s">
        <v>1226</v>
      </c>
      <c r="AO506" s="164">
        <f t="shared" si="3332"/>
        <v>0</v>
      </c>
      <c r="AP506" s="166" t="s">
        <v>1226</v>
      </c>
      <c r="AQ506" s="135"/>
      <c r="AR506" s="164">
        <f t="shared" si="3316"/>
        <v>0</v>
      </c>
      <c r="AS506" s="166" t="s">
        <v>1226</v>
      </c>
      <c r="AT506" s="164">
        <f t="shared" si="3318"/>
        <v>0</v>
      </c>
      <c r="AU506" s="166" t="s">
        <v>1226</v>
      </c>
      <c r="AV506" s="39">
        <v>0</v>
      </c>
      <c r="AW506" s="40">
        <v>0</v>
      </c>
      <c r="AX506" s="98">
        <v>0</v>
      </c>
      <c r="AY506" s="40">
        <v>0</v>
      </c>
      <c r="AZ506" s="164">
        <f t="shared" si="3333"/>
        <v>0</v>
      </c>
      <c r="BA506" s="166" t="s">
        <v>1226</v>
      </c>
      <c r="BB506" s="164">
        <f t="shared" si="3334"/>
        <v>0</v>
      </c>
      <c r="BC506" s="166" t="s">
        <v>1226</v>
      </c>
      <c r="BD506" s="98">
        <v>0</v>
      </c>
      <c r="BE506" s="40">
        <v>0</v>
      </c>
      <c r="BF506" s="18">
        <v>0</v>
      </c>
      <c r="BG506" s="5">
        <v>0</v>
      </c>
      <c r="BH506" s="18">
        <v>0</v>
      </c>
      <c r="BI506" s="5">
        <v>0</v>
      </c>
      <c r="BJ506" s="181">
        <f t="shared" si="3343"/>
        <v>0</v>
      </c>
      <c r="BK506" s="166" t="s">
        <v>1226</v>
      </c>
      <c r="BL506" s="181">
        <f t="shared" si="3344"/>
        <v>0</v>
      </c>
      <c r="BM506" s="166" t="s">
        <v>1226</v>
      </c>
      <c r="BN506" s="181">
        <f t="shared" si="3345"/>
        <v>0</v>
      </c>
      <c r="BO506" s="166" t="s">
        <v>1226</v>
      </c>
      <c r="BP506" s="181">
        <f t="shared" si="3346"/>
        <v>0</v>
      </c>
      <c r="BQ506" s="166" t="s">
        <v>1226</v>
      </c>
      <c r="BR506" s="181">
        <f t="shared" ref="BR506" si="3369">+BP506</f>
        <v>0</v>
      </c>
      <c r="BS506" s="166" t="s">
        <v>1226</v>
      </c>
      <c r="BT506" s="132"/>
      <c r="BU506" s="96">
        <v>0</v>
      </c>
      <c r="BV506" s="147">
        <v>0</v>
      </c>
      <c r="BW506" s="181">
        <f>+BU506</f>
        <v>0</v>
      </c>
      <c r="BX506" s="166" t="s">
        <v>1226</v>
      </c>
      <c r="BY506" s="181">
        <f t="shared" ref="BY506" si="3370">+BW506</f>
        <v>0</v>
      </c>
      <c r="BZ506" s="166" t="s">
        <v>1226</v>
      </c>
      <c r="CA506" s="146"/>
      <c r="CB506" s="147"/>
      <c r="CC506" s="96"/>
      <c r="CD506" s="55"/>
      <c r="CE506" s="96"/>
      <c r="CF506" s="147"/>
      <c r="CG506" s="146"/>
      <c r="CH506" s="146"/>
      <c r="CI506" s="38"/>
      <c r="CJ506" t="s">
        <v>928</v>
      </c>
    </row>
    <row r="507" spans="1:88" ht="16.5" hidden="1">
      <c r="A507" t="s">
        <v>1537</v>
      </c>
      <c r="B507" t="s">
        <v>52</v>
      </c>
      <c r="D507" s="16" t="s">
        <v>831</v>
      </c>
      <c r="E507" t="s">
        <v>819</v>
      </c>
      <c r="G507" s="16" t="s">
        <v>831</v>
      </c>
      <c r="H507" s="197" t="s">
        <v>1662</v>
      </c>
      <c r="I507" s="164">
        <f t="shared" ref="I507" si="3371">+K507</f>
        <v>0</v>
      </c>
      <c r="J507" s="166" t="s">
        <v>1226</v>
      </c>
      <c r="K507" s="164">
        <f>+M507</f>
        <v>0</v>
      </c>
      <c r="L507" s="166" t="s">
        <v>1226</v>
      </c>
      <c r="M507" s="30">
        <v>0</v>
      </c>
      <c r="N507" s="4">
        <v>0</v>
      </c>
      <c r="O507" s="30">
        <v>0</v>
      </c>
      <c r="P507" s="4">
        <v>0</v>
      </c>
      <c r="Q507" s="164">
        <f t="shared" si="3365"/>
        <v>0</v>
      </c>
      <c r="R507" s="166" t="s">
        <v>1226</v>
      </c>
      <c r="S507" s="10">
        <v>0</v>
      </c>
      <c r="T507" s="4">
        <v>0</v>
      </c>
      <c r="U507" s="30">
        <v>0</v>
      </c>
      <c r="V507" s="4">
        <v>0</v>
      </c>
      <c r="W507" s="164">
        <f t="shared" si="3306"/>
        <v>0</v>
      </c>
      <c r="X507" s="166" t="s">
        <v>1226</v>
      </c>
      <c r="Y507" s="164">
        <f t="shared" ref="Y507" si="3372">+W507</f>
        <v>0</v>
      </c>
      <c r="Z507" s="166" t="s">
        <v>1226</v>
      </c>
      <c r="AA507" s="10">
        <v>0</v>
      </c>
      <c r="AB507" s="4">
        <v>0</v>
      </c>
      <c r="AC507" s="164">
        <f t="shared" ref="AC507" si="3373">+AA507</f>
        <v>0</v>
      </c>
      <c r="AD507" s="166" t="s">
        <v>1226</v>
      </c>
      <c r="AE507" s="164">
        <f t="shared" ref="AE507" si="3374">+AC507</f>
        <v>0</v>
      </c>
      <c r="AF507" s="166" t="s">
        <v>1226</v>
      </c>
      <c r="AG507" s="164">
        <f t="shared" ref="AG507" si="3375">+AE507</f>
        <v>0</v>
      </c>
      <c r="AH507" s="166" t="s">
        <v>1226</v>
      </c>
      <c r="AI507" s="18">
        <v>0</v>
      </c>
      <c r="AJ507" s="5">
        <v>0</v>
      </c>
      <c r="AK507" s="164">
        <f t="shared" si="3330"/>
        <v>0</v>
      </c>
      <c r="AL507" s="166" t="s">
        <v>1226</v>
      </c>
      <c r="AM507" s="164">
        <f t="shared" si="3331"/>
        <v>0</v>
      </c>
      <c r="AN507" s="166" t="s">
        <v>1226</v>
      </c>
      <c r="AO507" s="164">
        <f t="shared" si="3332"/>
        <v>0</v>
      </c>
      <c r="AP507" s="166" t="s">
        <v>1226</v>
      </c>
      <c r="AQ507" s="135"/>
      <c r="AR507" s="164">
        <f t="shared" ref="AR507" si="3376">+AT507</f>
        <v>0</v>
      </c>
      <c r="AS507" s="166" t="s">
        <v>1226</v>
      </c>
      <c r="AT507" s="164">
        <f t="shared" ref="AT507" si="3377">+AV507</f>
        <v>0</v>
      </c>
      <c r="AU507" s="166" t="s">
        <v>1226</v>
      </c>
      <c r="AV507" s="39">
        <v>0</v>
      </c>
      <c r="AW507" s="40">
        <v>0</v>
      </c>
      <c r="AX507" s="98">
        <v>0</v>
      </c>
      <c r="AY507" s="40">
        <v>0</v>
      </c>
      <c r="AZ507" s="164">
        <f t="shared" si="3333"/>
        <v>0</v>
      </c>
      <c r="BA507" s="166" t="s">
        <v>1226</v>
      </c>
      <c r="BB507" s="164">
        <v>0</v>
      </c>
      <c r="BC507" s="166" t="s">
        <v>1226</v>
      </c>
      <c r="BD507" s="18">
        <v>0</v>
      </c>
      <c r="BE507" s="40">
        <v>0</v>
      </c>
      <c r="BF507" s="18">
        <v>0</v>
      </c>
      <c r="BG507" s="5">
        <v>0</v>
      </c>
      <c r="BH507" s="18">
        <v>0</v>
      </c>
      <c r="BI507" s="5">
        <v>0</v>
      </c>
      <c r="BJ507" s="164">
        <f>+BH507</f>
        <v>0</v>
      </c>
      <c r="BK507" s="166" t="s">
        <v>1226</v>
      </c>
      <c r="BL507" s="164">
        <f t="shared" si="3344"/>
        <v>0</v>
      </c>
      <c r="BM507" s="166" t="s">
        <v>1226</v>
      </c>
      <c r="BN507" s="164">
        <f t="shared" si="3345"/>
        <v>0</v>
      </c>
      <c r="BO507" s="166" t="s">
        <v>1226</v>
      </c>
      <c r="BP507" s="164">
        <f t="shared" si="3346"/>
        <v>0</v>
      </c>
      <c r="BQ507" s="166" t="s">
        <v>1226</v>
      </c>
      <c r="BR507" s="164">
        <f t="shared" ref="BR507" si="3378">+BP507</f>
        <v>0</v>
      </c>
      <c r="BS507" s="166" t="s">
        <v>1226</v>
      </c>
      <c r="BT507" s="132"/>
      <c r="BU507" s="96">
        <v>0</v>
      </c>
      <c r="BV507" s="147">
        <v>0</v>
      </c>
      <c r="BW507" s="181">
        <f>+BU507</f>
        <v>0</v>
      </c>
      <c r="BX507" s="166" t="s">
        <v>1226</v>
      </c>
      <c r="BY507" s="181">
        <f t="shared" ref="BY507" si="3379">+BW507</f>
        <v>0</v>
      </c>
      <c r="BZ507" s="166" t="s">
        <v>1226</v>
      </c>
      <c r="CA507" s="146"/>
      <c r="CB507" s="147"/>
      <c r="CC507" s="96"/>
      <c r="CD507" s="55"/>
      <c r="CE507" s="96"/>
      <c r="CF507" s="147"/>
      <c r="CG507" s="146"/>
      <c r="CH507" s="146"/>
      <c r="CI507" s="38" t="s">
        <v>148</v>
      </c>
    </row>
    <row r="508" spans="1:88" ht="16.5" hidden="1">
      <c r="H508" s="197"/>
      <c r="I508" s="10"/>
      <c r="J508" s="21"/>
      <c r="K508" s="164"/>
      <c r="L508" s="166"/>
      <c r="M508" s="30"/>
      <c r="N508" s="10"/>
      <c r="O508" s="3"/>
      <c r="P508" s="4"/>
      <c r="Q508" s="164"/>
      <c r="R508" s="166"/>
      <c r="S508" s="3"/>
      <c r="T508" s="4"/>
      <c r="U508" s="164"/>
      <c r="V508" s="166"/>
      <c r="W508" s="164"/>
      <c r="X508" s="166"/>
      <c r="Y508" s="164"/>
      <c r="Z508" s="166"/>
      <c r="AA508" s="10"/>
      <c r="AB508" s="4"/>
      <c r="AC508" s="164"/>
      <c r="AD508" s="166"/>
      <c r="AE508" s="164"/>
      <c r="AF508" s="166"/>
      <c r="AG508" s="164"/>
      <c r="AH508" s="166"/>
      <c r="AI508" s="18"/>
      <c r="AJ508" s="5"/>
      <c r="AK508" s="164"/>
      <c r="AL508" s="166"/>
      <c r="AM508" s="164"/>
      <c r="AN508" s="166"/>
      <c r="AO508" s="164"/>
      <c r="AP508" s="166"/>
      <c r="AQ508" s="135"/>
      <c r="AR508" s="164"/>
      <c r="AS508" s="166"/>
      <c r="AT508" s="164"/>
      <c r="AU508" s="166"/>
      <c r="AV508" s="39"/>
      <c r="AW508" s="40"/>
      <c r="AX508" s="98"/>
      <c r="AY508" s="40"/>
      <c r="AZ508" s="164"/>
      <c r="BA508" s="166"/>
      <c r="BB508" s="164"/>
      <c r="BC508" s="166"/>
      <c r="BD508" s="98"/>
      <c r="BE508" s="40"/>
      <c r="BF508" s="18"/>
      <c r="BG508" s="5"/>
      <c r="BH508" s="18"/>
      <c r="BI508" s="5"/>
      <c r="BJ508" s="181"/>
      <c r="BK508" s="166"/>
      <c r="BL508" s="181"/>
      <c r="BM508" s="166"/>
      <c r="BN508" s="181"/>
      <c r="BO508" s="166"/>
      <c r="BP508" s="181"/>
      <c r="BQ508" s="166"/>
      <c r="BR508" s="164"/>
      <c r="BS508" s="166"/>
      <c r="BT508" s="132"/>
      <c r="BU508" s="146"/>
      <c r="BV508" s="147"/>
      <c r="BW508" s="146"/>
      <c r="BX508" s="146"/>
      <c r="BY508" s="146"/>
      <c r="BZ508" s="147"/>
      <c r="CA508" s="146"/>
      <c r="CB508" s="147"/>
      <c r="CC508" s="96"/>
      <c r="CD508" s="55"/>
      <c r="CE508" s="96"/>
      <c r="CF508" s="147"/>
      <c r="CG508" s="146"/>
      <c r="CH508" s="146"/>
      <c r="CI508" s="38"/>
    </row>
    <row r="509" spans="1:88" ht="16.5" hidden="1">
      <c r="A509" t="s">
        <v>1538</v>
      </c>
      <c r="B509" t="s">
        <v>52</v>
      </c>
      <c r="D509" s="16" t="s">
        <v>124</v>
      </c>
      <c r="E509" t="s">
        <v>819</v>
      </c>
      <c r="G509" s="16" t="s">
        <v>124</v>
      </c>
      <c r="H509" s="197" t="s">
        <v>1546</v>
      </c>
      <c r="I509" s="10">
        <v>0</v>
      </c>
      <c r="J509" s="4">
        <v>0</v>
      </c>
      <c r="K509" s="3">
        <v>0</v>
      </c>
      <c r="L509" s="4">
        <v>0</v>
      </c>
      <c r="M509" s="10">
        <v>9</v>
      </c>
      <c r="N509" s="10">
        <v>0</v>
      </c>
      <c r="O509" s="3">
        <v>9</v>
      </c>
      <c r="P509" s="4">
        <v>0</v>
      </c>
      <c r="Q509" s="164">
        <f t="shared" ref="Q509:Q515" si="3380">+O509</f>
        <v>9</v>
      </c>
      <c r="R509" s="21">
        <f>+T509</f>
        <v>0</v>
      </c>
      <c r="S509" s="3">
        <v>9</v>
      </c>
      <c r="T509" s="4">
        <v>0</v>
      </c>
      <c r="U509" s="164">
        <f>+S509</f>
        <v>9</v>
      </c>
      <c r="V509" s="166">
        <f>+T509</f>
        <v>0</v>
      </c>
      <c r="W509" s="164">
        <f t="shared" ref="W509:W513" si="3381">+U509</f>
        <v>9</v>
      </c>
      <c r="X509" s="166">
        <f t="shared" ref="X509" si="3382">+V509</f>
        <v>0</v>
      </c>
      <c r="Y509" s="164">
        <f>+AA509</f>
        <v>0</v>
      </c>
      <c r="Z509" s="166" t="s">
        <v>1226</v>
      </c>
      <c r="AA509" s="10">
        <v>0</v>
      </c>
      <c r="AB509" s="4">
        <v>0</v>
      </c>
      <c r="AC509" s="164">
        <f t="shared" si="3366"/>
        <v>0</v>
      </c>
      <c r="AD509" s="166" t="s">
        <v>1226</v>
      </c>
      <c r="AE509" s="3">
        <v>0</v>
      </c>
      <c r="AF509" s="5">
        <v>0</v>
      </c>
      <c r="AG509" s="3">
        <v>0</v>
      </c>
      <c r="AH509" s="5">
        <v>0</v>
      </c>
      <c r="AI509" s="164">
        <f t="shared" ref="AI509:AI511" si="3383">+AG509</f>
        <v>0</v>
      </c>
      <c r="AJ509" s="166" t="s">
        <v>1226</v>
      </c>
      <c r="AK509" s="164">
        <f t="shared" ref="AK509:AK511" si="3384">+AI509</f>
        <v>0</v>
      </c>
      <c r="AL509" s="166" t="s">
        <v>1226</v>
      </c>
      <c r="AM509" s="164">
        <f t="shared" ref="AM509:AM511" si="3385">+AK509</f>
        <v>0</v>
      </c>
      <c r="AN509" s="166" t="s">
        <v>1226</v>
      </c>
      <c r="AO509" s="164">
        <f t="shared" si="3332"/>
        <v>0</v>
      </c>
      <c r="AP509" s="166" t="s">
        <v>1226</v>
      </c>
      <c r="AQ509" s="132"/>
      <c r="AR509" s="164">
        <f t="shared" si="3316"/>
        <v>0</v>
      </c>
      <c r="AS509" s="166" t="s">
        <v>1226</v>
      </c>
      <c r="AT509" s="164">
        <f t="shared" si="3318"/>
        <v>0</v>
      </c>
      <c r="AU509" s="166" t="s">
        <v>1226</v>
      </c>
      <c r="AV509" s="39">
        <v>0</v>
      </c>
      <c r="AW509" s="40">
        <v>0</v>
      </c>
      <c r="AX509" s="164">
        <f t="shared" ref="AX509" si="3386">+AZ509</f>
        <v>0</v>
      </c>
      <c r="AY509" s="166" t="s">
        <v>1226</v>
      </c>
      <c r="AZ509" s="164">
        <f t="shared" ref="AZ509" si="3387">+BB509</f>
        <v>0</v>
      </c>
      <c r="BA509" s="166" t="s">
        <v>1226</v>
      </c>
      <c r="BB509" s="164">
        <f t="shared" ref="BB509" si="3388">+BD509</f>
        <v>0</v>
      </c>
      <c r="BC509" s="166" t="s">
        <v>1226</v>
      </c>
      <c r="BD509" s="98">
        <v>0</v>
      </c>
      <c r="BE509" s="40">
        <v>0</v>
      </c>
      <c r="BF509" s="18">
        <v>0</v>
      </c>
      <c r="BG509" s="5">
        <v>0</v>
      </c>
      <c r="BH509" s="18">
        <v>0</v>
      </c>
      <c r="BI509" s="5">
        <v>0</v>
      </c>
      <c r="BJ509" s="181">
        <f t="shared" ref="BJ509" si="3389">+BH509</f>
        <v>0</v>
      </c>
      <c r="BK509" s="166" t="s">
        <v>1226</v>
      </c>
      <c r="BL509" s="181">
        <f t="shared" ref="BL509:BL511" si="3390">+BJ509</f>
        <v>0</v>
      </c>
      <c r="BM509" s="166" t="s">
        <v>1226</v>
      </c>
      <c r="BN509" s="181">
        <f t="shared" ref="BN509:BN511" si="3391">+BL509</f>
        <v>0</v>
      </c>
      <c r="BO509" s="166" t="s">
        <v>1226</v>
      </c>
      <c r="BP509" s="181">
        <f t="shared" ref="BP509:BP511" si="3392">+BN509</f>
        <v>0</v>
      </c>
      <c r="BQ509" s="166" t="s">
        <v>1226</v>
      </c>
      <c r="BR509" s="181">
        <f t="shared" ref="BR509" si="3393">+BP509</f>
        <v>0</v>
      </c>
      <c r="BS509" s="166" t="s">
        <v>1226</v>
      </c>
      <c r="BT509" s="132"/>
      <c r="BU509" s="614">
        <v>0</v>
      </c>
      <c r="BV509" s="615">
        <v>0</v>
      </c>
      <c r="BW509" s="181">
        <f t="shared" ref="BW509" si="3394">+BU509</f>
        <v>0</v>
      </c>
      <c r="BX509" s="166" t="s">
        <v>1226</v>
      </c>
      <c r="BY509" s="181">
        <f t="shared" ref="BY509" si="3395">+BW509</f>
        <v>0</v>
      </c>
      <c r="BZ509" s="166" t="s">
        <v>1226</v>
      </c>
      <c r="CA509" s="146"/>
      <c r="CB509" s="147"/>
      <c r="CC509" s="96"/>
      <c r="CD509" s="55"/>
      <c r="CE509" s="96"/>
      <c r="CF509" s="147"/>
      <c r="CG509" s="146"/>
      <c r="CH509" s="146"/>
      <c r="CI509" s="38"/>
    </row>
    <row r="510" spans="1:88" ht="16.5" hidden="1">
      <c r="A510" t="s">
        <v>1538</v>
      </c>
      <c r="D510" s="16" t="s">
        <v>124</v>
      </c>
      <c r="E510" t="s">
        <v>819</v>
      </c>
      <c r="G510" s="16" t="s">
        <v>124</v>
      </c>
      <c r="H510" s="197" t="s">
        <v>2552</v>
      </c>
      <c r="I510" s="10"/>
      <c r="J510" s="4"/>
      <c r="K510" s="3"/>
      <c r="L510" s="4"/>
      <c r="M510" s="10">
        <v>0</v>
      </c>
      <c r="N510" s="10">
        <v>2</v>
      </c>
      <c r="O510" s="3">
        <v>0</v>
      </c>
      <c r="P510" s="4">
        <v>2</v>
      </c>
      <c r="Q510" s="22" t="s">
        <v>1226</v>
      </c>
      <c r="R510" s="166">
        <f>+P510</f>
        <v>2</v>
      </c>
      <c r="S510" s="3">
        <v>0</v>
      </c>
      <c r="T510" s="4">
        <v>1</v>
      </c>
      <c r="U510" s="164"/>
      <c r="V510" s="166"/>
      <c r="W510" s="164"/>
      <c r="X510" s="166"/>
      <c r="Y510" s="164"/>
      <c r="Z510" s="166"/>
      <c r="AA510" s="10"/>
      <c r="AB510" s="4"/>
      <c r="AC510" s="164"/>
      <c r="AD510" s="166"/>
      <c r="AE510" s="3"/>
      <c r="AF510" s="5"/>
      <c r="AG510" s="3"/>
      <c r="AH510" s="5">
        <v>0</v>
      </c>
      <c r="AI510" s="164"/>
      <c r="AJ510" s="166"/>
      <c r="AK510" s="164"/>
      <c r="AL510" s="166"/>
      <c r="AM510" s="164"/>
      <c r="AN510" s="166"/>
      <c r="AO510" s="164"/>
      <c r="AP510" s="166"/>
      <c r="AQ510" s="132"/>
      <c r="AR510" s="164"/>
      <c r="AS510" s="166"/>
      <c r="AT510" s="164"/>
      <c r="AU510" s="166"/>
      <c r="AV510" s="39"/>
      <c r="AW510" s="40"/>
      <c r="AX510" s="164"/>
      <c r="AY510" s="166"/>
      <c r="AZ510" s="164"/>
      <c r="BA510" s="166"/>
      <c r="BB510" s="164"/>
      <c r="BC510" s="166"/>
      <c r="BD510" s="98"/>
      <c r="BE510" s="40"/>
      <c r="BF510" s="18"/>
      <c r="BG510" s="5"/>
      <c r="BH510" s="18"/>
      <c r="BI510" s="5"/>
      <c r="BJ510" s="181"/>
      <c r="BK510" s="166"/>
      <c r="BL510" s="181"/>
      <c r="BM510" s="166"/>
      <c r="BN510" s="181">
        <f t="shared" ref="BN510" si="3396">+BL510</f>
        <v>0</v>
      </c>
      <c r="BO510" s="166" t="s">
        <v>1226</v>
      </c>
      <c r="BP510" s="181">
        <f t="shared" ref="BP510" si="3397">+BN510</f>
        <v>0</v>
      </c>
      <c r="BQ510" s="166" t="s">
        <v>1226</v>
      </c>
      <c r="BR510" s="181">
        <f t="shared" ref="BR510:BR511" si="3398">+BP510</f>
        <v>0</v>
      </c>
      <c r="BS510" s="166" t="s">
        <v>1226</v>
      </c>
      <c r="BT510" s="132"/>
      <c r="BU510" s="614">
        <v>0</v>
      </c>
      <c r="BV510" s="615">
        <v>0</v>
      </c>
      <c r="BW510" s="181">
        <f t="shared" ref="BW510:BW511" si="3399">+BU510</f>
        <v>0</v>
      </c>
      <c r="BX510" s="166" t="s">
        <v>1226</v>
      </c>
      <c r="BY510" s="181">
        <f t="shared" ref="BY510:BY511" si="3400">+BW510</f>
        <v>0</v>
      </c>
      <c r="BZ510" s="166" t="s">
        <v>1226</v>
      </c>
      <c r="CA510" s="146"/>
      <c r="CB510" s="147"/>
      <c r="CC510" s="96"/>
      <c r="CD510" s="55"/>
      <c r="CE510" s="96"/>
      <c r="CF510" s="147"/>
      <c r="CG510" s="146"/>
      <c r="CH510" s="146"/>
      <c r="CI510" s="38"/>
    </row>
    <row r="511" spans="1:88" ht="17.25" hidden="1">
      <c r="A511" t="s">
        <v>1538</v>
      </c>
      <c r="B511">
        <v>20056</v>
      </c>
      <c r="D511" s="16" t="s">
        <v>124</v>
      </c>
      <c r="E511" t="s">
        <v>819</v>
      </c>
      <c r="F511" s="1075" t="s">
        <v>2722</v>
      </c>
      <c r="G511" s="16" t="s">
        <v>124</v>
      </c>
      <c r="H511" s="197" t="s">
        <v>1547</v>
      </c>
      <c r="I511" s="10">
        <v>0</v>
      </c>
      <c r="J511" s="4">
        <v>0</v>
      </c>
      <c r="K511" s="3">
        <v>0</v>
      </c>
      <c r="L511" s="4">
        <v>0</v>
      </c>
      <c r="M511" s="10">
        <v>0</v>
      </c>
      <c r="N511" s="10">
        <v>0</v>
      </c>
      <c r="O511" s="3">
        <v>0</v>
      </c>
      <c r="P511" s="4">
        <v>0</v>
      </c>
      <c r="Q511" s="164">
        <f t="shared" si="3380"/>
        <v>0</v>
      </c>
      <c r="R511" s="166" t="s">
        <v>1226</v>
      </c>
      <c r="S511" s="3">
        <v>0</v>
      </c>
      <c r="T511" s="4">
        <v>0</v>
      </c>
      <c r="U511" s="3">
        <v>0</v>
      </c>
      <c r="V511" s="4">
        <v>0</v>
      </c>
      <c r="W511" s="164">
        <f t="shared" si="3381"/>
        <v>0</v>
      </c>
      <c r="X511" s="166" t="s">
        <v>1226</v>
      </c>
      <c r="Y511" s="10">
        <v>6</v>
      </c>
      <c r="Z511" s="4">
        <v>3</v>
      </c>
      <c r="AA511" s="10">
        <v>5</v>
      </c>
      <c r="AB511" s="4">
        <v>3</v>
      </c>
      <c r="AC511" s="164">
        <f t="shared" ref="AC511" si="3401">+AA511</f>
        <v>5</v>
      </c>
      <c r="AD511" s="166">
        <f t="shared" ref="AD511" si="3402">+AB511</f>
        <v>3</v>
      </c>
      <c r="AE511" s="3">
        <v>9</v>
      </c>
      <c r="AF511" s="5">
        <v>3</v>
      </c>
      <c r="AG511" s="3">
        <v>9</v>
      </c>
      <c r="AH511" s="5">
        <v>3</v>
      </c>
      <c r="AI511" s="164">
        <f t="shared" si="3383"/>
        <v>9</v>
      </c>
      <c r="AJ511" s="166">
        <f t="shared" ref="AJ511" si="3403">+AH511</f>
        <v>3</v>
      </c>
      <c r="AK511" s="164">
        <f t="shared" si="3384"/>
        <v>9</v>
      </c>
      <c r="AL511" s="166">
        <f t="shared" ref="AL511" si="3404">+AJ511</f>
        <v>3</v>
      </c>
      <c r="AM511" s="164">
        <f t="shared" si="3385"/>
        <v>9</v>
      </c>
      <c r="AN511" s="166">
        <f t="shared" ref="AN511" si="3405">+AL511</f>
        <v>3</v>
      </c>
      <c r="AO511" s="164">
        <f t="shared" si="3332"/>
        <v>9</v>
      </c>
      <c r="AP511" s="166">
        <f t="shared" ref="AP511" si="3406">+AN511</f>
        <v>3</v>
      </c>
      <c r="AQ511" s="132"/>
      <c r="AR511" s="164">
        <f t="shared" si="3316"/>
        <v>9</v>
      </c>
      <c r="AS511" s="166">
        <f>+AU511</f>
        <v>1</v>
      </c>
      <c r="AT511" s="164">
        <f t="shared" si="3318"/>
        <v>9</v>
      </c>
      <c r="AU511" s="166">
        <f>+AW511</f>
        <v>1</v>
      </c>
      <c r="AV511" s="39">
        <v>9</v>
      </c>
      <c r="AW511" s="5">
        <v>1</v>
      </c>
      <c r="AX511" s="164">
        <f t="shared" ref="AX511:BC511" si="3407">+AV511</f>
        <v>9</v>
      </c>
      <c r="AY511" s="166">
        <f t="shared" si="3407"/>
        <v>1</v>
      </c>
      <c r="AZ511" s="164">
        <f t="shared" si="3407"/>
        <v>9</v>
      </c>
      <c r="BA511" s="166">
        <f t="shared" si="3407"/>
        <v>1</v>
      </c>
      <c r="BB511" s="164">
        <f t="shared" si="3407"/>
        <v>9</v>
      </c>
      <c r="BC511" s="166">
        <f t="shared" si="3407"/>
        <v>1</v>
      </c>
      <c r="BD511" s="177">
        <v>8</v>
      </c>
      <c r="BE511" s="1073">
        <v>2</v>
      </c>
      <c r="BF511" s="18">
        <v>10</v>
      </c>
      <c r="BG511" s="5">
        <v>3</v>
      </c>
      <c r="BH511" s="585">
        <v>9</v>
      </c>
      <c r="BI511" s="208">
        <v>3</v>
      </c>
      <c r="BJ511" s="181">
        <f t="shared" ref="BJ511" si="3408">+BH511</f>
        <v>9</v>
      </c>
      <c r="BK511" s="166">
        <f>+BI511</f>
        <v>3</v>
      </c>
      <c r="BL511" s="181">
        <f t="shared" si="3390"/>
        <v>9</v>
      </c>
      <c r="BM511" s="166">
        <f>+BK511</f>
        <v>3</v>
      </c>
      <c r="BN511" s="181">
        <f t="shared" si="3391"/>
        <v>9</v>
      </c>
      <c r="BO511" s="166">
        <f>+BM511</f>
        <v>3</v>
      </c>
      <c r="BP511" s="181">
        <f t="shared" si="3392"/>
        <v>9</v>
      </c>
      <c r="BQ511" s="166">
        <f>+BO511</f>
        <v>3</v>
      </c>
      <c r="BR511" s="181">
        <f t="shared" si="3398"/>
        <v>9</v>
      </c>
      <c r="BS511" s="166">
        <f>+BQ511</f>
        <v>3</v>
      </c>
      <c r="BT511" s="132" t="s">
        <v>750</v>
      </c>
      <c r="BU511" s="96">
        <v>9</v>
      </c>
      <c r="BV511" s="55">
        <v>3</v>
      </c>
      <c r="BW511" s="181">
        <f t="shared" si="3399"/>
        <v>9</v>
      </c>
      <c r="BX511" s="166">
        <f t="shared" ref="BX511" si="3409">+BV511</f>
        <v>3</v>
      </c>
      <c r="BY511" s="181">
        <f t="shared" si="3400"/>
        <v>9</v>
      </c>
      <c r="BZ511" s="166">
        <f t="shared" ref="BZ511" si="3410">+BX511</f>
        <v>3</v>
      </c>
      <c r="CA511" s="146"/>
      <c r="CB511" s="147"/>
      <c r="CC511" s="96"/>
      <c r="CD511" s="55"/>
      <c r="CE511" s="96"/>
      <c r="CF511" s="147"/>
      <c r="CG511" s="147"/>
      <c r="CH511" s="147"/>
      <c r="CI511" s="103" t="s">
        <v>156</v>
      </c>
      <c r="CJ511" t="s">
        <v>649</v>
      </c>
    </row>
    <row r="512" spans="1:88" ht="16.5" hidden="1">
      <c r="A512" t="s">
        <v>1538</v>
      </c>
      <c r="B512" s="71">
        <v>20057</v>
      </c>
      <c r="C512" s="71"/>
      <c r="D512" s="16" t="s">
        <v>124</v>
      </c>
      <c r="E512" t="s">
        <v>819</v>
      </c>
      <c r="G512" s="16" t="s">
        <v>124</v>
      </c>
      <c r="H512" s="197" t="s">
        <v>1548</v>
      </c>
      <c r="I512" s="10">
        <v>0</v>
      </c>
      <c r="J512" s="4">
        <v>0</v>
      </c>
      <c r="K512" s="164">
        <f>+M512</f>
        <v>4</v>
      </c>
      <c r="L512" s="166" t="s">
        <v>1226</v>
      </c>
      <c r="M512" s="10">
        <v>4</v>
      </c>
      <c r="N512" s="10">
        <v>0</v>
      </c>
      <c r="O512" s="3">
        <v>3</v>
      </c>
      <c r="P512" s="4">
        <v>0</v>
      </c>
      <c r="Q512" s="164">
        <f t="shared" si="3380"/>
        <v>3</v>
      </c>
      <c r="R512" s="166" t="s">
        <v>1226</v>
      </c>
      <c r="S512" s="3">
        <v>3</v>
      </c>
      <c r="T512" s="4">
        <v>0</v>
      </c>
      <c r="U512" s="10">
        <v>3</v>
      </c>
      <c r="V512" s="4">
        <v>0</v>
      </c>
      <c r="W512" s="164">
        <f t="shared" si="3381"/>
        <v>3</v>
      </c>
      <c r="X512" s="166" t="s">
        <v>1226</v>
      </c>
      <c r="Y512" s="3">
        <v>0</v>
      </c>
      <c r="Z512" s="4">
        <v>0</v>
      </c>
      <c r="AA512" s="3">
        <v>0</v>
      </c>
      <c r="AB512" s="4">
        <v>0</v>
      </c>
      <c r="AC512" s="30">
        <v>0</v>
      </c>
      <c r="AD512" s="4">
        <v>0</v>
      </c>
      <c r="AE512" s="10">
        <v>0</v>
      </c>
      <c r="AF512" s="10">
        <v>0</v>
      </c>
      <c r="AG512" s="3">
        <v>0</v>
      </c>
      <c r="AH512" s="5">
        <v>0</v>
      </c>
      <c r="AI512" s="164">
        <f t="shared" ref="AI512" si="3411">+AG512</f>
        <v>0</v>
      </c>
      <c r="AJ512" s="166" t="s">
        <v>1226</v>
      </c>
      <c r="AK512" s="164">
        <f t="shared" ref="AK512" si="3412">+AI512</f>
        <v>0</v>
      </c>
      <c r="AL512" s="166" t="s">
        <v>1226</v>
      </c>
      <c r="AM512" s="164">
        <f t="shared" ref="AM512" si="3413">+AK512</f>
        <v>0</v>
      </c>
      <c r="AN512" s="166" t="s">
        <v>1226</v>
      </c>
      <c r="AO512" s="164">
        <f t="shared" ref="AO512" si="3414">+AM512</f>
        <v>0</v>
      </c>
      <c r="AP512" s="166" t="s">
        <v>1226</v>
      </c>
      <c r="AQ512" s="132"/>
      <c r="AR512" s="164">
        <f t="shared" si="3316"/>
        <v>0</v>
      </c>
      <c r="AS512" s="166" t="s">
        <v>1226</v>
      </c>
      <c r="AT512" s="164">
        <f t="shared" si="3318"/>
        <v>0</v>
      </c>
      <c r="AU512" s="166" t="s">
        <v>1226</v>
      </c>
      <c r="AV512" s="39">
        <v>0</v>
      </c>
      <c r="AW512" s="40">
        <v>0</v>
      </c>
      <c r="AX512" s="164">
        <f t="shared" ref="AX512:AX516" si="3415">+AZ512</f>
        <v>0</v>
      </c>
      <c r="AY512" s="166" t="s">
        <v>1226</v>
      </c>
      <c r="AZ512" s="164">
        <f t="shared" ref="AZ512:AZ516" si="3416">+BB512</f>
        <v>0</v>
      </c>
      <c r="BA512" s="166" t="s">
        <v>1226</v>
      </c>
      <c r="BB512" s="164">
        <f t="shared" ref="BB512:BB516" si="3417">+BD512</f>
        <v>0</v>
      </c>
      <c r="BC512" s="166" t="s">
        <v>1226</v>
      </c>
      <c r="BD512" s="98">
        <v>0</v>
      </c>
      <c r="BE512" s="40">
        <v>0</v>
      </c>
      <c r="BF512" s="18">
        <v>0</v>
      </c>
      <c r="BG512" s="5">
        <v>0</v>
      </c>
      <c r="BH512" s="18">
        <v>0</v>
      </c>
      <c r="BI512" s="5">
        <v>0</v>
      </c>
      <c r="BJ512" s="164">
        <f>+BH512</f>
        <v>0</v>
      </c>
      <c r="BK512" s="166" t="s">
        <v>1226</v>
      </c>
      <c r="BL512" s="164">
        <f t="shared" ref="BL512" si="3418">+BJ512</f>
        <v>0</v>
      </c>
      <c r="BM512" s="166" t="s">
        <v>1226</v>
      </c>
      <c r="BN512" s="164">
        <f t="shared" ref="BN512" si="3419">+BL512</f>
        <v>0</v>
      </c>
      <c r="BO512" s="166" t="s">
        <v>1226</v>
      </c>
      <c r="BP512" s="164">
        <f t="shared" ref="BP512" si="3420">+BN512</f>
        <v>0</v>
      </c>
      <c r="BQ512" s="166" t="s">
        <v>1226</v>
      </c>
      <c r="BR512" s="164">
        <f t="shared" ref="BR512:BR513" si="3421">+BP512</f>
        <v>0</v>
      </c>
      <c r="BS512" s="166" t="s">
        <v>1226</v>
      </c>
      <c r="BT512" s="132"/>
      <c r="BU512" s="614">
        <v>0</v>
      </c>
      <c r="BV512" s="615">
        <v>0</v>
      </c>
      <c r="BW512" s="181">
        <f t="shared" ref="BW512" si="3422">+BU512</f>
        <v>0</v>
      </c>
      <c r="BX512" s="166" t="s">
        <v>1226</v>
      </c>
      <c r="BY512" s="181">
        <f t="shared" ref="BY512" si="3423">+BW512</f>
        <v>0</v>
      </c>
      <c r="BZ512" s="166" t="s">
        <v>1226</v>
      </c>
      <c r="CA512" s="146"/>
      <c r="CB512" s="147"/>
      <c r="CC512" s="96"/>
      <c r="CD512" s="55"/>
      <c r="CE512" s="96"/>
      <c r="CF512" s="147"/>
      <c r="CG512" s="147"/>
      <c r="CH512" s="147"/>
      <c r="CI512" s="103" t="s">
        <v>156</v>
      </c>
      <c r="CJ512" t="s">
        <v>650</v>
      </c>
    </row>
    <row r="513" spans="1:95" ht="16.5" hidden="1">
      <c r="A513" t="s">
        <v>1538</v>
      </c>
      <c r="B513">
        <v>20055</v>
      </c>
      <c r="D513" s="16" t="s">
        <v>124</v>
      </c>
      <c r="E513" t="s">
        <v>819</v>
      </c>
      <c r="G513" s="16" t="s">
        <v>124</v>
      </c>
      <c r="H513" s="197" t="s">
        <v>1549</v>
      </c>
      <c r="I513" s="10">
        <v>3</v>
      </c>
      <c r="J513" s="4">
        <v>0</v>
      </c>
      <c r="K513" s="164">
        <f>+M513</f>
        <v>3</v>
      </c>
      <c r="L513" s="166" t="s">
        <v>1226</v>
      </c>
      <c r="M513" s="10">
        <v>3</v>
      </c>
      <c r="N513" s="10">
        <v>0</v>
      </c>
      <c r="O513" s="3">
        <v>2</v>
      </c>
      <c r="P513" s="4">
        <v>0</v>
      </c>
      <c r="Q513" s="164">
        <f t="shared" si="3380"/>
        <v>2</v>
      </c>
      <c r="R513" s="166" t="s">
        <v>1226</v>
      </c>
      <c r="S513" s="163">
        <v>4</v>
      </c>
      <c r="T513" s="402">
        <v>2</v>
      </c>
      <c r="U513" s="10">
        <v>1</v>
      </c>
      <c r="V513" s="4">
        <v>0</v>
      </c>
      <c r="W513" s="164">
        <f t="shared" si="3381"/>
        <v>1</v>
      </c>
      <c r="X513" s="166" t="s">
        <v>1226</v>
      </c>
      <c r="Y513" s="3">
        <v>0</v>
      </c>
      <c r="Z513" s="4">
        <v>0</v>
      </c>
      <c r="AA513" s="3">
        <v>0</v>
      </c>
      <c r="AB513" s="4">
        <v>0</v>
      </c>
      <c r="AC513" s="164">
        <f t="shared" ref="AC513:AC514" si="3424">+AE513</f>
        <v>3</v>
      </c>
      <c r="AD513" s="166" t="s">
        <v>1226</v>
      </c>
      <c r="AE513" s="3">
        <v>3</v>
      </c>
      <c r="AF513" s="5">
        <v>0</v>
      </c>
      <c r="AG513" s="3">
        <v>3</v>
      </c>
      <c r="AH513" s="5">
        <v>0</v>
      </c>
      <c r="AI513" s="164">
        <f t="shared" ref="AI513" si="3425">+AG513</f>
        <v>3</v>
      </c>
      <c r="AJ513" s="166" t="s">
        <v>1226</v>
      </c>
      <c r="AK513" s="164">
        <f t="shared" ref="AK513" si="3426">+AI513</f>
        <v>3</v>
      </c>
      <c r="AL513" s="166" t="s">
        <v>1226</v>
      </c>
      <c r="AM513" s="164">
        <f t="shared" ref="AM513" si="3427">+AK513</f>
        <v>3</v>
      </c>
      <c r="AN513" s="166" t="s">
        <v>1226</v>
      </c>
      <c r="AO513" s="164">
        <f t="shared" si="3332"/>
        <v>3</v>
      </c>
      <c r="AP513" s="166" t="s">
        <v>1226</v>
      </c>
      <c r="AQ513" s="132"/>
      <c r="AR513" s="164">
        <f t="shared" si="3316"/>
        <v>0</v>
      </c>
      <c r="AS513" s="166" t="s">
        <v>1226</v>
      </c>
      <c r="AT513" s="164">
        <f t="shared" si="3318"/>
        <v>0</v>
      </c>
      <c r="AU513" s="166" t="s">
        <v>1226</v>
      </c>
      <c r="AV513" s="39">
        <v>0</v>
      </c>
      <c r="AW513" s="40">
        <v>0</v>
      </c>
      <c r="AX513" s="164">
        <f t="shared" si="3415"/>
        <v>0</v>
      </c>
      <c r="AY513" s="166" t="s">
        <v>1226</v>
      </c>
      <c r="AZ513" s="164">
        <f t="shared" si="3416"/>
        <v>0</v>
      </c>
      <c r="BA513" s="166" t="s">
        <v>1226</v>
      </c>
      <c r="BB513" s="164">
        <f t="shared" si="3417"/>
        <v>0</v>
      </c>
      <c r="BC513" s="166" t="s">
        <v>1226</v>
      </c>
      <c r="BD513" s="98">
        <v>0</v>
      </c>
      <c r="BE513" s="40">
        <v>0</v>
      </c>
      <c r="BF513" s="18">
        <v>0</v>
      </c>
      <c r="BG513" s="5">
        <v>0</v>
      </c>
      <c r="BH513" s="18">
        <v>0</v>
      </c>
      <c r="BI513" s="5">
        <v>0</v>
      </c>
      <c r="BJ513" s="164">
        <f>+BH513</f>
        <v>0</v>
      </c>
      <c r="BK513" s="166" t="s">
        <v>1226</v>
      </c>
      <c r="BL513" s="164">
        <f t="shared" ref="BL513" si="3428">+BJ513</f>
        <v>0</v>
      </c>
      <c r="BM513" s="166" t="s">
        <v>1226</v>
      </c>
      <c r="BN513" s="164">
        <f t="shared" ref="BN513" si="3429">+BL513</f>
        <v>0</v>
      </c>
      <c r="BO513" s="166" t="s">
        <v>1226</v>
      </c>
      <c r="BP513" s="164">
        <f t="shared" ref="BP513" si="3430">+BN513</f>
        <v>0</v>
      </c>
      <c r="BQ513" s="166" t="s">
        <v>1226</v>
      </c>
      <c r="BR513" s="164">
        <f t="shared" si="3421"/>
        <v>0</v>
      </c>
      <c r="BS513" s="166" t="s">
        <v>1226</v>
      </c>
      <c r="BT513" s="132"/>
      <c r="BU513" s="614">
        <v>0</v>
      </c>
      <c r="BV513" s="615">
        <v>0</v>
      </c>
      <c r="BW513" s="181">
        <f t="shared" ref="BW513" si="3431">+BU513</f>
        <v>0</v>
      </c>
      <c r="BX513" s="166" t="s">
        <v>1226</v>
      </c>
      <c r="BY513" s="181">
        <f t="shared" ref="BY513" si="3432">+BW513</f>
        <v>0</v>
      </c>
      <c r="BZ513" s="166" t="s">
        <v>1226</v>
      </c>
      <c r="CA513" s="146"/>
      <c r="CB513" s="147"/>
      <c r="CC513" s="96"/>
      <c r="CD513" s="55"/>
      <c r="CE513" s="96"/>
      <c r="CF513" s="147"/>
      <c r="CG513" s="147"/>
      <c r="CH513" s="147"/>
      <c r="CI513" s="103" t="s">
        <v>156</v>
      </c>
      <c r="CJ513" t="s">
        <v>650</v>
      </c>
    </row>
    <row r="514" spans="1:95" ht="16.5" hidden="1">
      <c r="A514" t="s">
        <v>1538</v>
      </c>
      <c r="B514">
        <v>20075</v>
      </c>
      <c r="D514" s="16" t="s">
        <v>124</v>
      </c>
      <c r="E514" t="s">
        <v>819</v>
      </c>
      <c r="G514" s="16" t="s">
        <v>124</v>
      </c>
      <c r="H514" s="197" t="s">
        <v>1560</v>
      </c>
      <c r="I514" s="10"/>
      <c r="J514" s="4"/>
      <c r="K514" s="164">
        <f>+M514</f>
        <v>1</v>
      </c>
      <c r="L514" s="166" t="s">
        <v>1226</v>
      </c>
      <c r="M514" s="10">
        <v>1</v>
      </c>
      <c r="N514" s="10">
        <v>0</v>
      </c>
      <c r="O514" s="3">
        <v>2</v>
      </c>
      <c r="P514" s="4">
        <v>0</v>
      </c>
      <c r="Q514" s="164">
        <f t="shared" si="3380"/>
        <v>2</v>
      </c>
      <c r="R514" s="166" t="s">
        <v>1226</v>
      </c>
      <c r="S514" s="3">
        <v>1</v>
      </c>
      <c r="T514" s="4">
        <v>0</v>
      </c>
      <c r="U514" s="164">
        <f t="shared" ref="U514" si="3433">+W514</f>
        <v>1</v>
      </c>
      <c r="V514" s="166" t="s">
        <v>1226</v>
      </c>
      <c r="W514" s="164">
        <f t="shared" ref="W514" si="3434">+Y514</f>
        <v>1</v>
      </c>
      <c r="X514" s="166" t="s">
        <v>1226</v>
      </c>
      <c r="Y514" s="3">
        <v>1</v>
      </c>
      <c r="Z514" s="4">
        <v>0</v>
      </c>
      <c r="AA514" s="3">
        <v>2</v>
      </c>
      <c r="AB514" s="4">
        <v>0</v>
      </c>
      <c r="AC514" s="164">
        <f t="shared" si="3424"/>
        <v>1</v>
      </c>
      <c r="AD514" s="166" t="s">
        <v>1226</v>
      </c>
      <c r="AE514" s="3">
        <v>1</v>
      </c>
      <c r="AF514" s="5">
        <v>0</v>
      </c>
      <c r="AG514" s="3">
        <v>1</v>
      </c>
      <c r="AH514" s="5">
        <v>0</v>
      </c>
      <c r="AI514" s="164">
        <f t="shared" ref="AI514" si="3435">+AG514</f>
        <v>1</v>
      </c>
      <c r="AJ514" s="166" t="s">
        <v>1226</v>
      </c>
      <c r="AK514" s="164">
        <f t="shared" ref="AK514" si="3436">+AI514</f>
        <v>1</v>
      </c>
      <c r="AL514" s="166" t="s">
        <v>1226</v>
      </c>
      <c r="AM514" s="164">
        <f t="shared" ref="AM514" si="3437">+AK514</f>
        <v>1</v>
      </c>
      <c r="AN514" s="166" t="s">
        <v>1226</v>
      </c>
      <c r="AO514" s="164">
        <f t="shared" si="3332"/>
        <v>1</v>
      </c>
      <c r="AP514" s="166" t="s">
        <v>1226</v>
      </c>
      <c r="AQ514" s="132"/>
      <c r="AR514" s="164">
        <f t="shared" si="3316"/>
        <v>0</v>
      </c>
      <c r="AS514" s="166" t="s">
        <v>1226</v>
      </c>
      <c r="AT514" s="164">
        <f t="shared" si="3318"/>
        <v>0</v>
      </c>
      <c r="AU514" s="166" t="s">
        <v>1226</v>
      </c>
      <c r="AV514" s="39">
        <v>0</v>
      </c>
      <c r="AW514" s="40">
        <v>0</v>
      </c>
      <c r="AX514" s="164">
        <f t="shared" si="3415"/>
        <v>0</v>
      </c>
      <c r="AY514" s="166" t="s">
        <v>1226</v>
      </c>
      <c r="AZ514" s="164">
        <f t="shared" si="3416"/>
        <v>0</v>
      </c>
      <c r="BA514" s="166" t="s">
        <v>1226</v>
      </c>
      <c r="BB514" s="164">
        <f t="shared" si="3417"/>
        <v>0</v>
      </c>
      <c r="BC514" s="166" t="s">
        <v>1226</v>
      </c>
      <c r="BD514" s="98">
        <v>0</v>
      </c>
      <c r="BE514" s="40">
        <v>0</v>
      </c>
      <c r="BF514" s="18">
        <v>0</v>
      </c>
      <c r="BG514" s="5">
        <v>0</v>
      </c>
      <c r="BH514" s="18">
        <v>0</v>
      </c>
      <c r="BI514" s="5">
        <v>0</v>
      </c>
      <c r="BJ514" s="164">
        <f>+BH514</f>
        <v>0</v>
      </c>
      <c r="BK514" s="166" t="s">
        <v>1226</v>
      </c>
      <c r="BL514" s="164">
        <f t="shared" ref="BL514" si="3438">+BJ514</f>
        <v>0</v>
      </c>
      <c r="BM514" s="166" t="s">
        <v>1226</v>
      </c>
      <c r="BN514" s="164">
        <f t="shared" ref="BN514" si="3439">+BL514</f>
        <v>0</v>
      </c>
      <c r="BO514" s="166" t="s">
        <v>1226</v>
      </c>
      <c r="BP514" s="164">
        <f t="shared" ref="BP514" si="3440">+BN514</f>
        <v>0</v>
      </c>
      <c r="BQ514" s="166" t="s">
        <v>1226</v>
      </c>
      <c r="BR514" s="164">
        <f t="shared" ref="BR514:BR515" si="3441">+BP514</f>
        <v>0</v>
      </c>
      <c r="BS514" s="166" t="s">
        <v>1226</v>
      </c>
      <c r="BT514" s="132"/>
      <c r="BU514" s="96">
        <v>3</v>
      </c>
      <c r="BV514" s="615">
        <v>0</v>
      </c>
      <c r="BW514" s="181">
        <f t="shared" ref="BW514:BW515" si="3442">+BU514</f>
        <v>3</v>
      </c>
      <c r="BX514" s="166" t="s">
        <v>1226</v>
      </c>
      <c r="BY514" s="181">
        <f t="shared" ref="BY514:BY515" si="3443">+BW514</f>
        <v>3</v>
      </c>
      <c r="BZ514" s="166" t="s">
        <v>1226</v>
      </c>
      <c r="CA514" s="146"/>
      <c r="CB514" s="147"/>
      <c r="CC514" s="96"/>
      <c r="CD514" s="55"/>
      <c r="CE514" s="96"/>
      <c r="CF514" s="147"/>
      <c r="CG514" s="147"/>
      <c r="CH514" s="147"/>
      <c r="CI514" s="103" t="s">
        <v>156</v>
      </c>
      <c r="CJ514" t="s">
        <v>651</v>
      </c>
    </row>
    <row r="515" spans="1:95" ht="16.5" hidden="1">
      <c r="A515" t="s">
        <v>1538</v>
      </c>
      <c r="B515">
        <v>20052</v>
      </c>
      <c r="D515" s="16" t="s">
        <v>124</v>
      </c>
      <c r="E515" t="s">
        <v>819</v>
      </c>
      <c r="G515" s="16" t="s">
        <v>124</v>
      </c>
      <c r="H515" s="197" t="s">
        <v>1561</v>
      </c>
      <c r="I515" s="10"/>
      <c r="J515" s="4"/>
      <c r="K515" s="164">
        <f>+M515</f>
        <v>3</v>
      </c>
      <c r="L515" s="166" t="s">
        <v>1226</v>
      </c>
      <c r="M515" s="10">
        <v>3</v>
      </c>
      <c r="N515" s="10">
        <v>0</v>
      </c>
      <c r="O515" s="3">
        <v>3</v>
      </c>
      <c r="P515" s="4">
        <v>1</v>
      </c>
      <c r="Q515" s="164">
        <f t="shared" si="3380"/>
        <v>3</v>
      </c>
      <c r="R515" s="166">
        <f>+P515</f>
        <v>1</v>
      </c>
      <c r="S515" s="3">
        <v>2</v>
      </c>
      <c r="T515" s="4">
        <v>0</v>
      </c>
      <c r="U515" s="10">
        <v>0</v>
      </c>
      <c r="V515" s="4">
        <v>0</v>
      </c>
      <c r="W515" s="164">
        <f t="shared" ref="W515" si="3444">+Y515</f>
        <v>0</v>
      </c>
      <c r="X515" s="166" t="s">
        <v>1226</v>
      </c>
      <c r="Y515" s="3">
        <v>0</v>
      </c>
      <c r="Z515" s="4">
        <v>0</v>
      </c>
      <c r="AA515" s="3">
        <v>0</v>
      </c>
      <c r="AB515" s="4">
        <v>0</v>
      </c>
      <c r="AC515" s="22">
        <f>+AA515</f>
        <v>0</v>
      </c>
      <c r="AD515" s="21">
        <f>+AB515</f>
        <v>0</v>
      </c>
      <c r="AE515" s="3">
        <v>0</v>
      </c>
      <c r="AF515" s="22">
        <v>0</v>
      </c>
      <c r="AG515" s="3">
        <v>0</v>
      </c>
      <c r="AH515" s="5">
        <v>0</v>
      </c>
      <c r="AI515" s="164">
        <f t="shared" ref="AI515" si="3445">+AG515</f>
        <v>0</v>
      </c>
      <c r="AJ515" s="166" t="s">
        <v>1226</v>
      </c>
      <c r="AK515" s="164">
        <f t="shared" ref="AK515" si="3446">+AI515</f>
        <v>0</v>
      </c>
      <c r="AL515" s="166" t="s">
        <v>1226</v>
      </c>
      <c r="AM515" s="164">
        <f t="shared" ref="AM515" si="3447">+AK515</f>
        <v>0</v>
      </c>
      <c r="AN515" s="166" t="s">
        <v>1226</v>
      </c>
      <c r="AO515" s="164">
        <f t="shared" si="3332"/>
        <v>0</v>
      </c>
      <c r="AP515" s="166" t="s">
        <v>1226</v>
      </c>
      <c r="AQ515" s="132"/>
      <c r="AR515" s="164">
        <f t="shared" si="3316"/>
        <v>0</v>
      </c>
      <c r="AS515" s="166" t="s">
        <v>1226</v>
      </c>
      <c r="AT515" s="164">
        <f t="shared" si="3318"/>
        <v>0</v>
      </c>
      <c r="AU515" s="166" t="s">
        <v>1226</v>
      </c>
      <c r="AV515" s="39">
        <v>0</v>
      </c>
      <c r="AW515" s="40">
        <v>0</v>
      </c>
      <c r="AX515" s="164">
        <f t="shared" si="3415"/>
        <v>0</v>
      </c>
      <c r="AY515" s="166" t="s">
        <v>1226</v>
      </c>
      <c r="AZ515" s="164">
        <f t="shared" si="3416"/>
        <v>0</v>
      </c>
      <c r="BA515" s="166" t="s">
        <v>1226</v>
      </c>
      <c r="BB515" s="164">
        <f t="shared" si="3417"/>
        <v>0</v>
      </c>
      <c r="BC515" s="166" t="s">
        <v>1226</v>
      </c>
      <c r="BD515" s="98">
        <v>0</v>
      </c>
      <c r="BE515" s="40">
        <v>0</v>
      </c>
      <c r="BF515" s="18">
        <v>0</v>
      </c>
      <c r="BG515" s="5">
        <v>0</v>
      </c>
      <c r="BH515" s="18">
        <v>0</v>
      </c>
      <c r="BI515" s="5">
        <v>0</v>
      </c>
      <c r="BJ515" s="164">
        <f>+BH515</f>
        <v>0</v>
      </c>
      <c r="BK515" s="166" t="s">
        <v>1226</v>
      </c>
      <c r="BL515" s="164">
        <f t="shared" ref="BL515" si="3448">+BJ515</f>
        <v>0</v>
      </c>
      <c r="BM515" s="166" t="s">
        <v>1226</v>
      </c>
      <c r="BN515" s="164">
        <f t="shared" ref="BN515" si="3449">+BL515</f>
        <v>0</v>
      </c>
      <c r="BO515" s="166" t="s">
        <v>1226</v>
      </c>
      <c r="BP515" s="164">
        <f t="shared" ref="BP515" si="3450">+BN515</f>
        <v>0</v>
      </c>
      <c r="BQ515" s="166" t="s">
        <v>1226</v>
      </c>
      <c r="BR515" s="164">
        <f t="shared" si="3441"/>
        <v>0</v>
      </c>
      <c r="BS515" s="166" t="s">
        <v>1226</v>
      </c>
      <c r="BT515" s="132"/>
      <c r="BU515" s="181">
        <v>0</v>
      </c>
      <c r="BV515" s="166" t="s">
        <v>1226</v>
      </c>
      <c r="BW515" s="181">
        <f t="shared" si="3442"/>
        <v>0</v>
      </c>
      <c r="BX515" s="166" t="s">
        <v>1226</v>
      </c>
      <c r="BY515" s="181">
        <f t="shared" si="3443"/>
        <v>0</v>
      </c>
      <c r="BZ515" s="166" t="s">
        <v>1226</v>
      </c>
      <c r="CA515" s="146"/>
      <c r="CB515" s="147"/>
      <c r="CC515" s="96"/>
      <c r="CD515" s="55"/>
      <c r="CE515" s="96"/>
      <c r="CF515" s="147"/>
      <c r="CG515" s="147"/>
      <c r="CH515" s="147"/>
      <c r="CI515" s="103" t="s">
        <v>156</v>
      </c>
      <c r="CJ515" t="s">
        <v>652</v>
      </c>
    </row>
    <row r="516" spans="1:95" ht="16.5" hidden="1">
      <c r="A516" t="s">
        <v>1538</v>
      </c>
      <c r="B516">
        <v>20152</v>
      </c>
      <c r="D516" s="16" t="s">
        <v>124</v>
      </c>
      <c r="E516" t="s">
        <v>819</v>
      </c>
      <c r="G516" s="16" t="s">
        <v>124</v>
      </c>
      <c r="H516" s="197" t="s">
        <v>1562</v>
      </c>
      <c r="I516" s="10"/>
      <c r="J516" s="4"/>
      <c r="K516" s="164">
        <f>+M516</f>
        <v>0</v>
      </c>
      <c r="L516" s="166" t="s">
        <v>1226</v>
      </c>
      <c r="M516" s="10">
        <v>0</v>
      </c>
      <c r="N516" s="10">
        <v>0</v>
      </c>
      <c r="O516" s="3">
        <v>0</v>
      </c>
      <c r="P516" s="4">
        <v>0</v>
      </c>
      <c r="Q516" s="164">
        <f t="shared" ref="Q516" si="3451">+O516</f>
        <v>0</v>
      </c>
      <c r="R516" s="166" t="s">
        <v>1226</v>
      </c>
      <c r="S516" s="3">
        <v>0</v>
      </c>
      <c r="T516" s="4">
        <v>0</v>
      </c>
      <c r="U516" s="10">
        <v>0</v>
      </c>
      <c r="V516" s="4">
        <v>0</v>
      </c>
      <c r="W516" s="164">
        <f t="shared" ref="W516" si="3452">+Y516</f>
        <v>0</v>
      </c>
      <c r="X516" s="166" t="s">
        <v>1226</v>
      </c>
      <c r="Y516" s="3">
        <v>0</v>
      </c>
      <c r="Z516" s="4">
        <v>0</v>
      </c>
      <c r="AA516" s="3">
        <v>0</v>
      </c>
      <c r="AB516" s="4">
        <v>0</v>
      </c>
      <c r="AC516" s="22">
        <f>+AA516</f>
        <v>0</v>
      </c>
      <c r="AD516" s="21">
        <f>+AB516</f>
        <v>0</v>
      </c>
      <c r="AE516" s="3">
        <v>0</v>
      </c>
      <c r="AF516" s="22">
        <v>0</v>
      </c>
      <c r="AG516" s="3">
        <v>0</v>
      </c>
      <c r="AH516" s="5">
        <v>0</v>
      </c>
      <c r="AI516" s="164">
        <f t="shared" ref="AI516" si="3453">+AG516</f>
        <v>0</v>
      </c>
      <c r="AJ516" s="166" t="s">
        <v>1226</v>
      </c>
      <c r="AK516" s="164">
        <f t="shared" ref="AK516" si="3454">+AI516</f>
        <v>0</v>
      </c>
      <c r="AL516" s="166" t="s">
        <v>1226</v>
      </c>
      <c r="AM516" s="164">
        <f t="shared" ref="AM516" si="3455">+AK516</f>
        <v>0</v>
      </c>
      <c r="AN516" s="166" t="s">
        <v>1226</v>
      </c>
      <c r="AO516" s="164">
        <f t="shared" si="3332"/>
        <v>0</v>
      </c>
      <c r="AP516" s="166" t="s">
        <v>1226</v>
      </c>
      <c r="AQ516" s="132"/>
      <c r="AR516" s="164">
        <f t="shared" si="3316"/>
        <v>0</v>
      </c>
      <c r="AS516" s="166" t="s">
        <v>1226</v>
      </c>
      <c r="AT516" s="164">
        <f t="shared" si="3318"/>
        <v>0</v>
      </c>
      <c r="AU516" s="166" t="s">
        <v>1226</v>
      </c>
      <c r="AV516" s="39">
        <v>0</v>
      </c>
      <c r="AW516" s="40">
        <v>0</v>
      </c>
      <c r="AX516" s="164">
        <f t="shared" si="3415"/>
        <v>0</v>
      </c>
      <c r="AY516" s="166" t="s">
        <v>1226</v>
      </c>
      <c r="AZ516" s="164">
        <f t="shared" si="3416"/>
        <v>0</v>
      </c>
      <c r="BA516" s="166" t="s">
        <v>1226</v>
      </c>
      <c r="BB516" s="164">
        <f t="shared" si="3417"/>
        <v>0</v>
      </c>
      <c r="BC516" s="166" t="s">
        <v>1226</v>
      </c>
      <c r="BD516" s="98">
        <v>0</v>
      </c>
      <c r="BE516" s="40">
        <v>0</v>
      </c>
      <c r="BF516" s="18">
        <v>0</v>
      </c>
      <c r="BG516" s="5">
        <v>0</v>
      </c>
      <c r="BH516" s="18">
        <v>2</v>
      </c>
      <c r="BI516" s="5">
        <v>0</v>
      </c>
      <c r="BJ516" s="164">
        <f>+BH516</f>
        <v>2</v>
      </c>
      <c r="BK516" s="166" t="s">
        <v>1226</v>
      </c>
      <c r="BL516" s="164">
        <f t="shared" ref="BL516" si="3456">+BJ516</f>
        <v>2</v>
      </c>
      <c r="BM516" s="166" t="s">
        <v>1226</v>
      </c>
      <c r="BN516" s="164">
        <f t="shared" ref="BN516" si="3457">+BL516</f>
        <v>2</v>
      </c>
      <c r="BO516" s="166" t="s">
        <v>1226</v>
      </c>
      <c r="BP516" s="164">
        <f t="shared" ref="BP516" si="3458">+BN516</f>
        <v>2</v>
      </c>
      <c r="BQ516" s="166" t="s">
        <v>1226</v>
      </c>
      <c r="BR516" s="164">
        <f t="shared" ref="BR516" si="3459">+BP516</f>
        <v>2</v>
      </c>
      <c r="BS516" s="166" t="s">
        <v>1226</v>
      </c>
      <c r="BT516" s="132"/>
      <c r="BU516" s="181">
        <f>+BR516</f>
        <v>2</v>
      </c>
      <c r="BV516" s="166" t="s">
        <v>1226</v>
      </c>
      <c r="BW516" s="181">
        <f t="shared" ref="BW516" si="3460">+BU516</f>
        <v>2</v>
      </c>
      <c r="BX516" s="166" t="s">
        <v>1226</v>
      </c>
      <c r="BY516" s="181">
        <f t="shared" ref="BY516" si="3461">+BW516</f>
        <v>2</v>
      </c>
      <c r="BZ516" s="166" t="s">
        <v>1226</v>
      </c>
      <c r="CA516" s="146"/>
      <c r="CB516" s="147"/>
      <c r="CC516" s="96"/>
      <c r="CD516" s="55"/>
      <c r="CE516" s="96"/>
      <c r="CF516" s="147"/>
      <c r="CG516" s="147"/>
      <c r="CH516" s="147"/>
      <c r="CI516" s="103" t="s">
        <v>156</v>
      </c>
      <c r="CJ516" t="s">
        <v>653</v>
      </c>
    </row>
    <row r="517" spans="1:95" hidden="1">
      <c r="I517" s="10"/>
      <c r="J517" s="4"/>
      <c r="K517" s="3"/>
      <c r="L517" s="4"/>
      <c r="M517" s="22"/>
      <c r="N517" s="210"/>
      <c r="O517" s="22"/>
      <c r="P517" s="165"/>
      <c r="Q517" s="3"/>
      <c r="R517" s="4"/>
      <c r="S517" s="3"/>
      <c r="T517" s="4"/>
      <c r="U517" s="10"/>
      <c r="V517" s="10"/>
      <c r="W517" s="10"/>
      <c r="X517" s="4"/>
      <c r="Y517" s="10"/>
      <c r="Z517" s="10"/>
      <c r="AA517" s="3"/>
      <c r="AB517" s="4"/>
      <c r="AC517" s="10"/>
      <c r="AD517" s="606"/>
      <c r="AE517" s="10"/>
      <c r="AF517" s="10"/>
      <c r="AG517" s="3"/>
      <c r="AH517" s="5"/>
      <c r="AI517" s="18"/>
      <c r="AJ517" s="18"/>
      <c r="AK517" s="18"/>
      <c r="AL517" s="18"/>
      <c r="AM517" s="18"/>
      <c r="AN517" s="18"/>
      <c r="AO517" s="3"/>
      <c r="AP517" s="5"/>
      <c r="AQ517" s="135"/>
      <c r="AR517" s="164"/>
      <c r="AS517" s="166"/>
      <c r="AT517" s="164"/>
      <c r="AU517" s="166"/>
      <c r="AV517" s="39"/>
      <c r="AW517" s="168"/>
      <c r="AX517" s="164"/>
      <c r="AY517" s="166"/>
      <c r="AZ517" s="164"/>
      <c r="BA517" s="166"/>
      <c r="BB517" s="164"/>
      <c r="BC517" s="166"/>
      <c r="BD517" s="39"/>
      <c r="BE517" s="168"/>
      <c r="BF517" s="18"/>
      <c r="BG517" s="40"/>
      <c r="BH517" s="18"/>
      <c r="BI517" s="40"/>
      <c r="BJ517" s="105"/>
      <c r="BK517" s="100"/>
      <c r="BL517" s="105"/>
      <c r="BM517" s="100"/>
      <c r="BN517" s="105"/>
      <c r="BO517" s="100"/>
      <c r="BP517" s="105"/>
      <c r="BQ517" s="100"/>
      <c r="BR517" s="105"/>
      <c r="BS517" s="100"/>
      <c r="BT517" s="135"/>
      <c r="BU517" s="146"/>
      <c r="BV517" s="147"/>
      <c r="BW517" s="146"/>
      <c r="BX517" s="146"/>
      <c r="BY517" s="146"/>
      <c r="BZ517" s="147"/>
      <c r="CA517" s="146"/>
      <c r="CB517" s="147"/>
      <c r="CC517" s="96"/>
      <c r="CD517" s="55"/>
      <c r="CE517" s="96"/>
      <c r="CF517" s="147"/>
      <c r="CG517" s="147"/>
      <c r="CH517" s="147"/>
      <c r="CI517" s="103"/>
    </row>
    <row r="518" spans="1:95" hidden="1">
      <c r="B518" t="s">
        <v>4</v>
      </c>
      <c r="D518" s="16" t="s">
        <v>4</v>
      </c>
      <c r="E518" s="37" t="s">
        <v>822</v>
      </c>
      <c r="F518" s="126"/>
      <c r="I518" s="195">
        <f t="shared" ref="I518:AP518" si="3462">SUM(I3:I517)</f>
        <v>399</v>
      </c>
      <c r="J518" s="50">
        <f t="shared" si="3462"/>
        <v>99</v>
      </c>
      <c r="K518" s="50">
        <f>SUM(K3:K517)</f>
        <v>1506</v>
      </c>
      <c r="L518" s="50">
        <f>SUM(L3:L517)</f>
        <v>462</v>
      </c>
      <c r="M518" s="195">
        <f t="shared" si="3462"/>
        <v>1562</v>
      </c>
      <c r="N518" s="50">
        <f t="shared" si="3462"/>
        <v>468</v>
      </c>
      <c r="O518" s="50">
        <f t="shared" si="3462"/>
        <v>1562</v>
      </c>
      <c r="P518" s="50">
        <f t="shared" si="3462"/>
        <v>505</v>
      </c>
      <c r="Q518" s="50">
        <f t="shared" si="3462"/>
        <v>1503</v>
      </c>
      <c r="R518" s="50">
        <f t="shared" si="3462"/>
        <v>555</v>
      </c>
      <c r="S518" s="50">
        <f t="shared" si="3462"/>
        <v>1401</v>
      </c>
      <c r="T518" s="50">
        <f t="shared" si="3462"/>
        <v>506</v>
      </c>
      <c r="U518" s="50">
        <f t="shared" si="3462"/>
        <v>1434</v>
      </c>
      <c r="V518" s="50">
        <f t="shared" si="3462"/>
        <v>596</v>
      </c>
      <c r="W518" s="50">
        <f t="shared" si="3462"/>
        <v>1387</v>
      </c>
      <c r="X518" s="50">
        <f t="shared" si="3462"/>
        <v>656</v>
      </c>
      <c r="Y518" s="50">
        <f t="shared" si="3462"/>
        <v>1428</v>
      </c>
      <c r="Z518" s="50">
        <f t="shared" si="3462"/>
        <v>632</v>
      </c>
      <c r="AA518" s="50">
        <f t="shared" si="3462"/>
        <v>1415</v>
      </c>
      <c r="AB518" s="50">
        <f t="shared" si="3462"/>
        <v>627</v>
      </c>
      <c r="AC518" s="50">
        <f t="shared" si="3462"/>
        <v>1373</v>
      </c>
      <c r="AD518" s="50">
        <f t="shared" si="3462"/>
        <v>614</v>
      </c>
      <c r="AE518" s="50">
        <f t="shared" si="3462"/>
        <v>1347</v>
      </c>
      <c r="AF518" s="50">
        <f t="shared" si="3462"/>
        <v>610</v>
      </c>
      <c r="AG518" s="50">
        <f t="shared" si="3462"/>
        <v>1444</v>
      </c>
      <c r="AH518" s="50">
        <f t="shared" si="3462"/>
        <v>621.00013999999976</v>
      </c>
      <c r="AI518" s="50">
        <f t="shared" si="3462"/>
        <v>1412</v>
      </c>
      <c r="AJ518" s="50">
        <f t="shared" si="3462"/>
        <v>554</v>
      </c>
      <c r="AK518" s="50">
        <f t="shared" si="3462"/>
        <v>1431</v>
      </c>
      <c r="AL518" s="50">
        <f t="shared" si="3462"/>
        <v>564</v>
      </c>
      <c r="AM518" s="50">
        <f t="shared" si="3462"/>
        <v>1379</v>
      </c>
      <c r="AN518" s="50">
        <f t="shared" si="3462"/>
        <v>600</v>
      </c>
      <c r="AO518" s="50">
        <f t="shared" si="3462"/>
        <v>1270</v>
      </c>
      <c r="AP518" s="50">
        <f t="shared" si="3462"/>
        <v>593</v>
      </c>
      <c r="AQ518" s="143"/>
      <c r="AR518" s="50">
        <f t="shared" ref="AR518:BK518" si="3463">SUM(AR3:AR517)</f>
        <v>1300</v>
      </c>
      <c r="AS518" s="50">
        <f t="shared" si="3463"/>
        <v>620</v>
      </c>
      <c r="AT518" s="50">
        <f t="shared" si="3463"/>
        <v>1345</v>
      </c>
      <c r="AU518" s="50">
        <f t="shared" si="3463"/>
        <v>605</v>
      </c>
      <c r="AV518" s="50">
        <f t="shared" si="3463"/>
        <v>1376</v>
      </c>
      <c r="AW518" s="50">
        <f t="shared" si="3463"/>
        <v>607</v>
      </c>
      <c r="AX518" s="50">
        <f t="shared" si="3463"/>
        <v>1252</v>
      </c>
      <c r="AY518" s="50">
        <f t="shared" si="3463"/>
        <v>556</v>
      </c>
      <c r="AZ518" s="50">
        <f t="shared" si="3463"/>
        <v>1259</v>
      </c>
      <c r="BA518" s="50">
        <f t="shared" si="3463"/>
        <v>599</v>
      </c>
      <c r="BB518" s="50">
        <f t="shared" si="3463"/>
        <v>1177</v>
      </c>
      <c r="BC518" s="50">
        <f t="shared" si="3463"/>
        <v>594</v>
      </c>
      <c r="BD518" s="50">
        <f t="shared" si="3463"/>
        <v>1105</v>
      </c>
      <c r="BE518" s="50">
        <f t="shared" si="3463"/>
        <v>634</v>
      </c>
      <c r="BF518" s="50">
        <f t="shared" si="3463"/>
        <v>1136</v>
      </c>
      <c r="BG518" s="50">
        <f t="shared" si="3463"/>
        <v>586</v>
      </c>
      <c r="BH518" s="50">
        <f t="shared" si="3463"/>
        <v>1203</v>
      </c>
      <c r="BI518" s="50">
        <f t="shared" si="3463"/>
        <v>591</v>
      </c>
      <c r="BJ518" s="50">
        <f t="shared" si="3463"/>
        <v>1174</v>
      </c>
      <c r="BK518" s="50">
        <f t="shared" si="3463"/>
        <v>572</v>
      </c>
      <c r="BL518" s="50">
        <f t="shared" ref="BL518:BM518" si="3464">SUM(BL3:BL517)</f>
        <v>1147</v>
      </c>
      <c r="BM518" s="50">
        <f t="shared" si="3464"/>
        <v>569</v>
      </c>
      <c r="BN518" s="195">
        <f t="shared" ref="BN518:BS518" si="3465">SUM(BN3:BN517)</f>
        <v>1146</v>
      </c>
      <c r="BO518" s="50">
        <f t="shared" si="3465"/>
        <v>571</v>
      </c>
      <c r="BP518" s="50">
        <f t="shared" si="3465"/>
        <v>1146</v>
      </c>
      <c r="BQ518" s="50">
        <f t="shared" si="3465"/>
        <v>560</v>
      </c>
      <c r="BR518" s="50">
        <f t="shared" si="3465"/>
        <v>1139</v>
      </c>
      <c r="BS518" s="50">
        <f t="shared" si="3465"/>
        <v>559</v>
      </c>
      <c r="BT518" s="143"/>
      <c r="BU518" s="50">
        <f t="shared" ref="BU518:BZ518" si="3466">SUM(BU3:BU517)</f>
        <v>955</v>
      </c>
      <c r="BV518" s="50">
        <f t="shared" si="3466"/>
        <v>513</v>
      </c>
      <c r="BW518" s="50">
        <f t="shared" si="3466"/>
        <v>966</v>
      </c>
      <c r="BX518" s="50">
        <f t="shared" si="3466"/>
        <v>528</v>
      </c>
      <c r="BY518" s="50">
        <f t="shared" si="3466"/>
        <v>974</v>
      </c>
      <c r="BZ518" s="50">
        <f t="shared" si="3466"/>
        <v>505</v>
      </c>
      <c r="CA518" s="158"/>
      <c r="CB518" s="158"/>
      <c r="CC518" s="158"/>
      <c r="CD518" s="158"/>
      <c r="CE518" s="158"/>
      <c r="CF518" s="158"/>
      <c r="CG518" s="158"/>
      <c r="CH518" s="158"/>
      <c r="CQ518" s="47" t="s">
        <v>260</v>
      </c>
    </row>
    <row r="519" spans="1:95" hidden="1">
      <c r="B519" t="s">
        <v>4</v>
      </c>
      <c r="D519" s="16" t="s">
        <v>4</v>
      </c>
      <c r="E519" s="37" t="s">
        <v>822</v>
      </c>
      <c r="F519" s="126"/>
      <c r="J519" s="28">
        <f>+J518+I518</f>
        <v>498</v>
      </c>
      <c r="L519" s="587">
        <f>+L518+K518</f>
        <v>1968</v>
      </c>
      <c r="N519" s="28">
        <f>+N518+M518</f>
        <v>2030</v>
      </c>
      <c r="P519" s="28">
        <f>+P518+O518</f>
        <v>2067</v>
      </c>
      <c r="R519" s="28">
        <f>+R518+Q518</f>
        <v>2058</v>
      </c>
      <c r="T519" s="587">
        <f>+T518+S518</f>
        <v>1907</v>
      </c>
      <c r="U519"/>
      <c r="V519" s="587">
        <f>+V518+U518</f>
        <v>2030</v>
      </c>
      <c r="X519" s="587">
        <f>+X518+W518</f>
        <v>2043</v>
      </c>
      <c r="Z519" s="587">
        <f>+Z518+Y518</f>
        <v>2060</v>
      </c>
      <c r="AB519" s="28">
        <f>+AB518+AA518</f>
        <v>2042</v>
      </c>
      <c r="AD519" s="28">
        <f>+AD518+AC518</f>
        <v>1987</v>
      </c>
      <c r="AF519" s="587">
        <f>+AF518+AE518</f>
        <v>1957</v>
      </c>
      <c r="AH519" s="28">
        <f>+AH518+AG518</f>
        <v>2065.0001399999996</v>
      </c>
      <c r="AJ519" s="28">
        <f>+AJ518+AI518</f>
        <v>1966</v>
      </c>
      <c r="AL519" s="28">
        <f>+AL518+AK518</f>
        <v>1995</v>
      </c>
      <c r="AN519" s="28">
        <f>+AN518+AM518</f>
        <v>1979</v>
      </c>
      <c r="AP519" s="28">
        <f>+AP518+AO518</f>
        <v>1863</v>
      </c>
      <c r="AQ519" s="144"/>
      <c r="AS519" s="28">
        <f>+AS518+AR518</f>
        <v>1920</v>
      </c>
      <c r="AU519" s="28">
        <f>+AU518+AT518</f>
        <v>1950</v>
      </c>
      <c r="AW519" s="204">
        <f>+AW518+AV518</f>
        <v>1983</v>
      </c>
      <c r="AX519"/>
      <c r="AY519" s="28">
        <f>+AY518+AX518</f>
        <v>1808</v>
      </c>
      <c r="AZ519"/>
      <c r="BA519" s="28">
        <f>+BA518+AZ518</f>
        <v>1858</v>
      </c>
      <c r="BB519"/>
      <c r="BC519" s="28">
        <f>+BC518+BB518</f>
        <v>1771</v>
      </c>
      <c r="BD519"/>
      <c r="BE519" s="28">
        <f>+BE518+BD518</f>
        <v>1739</v>
      </c>
      <c r="BF519"/>
      <c r="BG519" s="28">
        <f t="shared" ref="BG519" si="3467">+BG518+BF518</f>
        <v>1722</v>
      </c>
      <c r="BH519"/>
      <c r="BI519" s="28">
        <f t="shared" ref="BI519" si="3468">+BI518+BH518</f>
        <v>1794</v>
      </c>
      <c r="BJ519"/>
      <c r="BK519" s="28">
        <f t="shared" ref="BK519" si="3469">+BK518+BJ518</f>
        <v>1746</v>
      </c>
      <c r="BL519"/>
      <c r="BM519" s="28">
        <f t="shared" ref="BM519" si="3470">+BM518+BL518</f>
        <v>1716</v>
      </c>
      <c r="BN519"/>
      <c r="BO519" s="28">
        <f t="shared" ref="BO519" si="3471">+BO518+BN518</f>
        <v>1717</v>
      </c>
      <c r="BP519"/>
      <c r="BQ519" s="28">
        <f t="shared" ref="BQ519" si="3472">+BQ518+BP518</f>
        <v>1706</v>
      </c>
      <c r="BR519"/>
      <c r="BS519" s="28">
        <f t="shared" ref="BS519" si="3473">+BS518+BR518</f>
        <v>1698</v>
      </c>
      <c r="BT519" s="144"/>
      <c r="BU519"/>
      <c r="BV519" s="28">
        <f t="shared" ref="BV519" si="3474">+BV518+BU518</f>
        <v>1468</v>
      </c>
      <c r="BW519"/>
      <c r="BX519" s="28">
        <f t="shared" ref="BX519" si="3475">+BX518+BW518</f>
        <v>1494</v>
      </c>
      <c r="BY519"/>
      <c r="BZ519" s="28">
        <f t="shared" ref="BZ519" si="3476">+BZ518+BY518</f>
        <v>1479</v>
      </c>
      <c r="CA519" s="158"/>
      <c r="CB519" s="158"/>
      <c r="CC519" s="158"/>
      <c r="CD519" s="158"/>
      <c r="CE519" s="158"/>
      <c r="CF519" s="158"/>
      <c r="CG519" s="158"/>
      <c r="CH519" s="158"/>
    </row>
    <row r="520" spans="1:95" hidden="1">
      <c r="BB520" s="11"/>
      <c r="BC520" s="11"/>
      <c r="BD520" s="11"/>
      <c r="BE520" s="19"/>
      <c r="BF520" s="19"/>
      <c r="BG520" s="19"/>
      <c r="BH520" s="19"/>
      <c r="BI520" s="19"/>
      <c r="BX520" s="23"/>
      <c r="CQ520" s="47" t="s">
        <v>265</v>
      </c>
    </row>
    <row r="521" spans="1:95" s="608" customFormat="1" ht="15.75" thickBot="1">
      <c r="A521" s="608" t="s">
        <v>1110</v>
      </c>
      <c r="D521" s="609"/>
      <c r="F521" s="1103"/>
      <c r="G521" s="609"/>
      <c r="H521" s="610"/>
      <c r="L521" s="609"/>
      <c r="T521" s="609"/>
      <c r="X521" s="609"/>
      <c r="AQ521" s="611"/>
      <c r="BM521" s="609"/>
      <c r="BT521" s="611"/>
      <c r="BU521" s="612"/>
      <c r="BV521" s="612"/>
      <c r="BW521" s="612"/>
      <c r="BX521" s="612"/>
      <c r="BY521" s="612"/>
      <c r="BZ521" s="613"/>
      <c r="CA521" s="612"/>
      <c r="CB521" s="612"/>
      <c r="CC521" s="612"/>
      <c r="CD521" s="612"/>
      <c r="CE521" s="612"/>
      <c r="CF521" s="612"/>
      <c r="CG521" s="612"/>
      <c r="CH521" s="612"/>
      <c r="CQ521" s="608" t="s">
        <v>267</v>
      </c>
    </row>
    <row r="522" spans="1:95" ht="15.75" hidden="1" thickTop="1">
      <c r="A522" t="s">
        <v>1524</v>
      </c>
      <c r="D522" s="16" t="s">
        <v>818</v>
      </c>
      <c r="E522" s="37" t="s">
        <v>819</v>
      </c>
      <c r="F522" s="126"/>
      <c r="G522" s="16" t="s">
        <v>818</v>
      </c>
      <c r="K522" s="614">
        <f>SUM(K3:K90)</f>
        <v>579</v>
      </c>
      <c r="L522" s="618">
        <f>SUM(L3:L90)</f>
        <v>148</v>
      </c>
      <c r="M522" s="614">
        <f t="shared" ref="M522:AP522" si="3477">SUM(M3:M90)</f>
        <v>619</v>
      </c>
      <c r="N522" s="615">
        <f t="shared" si="3477"/>
        <v>142</v>
      </c>
      <c r="O522" s="614">
        <f t="shared" si="3477"/>
        <v>704</v>
      </c>
      <c r="P522" s="615">
        <f t="shared" si="3477"/>
        <v>182</v>
      </c>
      <c r="Q522" s="614">
        <f t="shared" si="3477"/>
        <v>692</v>
      </c>
      <c r="R522" s="615">
        <f t="shared" si="3477"/>
        <v>136</v>
      </c>
      <c r="S522" s="614">
        <f t="shared" si="3477"/>
        <v>691</v>
      </c>
      <c r="T522" s="615">
        <f t="shared" si="3477"/>
        <v>148</v>
      </c>
      <c r="U522" s="614">
        <f t="shared" si="3477"/>
        <v>701</v>
      </c>
      <c r="V522" s="615">
        <f t="shared" si="3477"/>
        <v>145</v>
      </c>
      <c r="W522" s="614">
        <f t="shared" si="3477"/>
        <v>612</v>
      </c>
      <c r="X522" s="615">
        <f t="shared" si="3477"/>
        <v>109</v>
      </c>
      <c r="Y522" s="614">
        <f t="shared" si="3477"/>
        <v>630</v>
      </c>
      <c r="Z522" s="615">
        <f t="shared" si="3477"/>
        <v>88</v>
      </c>
      <c r="AA522" s="614">
        <f t="shared" si="3477"/>
        <v>579</v>
      </c>
      <c r="AB522" s="615">
        <f t="shared" si="3477"/>
        <v>61</v>
      </c>
      <c r="AC522" s="614">
        <f t="shared" si="3477"/>
        <v>577</v>
      </c>
      <c r="AD522" s="615">
        <f t="shared" si="3477"/>
        <v>55</v>
      </c>
      <c r="AE522" s="614">
        <f t="shared" si="3477"/>
        <v>501</v>
      </c>
      <c r="AF522" s="615">
        <f t="shared" si="3477"/>
        <v>52</v>
      </c>
      <c r="AG522" s="614">
        <f t="shared" si="3477"/>
        <v>559</v>
      </c>
      <c r="AH522" s="615">
        <f t="shared" si="3477"/>
        <v>56.000010000000003</v>
      </c>
      <c r="AI522" s="614">
        <f t="shared" si="3477"/>
        <v>564</v>
      </c>
      <c r="AJ522" s="615">
        <f t="shared" si="3477"/>
        <v>29</v>
      </c>
      <c r="AK522" s="614">
        <f t="shared" si="3477"/>
        <v>559</v>
      </c>
      <c r="AL522" s="615">
        <f t="shared" si="3477"/>
        <v>29</v>
      </c>
      <c r="AM522" s="614">
        <f t="shared" si="3477"/>
        <v>546</v>
      </c>
      <c r="AN522" s="615">
        <f t="shared" si="3477"/>
        <v>39</v>
      </c>
      <c r="AO522" s="614">
        <f t="shared" si="3477"/>
        <v>480</v>
      </c>
      <c r="AP522" s="615">
        <f t="shared" si="3477"/>
        <v>45</v>
      </c>
      <c r="AR522" s="614">
        <f t="shared" ref="AR522:AS522" si="3478">SUM(AR3:AR90)</f>
        <v>392</v>
      </c>
      <c r="AS522" s="615">
        <f t="shared" si="3478"/>
        <v>34</v>
      </c>
      <c r="AT522" s="614">
        <f t="shared" ref="AT522:BC522" si="3479">SUM(AT3:AT90)</f>
        <v>392</v>
      </c>
      <c r="AU522" s="615">
        <f t="shared" si="3479"/>
        <v>34</v>
      </c>
      <c r="AV522" s="614">
        <f t="shared" si="3479"/>
        <v>392</v>
      </c>
      <c r="AW522" s="615">
        <f t="shared" si="3479"/>
        <v>35</v>
      </c>
      <c r="AX522" s="614">
        <f t="shared" si="3479"/>
        <v>426</v>
      </c>
      <c r="AY522" s="615">
        <f t="shared" si="3479"/>
        <v>50</v>
      </c>
      <c r="AZ522" s="614">
        <f t="shared" si="3479"/>
        <v>426</v>
      </c>
      <c r="BA522" s="615">
        <f t="shared" si="3479"/>
        <v>50</v>
      </c>
      <c r="BB522" s="614">
        <f t="shared" si="3479"/>
        <v>338</v>
      </c>
      <c r="BC522" s="615">
        <f t="shared" si="3479"/>
        <v>50</v>
      </c>
      <c r="BD522" s="614">
        <f t="shared" ref="BD522:BG522" si="3480">SUM(BD3:BD90)</f>
        <v>239</v>
      </c>
      <c r="BE522" s="615">
        <f t="shared" si="3480"/>
        <v>50</v>
      </c>
      <c r="BF522" s="614">
        <f t="shared" si="3480"/>
        <v>244</v>
      </c>
      <c r="BG522" s="615">
        <f t="shared" si="3480"/>
        <v>51</v>
      </c>
      <c r="BH522" s="614">
        <f t="shared" ref="BH522:BZ522" si="3481">SUM(BH3:BH90)</f>
        <v>279</v>
      </c>
      <c r="BI522" s="615">
        <f t="shared" si="3481"/>
        <v>52</v>
      </c>
      <c r="BJ522" s="614">
        <f t="shared" si="3481"/>
        <v>278</v>
      </c>
      <c r="BK522" s="615">
        <f t="shared" si="3481"/>
        <v>50</v>
      </c>
      <c r="BL522" s="614">
        <f t="shared" si="3481"/>
        <v>278</v>
      </c>
      <c r="BM522" s="615">
        <f t="shared" si="3481"/>
        <v>50</v>
      </c>
      <c r="BN522" s="614">
        <f t="shared" si="3481"/>
        <v>278</v>
      </c>
      <c r="BO522" s="615">
        <f t="shared" si="3481"/>
        <v>50</v>
      </c>
      <c r="BP522" s="614">
        <f t="shared" si="3481"/>
        <v>278</v>
      </c>
      <c r="BQ522" s="615">
        <f t="shared" si="3481"/>
        <v>36</v>
      </c>
      <c r="BR522" s="614">
        <f t="shared" si="3481"/>
        <v>276</v>
      </c>
      <c r="BS522" s="615">
        <f t="shared" si="3481"/>
        <v>36</v>
      </c>
      <c r="BU522" s="614">
        <f t="shared" si="3481"/>
        <v>324</v>
      </c>
      <c r="BV522" s="615">
        <f t="shared" si="3481"/>
        <v>59</v>
      </c>
      <c r="BW522" s="614">
        <f t="shared" si="3481"/>
        <v>324</v>
      </c>
      <c r="BX522" s="615">
        <f t="shared" si="3481"/>
        <v>59</v>
      </c>
      <c r="BY522" s="614">
        <f t="shared" si="3481"/>
        <v>324</v>
      </c>
      <c r="BZ522" s="615">
        <f t="shared" si="3481"/>
        <v>59</v>
      </c>
    </row>
    <row r="523" spans="1:95" s="398" customFormat="1" ht="12.75" hidden="1" thickTop="1">
      <c r="A523" s="398" t="s">
        <v>1524</v>
      </c>
      <c r="D523" s="399"/>
      <c r="G523" s="399" t="s">
        <v>818</v>
      </c>
      <c r="H523" s="644"/>
      <c r="K523" s="648">
        <f>+K89+K90</f>
        <v>0</v>
      </c>
      <c r="L523" s="649">
        <v>0</v>
      </c>
      <c r="M523" s="648">
        <f>+M89+M90</f>
        <v>0</v>
      </c>
      <c r="N523" s="649">
        <v>0</v>
      </c>
      <c r="O523" s="648">
        <f>+O89+O90</f>
        <v>0</v>
      </c>
      <c r="P523" s="649">
        <v>0</v>
      </c>
      <c r="Q523" s="648">
        <f>+Q522</f>
        <v>692</v>
      </c>
      <c r="R523" s="649">
        <f>+R522</f>
        <v>136</v>
      </c>
      <c r="S523" s="648">
        <f>+S85+S64+S63+S62+S60+S59+S58+S57+S54+S53+S52+S51+S7+S6+S3</f>
        <v>133</v>
      </c>
      <c r="T523" s="649">
        <f>+T59</f>
        <v>13</v>
      </c>
      <c r="U523" s="648">
        <f>+U522-U52-U36-U19-U13</f>
        <v>635</v>
      </c>
      <c r="V523" s="649">
        <f>+V522</f>
        <v>145</v>
      </c>
      <c r="W523" s="648">
        <f>+W522-(+W3+W5+W4+W6+W7+W36+W37+W52+W53+W54+W58+W57+W51++W59+W60+W61+W62+W63+W64+W38+W29)</f>
        <v>462</v>
      </c>
      <c r="X523" s="649">
        <f>+X522-(+X3+X5+X4+X6+X7+X36+X37+X52+X53+X54+X58+X57+X51++X59+X60+X61+X62+X63+X64+X38+X29)</f>
        <v>100</v>
      </c>
      <c r="Y523" s="648">
        <v>0</v>
      </c>
      <c r="Z523" s="649">
        <v>0</v>
      </c>
      <c r="AA523" s="648">
        <v>0</v>
      </c>
      <c r="AB523" s="649">
        <v>0</v>
      </c>
      <c r="AC523" s="648">
        <f>+AC522</f>
        <v>577</v>
      </c>
      <c r="AD523" s="649">
        <f>+AD522</f>
        <v>55</v>
      </c>
      <c r="AE523" s="648">
        <f>+AE58</f>
        <v>2</v>
      </c>
      <c r="AF523" s="649">
        <v>0</v>
      </c>
      <c r="AG523" s="648">
        <v>0</v>
      </c>
      <c r="AH523" s="649">
        <v>0</v>
      </c>
      <c r="AI523" s="648">
        <f t="shared" ref="AI523:AN523" si="3482">+AI522</f>
        <v>564</v>
      </c>
      <c r="AJ523" s="649">
        <f t="shared" si="3482"/>
        <v>29</v>
      </c>
      <c r="AK523" s="648">
        <f t="shared" si="3482"/>
        <v>559</v>
      </c>
      <c r="AL523" s="649">
        <f t="shared" si="3482"/>
        <v>29</v>
      </c>
      <c r="AM523" s="648">
        <f t="shared" si="3482"/>
        <v>546</v>
      </c>
      <c r="AN523" s="649">
        <f t="shared" si="3482"/>
        <v>39</v>
      </c>
      <c r="AO523" s="648">
        <f>+AO29</f>
        <v>3</v>
      </c>
      <c r="AP523" s="649">
        <v>0</v>
      </c>
      <c r="AQ523" s="646"/>
      <c r="AR523" s="648">
        <f>+AR522</f>
        <v>392</v>
      </c>
      <c r="AS523" s="649">
        <f>+AS522</f>
        <v>34</v>
      </c>
      <c r="AT523" s="648">
        <f>+AT522</f>
        <v>392</v>
      </c>
      <c r="AU523" s="649">
        <f>+AU522</f>
        <v>34</v>
      </c>
      <c r="AV523" s="648">
        <v>0</v>
      </c>
      <c r="AW523" s="649">
        <v>0</v>
      </c>
      <c r="AX523" s="648">
        <f>+AX522</f>
        <v>426</v>
      </c>
      <c r="AY523" s="649">
        <f>+AY522</f>
        <v>50</v>
      </c>
      <c r="AZ523" s="648">
        <f>+AZ522</f>
        <v>426</v>
      </c>
      <c r="BA523" s="649">
        <f>+BA522</f>
        <v>50</v>
      </c>
      <c r="BB523" s="648">
        <f>+BB522-BB62-BB60-BB59-BB57-BB36-BB32-BB30-BB26-BB7</f>
        <v>234</v>
      </c>
      <c r="BC523" s="649">
        <f>+BC522-BC36</f>
        <v>48</v>
      </c>
      <c r="BD523" s="648">
        <f>+BD7</f>
        <v>2</v>
      </c>
      <c r="BE523" s="649">
        <v>0</v>
      </c>
      <c r="BF523" s="648">
        <f>SUBTOTAL(9,BF57:BF71)+BF54+BF36+BF7+BF4+BF3</f>
        <v>19</v>
      </c>
      <c r="BG523" s="649">
        <f>+BG36</f>
        <v>2</v>
      </c>
      <c r="BH523" s="648">
        <v>0</v>
      </c>
      <c r="BI523" s="649">
        <v>0</v>
      </c>
      <c r="BJ523" s="648">
        <f>+BJ522</f>
        <v>278</v>
      </c>
      <c r="BK523" s="649">
        <f>+BK522</f>
        <v>50</v>
      </c>
      <c r="BL523" s="648">
        <f t="shared" ref="BL523:BQ523" si="3483">+BL522</f>
        <v>278</v>
      </c>
      <c r="BM523" s="649">
        <f t="shared" si="3483"/>
        <v>50</v>
      </c>
      <c r="BN523" s="648">
        <f t="shared" si="3483"/>
        <v>278</v>
      </c>
      <c r="BO523" s="649">
        <f t="shared" si="3483"/>
        <v>50</v>
      </c>
      <c r="BP523" s="648">
        <f t="shared" si="3483"/>
        <v>278</v>
      </c>
      <c r="BQ523" s="649">
        <f t="shared" si="3483"/>
        <v>36</v>
      </c>
      <c r="BR523" s="648"/>
      <c r="BS523" s="649"/>
      <c r="BT523" s="646"/>
      <c r="BU523" s="648">
        <f>+BU522-BU88-BU87-BU86-BU45-BU21-BU14-BU11-BU10-BU9-BU8-BU25-BU15</f>
        <v>263</v>
      </c>
      <c r="BV523" s="649" t="e">
        <f>+BV59+BV37+BV36+BV33+BV30+BV23</f>
        <v>#VALUE!</v>
      </c>
      <c r="BW523" s="648">
        <f t="shared" ref="BW523:BX523" si="3484">+BW522</f>
        <v>324</v>
      </c>
      <c r="BX523" s="649">
        <f t="shared" si="3484"/>
        <v>59</v>
      </c>
      <c r="BY523" s="647"/>
      <c r="BZ523" s="399"/>
      <c r="CA523" s="647"/>
      <c r="CB523" s="647"/>
      <c r="CC523" s="647"/>
      <c r="CD523" s="647"/>
      <c r="CE523" s="647"/>
      <c r="CF523" s="647"/>
      <c r="CG523" s="647"/>
      <c r="CH523" s="647"/>
      <c r="CQ523" s="398" t="s">
        <v>268</v>
      </c>
    </row>
    <row r="524" spans="1:95" ht="15.75" hidden="1" thickTop="1">
      <c r="A524" t="s">
        <v>1525</v>
      </c>
      <c r="D524" s="16" t="s">
        <v>739</v>
      </c>
      <c r="E524" t="s">
        <v>819</v>
      </c>
      <c r="G524" s="16" t="s">
        <v>818</v>
      </c>
      <c r="K524" s="614">
        <f>SUM(K91:K98)</f>
        <v>0</v>
      </c>
      <c r="L524" s="615">
        <f>SUM(L91:L98)</f>
        <v>0</v>
      </c>
      <c r="M524" s="614">
        <f t="shared" ref="M524:AP524" si="3485">SUM(M91:M98)</f>
        <v>0</v>
      </c>
      <c r="N524" s="615">
        <f t="shared" si="3485"/>
        <v>0</v>
      </c>
      <c r="O524" s="614">
        <f t="shared" si="3485"/>
        <v>0</v>
      </c>
      <c r="P524" s="615">
        <f t="shared" si="3485"/>
        <v>0</v>
      </c>
      <c r="Q524" s="614">
        <f t="shared" si="3485"/>
        <v>0</v>
      </c>
      <c r="R524" s="615">
        <f t="shared" si="3485"/>
        <v>0</v>
      </c>
      <c r="S524" s="614">
        <f t="shared" si="3485"/>
        <v>4</v>
      </c>
      <c r="T524" s="615">
        <f t="shared" si="3485"/>
        <v>0</v>
      </c>
      <c r="U524" s="614">
        <f t="shared" si="3485"/>
        <v>0</v>
      </c>
      <c r="V524" s="615">
        <f t="shared" si="3485"/>
        <v>0</v>
      </c>
      <c r="W524" s="614">
        <f t="shared" si="3485"/>
        <v>5</v>
      </c>
      <c r="X524" s="615">
        <f t="shared" si="3485"/>
        <v>0</v>
      </c>
      <c r="Y524" s="614">
        <f t="shared" si="3485"/>
        <v>3</v>
      </c>
      <c r="Z524" s="615">
        <f t="shared" si="3485"/>
        <v>0</v>
      </c>
      <c r="AA524" s="614">
        <f t="shared" si="3485"/>
        <v>12</v>
      </c>
      <c r="AB524" s="615">
        <f t="shared" si="3485"/>
        <v>0</v>
      </c>
      <c r="AC524" s="614">
        <f t="shared" si="3485"/>
        <v>3</v>
      </c>
      <c r="AD524" s="615">
        <f t="shared" si="3485"/>
        <v>0</v>
      </c>
      <c r="AE524" s="614">
        <f t="shared" si="3485"/>
        <v>3</v>
      </c>
      <c r="AF524" s="615">
        <f t="shared" si="3485"/>
        <v>0</v>
      </c>
      <c r="AG524" s="614">
        <f t="shared" si="3485"/>
        <v>5</v>
      </c>
      <c r="AH524" s="615">
        <f t="shared" si="3485"/>
        <v>0</v>
      </c>
      <c r="AI524" s="614">
        <f t="shared" si="3485"/>
        <v>5</v>
      </c>
      <c r="AJ524" s="615">
        <f t="shared" si="3485"/>
        <v>0</v>
      </c>
      <c r="AK524" s="614">
        <f t="shared" si="3485"/>
        <v>5</v>
      </c>
      <c r="AL524" s="615">
        <f t="shared" si="3485"/>
        <v>0</v>
      </c>
      <c r="AM524" s="614">
        <f t="shared" si="3485"/>
        <v>0</v>
      </c>
      <c r="AN524" s="615">
        <f t="shared" si="3485"/>
        <v>0</v>
      </c>
      <c r="AO524" s="614">
        <f t="shared" si="3485"/>
        <v>0</v>
      </c>
      <c r="AP524" s="615">
        <f t="shared" si="3485"/>
        <v>0</v>
      </c>
      <c r="AR524" s="614">
        <f t="shared" ref="AR524:AS524" si="3486">SUM(AR91:AR98)</f>
        <v>0</v>
      </c>
      <c r="AS524" s="615">
        <f t="shared" si="3486"/>
        <v>0</v>
      </c>
      <c r="AT524" s="614">
        <f t="shared" ref="AT524:BC524" si="3487">SUM(AT91:AT98)</f>
        <v>0</v>
      </c>
      <c r="AU524" s="615">
        <f t="shared" si="3487"/>
        <v>0</v>
      </c>
      <c r="AV524" s="614">
        <f t="shared" si="3487"/>
        <v>0</v>
      </c>
      <c r="AW524" s="615">
        <f t="shared" si="3487"/>
        <v>0</v>
      </c>
      <c r="AX524" s="614">
        <f t="shared" si="3487"/>
        <v>0</v>
      </c>
      <c r="AY524" s="615">
        <f t="shared" si="3487"/>
        <v>0</v>
      </c>
      <c r="AZ524" s="614">
        <f t="shared" si="3487"/>
        <v>0</v>
      </c>
      <c r="BA524" s="615">
        <f t="shared" si="3487"/>
        <v>0</v>
      </c>
      <c r="BB524" s="614">
        <f t="shared" si="3487"/>
        <v>0</v>
      </c>
      <c r="BC524" s="615">
        <f t="shared" si="3487"/>
        <v>0</v>
      </c>
      <c r="BD524" s="614">
        <f t="shared" ref="BD524:BG524" si="3488">SUM(BD91:BD98)</f>
        <v>0</v>
      </c>
      <c r="BE524" s="615">
        <f t="shared" si="3488"/>
        <v>0</v>
      </c>
      <c r="BF524" s="614">
        <f t="shared" si="3488"/>
        <v>0</v>
      </c>
      <c r="BG524" s="615">
        <f t="shared" si="3488"/>
        <v>0</v>
      </c>
      <c r="BH524" s="614">
        <f t="shared" ref="BH524:BS524" si="3489">SUM(BH91:BH98)</f>
        <v>0</v>
      </c>
      <c r="BI524" s="615">
        <f t="shared" si="3489"/>
        <v>0</v>
      </c>
      <c r="BJ524" s="614">
        <f t="shared" si="3489"/>
        <v>0</v>
      </c>
      <c r="BK524" s="615">
        <f t="shared" si="3489"/>
        <v>0</v>
      </c>
      <c r="BL524" s="614">
        <f t="shared" si="3489"/>
        <v>0</v>
      </c>
      <c r="BM524" s="615">
        <f t="shared" si="3489"/>
        <v>0</v>
      </c>
      <c r="BN524" s="614">
        <f t="shared" si="3489"/>
        <v>0</v>
      </c>
      <c r="BO524" s="615">
        <f t="shared" si="3489"/>
        <v>0</v>
      </c>
      <c r="BP524" s="614">
        <f t="shared" si="3489"/>
        <v>0</v>
      </c>
      <c r="BQ524" s="615">
        <f t="shared" si="3489"/>
        <v>0</v>
      </c>
      <c r="BR524" s="614">
        <f t="shared" si="3489"/>
        <v>0</v>
      </c>
      <c r="BS524" s="615">
        <f t="shared" si="3489"/>
        <v>0</v>
      </c>
      <c r="BU524" s="614">
        <f t="shared" ref="BU524:BZ524" si="3490">SUM(BU91:BU98)</f>
        <v>0</v>
      </c>
      <c r="BV524" s="615">
        <f t="shared" si="3490"/>
        <v>1</v>
      </c>
      <c r="BW524" s="614">
        <f t="shared" si="3490"/>
        <v>0</v>
      </c>
      <c r="BX524" s="615">
        <f t="shared" si="3490"/>
        <v>1</v>
      </c>
      <c r="BY524" s="614">
        <f t="shared" si="3490"/>
        <v>0</v>
      </c>
      <c r="BZ524" s="615">
        <f t="shared" si="3490"/>
        <v>1</v>
      </c>
    </row>
    <row r="525" spans="1:95" s="398" customFormat="1" ht="12.75" hidden="1" thickTop="1">
      <c r="A525" s="398" t="s">
        <v>1525</v>
      </c>
      <c r="D525" s="399"/>
      <c r="G525" s="399" t="s">
        <v>818</v>
      </c>
      <c r="H525" s="644"/>
      <c r="K525" s="648">
        <f>+K524</f>
        <v>0</v>
      </c>
      <c r="L525" s="649">
        <f>+L524</f>
        <v>0</v>
      </c>
      <c r="M525" s="572"/>
      <c r="N525" s="399"/>
      <c r="O525" s="572"/>
      <c r="P525" s="399"/>
      <c r="Q525" s="648">
        <f>+Q524-Q97-Q253</f>
        <v>0</v>
      </c>
      <c r="R525" s="649">
        <f>+R524-R97-R253</f>
        <v>0</v>
      </c>
      <c r="S525" s="648">
        <f>+S94+S95</f>
        <v>0</v>
      </c>
      <c r="T525" s="649">
        <v>0</v>
      </c>
      <c r="U525" s="648">
        <f>+U524-U96-U94-U92</f>
        <v>0</v>
      </c>
      <c r="V525" s="649">
        <f>+V524-V96-V94-V92</f>
        <v>0</v>
      </c>
      <c r="W525" s="648">
        <f>+W96+W92</f>
        <v>0</v>
      </c>
      <c r="X525" s="649">
        <v>0</v>
      </c>
      <c r="Y525" s="648">
        <f>+Y96</f>
        <v>0</v>
      </c>
      <c r="Z525" s="649">
        <v>0</v>
      </c>
      <c r="AA525" s="648">
        <f>+AA97+AA253</f>
        <v>3</v>
      </c>
      <c r="AB525" s="649">
        <v>0</v>
      </c>
      <c r="AC525" s="648">
        <f>+AC524</f>
        <v>3</v>
      </c>
      <c r="AD525" s="649">
        <f>+AD524</f>
        <v>0</v>
      </c>
      <c r="AE525" s="648">
        <f>+AE96+AE92</f>
        <v>0</v>
      </c>
      <c r="AF525" s="649">
        <v>0</v>
      </c>
      <c r="AG525" s="648">
        <f>+AG96</f>
        <v>0</v>
      </c>
      <c r="AH525" s="649">
        <v>0</v>
      </c>
      <c r="AI525" s="648">
        <f>+AI524</f>
        <v>5</v>
      </c>
      <c r="AJ525" s="649">
        <f>+AJ524</f>
        <v>0</v>
      </c>
      <c r="AK525" s="648">
        <f>+AK524</f>
        <v>5</v>
      </c>
      <c r="AL525" s="649">
        <f>+AL524</f>
        <v>0</v>
      </c>
      <c r="AM525" s="648">
        <f>+AM524-AM254-AM97-AM253</f>
        <v>-2</v>
      </c>
      <c r="AN525" s="649">
        <f>+AN524-AN254-AN97-AN253</f>
        <v>0</v>
      </c>
      <c r="AO525" s="648">
        <f>+AO524</f>
        <v>0</v>
      </c>
      <c r="AP525" s="649">
        <f>+AP524</f>
        <v>0</v>
      </c>
      <c r="AQ525" s="646"/>
      <c r="AR525" s="648">
        <f>+AR524</f>
        <v>0</v>
      </c>
      <c r="AS525" s="649">
        <f>+AS524</f>
        <v>0</v>
      </c>
      <c r="AT525" s="648">
        <f t="shared" ref="AT525:BC525" si="3491">+AT524</f>
        <v>0</v>
      </c>
      <c r="AU525" s="649">
        <f t="shared" si="3491"/>
        <v>0</v>
      </c>
      <c r="AV525" s="648">
        <f t="shared" si="3491"/>
        <v>0</v>
      </c>
      <c r="AW525" s="649">
        <f t="shared" si="3491"/>
        <v>0</v>
      </c>
      <c r="AX525" s="648">
        <f t="shared" si="3491"/>
        <v>0</v>
      </c>
      <c r="AY525" s="649">
        <f t="shared" si="3491"/>
        <v>0</v>
      </c>
      <c r="AZ525" s="648">
        <f t="shared" si="3491"/>
        <v>0</v>
      </c>
      <c r="BA525" s="649">
        <f t="shared" si="3491"/>
        <v>0</v>
      </c>
      <c r="BB525" s="648">
        <f t="shared" si="3491"/>
        <v>0</v>
      </c>
      <c r="BC525" s="649">
        <f t="shared" si="3491"/>
        <v>0</v>
      </c>
      <c r="BD525" s="648">
        <f>+BD96</f>
        <v>0</v>
      </c>
      <c r="BE525" s="649">
        <v>0</v>
      </c>
      <c r="BF525" s="648">
        <f>+BF524</f>
        <v>0</v>
      </c>
      <c r="BG525" s="649">
        <f>+BG524</f>
        <v>0</v>
      </c>
      <c r="BH525" s="648">
        <f>+BH96</f>
        <v>0</v>
      </c>
      <c r="BI525" s="649">
        <v>0</v>
      </c>
      <c r="BJ525" s="648">
        <f t="shared" ref="BJ525:BS525" si="3492">+BJ524</f>
        <v>0</v>
      </c>
      <c r="BK525" s="649">
        <f t="shared" si="3492"/>
        <v>0</v>
      </c>
      <c r="BL525" s="648">
        <f t="shared" si="3492"/>
        <v>0</v>
      </c>
      <c r="BM525" s="649">
        <f t="shared" si="3492"/>
        <v>0</v>
      </c>
      <c r="BN525" s="648">
        <f t="shared" si="3492"/>
        <v>0</v>
      </c>
      <c r="BO525" s="649">
        <f t="shared" si="3492"/>
        <v>0</v>
      </c>
      <c r="BP525" s="648">
        <f t="shared" si="3492"/>
        <v>0</v>
      </c>
      <c r="BQ525" s="649">
        <f t="shared" si="3492"/>
        <v>0</v>
      </c>
      <c r="BR525" s="648">
        <f t="shared" si="3492"/>
        <v>0</v>
      </c>
      <c r="BS525" s="649">
        <f t="shared" si="3492"/>
        <v>0</v>
      </c>
      <c r="BT525" s="646"/>
      <c r="BU525" s="648">
        <v>0</v>
      </c>
      <c r="BV525" s="649">
        <v>0</v>
      </c>
      <c r="BW525" s="648">
        <f t="shared" ref="BW525:BZ525" si="3493">+BW524</f>
        <v>0</v>
      </c>
      <c r="BX525" s="649">
        <f t="shared" si="3493"/>
        <v>1</v>
      </c>
      <c r="BY525" s="648">
        <f t="shared" si="3493"/>
        <v>0</v>
      </c>
      <c r="BZ525" s="649">
        <f t="shared" si="3493"/>
        <v>1</v>
      </c>
      <c r="CA525" s="647"/>
      <c r="CB525" s="647"/>
      <c r="CC525" s="647"/>
      <c r="CD525" s="647"/>
      <c r="CE525" s="647"/>
      <c r="CF525" s="647"/>
      <c r="CG525" s="647"/>
      <c r="CH525" s="647"/>
    </row>
    <row r="526" spans="1:95" ht="15.75" hidden="1" thickTop="1">
      <c r="A526" t="s">
        <v>1532</v>
      </c>
      <c r="D526" s="16" t="s">
        <v>29</v>
      </c>
      <c r="E526" t="s">
        <v>821</v>
      </c>
      <c r="G526" s="16" t="s">
        <v>833</v>
      </c>
      <c r="K526" s="614">
        <f>SUM(K100:K113)</f>
        <v>2</v>
      </c>
      <c r="L526" s="615">
        <f>SUM(L100:L113)</f>
        <v>0</v>
      </c>
      <c r="M526" s="614">
        <f t="shared" ref="M526:AP526" si="3494">SUM(M100:M113)</f>
        <v>1</v>
      </c>
      <c r="N526" s="615">
        <f t="shared" si="3494"/>
        <v>0</v>
      </c>
      <c r="O526" s="614">
        <f t="shared" si="3494"/>
        <v>5</v>
      </c>
      <c r="P526" s="615">
        <f t="shared" si="3494"/>
        <v>9</v>
      </c>
      <c r="Q526" s="614">
        <f t="shared" si="3494"/>
        <v>0</v>
      </c>
      <c r="R526" s="615">
        <f t="shared" si="3494"/>
        <v>0</v>
      </c>
      <c r="S526" s="614">
        <f t="shared" si="3494"/>
        <v>0</v>
      </c>
      <c r="T526" s="615">
        <f t="shared" si="3494"/>
        <v>1</v>
      </c>
      <c r="U526" s="614">
        <f t="shared" si="3494"/>
        <v>0</v>
      </c>
      <c r="V526" s="615">
        <f t="shared" si="3494"/>
        <v>1</v>
      </c>
      <c r="W526" s="614">
        <f t="shared" si="3494"/>
        <v>0</v>
      </c>
      <c r="X526" s="615">
        <f t="shared" si="3494"/>
        <v>2</v>
      </c>
      <c r="Y526" s="614">
        <f t="shared" si="3494"/>
        <v>0</v>
      </c>
      <c r="Z526" s="615">
        <f t="shared" si="3494"/>
        <v>1</v>
      </c>
      <c r="AA526" s="614">
        <f t="shared" si="3494"/>
        <v>0</v>
      </c>
      <c r="AB526" s="615">
        <f t="shared" si="3494"/>
        <v>0</v>
      </c>
      <c r="AC526" s="614">
        <f t="shared" si="3494"/>
        <v>0</v>
      </c>
      <c r="AD526" s="615">
        <f t="shared" si="3494"/>
        <v>0</v>
      </c>
      <c r="AE526" s="614">
        <f t="shared" si="3494"/>
        <v>1</v>
      </c>
      <c r="AF526" s="615">
        <f t="shared" si="3494"/>
        <v>0</v>
      </c>
      <c r="AG526" s="614">
        <f t="shared" si="3494"/>
        <v>3</v>
      </c>
      <c r="AH526" s="615">
        <f t="shared" si="3494"/>
        <v>1</v>
      </c>
      <c r="AI526" s="614">
        <f t="shared" si="3494"/>
        <v>3</v>
      </c>
      <c r="AJ526" s="615">
        <f t="shared" si="3494"/>
        <v>0</v>
      </c>
      <c r="AK526" s="614">
        <f t="shared" si="3494"/>
        <v>3</v>
      </c>
      <c r="AL526" s="615">
        <f t="shared" si="3494"/>
        <v>0</v>
      </c>
      <c r="AM526" s="614">
        <f t="shared" si="3494"/>
        <v>1</v>
      </c>
      <c r="AN526" s="615">
        <f t="shared" si="3494"/>
        <v>0</v>
      </c>
      <c r="AO526" s="614">
        <f t="shared" si="3494"/>
        <v>3</v>
      </c>
      <c r="AP526" s="615">
        <f t="shared" si="3494"/>
        <v>3</v>
      </c>
      <c r="AR526" s="614">
        <f t="shared" ref="AR526:AS526" si="3495">SUM(AR100:AR113)</f>
        <v>1</v>
      </c>
      <c r="AS526" s="615">
        <f t="shared" si="3495"/>
        <v>1</v>
      </c>
      <c r="AT526" s="614">
        <f t="shared" ref="AT526:BC526" si="3496">SUM(AT100:AT113)</f>
        <v>1</v>
      </c>
      <c r="AU526" s="615">
        <f t="shared" si="3496"/>
        <v>1</v>
      </c>
      <c r="AV526" s="614">
        <f t="shared" si="3496"/>
        <v>1</v>
      </c>
      <c r="AW526" s="615">
        <f t="shared" si="3496"/>
        <v>3</v>
      </c>
      <c r="AX526" s="614">
        <f t="shared" si="3496"/>
        <v>0</v>
      </c>
      <c r="AY526" s="615">
        <f t="shared" si="3496"/>
        <v>0</v>
      </c>
      <c r="AZ526" s="614">
        <f t="shared" si="3496"/>
        <v>0</v>
      </c>
      <c r="BA526" s="615">
        <f t="shared" si="3496"/>
        <v>0</v>
      </c>
      <c r="BB526" s="614">
        <f t="shared" si="3496"/>
        <v>0</v>
      </c>
      <c r="BC526" s="615">
        <f t="shared" si="3496"/>
        <v>0</v>
      </c>
      <c r="BD526" s="614">
        <f t="shared" ref="BD526:BG526" si="3497">SUM(BD100:BD113)</f>
        <v>0</v>
      </c>
      <c r="BE526" s="615">
        <f t="shared" si="3497"/>
        <v>0</v>
      </c>
      <c r="BF526" s="614">
        <f t="shared" si="3497"/>
        <v>0</v>
      </c>
      <c r="BG526" s="615">
        <f t="shared" si="3497"/>
        <v>0</v>
      </c>
      <c r="BH526" s="614">
        <f t="shared" ref="BH526:BZ526" si="3498">SUM(BH100:BH113)</f>
        <v>1</v>
      </c>
      <c r="BI526" s="615">
        <f t="shared" si="3498"/>
        <v>0</v>
      </c>
      <c r="BJ526" s="614">
        <f t="shared" si="3498"/>
        <v>1</v>
      </c>
      <c r="BK526" s="615">
        <f t="shared" si="3498"/>
        <v>0</v>
      </c>
      <c r="BL526" s="614">
        <f t="shared" si="3498"/>
        <v>1</v>
      </c>
      <c r="BM526" s="615">
        <f t="shared" si="3498"/>
        <v>0</v>
      </c>
      <c r="BN526" s="614">
        <f t="shared" si="3498"/>
        <v>1</v>
      </c>
      <c r="BO526" s="615">
        <f t="shared" si="3498"/>
        <v>0</v>
      </c>
      <c r="BP526" s="614">
        <f t="shared" si="3498"/>
        <v>1</v>
      </c>
      <c r="BQ526" s="615">
        <f t="shared" si="3498"/>
        <v>0</v>
      </c>
      <c r="BR526" s="614">
        <f t="shared" si="3498"/>
        <v>3</v>
      </c>
      <c r="BS526" s="615">
        <f t="shared" si="3498"/>
        <v>0</v>
      </c>
      <c r="BU526" s="614">
        <f t="shared" si="3498"/>
        <v>0</v>
      </c>
      <c r="BV526" s="615">
        <f t="shared" si="3498"/>
        <v>7</v>
      </c>
      <c r="BW526" s="614">
        <f t="shared" si="3498"/>
        <v>0</v>
      </c>
      <c r="BX526" s="615">
        <f t="shared" si="3498"/>
        <v>7</v>
      </c>
      <c r="BY526" s="614">
        <f t="shared" si="3498"/>
        <v>0</v>
      </c>
      <c r="BZ526" s="615">
        <f t="shared" si="3498"/>
        <v>7</v>
      </c>
    </row>
    <row r="527" spans="1:95" s="398" customFormat="1" ht="12.75" hidden="1" thickTop="1">
      <c r="A527" s="398" t="s">
        <v>1532</v>
      </c>
      <c r="D527" s="399"/>
      <c r="G527" s="399" t="s">
        <v>833</v>
      </c>
      <c r="H527" s="644"/>
      <c r="K527" s="648">
        <f>+K526</f>
        <v>2</v>
      </c>
      <c r="L527" s="649">
        <f>+L526</f>
        <v>0</v>
      </c>
      <c r="M527" s="648">
        <v>0</v>
      </c>
      <c r="N527" s="649">
        <v>0</v>
      </c>
      <c r="O527" s="648">
        <v>0</v>
      </c>
      <c r="P527" s="649">
        <v>0</v>
      </c>
      <c r="Q527" s="648">
        <f>+Q526-Q113</f>
        <v>0</v>
      </c>
      <c r="R527" s="649">
        <f>+R526-R113</f>
        <v>0</v>
      </c>
      <c r="S527" s="648">
        <f>+S106+S107+S109</f>
        <v>0</v>
      </c>
      <c r="T527" s="649">
        <v>0</v>
      </c>
      <c r="U527" s="648">
        <v>0</v>
      </c>
      <c r="V527" s="649">
        <f>+V100</f>
        <v>1</v>
      </c>
      <c r="W527" s="648">
        <v>0</v>
      </c>
      <c r="X527" s="649">
        <f>+X100</f>
        <v>1</v>
      </c>
      <c r="Y527" s="648">
        <v>0</v>
      </c>
      <c r="Z527" s="649">
        <v>0</v>
      </c>
      <c r="AA527" s="648">
        <v>0</v>
      </c>
      <c r="AB527" s="649">
        <v>0</v>
      </c>
      <c r="AC527" s="648">
        <f>+AC526</f>
        <v>0</v>
      </c>
      <c r="AD527" s="649">
        <f>+AD526</f>
        <v>0</v>
      </c>
      <c r="AE527" s="648">
        <f>+AE100</f>
        <v>0</v>
      </c>
      <c r="AF527" s="649">
        <v>0</v>
      </c>
      <c r="AG527" s="648">
        <v>0</v>
      </c>
      <c r="AH527" s="649">
        <v>0</v>
      </c>
      <c r="AI527" s="164">
        <f>+AI526-AI100</f>
        <v>3</v>
      </c>
      <c r="AJ527" s="166">
        <f>+AJ526</f>
        <v>0</v>
      </c>
      <c r="AK527" s="164">
        <f>+AK526</f>
        <v>3</v>
      </c>
      <c r="AL527" s="166">
        <f>+AL526</f>
        <v>0</v>
      </c>
      <c r="AM527" s="164">
        <f>+AM526</f>
        <v>1</v>
      </c>
      <c r="AN527" s="166">
        <f>+AN526</f>
        <v>0</v>
      </c>
      <c r="AO527" s="164">
        <f>+AO526-AO113-AO111-AO100</f>
        <v>3</v>
      </c>
      <c r="AP527" s="166">
        <v>0</v>
      </c>
      <c r="AQ527" s="646"/>
      <c r="AR527" s="648">
        <f>+AR526</f>
        <v>1</v>
      </c>
      <c r="AS527" s="649">
        <f>+AS526</f>
        <v>1</v>
      </c>
      <c r="AT527" s="648">
        <f>+AT526</f>
        <v>1</v>
      </c>
      <c r="AU527" s="649">
        <f>+AU526</f>
        <v>1</v>
      </c>
      <c r="AV527" s="648">
        <v>0</v>
      </c>
      <c r="AW527" s="649">
        <v>0</v>
      </c>
      <c r="AX527" s="648">
        <f t="shared" ref="AX527:BA527" si="3499">+AX526</f>
        <v>0</v>
      </c>
      <c r="AY527" s="649">
        <f t="shared" si="3499"/>
        <v>0</v>
      </c>
      <c r="AZ527" s="648">
        <f t="shared" si="3499"/>
        <v>0</v>
      </c>
      <c r="BA527" s="649">
        <f t="shared" si="3499"/>
        <v>0</v>
      </c>
      <c r="BB527" s="648">
        <f>SUBTOTAL(9,BB100:BB105)</f>
        <v>0</v>
      </c>
      <c r="BC527" s="649">
        <v>0</v>
      </c>
      <c r="BD527" s="648">
        <v>0</v>
      </c>
      <c r="BE527" s="649">
        <v>0</v>
      </c>
      <c r="BF527" s="648">
        <f t="shared" ref="BF527" si="3500">+BF526</f>
        <v>0</v>
      </c>
      <c r="BG527" s="649">
        <f t="shared" ref="BG527" si="3501">+BG526</f>
        <v>0</v>
      </c>
      <c r="BH527" s="648">
        <v>0</v>
      </c>
      <c r="BI527" s="649">
        <v>0</v>
      </c>
      <c r="BJ527" s="648">
        <f t="shared" ref="BJ527" si="3502">+BJ526</f>
        <v>1</v>
      </c>
      <c r="BK527" s="649">
        <f t="shared" ref="BK527" si="3503">+BK526</f>
        <v>0</v>
      </c>
      <c r="BL527" s="648">
        <f t="shared" ref="BL527" si="3504">+BL526</f>
        <v>1</v>
      </c>
      <c r="BM527" s="649">
        <f t="shared" ref="BM527" si="3505">+BM526</f>
        <v>0</v>
      </c>
      <c r="BN527" s="648">
        <f t="shared" ref="BN527" si="3506">+BN526</f>
        <v>1</v>
      </c>
      <c r="BO527" s="649">
        <f t="shared" ref="BO527" si="3507">+BO526</f>
        <v>0</v>
      </c>
      <c r="BP527" s="648">
        <f t="shared" ref="BP527" si="3508">+BP526</f>
        <v>1</v>
      </c>
      <c r="BQ527" s="649">
        <f t="shared" ref="BQ527" si="3509">+BQ526</f>
        <v>0</v>
      </c>
      <c r="BR527" s="648"/>
      <c r="BS527" s="649"/>
      <c r="BT527" s="646"/>
      <c r="BU527" s="648"/>
      <c r="BV527" s="649"/>
      <c r="BW527" s="648">
        <f t="shared" ref="BW527:BZ527" si="3510">+BW526</f>
        <v>0</v>
      </c>
      <c r="BX527" s="649">
        <f t="shared" si="3510"/>
        <v>7</v>
      </c>
      <c r="BY527" s="648">
        <f t="shared" si="3510"/>
        <v>0</v>
      </c>
      <c r="BZ527" s="649">
        <f t="shared" si="3510"/>
        <v>7</v>
      </c>
      <c r="CA527" s="647"/>
      <c r="CB527" s="647"/>
      <c r="CC527" s="647"/>
      <c r="CD527" s="647"/>
      <c r="CE527" s="647"/>
      <c r="CF527" s="647"/>
      <c r="CG527" s="647"/>
      <c r="CH527" s="647"/>
    </row>
    <row r="528" spans="1:95" ht="15.75" hidden="1" thickTop="1">
      <c r="A528" t="s">
        <v>819</v>
      </c>
      <c r="D528" s="16" t="s">
        <v>800</v>
      </c>
      <c r="E528" t="s">
        <v>821</v>
      </c>
      <c r="G528" s="16" t="s">
        <v>832</v>
      </c>
      <c r="K528" s="614">
        <f>SUM(K115:K157)</f>
        <v>5</v>
      </c>
      <c r="L528" s="615">
        <f>SUM(L115:L157)</f>
        <v>10</v>
      </c>
      <c r="M528" s="614">
        <f t="shared" ref="M528:AP528" si="3511">SUM(M115:M157)</f>
        <v>6</v>
      </c>
      <c r="N528" s="615">
        <f t="shared" si="3511"/>
        <v>17</v>
      </c>
      <c r="O528" s="614">
        <f t="shared" si="3511"/>
        <v>9</v>
      </c>
      <c r="P528" s="615">
        <f t="shared" si="3511"/>
        <v>14</v>
      </c>
      <c r="Q528" s="614">
        <f t="shared" si="3511"/>
        <v>3</v>
      </c>
      <c r="R528" s="615">
        <f t="shared" si="3511"/>
        <v>13</v>
      </c>
      <c r="S528" s="614">
        <f t="shared" si="3511"/>
        <v>1</v>
      </c>
      <c r="T528" s="615">
        <f t="shared" si="3511"/>
        <v>11</v>
      </c>
      <c r="U528" s="614">
        <f t="shared" si="3511"/>
        <v>4</v>
      </c>
      <c r="V528" s="615">
        <f t="shared" si="3511"/>
        <v>9</v>
      </c>
      <c r="W528" s="614">
        <f t="shared" si="3511"/>
        <v>5</v>
      </c>
      <c r="X528" s="615">
        <f t="shared" si="3511"/>
        <v>11</v>
      </c>
      <c r="Y528" s="614">
        <f t="shared" si="3511"/>
        <v>6</v>
      </c>
      <c r="Z528" s="615">
        <f t="shared" si="3511"/>
        <v>5</v>
      </c>
      <c r="AA528" s="614">
        <f t="shared" si="3511"/>
        <v>6</v>
      </c>
      <c r="AB528" s="615">
        <f t="shared" si="3511"/>
        <v>5</v>
      </c>
      <c r="AC528" s="614">
        <f t="shared" si="3511"/>
        <v>7</v>
      </c>
      <c r="AD528" s="615">
        <f t="shared" si="3511"/>
        <v>5</v>
      </c>
      <c r="AE528" s="614">
        <f t="shared" si="3511"/>
        <v>7</v>
      </c>
      <c r="AF528" s="615">
        <f t="shared" si="3511"/>
        <v>8</v>
      </c>
      <c r="AG528" s="614">
        <f t="shared" si="3511"/>
        <v>13</v>
      </c>
      <c r="AH528" s="615">
        <f t="shared" si="3511"/>
        <v>12</v>
      </c>
      <c r="AI528" s="614">
        <f t="shared" si="3511"/>
        <v>13</v>
      </c>
      <c r="AJ528" s="615">
        <f t="shared" si="3511"/>
        <v>10</v>
      </c>
      <c r="AK528" s="614">
        <f t="shared" si="3511"/>
        <v>12</v>
      </c>
      <c r="AL528" s="615">
        <f t="shared" si="3511"/>
        <v>10</v>
      </c>
      <c r="AM528" s="614">
        <f t="shared" si="3511"/>
        <v>9</v>
      </c>
      <c r="AN528" s="615">
        <f t="shared" si="3511"/>
        <v>8</v>
      </c>
      <c r="AO528" s="614">
        <f t="shared" si="3511"/>
        <v>8</v>
      </c>
      <c r="AP528" s="615">
        <f t="shared" si="3511"/>
        <v>8</v>
      </c>
      <c r="AR528" s="614">
        <f t="shared" ref="AR528:AS528" si="3512">SUM(AR115:AR157)</f>
        <v>8</v>
      </c>
      <c r="AS528" s="615">
        <f t="shared" si="3512"/>
        <v>13</v>
      </c>
      <c r="AT528" s="614">
        <f t="shared" ref="AT528:BC528" si="3513">SUM(AT115:AT157)</f>
        <v>8</v>
      </c>
      <c r="AU528" s="615">
        <f t="shared" si="3513"/>
        <v>11</v>
      </c>
      <c r="AV528" s="614">
        <f t="shared" si="3513"/>
        <v>8</v>
      </c>
      <c r="AW528" s="615">
        <f t="shared" si="3513"/>
        <v>6</v>
      </c>
      <c r="AX528" s="614">
        <f t="shared" si="3513"/>
        <v>7</v>
      </c>
      <c r="AY528" s="615">
        <f t="shared" si="3513"/>
        <v>6</v>
      </c>
      <c r="AZ528" s="614">
        <f t="shared" si="3513"/>
        <v>8</v>
      </c>
      <c r="BA528" s="615">
        <f t="shared" si="3513"/>
        <v>6</v>
      </c>
      <c r="BB528" s="614">
        <f t="shared" si="3513"/>
        <v>7</v>
      </c>
      <c r="BC528" s="615">
        <f t="shared" si="3513"/>
        <v>0</v>
      </c>
      <c r="BD528" s="614">
        <f t="shared" ref="BD528:BG528" si="3514">SUM(BD115:BD157)</f>
        <v>7</v>
      </c>
      <c r="BE528" s="615">
        <f t="shared" si="3514"/>
        <v>0</v>
      </c>
      <c r="BF528" s="614">
        <f t="shared" si="3514"/>
        <v>7</v>
      </c>
      <c r="BG528" s="615">
        <f t="shared" si="3514"/>
        <v>0</v>
      </c>
      <c r="BH528" s="614">
        <f t="shared" ref="BH528:BS528" si="3515">SUM(BH115:BH157)</f>
        <v>7</v>
      </c>
      <c r="BI528" s="615">
        <f t="shared" si="3515"/>
        <v>0</v>
      </c>
      <c r="BJ528" s="614">
        <f t="shared" si="3515"/>
        <v>6</v>
      </c>
      <c r="BK528" s="615">
        <f t="shared" si="3515"/>
        <v>1</v>
      </c>
      <c r="BL528" s="614">
        <f t="shared" si="3515"/>
        <v>5</v>
      </c>
      <c r="BM528" s="615">
        <f t="shared" si="3515"/>
        <v>0</v>
      </c>
      <c r="BN528" s="614">
        <f t="shared" si="3515"/>
        <v>7</v>
      </c>
      <c r="BO528" s="615">
        <f t="shared" si="3515"/>
        <v>3</v>
      </c>
      <c r="BP528" s="614">
        <f t="shared" si="3515"/>
        <v>7</v>
      </c>
      <c r="BQ528" s="615">
        <f t="shared" si="3515"/>
        <v>6</v>
      </c>
      <c r="BR528" s="614">
        <f t="shared" si="3515"/>
        <v>6</v>
      </c>
      <c r="BS528" s="615">
        <f t="shared" si="3515"/>
        <v>5</v>
      </c>
      <c r="BU528" s="614">
        <f t="shared" ref="BU528:BV528" si="3516">SUM(BU115:BU157)</f>
        <v>6</v>
      </c>
      <c r="BV528" s="615">
        <f t="shared" si="3516"/>
        <v>7</v>
      </c>
      <c r="BW528" s="614">
        <f t="shared" ref="BW528:BZ528" si="3517">SUM(BW115:BW157)</f>
        <v>8</v>
      </c>
      <c r="BX528" s="615">
        <f t="shared" si="3517"/>
        <v>19</v>
      </c>
      <c r="BY528" s="614">
        <f t="shared" si="3517"/>
        <v>11</v>
      </c>
      <c r="BZ528" s="615">
        <f t="shared" si="3517"/>
        <v>12</v>
      </c>
    </row>
    <row r="529" spans="1:86" s="398" customFormat="1" ht="12.75" hidden="1" thickTop="1">
      <c r="A529" s="398" t="s">
        <v>819</v>
      </c>
      <c r="D529" s="399"/>
      <c r="G529" s="399" t="s">
        <v>832</v>
      </c>
      <c r="H529" s="644"/>
      <c r="K529" s="164">
        <f>+K528</f>
        <v>5</v>
      </c>
      <c r="L529" s="166">
        <f>+L528</f>
        <v>10</v>
      </c>
      <c r="M529" s="164">
        <v>0</v>
      </c>
      <c r="N529" s="166">
        <v>0</v>
      </c>
      <c r="O529" s="164">
        <f>+O157</f>
        <v>1</v>
      </c>
      <c r="P529" s="166">
        <f>+P151+P153</f>
        <v>2</v>
      </c>
      <c r="Q529" s="164">
        <v>0</v>
      </c>
      <c r="R529" s="166">
        <v>0</v>
      </c>
      <c r="S529" s="164">
        <v>0</v>
      </c>
      <c r="T529" s="166">
        <v>0</v>
      </c>
      <c r="U529" s="164">
        <f>+U528</f>
        <v>4</v>
      </c>
      <c r="V529" s="166">
        <f>+V528</f>
        <v>9</v>
      </c>
      <c r="W529" s="164">
        <v>0</v>
      </c>
      <c r="X529" s="166">
        <v>0</v>
      </c>
      <c r="Y529" s="164">
        <f>+Y528-SUBTOTAL(9,Y109:Y125)</f>
        <v>6</v>
      </c>
      <c r="Z529" s="166">
        <f>+Z528-SUBTOTAL(9,Z109:Z125)</f>
        <v>5</v>
      </c>
      <c r="AA529" s="164">
        <f>+AA528</f>
        <v>6</v>
      </c>
      <c r="AB529" s="166">
        <f>+AB528</f>
        <v>5</v>
      </c>
      <c r="AC529" s="164">
        <f>+AC528-AC150-AC151-AC153-AC157</f>
        <v>6</v>
      </c>
      <c r="AD529" s="166">
        <f>+AD528-AD150-AD151-AD153-AD157</f>
        <v>5</v>
      </c>
      <c r="AE529" s="164">
        <v>0</v>
      </c>
      <c r="AF529" s="166">
        <v>0</v>
      </c>
      <c r="AG529" s="164">
        <v>0</v>
      </c>
      <c r="AH529" s="166">
        <v>0</v>
      </c>
      <c r="AI529" s="164">
        <f>+AI528</f>
        <v>13</v>
      </c>
      <c r="AJ529" s="166">
        <f>+AJ528</f>
        <v>10</v>
      </c>
      <c r="AK529" s="164">
        <f>+AK528</f>
        <v>12</v>
      </c>
      <c r="AL529" s="166">
        <f>+AL528</f>
        <v>10</v>
      </c>
      <c r="AM529" s="164">
        <f>+AM135</f>
        <v>0</v>
      </c>
      <c r="AN529" s="166">
        <v>0</v>
      </c>
      <c r="AO529" s="164">
        <f>+AO528</f>
        <v>8</v>
      </c>
      <c r="AP529" s="166">
        <f>+AP528</f>
        <v>8</v>
      </c>
      <c r="AQ529" s="646"/>
      <c r="AR529" s="164">
        <f>+AR528</f>
        <v>8</v>
      </c>
      <c r="AS529" s="166">
        <f>+AS528</f>
        <v>13</v>
      </c>
      <c r="AT529" s="164">
        <f>SUBTOTAL(9,AT150:AT157)</f>
        <v>0</v>
      </c>
      <c r="AU529" s="166">
        <v>0</v>
      </c>
      <c r="AV529" s="164">
        <f>SUBTOTAL(9,AV117:AV149)</f>
        <v>0</v>
      </c>
      <c r="AW529" s="166">
        <f>SUBTOTAL(9,AW117:AW149)</f>
        <v>0</v>
      </c>
      <c r="AX529" s="164">
        <f>+AX528</f>
        <v>7</v>
      </c>
      <c r="AY529" s="166">
        <f>+AY528</f>
        <v>6</v>
      </c>
      <c r="AZ529" s="164">
        <f>SUBTOTAL(9,AZ115:AZ123)</f>
        <v>0</v>
      </c>
      <c r="BA529" s="166">
        <v>0</v>
      </c>
      <c r="BB529" s="164">
        <f>+BB528</f>
        <v>7</v>
      </c>
      <c r="BC529" s="166">
        <f>+BC528</f>
        <v>0</v>
      </c>
      <c r="BD529" s="164">
        <v>0</v>
      </c>
      <c r="BE529" s="166">
        <v>0</v>
      </c>
      <c r="BF529" s="164">
        <f>+BF528</f>
        <v>7</v>
      </c>
      <c r="BG529" s="166">
        <f>+BG528</f>
        <v>0</v>
      </c>
      <c r="BH529" s="164">
        <f>SUBTOTAL(9,BH115:BH149)</f>
        <v>0</v>
      </c>
      <c r="BI529" s="166">
        <f>SUBTOTAL(9,BI115:BI149)</f>
        <v>0</v>
      </c>
      <c r="BJ529" s="164">
        <f>+BJ528-BJ124-BJ125</f>
        <v>5</v>
      </c>
      <c r="BK529" s="166">
        <f>+BK528-BK124-BK125</f>
        <v>0</v>
      </c>
      <c r="BL529" s="164">
        <f>SUBTOTAL(9,BL115:BL149)</f>
        <v>0</v>
      </c>
      <c r="BM529" s="166">
        <f>SUBTOTAL(9,BM115:BM149)</f>
        <v>0</v>
      </c>
      <c r="BN529" s="164">
        <f>SUBTOTAL(9,BN150:BN153)</f>
        <v>0</v>
      </c>
      <c r="BO529" s="166">
        <f>SUBTOTAL(9,BO150:BO153)</f>
        <v>0</v>
      </c>
      <c r="BP529" s="164">
        <f>+BP528-SUBTOTAL(9,BP127:BP141)</f>
        <v>7</v>
      </c>
      <c r="BQ529" s="166">
        <f>+BQ528-SUBTOTAL(9,BQ127:BQ141)</f>
        <v>6</v>
      </c>
      <c r="BR529" s="164">
        <f>+BR528</f>
        <v>6</v>
      </c>
      <c r="BS529" s="166">
        <f>+BS528</f>
        <v>5</v>
      </c>
      <c r="BT529" s="646"/>
      <c r="BU529" s="164">
        <f>+BU528</f>
        <v>6</v>
      </c>
      <c r="BV529" s="166">
        <f>+BV528</f>
        <v>7</v>
      </c>
      <c r="BW529" s="164"/>
      <c r="BX529" s="166"/>
      <c r="BY529" s="164">
        <f>+BY119</f>
        <v>1</v>
      </c>
      <c r="BZ529" s="166">
        <v>0</v>
      </c>
      <c r="CA529" s="647"/>
      <c r="CB529" s="647"/>
      <c r="CC529" s="647"/>
      <c r="CD529" s="647"/>
      <c r="CE529" s="647"/>
      <c r="CF529" s="647"/>
      <c r="CG529" s="647"/>
      <c r="CH529" s="647"/>
    </row>
    <row r="530" spans="1:86" ht="15.75" hidden="1" thickTop="1">
      <c r="A530" t="s">
        <v>1523</v>
      </c>
      <c r="D530" s="407" t="s">
        <v>23</v>
      </c>
      <c r="E530" t="s">
        <v>822</v>
      </c>
      <c r="G530" s="16" t="s">
        <v>818</v>
      </c>
      <c r="K530" s="614">
        <f>SUM(K159:K164)</f>
        <v>20</v>
      </c>
      <c r="L530" s="615">
        <f>SUM(L159:L164)</f>
        <v>37</v>
      </c>
      <c r="M530" s="614">
        <f t="shared" ref="M530:AP530" si="3518">SUM(M159:M164)</f>
        <v>20</v>
      </c>
      <c r="N530" s="615">
        <f t="shared" si="3518"/>
        <v>37</v>
      </c>
      <c r="O530" s="614">
        <f t="shared" si="3518"/>
        <v>9</v>
      </c>
      <c r="P530" s="615">
        <f t="shared" si="3518"/>
        <v>20</v>
      </c>
      <c r="Q530" s="614">
        <f t="shared" si="3518"/>
        <v>12</v>
      </c>
      <c r="R530" s="615">
        <f t="shared" si="3518"/>
        <v>41</v>
      </c>
      <c r="S530" s="614">
        <f t="shared" si="3518"/>
        <v>13</v>
      </c>
      <c r="T530" s="615">
        <f t="shared" si="3518"/>
        <v>59</v>
      </c>
      <c r="U530" s="614">
        <f t="shared" si="3518"/>
        <v>12</v>
      </c>
      <c r="V530" s="615">
        <f t="shared" si="3518"/>
        <v>47</v>
      </c>
      <c r="W530" s="614">
        <f t="shared" si="3518"/>
        <v>13</v>
      </c>
      <c r="X530" s="615">
        <f t="shared" si="3518"/>
        <v>45</v>
      </c>
      <c r="Y530" s="614">
        <f t="shared" si="3518"/>
        <v>16</v>
      </c>
      <c r="Z530" s="615">
        <f t="shared" si="3518"/>
        <v>42</v>
      </c>
      <c r="AA530" s="614">
        <f t="shared" si="3518"/>
        <v>19</v>
      </c>
      <c r="AB530" s="615">
        <f t="shared" si="3518"/>
        <v>44</v>
      </c>
      <c r="AC530" s="614">
        <f t="shared" si="3518"/>
        <v>19</v>
      </c>
      <c r="AD530" s="615">
        <f t="shared" si="3518"/>
        <v>44</v>
      </c>
      <c r="AE530" s="614">
        <f t="shared" si="3518"/>
        <v>23</v>
      </c>
      <c r="AF530" s="615">
        <f t="shared" si="3518"/>
        <v>16</v>
      </c>
      <c r="AG530" s="614">
        <f t="shared" si="3518"/>
        <v>19</v>
      </c>
      <c r="AH530" s="615">
        <f t="shared" si="3518"/>
        <v>32</v>
      </c>
      <c r="AI530" s="614">
        <f t="shared" si="3518"/>
        <v>19</v>
      </c>
      <c r="AJ530" s="615">
        <f t="shared" si="3518"/>
        <v>32</v>
      </c>
      <c r="AK530" s="614">
        <f t="shared" si="3518"/>
        <v>19</v>
      </c>
      <c r="AL530" s="615">
        <f t="shared" si="3518"/>
        <v>32</v>
      </c>
      <c r="AM530" s="614">
        <f t="shared" si="3518"/>
        <v>19</v>
      </c>
      <c r="AN530" s="615">
        <f t="shared" si="3518"/>
        <v>32</v>
      </c>
      <c r="AO530" s="614">
        <f t="shared" si="3518"/>
        <v>19</v>
      </c>
      <c r="AP530" s="615">
        <f t="shared" si="3518"/>
        <v>32</v>
      </c>
      <c r="AR530" s="614">
        <f t="shared" ref="AR530:AS530" si="3519">SUM(AR159:AR164)</f>
        <v>0</v>
      </c>
      <c r="AS530" s="615">
        <f t="shared" si="3519"/>
        <v>0</v>
      </c>
      <c r="AT530" s="614">
        <f t="shared" ref="AT530:BC530" si="3520">SUM(AT159:AT164)</f>
        <v>0</v>
      </c>
      <c r="AU530" s="615">
        <f t="shared" si="3520"/>
        <v>0</v>
      </c>
      <c r="AV530" s="614">
        <f t="shared" si="3520"/>
        <v>0</v>
      </c>
      <c r="AW530" s="615">
        <f t="shared" si="3520"/>
        <v>2</v>
      </c>
      <c r="AX530" s="614">
        <f t="shared" si="3520"/>
        <v>0</v>
      </c>
      <c r="AY530" s="615">
        <f t="shared" si="3520"/>
        <v>0</v>
      </c>
      <c r="AZ530" s="614">
        <f t="shared" si="3520"/>
        <v>0</v>
      </c>
      <c r="BA530" s="615">
        <f t="shared" si="3520"/>
        <v>0</v>
      </c>
      <c r="BB530" s="614">
        <f t="shared" si="3520"/>
        <v>0</v>
      </c>
      <c r="BC530" s="615">
        <f t="shared" si="3520"/>
        <v>0</v>
      </c>
      <c r="BD530" s="614">
        <f t="shared" ref="BD530:BG530" si="3521">SUM(BD159:BD164)</f>
        <v>0</v>
      </c>
      <c r="BE530" s="615">
        <f t="shared" si="3521"/>
        <v>0</v>
      </c>
      <c r="BF530" s="614">
        <f t="shared" si="3521"/>
        <v>0</v>
      </c>
      <c r="BG530" s="615">
        <f t="shared" si="3521"/>
        <v>0</v>
      </c>
      <c r="BH530" s="614">
        <f t="shared" ref="BH530:BS530" si="3522">SUM(BH159:BH164)</f>
        <v>0</v>
      </c>
      <c r="BI530" s="615">
        <f t="shared" si="3522"/>
        <v>0</v>
      </c>
      <c r="BJ530" s="614">
        <f t="shared" si="3522"/>
        <v>0</v>
      </c>
      <c r="BK530" s="615">
        <f t="shared" si="3522"/>
        <v>0</v>
      </c>
      <c r="BL530" s="614">
        <f t="shared" si="3522"/>
        <v>0</v>
      </c>
      <c r="BM530" s="615">
        <f t="shared" si="3522"/>
        <v>0</v>
      </c>
      <c r="BN530" s="614">
        <f t="shared" si="3522"/>
        <v>0</v>
      </c>
      <c r="BO530" s="615">
        <f t="shared" si="3522"/>
        <v>0</v>
      </c>
      <c r="BP530" s="614">
        <f t="shared" si="3522"/>
        <v>0</v>
      </c>
      <c r="BQ530" s="615">
        <f t="shared" si="3522"/>
        <v>0</v>
      </c>
      <c r="BR530" s="614">
        <f t="shared" si="3522"/>
        <v>0</v>
      </c>
      <c r="BS530" s="615">
        <f t="shared" si="3522"/>
        <v>0</v>
      </c>
      <c r="BU530" s="614">
        <f t="shared" ref="BU530:BZ530" si="3523">SUM(BU159:BU164)</f>
        <v>0</v>
      </c>
      <c r="BV530" s="615">
        <f t="shared" si="3523"/>
        <v>0</v>
      </c>
      <c r="BW530" s="614">
        <f t="shared" si="3523"/>
        <v>0</v>
      </c>
      <c r="BX530" s="615">
        <f t="shared" si="3523"/>
        <v>0</v>
      </c>
      <c r="BY530" s="614">
        <f t="shared" si="3523"/>
        <v>0</v>
      </c>
      <c r="BZ530" s="615">
        <f t="shared" si="3523"/>
        <v>0</v>
      </c>
    </row>
    <row r="531" spans="1:86" s="398" customFormat="1" ht="15.75" hidden="1" thickTop="1">
      <c r="A531" s="398" t="s">
        <v>1523</v>
      </c>
      <c r="D531" s="399" t="s">
        <v>23</v>
      </c>
      <c r="G531" s="399" t="s">
        <v>818</v>
      </c>
      <c r="H531" s="37"/>
      <c r="K531" s="572"/>
      <c r="L531" s="399"/>
      <c r="M531" s="392">
        <v>0</v>
      </c>
      <c r="N531" s="166">
        <v>0</v>
      </c>
      <c r="O531" s="392">
        <v>0</v>
      </c>
      <c r="P531" s="166">
        <v>0</v>
      </c>
      <c r="Q531" s="648">
        <f>+Q530</f>
        <v>12</v>
      </c>
      <c r="R531" s="649">
        <f>+R530</f>
        <v>41</v>
      </c>
      <c r="S531" s="648">
        <f>+S162+S163+S164</f>
        <v>0</v>
      </c>
      <c r="T531" s="166">
        <v>0</v>
      </c>
      <c r="U531" s="648">
        <f>+U530</f>
        <v>12</v>
      </c>
      <c r="V531" s="649">
        <f>+V530</f>
        <v>47</v>
      </c>
      <c r="W531" s="392">
        <v>0</v>
      </c>
      <c r="X531" s="166">
        <v>0</v>
      </c>
      <c r="Y531" s="392">
        <v>0</v>
      </c>
      <c r="Z531" s="166">
        <v>0</v>
      </c>
      <c r="AA531" s="392">
        <v>0</v>
      </c>
      <c r="AB531" s="166">
        <v>0</v>
      </c>
      <c r="AC531" s="648">
        <f>+AC530</f>
        <v>19</v>
      </c>
      <c r="AD531" s="649">
        <f>+AD530</f>
        <v>44</v>
      </c>
      <c r="AE531" s="392">
        <v>0</v>
      </c>
      <c r="AF531" s="166">
        <v>0</v>
      </c>
      <c r="AG531" s="392">
        <v>0</v>
      </c>
      <c r="AH531" s="166">
        <v>0</v>
      </c>
      <c r="AI531" s="164">
        <f t="shared" ref="AI531:AP531" si="3524">+AI530</f>
        <v>19</v>
      </c>
      <c r="AJ531" s="166">
        <f t="shared" si="3524"/>
        <v>32</v>
      </c>
      <c r="AK531" s="164">
        <f t="shared" si="3524"/>
        <v>19</v>
      </c>
      <c r="AL531" s="166">
        <f t="shared" si="3524"/>
        <v>32</v>
      </c>
      <c r="AM531" s="164">
        <f t="shared" si="3524"/>
        <v>19</v>
      </c>
      <c r="AN531" s="166">
        <f t="shared" si="3524"/>
        <v>32</v>
      </c>
      <c r="AO531" s="164">
        <f t="shared" si="3524"/>
        <v>19</v>
      </c>
      <c r="AP531" s="166">
        <f t="shared" si="3524"/>
        <v>32</v>
      </c>
      <c r="AQ531" s="646"/>
      <c r="AR531" s="392">
        <f>+AR530</f>
        <v>0</v>
      </c>
      <c r="AS531" s="166">
        <f>+AS530</f>
        <v>0</v>
      </c>
      <c r="AT531" s="392">
        <f>+AT530</f>
        <v>0</v>
      </c>
      <c r="AU531" s="166">
        <f>+AU530</f>
        <v>0</v>
      </c>
      <c r="AV531" s="392">
        <v>0</v>
      </c>
      <c r="AW531" s="166">
        <v>0</v>
      </c>
      <c r="AX531" s="392">
        <f t="shared" ref="AX531:BA531" si="3525">+AX530</f>
        <v>0</v>
      </c>
      <c r="AY531" s="166">
        <f t="shared" si="3525"/>
        <v>0</v>
      </c>
      <c r="AZ531" s="392">
        <f t="shared" si="3525"/>
        <v>0</v>
      </c>
      <c r="BA531" s="166">
        <f t="shared" si="3525"/>
        <v>0</v>
      </c>
      <c r="BB531" s="392">
        <v>0</v>
      </c>
      <c r="BC531" s="166">
        <v>0</v>
      </c>
      <c r="BD531" s="392">
        <v>0</v>
      </c>
      <c r="BE531" s="166">
        <v>0</v>
      </c>
      <c r="BF531" s="392">
        <f t="shared" ref="BF531" si="3526">+BF530</f>
        <v>0</v>
      </c>
      <c r="BG531" s="166">
        <f t="shared" ref="BG531" si="3527">+BG530</f>
        <v>0</v>
      </c>
      <c r="BH531" s="392">
        <v>0</v>
      </c>
      <c r="BI531" s="166">
        <v>0</v>
      </c>
      <c r="BJ531" s="392">
        <f t="shared" ref="BJ531" si="3528">+BJ530</f>
        <v>0</v>
      </c>
      <c r="BK531" s="166">
        <f t="shared" ref="BK531" si="3529">+BK530</f>
        <v>0</v>
      </c>
      <c r="BL531" s="392">
        <f t="shared" ref="BL531" si="3530">+BL530</f>
        <v>0</v>
      </c>
      <c r="BM531" s="166">
        <f t="shared" ref="BM531" si="3531">+BM530</f>
        <v>0</v>
      </c>
      <c r="BN531" s="392">
        <f t="shared" ref="BN531" si="3532">+BN530</f>
        <v>0</v>
      </c>
      <c r="BO531" s="166">
        <f t="shared" ref="BO531" si="3533">+BO530</f>
        <v>0</v>
      </c>
      <c r="BP531" s="392">
        <f t="shared" ref="BP531" si="3534">+BP530</f>
        <v>0</v>
      </c>
      <c r="BQ531" s="166">
        <f t="shared" ref="BQ531" si="3535">+BQ530</f>
        <v>0</v>
      </c>
      <c r="BR531" s="392"/>
      <c r="BS531" s="166"/>
      <c r="BT531" s="646"/>
      <c r="BU531" s="647"/>
      <c r="BV531" s="647"/>
      <c r="BW531" s="392">
        <f t="shared" ref="BW531:BZ531" si="3536">+BW530</f>
        <v>0</v>
      </c>
      <c r="BX531" s="166">
        <f t="shared" si="3536"/>
        <v>0</v>
      </c>
      <c r="BY531" s="392">
        <f t="shared" si="3536"/>
        <v>0</v>
      </c>
      <c r="BZ531" s="166">
        <f t="shared" si="3536"/>
        <v>0</v>
      </c>
      <c r="CA531" s="647"/>
      <c r="CB531" s="647"/>
      <c r="CC531" s="647"/>
      <c r="CD531" s="647"/>
      <c r="CE531" s="647"/>
      <c r="CF531" s="647"/>
      <c r="CG531" s="647"/>
      <c r="CH531" s="647"/>
    </row>
    <row r="532" spans="1:86" ht="15.75" hidden="1" thickTop="1">
      <c r="A532" t="s">
        <v>821</v>
      </c>
      <c r="D532" s="407" t="s">
        <v>24</v>
      </c>
      <c r="E532" t="s">
        <v>819</v>
      </c>
      <c r="G532" s="16" t="s">
        <v>818</v>
      </c>
      <c r="K532" s="614">
        <f>SUM(K166:K181)</f>
        <v>38</v>
      </c>
      <c r="L532" s="615">
        <f>SUM(L166:L181)</f>
        <v>6</v>
      </c>
      <c r="M532" s="614">
        <f t="shared" ref="M532:AP532" si="3537">SUM(M166:M181)</f>
        <v>36</v>
      </c>
      <c r="N532" s="615">
        <f t="shared" si="3537"/>
        <v>6</v>
      </c>
      <c r="O532" s="614">
        <f t="shared" si="3537"/>
        <v>53</v>
      </c>
      <c r="P532" s="615">
        <f t="shared" si="3537"/>
        <v>23</v>
      </c>
      <c r="Q532" s="614">
        <f t="shared" si="3537"/>
        <v>32</v>
      </c>
      <c r="R532" s="615">
        <f t="shared" si="3537"/>
        <v>29</v>
      </c>
      <c r="S532" s="614">
        <f t="shared" si="3537"/>
        <v>65</v>
      </c>
      <c r="T532" s="615">
        <f t="shared" si="3537"/>
        <v>27</v>
      </c>
      <c r="U532" s="614">
        <f t="shared" si="3537"/>
        <v>66</v>
      </c>
      <c r="V532" s="615">
        <f t="shared" si="3537"/>
        <v>14</v>
      </c>
      <c r="W532" s="614">
        <f t="shared" si="3537"/>
        <v>71</v>
      </c>
      <c r="X532" s="615">
        <f t="shared" si="3537"/>
        <v>5</v>
      </c>
      <c r="Y532" s="614">
        <f t="shared" si="3537"/>
        <v>60</v>
      </c>
      <c r="Z532" s="615">
        <f t="shared" si="3537"/>
        <v>5</v>
      </c>
      <c r="AA532" s="614">
        <f t="shared" si="3537"/>
        <v>70</v>
      </c>
      <c r="AB532" s="615">
        <f t="shared" si="3537"/>
        <v>9</v>
      </c>
      <c r="AC532" s="614">
        <f t="shared" si="3537"/>
        <v>18</v>
      </c>
      <c r="AD532" s="615">
        <f t="shared" si="3537"/>
        <v>2</v>
      </c>
      <c r="AE532" s="614">
        <f t="shared" si="3537"/>
        <v>18</v>
      </c>
      <c r="AF532" s="615">
        <f t="shared" si="3537"/>
        <v>2</v>
      </c>
      <c r="AG532" s="614">
        <f t="shared" si="3537"/>
        <v>27</v>
      </c>
      <c r="AH532" s="615">
        <f t="shared" si="3537"/>
        <v>2</v>
      </c>
      <c r="AI532" s="614">
        <f t="shared" si="3537"/>
        <v>27</v>
      </c>
      <c r="AJ532" s="615">
        <f t="shared" si="3537"/>
        <v>2</v>
      </c>
      <c r="AK532" s="614">
        <f t="shared" si="3537"/>
        <v>27</v>
      </c>
      <c r="AL532" s="615">
        <f t="shared" si="3537"/>
        <v>2</v>
      </c>
      <c r="AM532" s="614">
        <f t="shared" si="3537"/>
        <v>27</v>
      </c>
      <c r="AN532" s="615">
        <f t="shared" si="3537"/>
        <v>2</v>
      </c>
      <c r="AO532" s="614">
        <f t="shared" si="3537"/>
        <v>27</v>
      </c>
      <c r="AP532" s="615">
        <f t="shared" si="3537"/>
        <v>2</v>
      </c>
      <c r="AR532" s="614">
        <f t="shared" ref="AR532:AS532" si="3538">SUM(AR166:AR181)</f>
        <v>18</v>
      </c>
      <c r="AS532" s="615">
        <f t="shared" si="3538"/>
        <v>0</v>
      </c>
      <c r="AT532" s="614">
        <f t="shared" ref="AT532:BC532" si="3539">SUM(AT166:AT181)</f>
        <v>18</v>
      </c>
      <c r="AU532" s="615">
        <f t="shared" si="3539"/>
        <v>0</v>
      </c>
      <c r="AV532" s="614">
        <f t="shared" si="3539"/>
        <v>19</v>
      </c>
      <c r="AW532" s="615">
        <f t="shared" si="3539"/>
        <v>0</v>
      </c>
      <c r="AX532" s="614">
        <f t="shared" si="3539"/>
        <v>29</v>
      </c>
      <c r="AY532" s="615">
        <f t="shared" si="3539"/>
        <v>0</v>
      </c>
      <c r="AZ532" s="614">
        <f t="shared" si="3539"/>
        <v>29</v>
      </c>
      <c r="BA532" s="615">
        <f t="shared" si="3539"/>
        <v>0</v>
      </c>
      <c r="BB532" s="614">
        <f t="shared" si="3539"/>
        <v>29</v>
      </c>
      <c r="BC532" s="615">
        <f t="shared" si="3539"/>
        <v>0</v>
      </c>
      <c r="BD532" s="614">
        <f t="shared" ref="BD532:BG532" si="3540">SUM(BD166:BD181)</f>
        <v>35</v>
      </c>
      <c r="BE532" s="615">
        <f t="shared" si="3540"/>
        <v>0</v>
      </c>
      <c r="BF532" s="614">
        <f t="shared" si="3540"/>
        <v>35</v>
      </c>
      <c r="BG532" s="615">
        <f t="shared" si="3540"/>
        <v>0</v>
      </c>
      <c r="BH532" s="614">
        <f t="shared" ref="BH532:BS532" si="3541">SUM(BH166:BH181)</f>
        <v>44</v>
      </c>
      <c r="BI532" s="615">
        <f t="shared" si="3541"/>
        <v>4</v>
      </c>
      <c r="BJ532" s="614">
        <f t="shared" si="3541"/>
        <v>44</v>
      </c>
      <c r="BK532" s="615">
        <f t="shared" si="3541"/>
        <v>4</v>
      </c>
      <c r="BL532" s="614">
        <f t="shared" si="3541"/>
        <v>44</v>
      </c>
      <c r="BM532" s="615">
        <f t="shared" si="3541"/>
        <v>4</v>
      </c>
      <c r="BN532" s="614">
        <f t="shared" si="3541"/>
        <v>44</v>
      </c>
      <c r="BO532" s="615">
        <f t="shared" si="3541"/>
        <v>4</v>
      </c>
      <c r="BP532" s="614">
        <f t="shared" si="3541"/>
        <v>44</v>
      </c>
      <c r="BQ532" s="615">
        <f t="shared" si="3541"/>
        <v>4</v>
      </c>
      <c r="BR532" s="614">
        <f t="shared" si="3541"/>
        <v>44</v>
      </c>
      <c r="BS532" s="615">
        <f t="shared" si="3541"/>
        <v>4</v>
      </c>
      <c r="BU532" s="614">
        <f t="shared" ref="BU532:BZ532" si="3542">SUM(BU166:BU181)</f>
        <v>28</v>
      </c>
      <c r="BV532" s="615">
        <f t="shared" si="3542"/>
        <v>4</v>
      </c>
      <c r="BW532" s="614">
        <f t="shared" si="3542"/>
        <v>28</v>
      </c>
      <c r="BX532" s="615">
        <f t="shared" si="3542"/>
        <v>4</v>
      </c>
      <c r="BY532" s="614">
        <f t="shared" si="3542"/>
        <v>28</v>
      </c>
      <c r="BZ532" s="615">
        <f t="shared" si="3542"/>
        <v>4</v>
      </c>
    </row>
    <row r="533" spans="1:86" s="398" customFormat="1" ht="15.75" hidden="1" thickTop="1">
      <c r="A533" s="398" t="s">
        <v>821</v>
      </c>
      <c r="D533" s="399" t="s">
        <v>24</v>
      </c>
      <c r="G533" s="399" t="s">
        <v>818</v>
      </c>
      <c r="H533" s="37"/>
      <c r="K533" s="572"/>
      <c r="L533" s="399"/>
      <c r="M533" s="164">
        <v>0</v>
      </c>
      <c r="N533" s="166">
        <v>0</v>
      </c>
      <c r="O533" s="164">
        <v>0</v>
      </c>
      <c r="P533" s="166">
        <v>0</v>
      </c>
      <c r="Q533" s="164">
        <f>+Q532-Q174-Q175-Q176</f>
        <v>7</v>
      </c>
      <c r="R533" s="166">
        <f>+R532-R174-R175-R176</f>
        <v>0</v>
      </c>
      <c r="S533" s="164">
        <f>SUBTOTAL(9,S166:S173)</f>
        <v>0</v>
      </c>
      <c r="T533" s="166">
        <v>0</v>
      </c>
      <c r="U533" s="164">
        <f>+U532</f>
        <v>66</v>
      </c>
      <c r="V533" s="166">
        <f>+V532</f>
        <v>14</v>
      </c>
      <c r="W533" s="164">
        <v>0</v>
      </c>
      <c r="X533" s="166">
        <v>0</v>
      </c>
      <c r="Y533" s="164">
        <v>0</v>
      </c>
      <c r="Z533" s="166">
        <v>0</v>
      </c>
      <c r="AA533" s="164">
        <v>0</v>
      </c>
      <c r="AB533" s="166">
        <v>0</v>
      </c>
      <c r="AC533" s="164">
        <f>+AC532</f>
        <v>18</v>
      </c>
      <c r="AD533" s="166">
        <f>+AD532</f>
        <v>2</v>
      </c>
      <c r="AE533" s="164">
        <v>0</v>
      </c>
      <c r="AF533" s="166">
        <v>0</v>
      </c>
      <c r="AG533" s="164">
        <v>0</v>
      </c>
      <c r="AH533" s="164">
        <v>0</v>
      </c>
      <c r="AI533" s="164">
        <f t="shared" ref="AI533:AP533" si="3543">+AI532</f>
        <v>27</v>
      </c>
      <c r="AJ533" s="166">
        <f t="shared" si="3543"/>
        <v>2</v>
      </c>
      <c r="AK533" s="164">
        <f t="shared" si="3543"/>
        <v>27</v>
      </c>
      <c r="AL533" s="166">
        <f t="shared" si="3543"/>
        <v>2</v>
      </c>
      <c r="AM533" s="164">
        <f t="shared" si="3543"/>
        <v>27</v>
      </c>
      <c r="AN533" s="166">
        <f t="shared" si="3543"/>
        <v>2</v>
      </c>
      <c r="AO533" s="164">
        <f t="shared" si="3543"/>
        <v>27</v>
      </c>
      <c r="AP533" s="166">
        <f t="shared" si="3543"/>
        <v>2</v>
      </c>
      <c r="AQ533" s="646"/>
      <c r="AR533" s="164">
        <f>+AR532</f>
        <v>18</v>
      </c>
      <c r="AS533" s="166">
        <v>0</v>
      </c>
      <c r="AT533" s="164">
        <f>+AT532</f>
        <v>18</v>
      </c>
      <c r="AU533" s="166">
        <v>0</v>
      </c>
      <c r="AV533" s="164">
        <v>0</v>
      </c>
      <c r="AW533" s="166">
        <v>0</v>
      </c>
      <c r="AX533" s="164">
        <f t="shared" ref="AX533" si="3544">+AX532</f>
        <v>29</v>
      </c>
      <c r="AY533" s="166">
        <v>0</v>
      </c>
      <c r="AZ533" s="164">
        <f t="shared" ref="AZ533" si="3545">+AZ532</f>
        <v>29</v>
      </c>
      <c r="BA533" s="166">
        <v>0</v>
      </c>
      <c r="BB533" s="164">
        <v>0</v>
      </c>
      <c r="BC533" s="166">
        <v>0</v>
      </c>
      <c r="BD533" s="164">
        <v>0</v>
      </c>
      <c r="BE533" s="166">
        <v>0</v>
      </c>
      <c r="BF533" s="164">
        <f t="shared" ref="BF533" si="3546">+BF532</f>
        <v>35</v>
      </c>
      <c r="BG533" s="166">
        <v>0</v>
      </c>
      <c r="BH533" s="164">
        <v>0</v>
      </c>
      <c r="BI533" s="166">
        <v>0</v>
      </c>
      <c r="BJ533" s="164">
        <f t="shared" ref="BJ533" si="3547">+BJ532</f>
        <v>44</v>
      </c>
      <c r="BK533" s="166">
        <f>+BK532</f>
        <v>4</v>
      </c>
      <c r="BL533" s="164">
        <f t="shared" ref="BL533" si="3548">+BL532</f>
        <v>44</v>
      </c>
      <c r="BM533" s="166">
        <f>+BM532</f>
        <v>4</v>
      </c>
      <c r="BN533" s="164">
        <f t="shared" ref="BN533" si="3549">+BN532</f>
        <v>44</v>
      </c>
      <c r="BO533" s="166">
        <f>+BO532</f>
        <v>4</v>
      </c>
      <c r="BP533" s="164">
        <f t="shared" ref="BP533" si="3550">+BP532</f>
        <v>44</v>
      </c>
      <c r="BQ533" s="166">
        <v>0</v>
      </c>
      <c r="BR533" s="164">
        <f>+BR532-BR169</f>
        <v>43</v>
      </c>
      <c r="BS533" s="166">
        <v>0</v>
      </c>
      <c r="BT533" s="646"/>
      <c r="BU533" s="164">
        <v>0</v>
      </c>
      <c r="BV533" s="166">
        <v>0</v>
      </c>
      <c r="BW533" s="164">
        <f t="shared" ref="BW533:BY533" si="3551">+BW532</f>
        <v>28</v>
      </c>
      <c r="BX533" s="166">
        <f>+BX532</f>
        <v>4</v>
      </c>
      <c r="BY533" s="164">
        <f t="shared" si="3551"/>
        <v>28</v>
      </c>
      <c r="BZ533" s="166">
        <f>+BZ532</f>
        <v>4</v>
      </c>
      <c r="CA533" s="647"/>
      <c r="CB533" s="647"/>
      <c r="CC533" s="647"/>
      <c r="CD533" s="647"/>
      <c r="CE533" s="647"/>
      <c r="CF533" s="647"/>
      <c r="CG533" s="647"/>
      <c r="CH533" s="647"/>
    </row>
    <row r="534" spans="1:86" ht="15.75" hidden="1" thickTop="1">
      <c r="A534" t="s">
        <v>1533</v>
      </c>
      <c r="D534" s="407" t="s">
        <v>823</v>
      </c>
      <c r="E534" s="37" t="s">
        <v>822</v>
      </c>
      <c r="F534" s="126"/>
      <c r="G534" s="16" t="s">
        <v>369</v>
      </c>
      <c r="I534" s="639"/>
      <c r="J534" s="639"/>
      <c r="K534" s="614">
        <f>SUM(K183:K194)</f>
        <v>82</v>
      </c>
      <c r="L534" s="615">
        <f>SUM(L183:L194)</f>
        <v>89</v>
      </c>
      <c r="M534" s="614">
        <f t="shared" ref="M534:AP534" si="3552">SUM(M183:M194)</f>
        <v>82</v>
      </c>
      <c r="N534" s="615">
        <f t="shared" si="3552"/>
        <v>89</v>
      </c>
      <c r="O534" s="614">
        <f t="shared" si="3552"/>
        <v>89</v>
      </c>
      <c r="P534" s="615">
        <f t="shared" si="3552"/>
        <v>76</v>
      </c>
      <c r="Q534" s="614">
        <f t="shared" si="3552"/>
        <v>83</v>
      </c>
      <c r="R534" s="615">
        <f t="shared" si="3552"/>
        <v>76</v>
      </c>
      <c r="S534" s="676">
        <f t="shared" si="3552"/>
        <v>0</v>
      </c>
      <c r="T534" s="677">
        <f t="shared" si="3552"/>
        <v>0</v>
      </c>
      <c r="U534" s="614">
        <f t="shared" si="3552"/>
        <v>0</v>
      </c>
      <c r="V534" s="615">
        <f t="shared" si="3552"/>
        <v>0</v>
      </c>
      <c r="W534" s="614">
        <f t="shared" si="3552"/>
        <v>27</v>
      </c>
      <c r="X534" s="615">
        <f t="shared" si="3552"/>
        <v>15</v>
      </c>
      <c r="Y534" s="614">
        <f t="shared" si="3552"/>
        <v>34</v>
      </c>
      <c r="Z534" s="615">
        <f t="shared" si="3552"/>
        <v>15</v>
      </c>
      <c r="AA534" s="614">
        <f t="shared" si="3552"/>
        <v>27</v>
      </c>
      <c r="AB534" s="615">
        <f t="shared" si="3552"/>
        <v>16</v>
      </c>
      <c r="AC534" s="614">
        <f t="shared" si="3552"/>
        <v>27</v>
      </c>
      <c r="AD534" s="615">
        <f t="shared" si="3552"/>
        <v>16</v>
      </c>
      <c r="AE534" s="614">
        <f t="shared" si="3552"/>
        <v>24</v>
      </c>
      <c r="AF534" s="615">
        <f t="shared" si="3552"/>
        <v>16</v>
      </c>
      <c r="AG534" s="614">
        <f t="shared" si="3552"/>
        <v>27</v>
      </c>
      <c r="AH534" s="615">
        <f t="shared" si="3552"/>
        <v>16.00001</v>
      </c>
      <c r="AI534" s="614">
        <f t="shared" si="3552"/>
        <v>22</v>
      </c>
      <c r="AJ534" s="615">
        <f t="shared" si="3552"/>
        <v>16</v>
      </c>
      <c r="AK534" s="614">
        <f t="shared" si="3552"/>
        <v>22</v>
      </c>
      <c r="AL534" s="615">
        <f t="shared" si="3552"/>
        <v>16</v>
      </c>
      <c r="AM534" s="614">
        <f t="shared" si="3552"/>
        <v>22</v>
      </c>
      <c r="AN534" s="615">
        <f t="shared" si="3552"/>
        <v>16</v>
      </c>
      <c r="AO534" s="614">
        <f t="shared" si="3552"/>
        <v>22</v>
      </c>
      <c r="AP534" s="615">
        <f t="shared" si="3552"/>
        <v>16</v>
      </c>
      <c r="AR534" s="614">
        <f t="shared" ref="AR534:AS534" si="3553">SUM(AR183:AR194)</f>
        <v>65</v>
      </c>
      <c r="AS534" s="615">
        <f t="shared" si="3553"/>
        <v>97</v>
      </c>
      <c r="AT534" s="614">
        <f t="shared" ref="AT534:BC534" si="3554">SUM(AT183:AT194)</f>
        <v>65</v>
      </c>
      <c r="AU534" s="615">
        <f t="shared" si="3554"/>
        <v>97</v>
      </c>
      <c r="AV534" s="614">
        <f t="shared" si="3554"/>
        <v>65</v>
      </c>
      <c r="AW534" s="615">
        <f t="shared" si="3554"/>
        <v>97</v>
      </c>
      <c r="AX534" s="614">
        <f t="shared" si="3554"/>
        <v>7</v>
      </c>
      <c r="AY534" s="615">
        <f t="shared" si="3554"/>
        <v>8</v>
      </c>
      <c r="AZ534" s="614">
        <f t="shared" si="3554"/>
        <v>7</v>
      </c>
      <c r="BA534" s="615">
        <f t="shared" si="3554"/>
        <v>8</v>
      </c>
      <c r="BB534" s="614">
        <f t="shared" si="3554"/>
        <v>7</v>
      </c>
      <c r="BC534" s="615">
        <f t="shared" si="3554"/>
        <v>8</v>
      </c>
      <c r="BD534" s="614">
        <f t="shared" ref="BD534:BG534" si="3555">SUM(BD183:BD194)</f>
        <v>6</v>
      </c>
      <c r="BE534" s="615">
        <f t="shared" si="3555"/>
        <v>8</v>
      </c>
      <c r="BF534" s="614">
        <f t="shared" si="3555"/>
        <v>6</v>
      </c>
      <c r="BG534" s="615">
        <f t="shared" si="3555"/>
        <v>8</v>
      </c>
      <c r="BH534" s="614">
        <f t="shared" ref="BH534:BS534" si="3556">SUM(BH183:BH194)</f>
        <v>6</v>
      </c>
      <c r="BI534" s="615">
        <f t="shared" si="3556"/>
        <v>8</v>
      </c>
      <c r="BJ534" s="614">
        <f t="shared" si="3556"/>
        <v>6</v>
      </c>
      <c r="BK534" s="615">
        <f t="shared" si="3556"/>
        <v>8</v>
      </c>
      <c r="BL534" s="614">
        <f t="shared" si="3556"/>
        <v>6</v>
      </c>
      <c r="BM534" s="615">
        <f t="shared" si="3556"/>
        <v>8</v>
      </c>
      <c r="BN534" s="614">
        <f t="shared" si="3556"/>
        <v>6</v>
      </c>
      <c r="BO534" s="615">
        <f t="shared" si="3556"/>
        <v>8</v>
      </c>
      <c r="BP534" s="614">
        <f t="shared" si="3556"/>
        <v>6</v>
      </c>
      <c r="BQ534" s="615">
        <f t="shared" si="3556"/>
        <v>8</v>
      </c>
      <c r="BR534" s="614">
        <f t="shared" si="3556"/>
        <v>6</v>
      </c>
      <c r="BS534" s="615">
        <f t="shared" si="3556"/>
        <v>8</v>
      </c>
      <c r="BU534" s="614">
        <f t="shared" ref="BU534:BZ534" si="3557">SUM(BU183:BU194)</f>
        <v>7</v>
      </c>
      <c r="BV534" s="615">
        <f t="shared" si="3557"/>
        <v>0</v>
      </c>
      <c r="BW534" s="614">
        <f t="shared" si="3557"/>
        <v>7</v>
      </c>
      <c r="BX534" s="615">
        <f t="shared" si="3557"/>
        <v>0</v>
      </c>
      <c r="BY534" s="614">
        <f t="shared" si="3557"/>
        <v>7</v>
      </c>
      <c r="BZ534" s="615">
        <f t="shared" si="3557"/>
        <v>0</v>
      </c>
    </row>
    <row r="535" spans="1:86" s="398" customFormat="1" ht="15.75" hidden="1" thickTop="1">
      <c r="A535" s="398" t="s">
        <v>1533</v>
      </c>
      <c r="D535" s="399" t="s">
        <v>823</v>
      </c>
      <c r="G535" s="399" t="s">
        <v>369</v>
      </c>
      <c r="H535" s="37"/>
      <c r="I535" s="647"/>
      <c r="J535" s="647"/>
      <c r="K535" s="572"/>
      <c r="L535" s="399"/>
      <c r="M535" s="164">
        <v>0</v>
      </c>
      <c r="N535" s="166">
        <v>0</v>
      </c>
      <c r="O535" s="164">
        <v>0</v>
      </c>
      <c r="P535" s="166">
        <v>0</v>
      </c>
      <c r="Q535" s="164">
        <f>+Q534</f>
        <v>83</v>
      </c>
      <c r="R535" s="166">
        <f>+R534</f>
        <v>76</v>
      </c>
      <c r="S535" s="648">
        <f>+S183+S184+S185</f>
        <v>0</v>
      </c>
      <c r="T535" s="166">
        <f>+T534</f>
        <v>0</v>
      </c>
      <c r="U535" s="164">
        <f>+U534</f>
        <v>0</v>
      </c>
      <c r="V535" s="166">
        <f>+V534</f>
        <v>0</v>
      </c>
      <c r="W535" s="164">
        <v>0</v>
      </c>
      <c r="X535" s="166">
        <v>0</v>
      </c>
      <c r="Y535" s="164">
        <v>0</v>
      </c>
      <c r="Z535" s="166">
        <v>0</v>
      </c>
      <c r="AA535" s="164">
        <v>0</v>
      </c>
      <c r="AB535" s="166">
        <v>0</v>
      </c>
      <c r="AC535" s="164">
        <f>+AC534</f>
        <v>27</v>
      </c>
      <c r="AD535" s="166">
        <f>+AD534</f>
        <v>16</v>
      </c>
      <c r="AE535" s="164">
        <v>0</v>
      </c>
      <c r="AF535" s="166">
        <v>0</v>
      </c>
      <c r="AG535" s="164">
        <v>0</v>
      </c>
      <c r="AH535" s="166">
        <v>0</v>
      </c>
      <c r="AI535" s="164">
        <f t="shared" ref="AI535:AP535" si="3558">+AI534</f>
        <v>22</v>
      </c>
      <c r="AJ535" s="166">
        <f t="shared" si="3558"/>
        <v>16</v>
      </c>
      <c r="AK535" s="164">
        <f t="shared" si="3558"/>
        <v>22</v>
      </c>
      <c r="AL535" s="166">
        <f t="shared" si="3558"/>
        <v>16</v>
      </c>
      <c r="AM535" s="164">
        <f t="shared" si="3558"/>
        <v>22</v>
      </c>
      <c r="AN535" s="166">
        <f t="shared" si="3558"/>
        <v>16</v>
      </c>
      <c r="AO535" s="164">
        <f t="shared" si="3558"/>
        <v>22</v>
      </c>
      <c r="AP535" s="166">
        <f t="shared" si="3558"/>
        <v>16</v>
      </c>
      <c r="AQ535" s="646"/>
      <c r="AR535" s="164">
        <f>+AR534</f>
        <v>65</v>
      </c>
      <c r="AS535" s="166">
        <f>+AS534</f>
        <v>97</v>
      </c>
      <c r="AT535" s="164">
        <f>+AT534</f>
        <v>65</v>
      </c>
      <c r="AU535" s="166">
        <f>+AU534</f>
        <v>97</v>
      </c>
      <c r="AV535" s="164">
        <v>0</v>
      </c>
      <c r="AW535" s="166">
        <v>0</v>
      </c>
      <c r="AX535" s="164">
        <f t="shared" ref="AX535:BA535" si="3559">+AX534</f>
        <v>7</v>
      </c>
      <c r="AY535" s="166">
        <f t="shared" si="3559"/>
        <v>8</v>
      </c>
      <c r="AZ535" s="164">
        <f t="shared" si="3559"/>
        <v>7</v>
      </c>
      <c r="BA535" s="166">
        <f t="shared" si="3559"/>
        <v>8</v>
      </c>
      <c r="BB535" s="164">
        <f>SUBTOTAL(9,BB189:BB194)</f>
        <v>0</v>
      </c>
      <c r="BC535" s="166">
        <f>SUBTOTAL(9,BC189:BC194)</f>
        <v>0</v>
      </c>
      <c r="BD535" s="164">
        <v>0</v>
      </c>
      <c r="BE535" s="166">
        <v>0</v>
      </c>
      <c r="BF535" s="164">
        <f t="shared" ref="BF535" si="3560">+BF534</f>
        <v>6</v>
      </c>
      <c r="BG535" s="166">
        <f t="shared" ref="BG535" si="3561">+BG534</f>
        <v>8</v>
      </c>
      <c r="BH535" s="164">
        <f>+BH194+BH193+BH189</f>
        <v>0</v>
      </c>
      <c r="BI535" s="166">
        <v>0</v>
      </c>
      <c r="BJ535" s="164">
        <f t="shared" ref="BJ535" si="3562">+BJ534</f>
        <v>6</v>
      </c>
      <c r="BK535" s="166">
        <f t="shared" ref="BK535" si="3563">+BK534</f>
        <v>8</v>
      </c>
      <c r="BL535" s="164">
        <f t="shared" ref="BL535" si="3564">+BL534</f>
        <v>6</v>
      </c>
      <c r="BM535" s="166">
        <f t="shared" ref="BM535" si="3565">+BM534</f>
        <v>8</v>
      </c>
      <c r="BN535" s="164">
        <f t="shared" ref="BN535" si="3566">+BN534</f>
        <v>6</v>
      </c>
      <c r="BO535" s="166">
        <f t="shared" ref="BO535" si="3567">+BO534</f>
        <v>8</v>
      </c>
      <c r="BP535" s="164">
        <f t="shared" ref="BP535" si="3568">+BP534</f>
        <v>6</v>
      </c>
      <c r="BQ535" s="166">
        <f t="shared" ref="BQ535" si="3569">+BQ534</f>
        <v>8</v>
      </c>
      <c r="BR535" s="164">
        <f t="shared" ref="BR535" si="3570">+BR534</f>
        <v>6</v>
      </c>
      <c r="BS535" s="166">
        <f t="shared" ref="BS535" si="3571">+BS534</f>
        <v>8</v>
      </c>
      <c r="BT535" s="646"/>
      <c r="BU535" s="164">
        <v>0</v>
      </c>
      <c r="BV535" s="166">
        <f t="shared" ref="BV535:BZ535" si="3572">+BV534</f>
        <v>0</v>
      </c>
      <c r="BW535" s="164">
        <f t="shared" si="3572"/>
        <v>7</v>
      </c>
      <c r="BX535" s="166">
        <f t="shared" si="3572"/>
        <v>0</v>
      </c>
      <c r="BY535" s="164">
        <f t="shared" si="3572"/>
        <v>7</v>
      </c>
      <c r="BZ535" s="166">
        <f t="shared" si="3572"/>
        <v>0</v>
      </c>
      <c r="CA535" s="647"/>
      <c r="CB535" s="647"/>
      <c r="CC535" s="647"/>
      <c r="CD535" s="647"/>
      <c r="CE535" s="647"/>
      <c r="CF535" s="647"/>
      <c r="CG535" s="647"/>
      <c r="CH535" s="647"/>
    </row>
    <row r="536" spans="1:86" ht="15.75" hidden="1" thickTop="1">
      <c r="A536" t="s">
        <v>1108</v>
      </c>
      <c r="D536" s="640" t="s">
        <v>274</v>
      </c>
      <c r="E536" s="37" t="s">
        <v>822</v>
      </c>
      <c r="F536" s="126"/>
      <c r="G536" s="16" t="s">
        <v>369</v>
      </c>
      <c r="I536" s="11"/>
      <c r="J536" s="11"/>
      <c r="K536" s="614">
        <f>SUM(K195:K207)</f>
        <v>91</v>
      </c>
      <c r="L536" s="615">
        <f>SUM(L195:L207)</f>
        <v>4</v>
      </c>
      <c r="M536" s="614">
        <f t="shared" ref="M536:AP536" si="3573">SUM(M195:M207)</f>
        <v>91</v>
      </c>
      <c r="N536" s="615">
        <f t="shared" si="3573"/>
        <v>4</v>
      </c>
      <c r="O536" s="614">
        <f t="shared" si="3573"/>
        <v>0</v>
      </c>
      <c r="P536" s="615">
        <f t="shared" si="3573"/>
        <v>1</v>
      </c>
      <c r="Q536" s="614">
        <f t="shared" si="3573"/>
        <v>0</v>
      </c>
      <c r="R536" s="615">
        <f t="shared" si="3573"/>
        <v>1</v>
      </c>
      <c r="S536" s="614">
        <f t="shared" si="3573"/>
        <v>0</v>
      </c>
      <c r="T536" s="615">
        <f t="shared" si="3573"/>
        <v>0</v>
      </c>
      <c r="U536" s="614">
        <f t="shared" si="3573"/>
        <v>0</v>
      </c>
      <c r="V536" s="615">
        <f t="shared" si="3573"/>
        <v>0</v>
      </c>
      <c r="W536" s="614">
        <f t="shared" si="3573"/>
        <v>30</v>
      </c>
      <c r="X536" s="615">
        <f t="shared" si="3573"/>
        <v>79</v>
      </c>
      <c r="Y536" s="614">
        <f t="shared" si="3573"/>
        <v>36</v>
      </c>
      <c r="Z536" s="615">
        <f t="shared" si="3573"/>
        <v>86</v>
      </c>
      <c r="AA536" s="614">
        <f t="shared" si="3573"/>
        <v>35</v>
      </c>
      <c r="AB536" s="615">
        <f t="shared" si="3573"/>
        <v>85</v>
      </c>
      <c r="AC536" s="614">
        <f t="shared" si="3573"/>
        <v>36</v>
      </c>
      <c r="AD536" s="615">
        <f t="shared" si="3573"/>
        <v>85</v>
      </c>
      <c r="AE536" s="614">
        <f t="shared" si="3573"/>
        <v>39</v>
      </c>
      <c r="AF536" s="615">
        <f t="shared" si="3573"/>
        <v>83</v>
      </c>
      <c r="AG536" s="614">
        <f t="shared" si="3573"/>
        <v>49</v>
      </c>
      <c r="AH536" s="615">
        <f t="shared" si="3573"/>
        <v>89.000020000000006</v>
      </c>
      <c r="AI536" s="614">
        <f t="shared" si="3573"/>
        <v>49</v>
      </c>
      <c r="AJ536" s="615">
        <f t="shared" si="3573"/>
        <v>89</v>
      </c>
      <c r="AK536" s="614">
        <f t="shared" si="3573"/>
        <v>49</v>
      </c>
      <c r="AL536" s="615">
        <f t="shared" si="3573"/>
        <v>89</v>
      </c>
      <c r="AM536" s="614">
        <f t="shared" si="3573"/>
        <v>49</v>
      </c>
      <c r="AN536" s="615">
        <f t="shared" si="3573"/>
        <v>89</v>
      </c>
      <c r="AO536" s="614">
        <f t="shared" si="3573"/>
        <v>49</v>
      </c>
      <c r="AP536" s="615">
        <f t="shared" si="3573"/>
        <v>89</v>
      </c>
      <c r="AR536" s="614">
        <f t="shared" ref="AR536:AS536" si="3574">SUM(AR195:AR207)</f>
        <v>83</v>
      </c>
      <c r="AS536" s="615">
        <f t="shared" si="3574"/>
        <v>26</v>
      </c>
      <c r="AT536" s="614">
        <f t="shared" ref="AT536:BC536" si="3575">SUM(AT195:AT207)</f>
        <v>83</v>
      </c>
      <c r="AU536" s="615">
        <f t="shared" si="3575"/>
        <v>26</v>
      </c>
      <c r="AV536" s="614">
        <f t="shared" si="3575"/>
        <v>84</v>
      </c>
      <c r="AW536" s="615">
        <f t="shared" si="3575"/>
        <v>31</v>
      </c>
      <c r="AX536" s="614">
        <f t="shared" si="3575"/>
        <v>69</v>
      </c>
      <c r="AY536" s="615">
        <f t="shared" si="3575"/>
        <v>85</v>
      </c>
      <c r="AZ536" s="614">
        <f t="shared" si="3575"/>
        <v>77</v>
      </c>
      <c r="BA536" s="615">
        <f t="shared" si="3575"/>
        <v>136</v>
      </c>
      <c r="BB536" s="614">
        <f t="shared" si="3575"/>
        <v>77</v>
      </c>
      <c r="BC536" s="615">
        <f t="shared" si="3575"/>
        <v>136</v>
      </c>
      <c r="BD536" s="614">
        <f t="shared" ref="BD536:BG536" si="3576">SUM(BD195:BD207)</f>
        <v>77</v>
      </c>
      <c r="BE536" s="615">
        <f t="shared" si="3576"/>
        <v>136</v>
      </c>
      <c r="BF536" s="614">
        <f t="shared" si="3576"/>
        <v>77</v>
      </c>
      <c r="BG536" s="615">
        <f t="shared" si="3576"/>
        <v>106</v>
      </c>
      <c r="BH536" s="614">
        <f t="shared" ref="BH536:BS536" si="3577">SUM(BH195:BH207)</f>
        <v>77</v>
      </c>
      <c r="BI536" s="615">
        <f t="shared" si="3577"/>
        <v>106</v>
      </c>
      <c r="BJ536" s="614">
        <f t="shared" si="3577"/>
        <v>74</v>
      </c>
      <c r="BK536" s="615">
        <f t="shared" si="3577"/>
        <v>106</v>
      </c>
      <c r="BL536" s="614">
        <f t="shared" si="3577"/>
        <v>74</v>
      </c>
      <c r="BM536" s="615">
        <f t="shared" si="3577"/>
        <v>106</v>
      </c>
      <c r="BN536" s="614">
        <f t="shared" si="3577"/>
        <v>74</v>
      </c>
      <c r="BO536" s="615">
        <f t="shared" si="3577"/>
        <v>106</v>
      </c>
      <c r="BP536" s="614">
        <f t="shared" si="3577"/>
        <v>74</v>
      </c>
      <c r="BQ536" s="615">
        <f t="shared" si="3577"/>
        <v>106</v>
      </c>
      <c r="BR536" s="614">
        <f t="shared" si="3577"/>
        <v>74</v>
      </c>
      <c r="BS536" s="615">
        <f t="shared" si="3577"/>
        <v>106</v>
      </c>
      <c r="BU536" s="614">
        <f>SUM(BU195:BU207)</f>
        <v>5</v>
      </c>
      <c r="BV536" s="615">
        <f>SUM(BV195:BV207)</f>
        <v>9</v>
      </c>
      <c r="BW536" s="614">
        <f>SUM(BW195:BW207)</f>
        <v>5</v>
      </c>
      <c r="BX536" s="615">
        <f t="shared" ref="BX536:BZ536" si="3578">SUM(BX195:BX207)</f>
        <v>9</v>
      </c>
      <c r="BY536" s="614">
        <f t="shared" si="3578"/>
        <v>5</v>
      </c>
      <c r="BZ536" s="615">
        <f t="shared" si="3578"/>
        <v>9</v>
      </c>
    </row>
    <row r="537" spans="1:86" s="398" customFormat="1" ht="12.75" hidden="1" thickTop="1">
      <c r="A537" s="398" t="s">
        <v>1108</v>
      </c>
      <c r="D537" s="644" t="s">
        <v>274</v>
      </c>
      <c r="E537" s="647"/>
      <c r="F537" s="647"/>
      <c r="G537" s="399" t="s">
        <v>369</v>
      </c>
      <c r="H537" s="644"/>
      <c r="I537" s="647"/>
      <c r="J537" s="647"/>
      <c r="K537" s="572"/>
      <c r="L537" s="399"/>
      <c r="M537" s="392">
        <v>0</v>
      </c>
      <c r="N537" s="166">
        <v>0</v>
      </c>
      <c r="O537" s="392">
        <v>0</v>
      </c>
      <c r="P537" s="166">
        <v>0</v>
      </c>
      <c r="Q537" s="164">
        <f>+Q536</f>
        <v>0</v>
      </c>
      <c r="R537" s="166">
        <f>+R536</f>
        <v>1</v>
      </c>
      <c r="S537" s="392">
        <v>0</v>
      </c>
      <c r="T537" s="166">
        <v>0</v>
      </c>
      <c r="U537" s="392">
        <f>+U536</f>
        <v>0</v>
      </c>
      <c r="V537" s="166">
        <f>+V536</f>
        <v>0</v>
      </c>
      <c r="W537" s="392">
        <v>0</v>
      </c>
      <c r="X537" s="166">
        <v>0</v>
      </c>
      <c r="Y537" s="392">
        <v>0</v>
      </c>
      <c r="Z537" s="166">
        <v>0</v>
      </c>
      <c r="AA537" s="392">
        <v>0</v>
      </c>
      <c r="AB537" s="166">
        <v>0</v>
      </c>
      <c r="AC537" s="164">
        <f>+AC536</f>
        <v>36</v>
      </c>
      <c r="AD537" s="166">
        <f>+AD536</f>
        <v>85</v>
      </c>
      <c r="AE537" s="392">
        <v>0</v>
      </c>
      <c r="AF537" s="166">
        <v>0</v>
      </c>
      <c r="AG537" s="392">
        <v>0</v>
      </c>
      <c r="AH537" s="166">
        <v>0</v>
      </c>
      <c r="AI537" s="164">
        <f t="shared" ref="AI537:AP537" si="3579">+AI536</f>
        <v>49</v>
      </c>
      <c r="AJ537" s="166">
        <f t="shared" si="3579"/>
        <v>89</v>
      </c>
      <c r="AK537" s="164">
        <f t="shared" si="3579"/>
        <v>49</v>
      </c>
      <c r="AL537" s="166">
        <f t="shared" si="3579"/>
        <v>89</v>
      </c>
      <c r="AM537" s="164">
        <f t="shared" si="3579"/>
        <v>49</v>
      </c>
      <c r="AN537" s="166">
        <f t="shared" si="3579"/>
        <v>89</v>
      </c>
      <c r="AO537" s="164">
        <f t="shared" si="3579"/>
        <v>49</v>
      </c>
      <c r="AP537" s="166">
        <f t="shared" si="3579"/>
        <v>89</v>
      </c>
      <c r="AQ537" s="646"/>
      <c r="AR537" s="392">
        <f>+AR536</f>
        <v>83</v>
      </c>
      <c r="AS537" s="166">
        <f>+AS536</f>
        <v>26</v>
      </c>
      <c r="AT537" s="392">
        <f>+AT536</f>
        <v>83</v>
      </c>
      <c r="AU537" s="166">
        <f>+AU536</f>
        <v>26</v>
      </c>
      <c r="AV537" s="392">
        <f>+AV206</f>
        <v>0</v>
      </c>
      <c r="AW537" s="166">
        <v>0</v>
      </c>
      <c r="AX537" s="392">
        <f t="shared" ref="AX537:BC537" si="3580">+AX536</f>
        <v>69</v>
      </c>
      <c r="AY537" s="166">
        <f t="shared" si="3580"/>
        <v>85</v>
      </c>
      <c r="AZ537" s="392">
        <f t="shared" si="3580"/>
        <v>77</v>
      </c>
      <c r="BA537" s="166">
        <f t="shared" si="3580"/>
        <v>136</v>
      </c>
      <c r="BB537" s="392">
        <f t="shared" si="3580"/>
        <v>77</v>
      </c>
      <c r="BC537" s="166">
        <f t="shared" si="3580"/>
        <v>136</v>
      </c>
      <c r="BD537" s="392">
        <v>0</v>
      </c>
      <c r="BE537" s="166">
        <v>0</v>
      </c>
      <c r="BF537" s="392">
        <f t="shared" ref="BF537" si="3581">+BF536</f>
        <v>77</v>
      </c>
      <c r="BG537" s="166">
        <f t="shared" ref="BG537" si="3582">+BG536</f>
        <v>106</v>
      </c>
      <c r="BH537" s="392">
        <f t="shared" ref="BH537" si="3583">+BH536</f>
        <v>77</v>
      </c>
      <c r="BI537" s="166">
        <f t="shared" ref="BI537" si="3584">+BI536</f>
        <v>106</v>
      </c>
      <c r="BJ537" s="392">
        <f>+BJ201+BJ203</f>
        <v>68</v>
      </c>
      <c r="BK537" s="166">
        <f>+BK201</f>
        <v>80</v>
      </c>
      <c r="BL537" s="392">
        <f t="shared" ref="BL537" si="3585">+BL536</f>
        <v>74</v>
      </c>
      <c r="BM537" s="166">
        <f t="shared" ref="BM537" si="3586">+BM536</f>
        <v>106</v>
      </c>
      <c r="BN537" s="392">
        <f t="shared" ref="BN537" si="3587">+BN536</f>
        <v>74</v>
      </c>
      <c r="BO537" s="166">
        <f t="shared" ref="BO537" si="3588">+BO536</f>
        <v>106</v>
      </c>
      <c r="BP537" s="392">
        <f t="shared" ref="BP537" si="3589">+BP536</f>
        <v>74</v>
      </c>
      <c r="BQ537" s="166">
        <f t="shared" ref="BQ537" si="3590">+BQ536</f>
        <v>106</v>
      </c>
      <c r="BR537" s="392">
        <f t="shared" ref="BR537" si="3591">+BR536</f>
        <v>74</v>
      </c>
      <c r="BS537" s="166">
        <f t="shared" ref="BS537" si="3592">+BS536</f>
        <v>106</v>
      </c>
      <c r="BT537" s="646"/>
      <c r="BU537" s="392">
        <v>0</v>
      </c>
      <c r="BV537" s="166">
        <v>0</v>
      </c>
      <c r="BW537" s="392">
        <f t="shared" ref="BW537:BZ537" si="3593">+BW536</f>
        <v>5</v>
      </c>
      <c r="BX537" s="166">
        <f t="shared" si="3593"/>
        <v>9</v>
      </c>
      <c r="BY537" s="392">
        <f t="shared" si="3593"/>
        <v>5</v>
      </c>
      <c r="BZ537" s="166">
        <f t="shared" si="3593"/>
        <v>9</v>
      </c>
      <c r="CA537" s="647"/>
      <c r="CB537" s="647"/>
      <c r="CC537" s="647"/>
      <c r="CD537" s="647"/>
      <c r="CE537" s="647"/>
      <c r="CF537" s="647"/>
      <c r="CG537" s="647"/>
      <c r="CH537" s="647"/>
    </row>
    <row r="538" spans="1:86" ht="15.75" hidden="1" thickTop="1">
      <c r="A538" t="s">
        <v>1530</v>
      </c>
      <c r="D538" s="640" t="s">
        <v>129</v>
      </c>
      <c r="E538" s="37" t="s">
        <v>822</v>
      </c>
      <c r="F538" s="126"/>
      <c r="G538" s="16" t="s">
        <v>369</v>
      </c>
      <c r="I538" s="11"/>
      <c r="J538" s="11"/>
      <c r="K538" s="614">
        <f>SUM(K210:K225)</f>
        <v>0</v>
      </c>
      <c r="L538" s="615">
        <f>SUM(L210:L225)</f>
        <v>0</v>
      </c>
      <c r="M538" s="614">
        <f t="shared" ref="M538:AP538" si="3594">SUM(M210:M225)</f>
        <v>0</v>
      </c>
      <c r="N538" s="615">
        <f t="shared" si="3594"/>
        <v>0</v>
      </c>
      <c r="O538" s="614">
        <f t="shared" si="3594"/>
        <v>0</v>
      </c>
      <c r="P538" s="615">
        <f t="shared" si="3594"/>
        <v>0</v>
      </c>
      <c r="Q538" s="614">
        <f t="shared" si="3594"/>
        <v>0</v>
      </c>
      <c r="R538" s="615">
        <f t="shared" si="3594"/>
        <v>0</v>
      </c>
      <c r="S538" s="614">
        <f t="shared" si="3594"/>
        <v>0</v>
      </c>
      <c r="T538" s="615">
        <f t="shared" si="3594"/>
        <v>0</v>
      </c>
      <c r="U538" s="614">
        <f t="shared" si="3594"/>
        <v>0</v>
      </c>
      <c r="V538" s="615">
        <f t="shared" si="3594"/>
        <v>0</v>
      </c>
      <c r="W538" s="614">
        <f t="shared" si="3594"/>
        <v>4</v>
      </c>
      <c r="X538" s="615">
        <f t="shared" si="3594"/>
        <v>36</v>
      </c>
      <c r="Y538" s="614">
        <f t="shared" si="3594"/>
        <v>5</v>
      </c>
      <c r="Z538" s="615">
        <f t="shared" si="3594"/>
        <v>33</v>
      </c>
      <c r="AA538" s="614">
        <f t="shared" si="3594"/>
        <v>4</v>
      </c>
      <c r="AB538" s="615">
        <f t="shared" si="3594"/>
        <v>33</v>
      </c>
      <c r="AC538" s="614">
        <f t="shared" si="3594"/>
        <v>8</v>
      </c>
      <c r="AD538" s="615">
        <f t="shared" si="3594"/>
        <v>32</v>
      </c>
      <c r="AE538" s="614">
        <f t="shared" si="3594"/>
        <v>8</v>
      </c>
      <c r="AF538" s="615">
        <f t="shared" si="3594"/>
        <v>32</v>
      </c>
      <c r="AG538" s="614">
        <f t="shared" si="3594"/>
        <v>5</v>
      </c>
      <c r="AH538" s="615">
        <f t="shared" si="3594"/>
        <v>41.000010000000003</v>
      </c>
      <c r="AI538" s="614">
        <f t="shared" si="3594"/>
        <v>5</v>
      </c>
      <c r="AJ538" s="615">
        <f t="shared" si="3594"/>
        <v>41</v>
      </c>
      <c r="AK538" s="614">
        <f t="shared" si="3594"/>
        <v>5</v>
      </c>
      <c r="AL538" s="615">
        <f t="shared" si="3594"/>
        <v>41</v>
      </c>
      <c r="AM538" s="614">
        <f t="shared" si="3594"/>
        <v>5</v>
      </c>
      <c r="AN538" s="615">
        <f t="shared" si="3594"/>
        <v>41</v>
      </c>
      <c r="AO538" s="614">
        <f t="shared" si="3594"/>
        <v>5</v>
      </c>
      <c r="AP538" s="615">
        <f t="shared" si="3594"/>
        <v>41</v>
      </c>
      <c r="AR538" s="614">
        <f t="shared" ref="AR538:AS538" si="3595">SUM(AR210:AR225)</f>
        <v>48</v>
      </c>
      <c r="AS538" s="615">
        <f t="shared" si="3595"/>
        <v>18</v>
      </c>
      <c r="AT538" s="614">
        <f t="shared" ref="AT538:BC538" si="3596">SUM(AT210:AT225)</f>
        <v>48</v>
      </c>
      <c r="AU538" s="615">
        <f t="shared" si="3596"/>
        <v>18</v>
      </c>
      <c r="AV538" s="614">
        <f t="shared" si="3596"/>
        <v>48</v>
      </c>
      <c r="AW538" s="615">
        <f t="shared" si="3596"/>
        <v>18</v>
      </c>
      <c r="AX538" s="614">
        <f t="shared" si="3596"/>
        <v>10</v>
      </c>
      <c r="AY538" s="615">
        <f t="shared" si="3596"/>
        <v>0</v>
      </c>
      <c r="AZ538" s="614">
        <f t="shared" si="3596"/>
        <v>10</v>
      </c>
      <c r="BA538" s="615">
        <f t="shared" si="3596"/>
        <v>0</v>
      </c>
      <c r="BB538" s="614">
        <f t="shared" si="3596"/>
        <v>10</v>
      </c>
      <c r="BC538" s="615">
        <f t="shared" si="3596"/>
        <v>0</v>
      </c>
      <c r="BD538" s="614">
        <f t="shared" ref="BD538:BG538" si="3597">SUM(BD210:BD225)</f>
        <v>12</v>
      </c>
      <c r="BE538" s="615">
        <f t="shared" si="3597"/>
        <v>32</v>
      </c>
      <c r="BF538" s="614">
        <f t="shared" si="3597"/>
        <v>12</v>
      </c>
      <c r="BG538" s="615">
        <f t="shared" si="3597"/>
        <v>32</v>
      </c>
      <c r="BH538" s="614">
        <f t="shared" ref="BH538:BS538" si="3598">SUM(BH210:BH225)</f>
        <v>2</v>
      </c>
      <c r="BI538" s="615">
        <f t="shared" si="3598"/>
        <v>27</v>
      </c>
      <c r="BJ538" s="614">
        <f t="shared" si="3598"/>
        <v>2</v>
      </c>
      <c r="BK538" s="615">
        <f t="shared" si="3598"/>
        <v>27</v>
      </c>
      <c r="BL538" s="614">
        <f t="shared" si="3598"/>
        <v>2</v>
      </c>
      <c r="BM538" s="615">
        <f t="shared" si="3598"/>
        <v>27</v>
      </c>
      <c r="BN538" s="614">
        <f t="shared" si="3598"/>
        <v>2</v>
      </c>
      <c r="BO538" s="615">
        <f t="shared" si="3598"/>
        <v>27</v>
      </c>
      <c r="BP538" s="614">
        <f t="shared" si="3598"/>
        <v>2</v>
      </c>
      <c r="BQ538" s="615">
        <f t="shared" si="3598"/>
        <v>27</v>
      </c>
      <c r="BR538" s="614">
        <f t="shared" si="3598"/>
        <v>2</v>
      </c>
      <c r="BS538" s="615">
        <f t="shared" si="3598"/>
        <v>27</v>
      </c>
      <c r="BU538" s="614">
        <f t="shared" ref="BU538:BV538" si="3599">SUM(BU210:BU225)</f>
        <v>4</v>
      </c>
      <c r="BV538" s="615">
        <f t="shared" si="3599"/>
        <v>26</v>
      </c>
      <c r="BW538" s="614">
        <f t="shared" ref="BW538:BZ538" si="3600">SUM(BW210:BW225)</f>
        <v>4</v>
      </c>
      <c r="BX538" s="615">
        <f t="shared" si="3600"/>
        <v>26</v>
      </c>
      <c r="BY538" s="614">
        <f t="shared" si="3600"/>
        <v>4</v>
      </c>
      <c r="BZ538" s="615">
        <f t="shared" si="3600"/>
        <v>26</v>
      </c>
    </row>
    <row r="539" spans="1:86" s="398" customFormat="1" ht="12.75" hidden="1" thickTop="1">
      <c r="A539" s="398" t="s">
        <v>1530</v>
      </c>
      <c r="D539" s="644" t="s">
        <v>129</v>
      </c>
      <c r="E539" s="647"/>
      <c r="F539" s="647"/>
      <c r="G539" s="399" t="s">
        <v>369</v>
      </c>
      <c r="H539" s="644"/>
      <c r="I539" s="647"/>
      <c r="J539" s="647"/>
      <c r="K539" s="572"/>
      <c r="L539" s="399"/>
      <c r="M539" s="392">
        <v>0</v>
      </c>
      <c r="N539" s="166">
        <v>0</v>
      </c>
      <c r="O539" s="392">
        <v>0</v>
      </c>
      <c r="P539" s="166">
        <v>0</v>
      </c>
      <c r="Q539" s="392">
        <f>+Q538</f>
        <v>0</v>
      </c>
      <c r="R539" s="166">
        <f>+R538</f>
        <v>0</v>
      </c>
      <c r="S539" s="392">
        <v>0</v>
      </c>
      <c r="T539" s="166">
        <v>0</v>
      </c>
      <c r="U539" s="392">
        <f>+U538</f>
        <v>0</v>
      </c>
      <c r="V539" s="166">
        <f>+V538</f>
        <v>0</v>
      </c>
      <c r="W539" s="392">
        <v>0</v>
      </c>
      <c r="X539" s="166">
        <v>0</v>
      </c>
      <c r="Y539" s="392">
        <v>0</v>
      </c>
      <c r="Z539" s="166">
        <v>0</v>
      </c>
      <c r="AA539" s="392">
        <v>0</v>
      </c>
      <c r="AB539" s="166">
        <v>0</v>
      </c>
      <c r="AC539" s="164">
        <f>+AC538</f>
        <v>8</v>
      </c>
      <c r="AD539" s="166">
        <f>+AD538</f>
        <v>32</v>
      </c>
      <c r="AE539" s="392">
        <v>0</v>
      </c>
      <c r="AF539" s="166">
        <v>0</v>
      </c>
      <c r="AG539" s="392">
        <v>0</v>
      </c>
      <c r="AH539" s="166">
        <v>0</v>
      </c>
      <c r="AI539" s="164">
        <f t="shared" ref="AI539:AP539" si="3601">+AI538</f>
        <v>5</v>
      </c>
      <c r="AJ539" s="166">
        <f t="shared" si="3601"/>
        <v>41</v>
      </c>
      <c r="AK539" s="164">
        <f t="shared" si="3601"/>
        <v>5</v>
      </c>
      <c r="AL539" s="166">
        <f t="shared" si="3601"/>
        <v>41</v>
      </c>
      <c r="AM539" s="164">
        <f t="shared" si="3601"/>
        <v>5</v>
      </c>
      <c r="AN539" s="166">
        <f t="shared" si="3601"/>
        <v>41</v>
      </c>
      <c r="AO539" s="164">
        <f t="shared" si="3601"/>
        <v>5</v>
      </c>
      <c r="AP539" s="166">
        <f t="shared" si="3601"/>
        <v>41</v>
      </c>
      <c r="AQ539" s="646"/>
      <c r="AR539" s="392">
        <f>+AR538</f>
        <v>48</v>
      </c>
      <c r="AS539" s="166">
        <f>+AS538</f>
        <v>18</v>
      </c>
      <c r="AT539" s="392">
        <f>+AT538</f>
        <v>48</v>
      </c>
      <c r="AU539" s="166">
        <f>+AU538</f>
        <v>18</v>
      </c>
      <c r="AV539" s="392">
        <v>0</v>
      </c>
      <c r="AW539" s="166">
        <v>0</v>
      </c>
      <c r="AX539" s="392">
        <f>+AX538</f>
        <v>10</v>
      </c>
      <c r="AY539" s="166">
        <f>+AY538</f>
        <v>0</v>
      </c>
      <c r="AZ539" s="392">
        <f t="shared" ref="AZ539:BC539" si="3602">+AZ538</f>
        <v>10</v>
      </c>
      <c r="BA539" s="166">
        <f t="shared" si="3602"/>
        <v>0</v>
      </c>
      <c r="BB539" s="392">
        <f t="shared" si="3602"/>
        <v>10</v>
      </c>
      <c r="BC539" s="166">
        <f t="shared" si="3602"/>
        <v>0</v>
      </c>
      <c r="BD539" s="392">
        <v>0</v>
      </c>
      <c r="BE539" s="166">
        <v>0</v>
      </c>
      <c r="BF539" s="392">
        <f t="shared" ref="BF539" si="3603">+BF538</f>
        <v>12</v>
      </c>
      <c r="BG539" s="166">
        <f t="shared" ref="BG539" si="3604">+BG538</f>
        <v>32</v>
      </c>
      <c r="BH539" s="392">
        <v>0</v>
      </c>
      <c r="BI539" s="166">
        <v>0</v>
      </c>
      <c r="BJ539" s="392">
        <f t="shared" ref="BJ539" si="3605">+BJ538</f>
        <v>2</v>
      </c>
      <c r="BK539" s="166">
        <f t="shared" ref="BK539" si="3606">+BK538</f>
        <v>27</v>
      </c>
      <c r="BL539" s="392">
        <f t="shared" ref="BL539" si="3607">+BL538</f>
        <v>2</v>
      </c>
      <c r="BM539" s="166">
        <f t="shared" ref="BM539" si="3608">+BM538</f>
        <v>27</v>
      </c>
      <c r="BN539" s="392">
        <f t="shared" ref="BN539" si="3609">+BN538</f>
        <v>2</v>
      </c>
      <c r="BO539" s="166">
        <f t="shared" ref="BO539" si="3610">+BO538</f>
        <v>27</v>
      </c>
      <c r="BP539" s="392">
        <f t="shared" ref="BP539" si="3611">+BP538</f>
        <v>2</v>
      </c>
      <c r="BQ539" s="166">
        <f t="shared" ref="BQ539" si="3612">+BQ538</f>
        <v>27</v>
      </c>
      <c r="BR539" s="392">
        <f t="shared" ref="BR539" si="3613">+BR538</f>
        <v>2</v>
      </c>
      <c r="BS539" s="166">
        <f t="shared" ref="BS539" si="3614">+BS538</f>
        <v>27</v>
      </c>
      <c r="BT539" s="646"/>
      <c r="BU539" s="392"/>
      <c r="BV539" s="166"/>
      <c r="BW539" s="392">
        <f t="shared" ref="BW539:BZ539" si="3615">+BW538</f>
        <v>4</v>
      </c>
      <c r="BX539" s="166">
        <f t="shared" si="3615"/>
        <v>26</v>
      </c>
      <c r="BY539" s="392">
        <f t="shared" si="3615"/>
        <v>4</v>
      </c>
      <c r="BZ539" s="166">
        <f t="shared" si="3615"/>
        <v>26</v>
      </c>
      <c r="CA539" s="647"/>
      <c r="CB539" s="647"/>
      <c r="CC539" s="647"/>
      <c r="CD539" s="647"/>
      <c r="CE539" s="647"/>
      <c r="CF539" s="647"/>
      <c r="CG539" s="647"/>
      <c r="CH539" s="647"/>
    </row>
    <row r="540" spans="1:86" ht="15.75" hidden="1" thickTop="1">
      <c r="A540" t="s">
        <v>1534</v>
      </c>
      <c r="D540" s="640" t="s">
        <v>824</v>
      </c>
      <c r="E540" s="37" t="s">
        <v>822</v>
      </c>
      <c r="F540" s="126"/>
      <c r="G540" s="16" t="s">
        <v>825</v>
      </c>
      <c r="I540" s="11"/>
      <c r="J540" s="11"/>
      <c r="K540" s="614">
        <f>SUM(K227:K236)</f>
        <v>0</v>
      </c>
      <c r="L540" s="615">
        <f>SUM(L227:L236)</f>
        <v>0</v>
      </c>
      <c r="M540" s="614">
        <f t="shared" ref="M540:AP540" si="3616">SUM(M227:M236)</f>
        <v>0</v>
      </c>
      <c r="N540" s="615">
        <f t="shared" si="3616"/>
        <v>0</v>
      </c>
      <c r="O540" s="614">
        <f t="shared" si="3616"/>
        <v>0</v>
      </c>
      <c r="P540" s="615">
        <f t="shared" si="3616"/>
        <v>0</v>
      </c>
      <c r="Q540" s="614">
        <f t="shared" si="3616"/>
        <v>0</v>
      </c>
      <c r="R540" s="615">
        <f t="shared" si="3616"/>
        <v>0</v>
      </c>
      <c r="S540" s="614">
        <f t="shared" si="3616"/>
        <v>8</v>
      </c>
      <c r="T540" s="615">
        <f t="shared" si="3616"/>
        <v>6</v>
      </c>
      <c r="U540" s="614">
        <f t="shared" si="3616"/>
        <v>10</v>
      </c>
      <c r="V540" s="615">
        <f t="shared" si="3616"/>
        <v>74</v>
      </c>
      <c r="W540" s="614">
        <f t="shared" si="3616"/>
        <v>10</v>
      </c>
      <c r="X540" s="615">
        <f t="shared" si="3616"/>
        <v>74</v>
      </c>
      <c r="Y540" s="614">
        <f t="shared" si="3616"/>
        <v>10</v>
      </c>
      <c r="Z540" s="615">
        <f t="shared" si="3616"/>
        <v>84</v>
      </c>
      <c r="AA540" s="614">
        <f t="shared" si="3616"/>
        <v>10</v>
      </c>
      <c r="AB540" s="615">
        <f t="shared" si="3616"/>
        <v>84</v>
      </c>
      <c r="AC540" s="614">
        <f t="shared" si="3616"/>
        <v>10</v>
      </c>
      <c r="AD540" s="615">
        <f t="shared" si="3616"/>
        <v>84</v>
      </c>
      <c r="AE540" s="614">
        <f t="shared" si="3616"/>
        <v>10</v>
      </c>
      <c r="AF540" s="615">
        <f t="shared" si="3616"/>
        <v>84</v>
      </c>
      <c r="AG540" s="614">
        <f t="shared" si="3616"/>
        <v>13</v>
      </c>
      <c r="AH540" s="615">
        <f t="shared" si="3616"/>
        <v>76</v>
      </c>
      <c r="AI540" s="614">
        <f t="shared" si="3616"/>
        <v>13</v>
      </c>
      <c r="AJ540" s="615">
        <f t="shared" si="3616"/>
        <v>76</v>
      </c>
      <c r="AK540" s="614">
        <f t="shared" si="3616"/>
        <v>23</v>
      </c>
      <c r="AL540" s="615">
        <f t="shared" si="3616"/>
        <v>113</v>
      </c>
      <c r="AM540" s="614">
        <f t="shared" si="3616"/>
        <v>36</v>
      </c>
      <c r="AN540" s="615">
        <f t="shared" si="3616"/>
        <v>113</v>
      </c>
      <c r="AO540" s="614">
        <f t="shared" si="3616"/>
        <v>36</v>
      </c>
      <c r="AP540" s="615">
        <f t="shared" si="3616"/>
        <v>113</v>
      </c>
      <c r="AR540" s="614">
        <f t="shared" ref="AR540:AS540" si="3617">SUM(AR227:AR236)</f>
        <v>85</v>
      </c>
      <c r="AS540" s="615">
        <f t="shared" si="3617"/>
        <v>121</v>
      </c>
      <c r="AT540" s="614">
        <f t="shared" ref="AT540:BC540" si="3618">SUM(AT227:AT236)</f>
        <v>130</v>
      </c>
      <c r="AU540" s="615">
        <f t="shared" si="3618"/>
        <v>120</v>
      </c>
      <c r="AV540" s="614">
        <f t="shared" si="3618"/>
        <v>130</v>
      </c>
      <c r="AW540" s="615">
        <f t="shared" si="3618"/>
        <v>120</v>
      </c>
      <c r="AX540" s="614">
        <f t="shared" si="3618"/>
        <v>130</v>
      </c>
      <c r="AY540" s="615">
        <f t="shared" si="3618"/>
        <v>120</v>
      </c>
      <c r="AZ540" s="614">
        <f t="shared" si="3618"/>
        <v>130</v>
      </c>
      <c r="BA540" s="615">
        <f t="shared" si="3618"/>
        <v>120</v>
      </c>
      <c r="BB540" s="614">
        <f t="shared" si="3618"/>
        <v>130</v>
      </c>
      <c r="BC540" s="615">
        <f t="shared" si="3618"/>
        <v>120</v>
      </c>
      <c r="BD540" s="614">
        <f t="shared" ref="BD540:BG540" si="3619">SUM(BD227:BD236)</f>
        <v>130</v>
      </c>
      <c r="BE540" s="615">
        <f t="shared" si="3619"/>
        <v>120</v>
      </c>
      <c r="BF540" s="614">
        <f t="shared" si="3619"/>
        <v>130</v>
      </c>
      <c r="BG540" s="615">
        <f t="shared" si="3619"/>
        <v>120</v>
      </c>
      <c r="BH540" s="614">
        <f t="shared" ref="BH540:BS540" si="3620">SUM(BH227:BH236)</f>
        <v>130</v>
      </c>
      <c r="BI540" s="615">
        <f t="shared" si="3620"/>
        <v>120</v>
      </c>
      <c r="BJ540" s="614">
        <f t="shared" si="3620"/>
        <v>130</v>
      </c>
      <c r="BK540" s="615">
        <f t="shared" si="3620"/>
        <v>120</v>
      </c>
      <c r="BL540" s="614">
        <f t="shared" si="3620"/>
        <v>130</v>
      </c>
      <c r="BM540" s="615">
        <f t="shared" si="3620"/>
        <v>120</v>
      </c>
      <c r="BN540" s="614">
        <f t="shared" si="3620"/>
        <v>130</v>
      </c>
      <c r="BO540" s="615">
        <f t="shared" si="3620"/>
        <v>120</v>
      </c>
      <c r="BP540" s="614">
        <f t="shared" si="3620"/>
        <v>130</v>
      </c>
      <c r="BQ540" s="615">
        <f t="shared" si="3620"/>
        <v>120</v>
      </c>
      <c r="BR540" s="614">
        <f t="shared" si="3620"/>
        <v>130</v>
      </c>
      <c r="BS540" s="615">
        <f t="shared" si="3620"/>
        <v>120</v>
      </c>
      <c r="BU540" s="614">
        <f t="shared" ref="BU540:BZ540" si="3621">SUM(BU227:BU236)</f>
        <v>71</v>
      </c>
      <c r="BV540" s="615">
        <f t="shared" si="3621"/>
        <v>131</v>
      </c>
      <c r="BW540" s="614">
        <f t="shared" si="3621"/>
        <v>71</v>
      </c>
      <c r="BX540" s="615">
        <f t="shared" si="3621"/>
        <v>131</v>
      </c>
      <c r="BY540" s="614">
        <f t="shared" si="3621"/>
        <v>78</v>
      </c>
      <c r="BZ540" s="615">
        <f t="shared" si="3621"/>
        <v>117</v>
      </c>
    </row>
    <row r="541" spans="1:86" s="398" customFormat="1" ht="12.75" hidden="1" thickTop="1">
      <c r="A541" s="398" t="s">
        <v>1534</v>
      </c>
      <c r="D541" s="644" t="s">
        <v>824</v>
      </c>
      <c r="E541" s="647"/>
      <c r="F541" s="647"/>
      <c r="G541" s="399" t="s">
        <v>825</v>
      </c>
      <c r="H541" s="644"/>
      <c r="I541" s="647"/>
      <c r="J541" s="647"/>
      <c r="K541" s="164"/>
      <c r="L541" s="166"/>
      <c r="M541" s="164">
        <v>0</v>
      </c>
      <c r="N541" s="166">
        <v>0</v>
      </c>
      <c r="O541" s="164">
        <v>0</v>
      </c>
      <c r="P541" s="166">
        <v>0</v>
      </c>
      <c r="Q541" s="164">
        <f>+Q227</f>
        <v>0</v>
      </c>
      <c r="R541" s="166">
        <v>0</v>
      </c>
      <c r="S541" s="164">
        <v>0</v>
      </c>
      <c r="T541" s="166">
        <v>0</v>
      </c>
      <c r="U541" s="164">
        <f>+U540</f>
        <v>10</v>
      </c>
      <c r="V541" s="166">
        <f>+V540</f>
        <v>74</v>
      </c>
      <c r="W541" s="164">
        <v>0</v>
      </c>
      <c r="X541" s="166">
        <v>0</v>
      </c>
      <c r="Y541" s="164">
        <f t="shared" ref="Y541:AD541" si="3622">+Y540</f>
        <v>10</v>
      </c>
      <c r="Z541" s="166">
        <f t="shared" si="3622"/>
        <v>84</v>
      </c>
      <c r="AA541" s="164">
        <f t="shared" si="3622"/>
        <v>10</v>
      </c>
      <c r="AB541" s="166">
        <f t="shared" si="3622"/>
        <v>84</v>
      </c>
      <c r="AC541" s="164">
        <f t="shared" si="3622"/>
        <v>10</v>
      </c>
      <c r="AD541" s="166">
        <f t="shared" si="3622"/>
        <v>84</v>
      </c>
      <c r="AE541" s="164">
        <v>0</v>
      </c>
      <c r="AF541" s="166">
        <v>0</v>
      </c>
      <c r="AG541" s="164">
        <v>0</v>
      </c>
      <c r="AH541" s="166">
        <v>0</v>
      </c>
      <c r="AI541" s="164">
        <f t="shared" ref="AI541" si="3623">+AI540</f>
        <v>13</v>
      </c>
      <c r="AJ541" s="166">
        <f t="shared" ref="AJ541" si="3624">+AJ540</f>
        <v>76</v>
      </c>
      <c r="AK541" s="164">
        <f t="shared" ref="AK541" si="3625">+AK540</f>
        <v>23</v>
      </c>
      <c r="AL541" s="166">
        <f t="shared" ref="AL541" si="3626">+AL540</f>
        <v>113</v>
      </c>
      <c r="AM541" s="164">
        <v>0</v>
      </c>
      <c r="AN541" s="166">
        <v>0</v>
      </c>
      <c r="AO541" s="164">
        <f t="shared" ref="AO541" si="3627">+AO540</f>
        <v>36</v>
      </c>
      <c r="AP541" s="166">
        <f t="shared" ref="AP541" si="3628">+AP540</f>
        <v>113</v>
      </c>
      <c r="AQ541" s="646"/>
      <c r="AR541" s="164">
        <v>0</v>
      </c>
      <c r="AS541" s="166">
        <v>0</v>
      </c>
      <c r="AT541" s="164">
        <f>+AT540</f>
        <v>130</v>
      </c>
      <c r="AU541" s="166">
        <f>+AU540</f>
        <v>120</v>
      </c>
      <c r="AV541" s="164">
        <f t="shared" ref="AV541:BC541" si="3629">+AV540</f>
        <v>130</v>
      </c>
      <c r="AW541" s="166">
        <f t="shared" si="3629"/>
        <v>120</v>
      </c>
      <c r="AX541" s="164">
        <f t="shared" si="3629"/>
        <v>130</v>
      </c>
      <c r="AY541" s="166">
        <f t="shared" si="3629"/>
        <v>120</v>
      </c>
      <c r="AZ541" s="164">
        <f t="shared" si="3629"/>
        <v>130</v>
      </c>
      <c r="BA541" s="166">
        <f t="shared" si="3629"/>
        <v>120</v>
      </c>
      <c r="BB541" s="164">
        <f t="shared" si="3629"/>
        <v>130</v>
      </c>
      <c r="BC541" s="166">
        <f t="shared" si="3629"/>
        <v>120</v>
      </c>
      <c r="BD541" s="164">
        <v>0</v>
      </c>
      <c r="BE541" s="166">
        <v>0</v>
      </c>
      <c r="BF541" s="164">
        <f t="shared" ref="BF541" si="3630">+BF540</f>
        <v>130</v>
      </c>
      <c r="BG541" s="166">
        <f t="shared" ref="BG541" si="3631">+BG540</f>
        <v>120</v>
      </c>
      <c r="BH541" s="164">
        <f t="shared" ref="BH541" si="3632">+BH540</f>
        <v>130</v>
      </c>
      <c r="BI541" s="166">
        <f t="shared" ref="BI541" si="3633">+BI540</f>
        <v>120</v>
      </c>
      <c r="BJ541" s="164">
        <f t="shared" ref="BJ541" si="3634">+BJ540</f>
        <v>130</v>
      </c>
      <c r="BK541" s="166">
        <f t="shared" ref="BK541" si="3635">+BK540</f>
        <v>120</v>
      </c>
      <c r="BL541" s="164">
        <f t="shared" ref="BL541" si="3636">+BL540</f>
        <v>130</v>
      </c>
      <c r="BM541" s="166">
        <f t="shared" ref="BM541" si="3637">+BM540</f>
        <v>120</v>
      </c>
      <c r="BN541" s="164">
        <f t="shared" ref="BN541" si="3638">+BN540</f>
        <v>130</v>
      </c>
      <c r="BO541" s="166">
        <f t="shared" ref="BO541" si="3639">+BO540</f>
        <v>120</v>
      </c>
      <c r="BP541" s="164">
        <f t="shared" ref="BP541" si="3640">+BP540</f>
        <v>130</v>
      </c>
      <c r="BQ541" s="166">
        <f t="shared" ref="BQ541" si="3641">+BQ540</f>
        <v>120</v>
      </c>
      <c r="BR541" s="164">
        <f t="shared" ref="BR541" si="3642">+BR540</f>
        <v>130</v>
      </c>
      <c r="BS541" s="166">
        <f t="shared" ref="BS541" si="3643">+BS540</f>
        <v>120</v>
      </c>
      <c r="BT541" s="646"/>
      <c r="BU541" s="164">
        <f t="shared" ref="BU541:BV541" si="3644">+BU540</f>
        <v>71</v>
      </c>
      <c r="BV541" s="166">
        <f t="shared" si="3644"/>
        <v>131</v>
      </c>
      <c r="BW541" s="164"/>
      <c r="BX541" s="166"/>
      <c r="BY541" s="647"/>
      <c r="BZ541" s="399"/>
      <c r="CA541" s="647"/>
      <c r="CB541" s="647"/>
      <c r="CC541" s="647"/>
      <c r="CD541" s="647"/>
      <c r="CE541" s="647"/>
      <c r="CF541" s="647"/>
      <c r="CG541" s="647"/>
      <c r="CH541" s="647"/>
    </row>
    <row r="542" spans="1:86" ht="15.75" hidden="1" thickTop="1">
      <c r="A542" t="s">
        <v>1528</v>
      </c>
      <c r="D542" s="640" t="s">
        <v>273</v>
      </c>
      <c r="E542" s="37" t="s">
        <v>822</v>
      </c>
      <c r="F542" s="126"/>
      <c r="G542" s="16" t="s">
        <v>825</v>
      </c>
      <c r="I542" s="11"/>
      <c r="J542" s="11"/>
      <c r="K542" s="614">
        <f>SUM(K237:K242)</f>
        <v>0</v>
      </c>
      <c r="L542" s="615">
        <f>SUM(L237:L242)</f>
        <v>0</v>
      </c>
      <c r="M542" s="614">
        <f t="shared" ref="M542:AP542" si="3645">SUM(M237:M242)</f>
        <v>0</v>
      </c>
      <c r="N542" s="615">
        <f t="shared" si="3645"/>
        <v>0</v>
      </c>
      <c r="O542" s="614">
        <f t="shared" si="3645"/>
        <v>0</v>
      </c>
      <c r="P542" s="615">
        <f t="shared" si="3645"/>
        <v>0</v>
      </c>
      <c r="Q542" s="614">
        <f t="shared" si="3645"/>
        <v>0</v>
      </c>
      <c r="R542" s="615">
        <f t="shared" si="3645"/>
        <v>0</v>
      </c>
      <c r="S542" s="614">
        <f t="shared" si="3645"/>
        <v>0</v>
      </c>
      <c r="T542" s="615">
        <f t="shared" si="3645"/>
        <v>0</v>
      </c>
      <c r="U542" s="614">
        <f t="shared" si="3645"/>
        <v>41</v>
      </c>
      <c r="V542" s="615">
        <f t="shared" si="3645"/>
        <v>62</v>
      </c>
      <c r="W542" s="614">
        <f t="shared" si="3645"/>
        <v>41</v>
      </c>
      <c r="X542" s="615">
        <f t="shared" si="3645"/>
        <v>62</v>
      </c>
      <c r="Y542" s="614">
        <f t="shared" si="3645"/>
        <v>30</v>
      </c>
      <c r="Z542" s="615">
        <f t="shared" si="3645"/>
        <v>52</v>
      </c>
      <c r="AA542" s="614">
        <f t="shared" si="3645"/>
        <v>30</v>
      </c>
      <c r="AB542" s="615">
        <f t="shared" si="3645"/>
        <v>52</v>
      </c>
      <c r="AC542" s="614">
        <f t="shared" si="3645"/>
        <v>15</v>
      </c>
      <c r="AD542" s="615">
        <f t="shared" si="3645"/>
        <v>19</v>
      </c>
      <c r="AE542" s="614">
        <f t="shared" si="3645"/>
        <v>15</v>
      </c>
      <c r="AF542" s="615">
        <f t="shared" si="3645"/>
        <v>19</v>
      </c>
      <c r="AG542" s="614">
        <f t="shared" si="3645"/>
        <v>17</v>
      </c>
      <c r="AH542" s="615">
        <f t="shared" si="3645"/>
        <v>20.00001</v>
      </c>
      <c r="AI542" s="614">
        <f t="shared" si="3645"/>
        <v>17</v>
      </c>
      <c r="AJ542" s="615">
        <f t="shared" si="3645"/>
        <v>20</v>
      </c>
      <c r="AK542" s="614">
        <f t="shared" si="3645"/>
        <v>13</v>
      </c>
      <c r="AL542" s="615">
        <f t="shared" si="3645"/>
        <v>17</v>
      </c>
      <c r="AM542" s="614">
        <f t="shared" si="3645"/>
        <v>14</v>
      </c>
      <c r="AN542" s="615">
        <f t="shared" si="3645"/>
        <v>17</v>
      </c>
      <c r="AO542" s="614">
        <f t="shared" si="3645"/>
        <v>14</v>
      </c>
      <c r="AP542" s="615">
        <f t="shared" si="3645"/>
        <v>17</v>
      </c>
      <c r="AR542" s="614">
        <f>SUM(AR237:AR246)</f>
        <v>15</v>
      </c>
      <c r="AS542" s="615">
        <f>SUM(AS237:AS246)</f>
        <v>46</v>
      </c>
      <c r="AT542" s="614">
        <f t="shared" ref="AT542:BC542" si="3646">SUM(AT237:AT246)</f>
        <v>33</v>
      </c>
      <c r="AU542" s="615">
        <f t="shared" si="3646"/>
        <v>64</v>
      </c>
      <c r="AV542" s="614">
        <f t="shared" si="3646"/>
        <v>63</v>
      </c>
      <c r="AW542" s="615">
        <f t="shared" si="3646"/>
        <v>64</v>
      </c>
      <c r="AX542" s="614">
        <f t="shared" si="3646"/>
        <v>37</v>
      </c>
      <c r="AY542" s="615">
        <f t="shared" si="3646"/>
        <v>64</v>
      </c>
      <c r="AZ542" s="614">
        <f t="shared" si="3646"/>
        <v>37</v>
      </c>
      <c r="BA542" s="615">
        <f t="shared" si="3646"/>
        <v>64</v>
      </c>
      <c r="BB542" s="614">
        <f t="shared" si="3646"/>
        <v>37</v>
      </c>
      <c r="BC542" s="615">
        <f t="shared" si="3646"/>
        <v>64</v>
      </c>
      <c r="BD542" s="614">
        <f>SUM(BD237:BD246)</f>
        <v>38</v>
      </c>
      <c r="BE542" s="615">
        <f>SUM(BE237:BE246)</f>
        <v>64</v>
      </c>
      <c r="BF542" s="614">
        <f t="shared" ref="BF542:BI542" si="3647">SUM(BF237:BF246)</f>
        <v>33</v>
      </c>
      <c r="BG542" s="615">
        <f t="shared" si="3647"/>
        <v>64</v>
      </c>
      <c r="BH542" s="614">
        <f t="shared" si="3647"/>
        <v>33</v>
      </c>
      <c r="BI542" s="615">
        <f t="shared" si="3647"/>
        <v>64</v>
      </c>
      <c r="BJ542" s="614">
        <f>SUM(BJ237:BJ246)</f>
        <v>13</v>
      </c>
      <c r="BK542" s="615">
        <f>SUM(BK237:BK246)</f>
        <v>50</v>
      </c>
      <c r="BL542" s="614">
        <f t="shared" ref="BL542:BS542" si="3648">SUM(BL237:BL246)</f>
        <v>13</v>
      </c>
      <c r="BM542" s="615">
        <f t="shared" si="3648"/>
        <v>50</v>
      </c>
      <c r="BN542" s="614">
        <f t="shared" si="3648"/>
        <v>13</v>
      </c>
      <c r="BO542" s="615">
        <f t="shared" si="3648"/>
        <v>50</v>
      </c>
      <c r="BP542" s="614">
        <f t="shared" si="3648"/>
        <v>13</v>
      </c>
      <c r="BQ542" s="615">
        <f t="shared" si="3648"/>
        <v>50</v>
      </c>
      <c r="BR542" s="614">
        <f t="shared" si="3648"/>
        <v>13</v>
      </c>
      <c r="BS542" s="615">
        <f t="shared" si="3648"/>
        <v>50</v>
      </c>
      <c r="BU542" s="614">
        <f t="shared" ref="BU542:BZ542" si="3649">SUM(BU237:BU246)</f>
        <v>36</v>
      </c>
      <c r="BV542" s="615">
        <f t="shared" si="3649"/>
        <v>37</v>
      </c>
      <c r="BW542" s="614">
        <f t="shared" si="3649"/>
        <v>36</v>
      </c>
      <c r="BX542" s="615">
        <f t="shared" si="3649"/>
        <v>37</v>
      </c>
      <c r="BY542" s="614">
        <f t="shared" si="3649"/>
        <v>36</v>
      </c>
      <c r="BZ542" s="615">
        <f t="shared" si="3649"/>
        <v>37</v>
      </c>
    </row>
    <row r="543" spans="1:86" s="398" customFormat="1" ht="12.75" hidden="1" thickTop="1">
      <c r="A543" s="398" t="s">
        <v>1528</v>
      </c>
      <c r="D543" s="643" t="s">
        <v>273</v>
      </c>
      <c r="G543" s="399" t="s">
        <v>825</v>
      </c>
      <c r="H543" s="644"/>
      <c r="I543" s="645"/>
      <c r="J543" s="645"/>
      <c r="K543" s="392">
        <f>+K542</f>
        <v>0</v>
      </c>
      <c r="L543" s="166">
        <f>+L542</f>
        <v>0</v>
      </c>
      <c r="M543" s="392">
        <v>0</v>
      </c>
      <c r="N543" s="166">
        <v>0</v>
      </c>
      <c r="O543" s="392">
        <v>0</v>
      </c>
      <c r="P543" s="166">
        <v>0</v>
      </c>
      <c r="Q543" s="392">
        <v>0</v>
      </c>
      <c r="R543" s="166">
        <v>0</v>
      </c>
      <c r="S543" s="392">
        <v>0</v>
      </c>
      <c r="T543" s="166">
        <v>0</v>
      </c>
      <c r="U543" s="392">
        <f>+U542</f>
        <v>41</v>
      </c>
      <c r="V543" s="166">
        <f>+V542</f>
        <v>62</v>
      </c>
      <c r="W543" s="392">
        <v>0</v>
      </c>
      <c r="X543" s="166">
        <v>0</v>
      </c>
      <c r="Y543" s="392">
        <v>0</v>
      </c>
      <c r="Z543" s="166">
        <v>0</v>
      </c>
      <c r="AA543" s="392">
        <f t="shared" ref="AA543:AD543" si="3650">+AA542</f>
        <v>30</v>
      </c>
      <c r="AB543" s="166">
        <f t="shared" si="3650"/>
        <v>52</v>
      </c>
      <c r="AC543" s="392">
        <f t="shared" si="3650"/>
        <v>15</v>
      </c>
      <c r="AD543" s="166">
        <f t="shared" si="3650"/>
        <v>19</v>
      </c>
      <c r="AE543" s="392">
        <v>0</v>
      </c>
      <c r="AF543" s="166">
        <v>0</v>
      </c>
      <c r="AG543" s="392">
        <v>0</v>
      </c>
      <c r="AH543" s="166">
        <v>0</v>
      </c>
      <c r="AI543" s="164">
        <f t="shared" ref="AI543" si="3651">+AI542</f>
        <v>17</v>
      </c>
      <c r="AJ543" s="166">
        <f t="shared" ref="AJ543" si="3652">+AJ542</f>
        <v>20</v>
      </c>
      <c r="AK543" s="164">
        <f t="shared" ref="AK543" si="3653">+AK542</f>
        <v>13</v>
      </c>
      <c r="AL543" s="166">
        <f t="shared" ref="AL543" si="3654">+AL542</f>
        <v>17</v>
      </c>
      <c r="AM543" s="164">
        <v>0</v>
      </c>
      <c r="AN543" s="166">
        <v>0</v>
      </c>
      <c r="AO543" s="164">
        <f t="shared" ref="AO543" si="3655">+AO542</f>
        <v>14</v>
      </c>
      <c r="AP543" s="166">
        <f t="shared" ref="AP543" si="3656">+AP542</f>
        <v>17</v>
      </c>
      <c r="AQ543" s="646"/>
      <c r="AR543" s="392">
        <f>+AR242</f>
        <v>2</v>
      </c>
      <c r="AS543" s="166">
        <v>0</v>
      </c>
      <c r="AT543" s="392">
        <f>+AT542</f>
        <v>33</v>
      </c>
      <c r="AU543" s="166">
        <f>+AU542</f>
        <v>64</v>
      </c>
      <c r="AV543" s="392">
        <f>+AV246+AV242+AV238+AV237</f>
        <v>33</v>
      </c>
      <c r="AW543" s="166">
        <f>SUBTOTAL(9,AW237:AW242)</f>
        <v>0</v>
      </c>
      <c r="AX543" s="392">
        <f>+AX542</f>
        <v>37</v>
      </c>
      <c r="AY543" s="166">
        <f>+AY542</f>
        <v>64</v>
      </c>
      <c r="AZ543" s="392">
        <f>+AZ542</f>
        <v>37</v>
      </c>
      <c r="BA543" s="166">
        <f>+BA542</f>
        <v>64</v>
      </c>
      <c r="BB543" s="392">
        <f>+BB542-BB243-BB244-BB245</f>
        <v>33</v>
      </c>
      <c r="BC543" s="166">
        <f>+BC542-BC243-BC244-BC245</f>
        <v>64</v>
      </c>
      <c r="BD543" s="392">
        <v>0</v>
      </c>
      <c r="BE543" s="166">
        <v>0</v>
      </c>
      <c r="BF543" s="392">
        <f t="shared" ref="BF543:BI543" si="3657">+BF542</f>
        <v>33</v>
      </c>
      <c r="BG543" s="166">
        <f t="shared" si="3657"/>
        <v>64</v>
      </c>
      <c r="BH543" s="392">
        <f t="shared" si="3657"/>
        <v>33</v>
      </c>
      <c r="BI543" s="166">
        <f t="shared" si="3657"/>
        <v>64</v>
      </c>
      <c r="BJ543" s="392">
        <v>0</v>
      </c>
      <c r="BK543" s="166">
        <v>0</v>
      </c>
      <c r="BL543" s="392">
        <f t="shared" ref="BL543" si="3658">+BL542</f>
        <v>13</v>
      </c>
      <c r="BM543" s="166">
        <f t="shared" ref="BM543" si="3659">+BM542</f>
        <v>50</v>
      </c>
      <c r="BN543" s="392">
        <f t="shared" ref="BN543" si="3660">+BN542</f>
        <v>13</v>
      </c>
      <c r="BO543" s="166">
        <f t="shared" ref="BO543" si="3661">+BO542</f>
        <v>50</v>
      </c>
      <c r="BP543" s="392">
        <f t="shared" ref="BP543" si="3662">+BP542</f>
        <v>13</v>
      </c>
      <c r="BQ543" s="166">
        <f t="shared" ref="BQ543" si="3663">+BQ542</f>
        <v>50</v>
      </c>
      <c r="BR543" s="392">
        <f t="shared" ref="BR543" si="3664">+BR542</f>
        <v>13</v>
      </c>
      <c r="BS543" s="166">
        <f t="shared" ref="BS543" si="3665">+BS542</f>
        <v>50</v>
      </c>
      <c r="BT543" s="646"/>
      <c r="BU543" s="392">
        <f t="shared" ref="BU543:BV543" si="3666">+BU542</f>
        <v>36</v>
      </c>
      <c r="BV543" s="166">
        <f t="shared" si="3666"/>
        <v>37</v>
      </c>
      <c r="BW543" s="647"/>
      <c r="BX543" s="647"/>
      <c r="BY543" s="392">
        <f t="shared" ref="BY543:BZ543" si="3667">+BY542</f>
        <v>36</v>
      </c>
      <c r="BZ543" s="166">
        <f t="shared" si="3667"/>
        <v>37</v>
      </c>
      <c r="CA543" s="647"/>
      <c r="CB543" s="647"/>
      <c r="CC543" s="647"/>
      <c r="CD543" s="647"/>
      <c r="CE543" s="647"/>
      <c r="CF543" s="647"/>
      <c r="CG543" s="647"/>
      <c r="CH543" s="647"/>
    </row>
    <row r="544" spans="1:86" ht="15.75" hidden="1" thickTop="1">
      <c r="A544" t="s">
        <v>1531</v>
      </c>
      <c r="D544" s="625" t="s">
        <v>825</v>
      </c>
      <c r="E544" s="37" t="s">
        <v>819</v>
      </c>
      <c r="F544" s="126"/>
      <c r="G544" s="16" t="s">
        <v>825</v>
      </c>
      <c r="K544" s="614">
        <f>SUM(K248:K300)</f>
        <v>144</v>
      </c>
      <c r="L544" s="615">
        <f>SUM(L248:L300)</f>
        <v>24</v>
      </c>
      <c r="M544" s="614">
        <f t="shared" ref="M544:AP544" si="3668">SUM(M248:M300)</f>
        <v>144</v>
      </c>
      <c r="N544" s="615">
        <f t="shared" si="3668"/>
        <v>25</v>
      </c>
      <c r="O544" s="614">
        <f t="shared" si="3668"/>
        <v>159</v>
      </c>
      <c r="P544" s="615">
        <f t="shared" si="3668"/>
        <v>21</v>
      </c>
      <c r="Q544" s="614">
        <f t="shared" si="3668"/>
        <v>159</v>
      </c>
      <c r="R544" s="615">
        <f t="shared" si="3668"/>
        <v>57</v>
      </c>
      <c r="S544" s="614">
        <f t="shared" si="3668"/>
        <v>175</v>
      </c>
      <c r="T544" s="615">
        <f t="shared" si="3668"/>
        <v>56</v>
      </c>
      <c r="U544" s="614">
        <f t="shared" si="3668"/>
        <v>170</v>
      </c>
      <c r="V544" s="615">
        <f t="shared" si="3668"/>
        <v>57</v>
      </c>
      <c r="W544" s="614">
        <f t="shared" si="3668"/>
        <v>172</v>
      </c>
      <c r="X544" s="615">
        <f t="shared" si="3668"/>
        <v>24</v>
      </c>
      <c r="Y544" s="614">
        <f t="shared" si="3668"/>
        <v>146</v>
      </c>
      <c r="Z544" s="615">
        <f t="shared" si="3668"/>
        <v>22</v>
      </c>
      <c r="AA544" s="614">
        <f t="shared" si="3668"/>
        <v>145</v>
      </c>
      <c r="AB544" s="615">
        <f t="shared" si="3668"/>
        <v>22</v>
      </c>
      <c r="AC544" s="614">
        <f t="shared" si="3668"/>
        <v>146</v>
      </c>
      <c r="AD544" s="615">
        <f t="shared" si="3668"/>
        <v>22</v>
      </c>
      <c r="AE544" s="614">
        <f t="shared" si="3668"/>
        <v>161</v>
      </c>
      <c r="AF544" s="615">
        <f t="shared" si="3668"/>
        <v>42</v>
      </c>
      <c r="AG544" s="614">
        <f t="shared" si="3668"/>
        <v>169</v>
      </c>
      <c r="AH544" s="615">
        <f t="shared" si="3668"/>
        <v>48.000019999999999</v>
      </c>
      <c r="AI544" s="614">
        <f t="shared" si="3668"/>
        <v>165</v>
      </c>
      <c r="AJ544" s="615">
        <f t="shared" si="3668"/>
        <v>22</v>
      </c>
      <c r="AK544" s="614">
        <f t="shared" si="3668"/>
        <v>152</v>
      </c>
      <c r="AL544" s="615">
        <f t="shared" si="3668"/>
        <v>30</v>
      </c>
      <c r="AM544" s="614">
        <f t="shared" si="3668"/>
        <v>127</v>
      </c>
      <c r="AN544" s="615">
        <f t="shared" si="3668"/>
        <v>45</v>
      </c>
      <c r="AO544" s="614">
        <f t="shared" si="3668"/>
        <v>124</v>
      </c>
      <c r="AP544" s="615">
        <f t="shared" si="3668"/>
        <v>43</v>
      </c>
      <c r="AR544" s="614">
        <f t="shared" ref="AR544:AS544" si="3669">SUM(AR248:AR300)</f>
        <v>64</v>
      </c>
      <c r="AS544" s="615">
        <f t="shared" si="3669"/>
        <v>28</v>
      </c>
      <c r="AT544" s="614">
        <f t="shared" ref="AT544:BC544" si="3670">SUM(AT248:AT300)</f>
        <v>64</v>
      </c>
      <c r="AU544" s="615">
        <f t="shared" si="3670"/>
        <v>28</v>
      </c>
      <c r="AV544" s="614">
        <f t="shared" si="3670"/>
        <v>64</v>
      </c>
      <c r="AW544" s="615">
        <f t="shared" si="3670"/>
        <v>28</v>
      </c>
      <c r="AX544" s="614">
        <f t="shared" si="3670"/>
        <v>65</v>
      </c>
      <c r="AY544" s="615">
        <f t="shared" si="3670"/>
        <v>28</v>
      </c>
      <c r="AZ544" s="614">
        <f t="shared" si="3670"/>
        <v>65</v>
      </c>
      <c r="BA544" s="615">
        <f t="shared" si="3670"/>
        <v>28</v>
      </c>
      <c r="BB544" s="614">
        <f t="shared" si="3670"/>
        <v>65</v>
      </c>
      <c r="BC544" s="615">
        <f t="shared" si="3670"/>
        <v>29</v>
      </c>
      <c r="BD544" s="614">
        <f>SUM(BD248:BD300)</f>
        <v>77</v>
      </c>
      <c r="BE544" s="615">
        <f t="shared" ref="BE544:BI544" si="3671">SUM(BE248:BE300)</f>
        <v>33</v>
      </c>
      <c r="BF544" s="614">
        <f t="shared" si="3671"/>
        <v>76</v>
      </c>
      <c r="BG544" s="615">
        <f t="shared" si="3671"/>
        <v>29</v>
      </c>
      <c r="BH544" s="614">
        <f t="shared" si="3671"/>
        <v>76</v>
      </c>
      <c r="BI544" s="615">
        <f t="shared" si="3671"/>
        <v>29</v>
      </c>
      <c r="BJ544" s="614">
        <f>SUM(BJ248:BJ300)</f>
        <v>71</v>
      </c>
      <c r="BK544" s="615">
        <f t="shared" ref="BK544:BS544" si="3672">SUM(BK248:BK300)</f>
        <v>29</v>
      </c>
      <c r="BL544" s="614">
        <f>SUM(BL248:BL300)</f>
        <v>61</v>
      </c>
      <c r="BM544" s="615">
        <f t="shared" si="3672"/>
        <v>29</v>
      </c>
      <c r="BN544" s="614">
        <f>SUM(BN248:BN300)</f>
        <v>61</v>
      </c>
      <c r="BO544" s="615">
        <f t="shared" si="3672"/>
        <v>29</v>
      </c>
      <c r="BP544" s="614">
        <f>SUM(BP248:BP300)</f>
        <v>61</v>
      </c>
      <c r="BQ544" s="615">
        <f t="shared" si="3672"/>
        <v>29</v>
      </c>
      <c r="BR544" s="614">
        <f>SUM(BR248:BR300)</f>
        <v>61</v>
      </c>
      <c r="BS544" s="615">
        <f t="shared" si="3672"/>
        <v>29</v>
      </c>
      <c r="BU544" s="614">
        <f>SUM(BU248:BU300)</f>
        <v>59</v>
      </c>
      <c r="BV544" s="615">
        <f t="shared" ref="BV544:BZ544" si="3673">SUM(BV248:BV300)</f>
        <v>20</v>
      </c>
      <c r="BW544" s="614">
        <f>SUM(BW248:BW300)</f>
        <v>59</v>
      </c>
      <c r="BX544" s="615">
        <f t="shared" si="3673"/>
        <v>20</v>
      </c>
      <c r="BY544" s="614">
        <f>SUM(BY248:BY300)</f>
        <v>58</v>
      </c>
      <c r="BZ544" s="615">
        <f t="shared" si="3673"/>
        <v>20</v>
      </c>
    </row>
    <row r="545" spans="1:86" s="398" customFormat="1" ht="12.75" hidden="1" thickTop="1">
      <c r="A545" s="398" t="s">
        <v>1531</v>
      </c>
      <c r="D545" s="643" t="s">
        <v>825</v>
      </c>
      <c r="G545" s="399" t="s">
        <v>825</v>
      </c>
      <c r="H545" s="644"/>
      <c r="I545" s="645"/>
      <c r="J545" s="645"/>
      <c r="K545" s="392">
        <f>+K544</f>
        <v>144</v>
      </c>
      <c r="L545" s="166">
        <f>+L544</f>
        <v>24</v>
      </c>
      <c r="M545" s="392">
        <v>0</v>
      </c>
      <c r="N545" s="166">
        <v>0</v>
      </c>
      <c r="O545" s="392">
        <f>+O294+O295</f>
        <v>1</v>
      </c>
      <c r="P545" s="166">
        <v>0</v>
      </c>
      <c r="Q545" s="392">
        <f>+Q248+Q249</f>
        <v>10</v>
      </c>
      <c r="R545" s="166">
        <f>+R249</f>
        <v>2</v>
      </c>
      <c r="S545" s="392">
        <v>0</v>
      </c>
      <c r="T545" s="166">
        <v>0</v>
      </c>
      <c r="U545" s="392">
        <f>+U544</f>
        <v>170</v>
      </c>
      <c r="V545" s="166">
        <f>+V544</f>
        <v>57</v>
      </c>
      <c r="W545" s="392">
        <v>0</v>
      </c>
      <c r="X545" s="166">
        <v>0</v>
      </c>
      <c r="Y545" s="392">
        <f>+Y544-Y248-Y249</f>
        <v>130</v>
      </c>
      <c r="Z545" s="166">
        <f>+Z544-Z248-Z249</f>
        <v>19</v>
      </c>
      <c r="AA545" s="392">
        <f>+AA544-AA248-AA249</f>
        <v>131</v>
      </c>
      <c r="AB545" s="166">
        <f>+AB544-AB248-AB249</f>
        <v>19</v>
      </c>
      <c r="AC545" s="392">
        <f>+AC248+AC249+AC298+AC299+AC300</f>
        <v>14</v>
      </c>
      <c r="AD545" s="166">
        <f>+AD249</f>
        <v>3</v>
      </c>
      <c r="AE545" s="392">
        <v>0</v>
      </c>
      <c r="AF545" s="166">
        <v>0</v>
      </c>
      <c r="AG545" s="392">
        <v>0</v>
      </c>
      <c r="AH545" s="166">
        <v>0</v>
      </c>
      <c r="AI545" s="164">
        <f>+AI544</f>
        <v>165</v>
      </c>
      <c r="AJ545" s="166">
        <f>+AJ544</f>
        <v>22</v>
      </c>
      <c r="AK545" s="164">
        <f>+AK544</f>
        <v>152</v>
      </c>
      <c r="AL545" s="166">
        <f>+AL544</f>
        <v>30</v>
      </c>
      <c r="AM545" s="164">
        <f>+AM269+AM264+AM260</f>
        <v>3</v>
      </c>
      <c r="AN545" s="166">
        <v>0</v>
      </c>
      <c r="AO545" s="164">
        <f>+AO544</f>
        <v>124</v>
      </c>
      <c r="AP545" s="166">
        <f>+AP544</f>
        <v>43</v>
      </c>
      <c r="AQ545" s="646"/>
      <c r="AR545" s="392">
        <f>+AR544</f>
        <v>64</v>
      </c>
      <c r="AS545" s="166">
        <f>+AS544</f>
        <v>28</v>
      </c>
      <c r="AT545" s="392">
        <f t="shared" ref="AT545:BA545" si="3674">+AT544</f>
        <v>64</v>
      </c>
      <c r="AU545" s="166">
        <f t="shared" si="3674"/>
        <v>28</v>
      </c>
      <c r="AV545" s="392">
        <f>+AV544-AV248-AV249</f>
        <v>64</v>
      </c>
      <c r="AW545" s="166">
        <f>+AW544-AW248-AW249</f>
        <v>0</v>
      </c>
      <c r="AX545" s="392">
        <f t="shared" si="3674"/>
        <v>65</v>
      </c>
      <c r="AY545" s="166">
        <f t="shared" si="3674"/>
        <v>28</v>
      </c>
      <c r="AZ545" s="392">
        <f t="shared" si="3674"/>
        <v>65</v>
      </c>
      <c r="BA545" s="166">
        <f t="shared" si="3674"/>
        <v>28</v>
      </c>
      <c r="BB545" s="392">
        <f>+BB544-BB248-BB249</f>
        <v>64</v>
      </c>
      <c r="BC545" s="166">
        <f>+BC544-BC248-BC249</f>
        <v>1</v>
      </c>
      <c r="BD545" s="392">
        <v>0</v>
      </c>
      <c r="BE545" s="166">
        <v>0</v>
      </c>
      <c r="BF545" s="392">
        <f>SUM(BF248:BF300)</f>
        <v>76</v>
      </c>
      <c r="BG545" s="166">
        <f>SUM(BG248:BG300)</f>
        <v>29</v>
      </c>
      <c r="BH545" s="392">
        <f>SUM(BH248:BH300)</f>
        <v>76</v>
      </c>
      <c r="BI545" s="166">
        <f>SUM(BI248:BI300)</f>
        <v>29</v>
      </c>
      <c r="BJ545" s="392">
        <f>SUM(BJ255:BJ296)</f>
        <v>64</v>
      </c>
      <c r="BK545" s="166">
        <f>SUM(BK255:BK296)</f>
        <v>0</v>
      </c>
      <c r="BL545" s="392">
        <f>+BL300+BL299+BL298+BL297+BL266+BL253+BL249+BL248</f>
        <v>6</v>
      </c>
      <c r="BM545" s="166">
        <f>+BM253</f>
        <v>1</v>
      </c>
      <c r="BN545" s="392">
        <f t="shared" ref="BN545:BS545" si="3675">SUM(BN248:BN300)</f>
        <v>61</v>
      </c>
      <c r="BO545" s="166">
        <f t="shared" si="3675"/>
        <v>29</v>
      </c>
      <c r="BP545" s="392">
        <f t="shared" si="3675"/>
        <v>61</v>
      </c>
      <c r="BQ545" s="166">
        <f t="shared" si="3675"/>
        <v>29</v>
      </c>
      <c r="BR545" s="392">
        <f t="shared" si="3675"/>
        <v>61</v>
      </c>
      <c r="BS545" s="166">
        <f t="shared" si="3675"/>
        <v>29</v>
      </c>
      <c r="BT545" s="646"/>
      <c r="BU545" s="392">
        <f>SUM(BU251:BU300)</f>
        <v>50</v>
      </c>
      <c r="BV545" s="166">
        <f>SUM(BV251:BV300)</f>
        <v>15</v>
      </c>
      <c r="BW545" s="392">
        <f>+BW273+BW248+BW249+BW276</f>
        <v>31</v>
      </c>
      <c r="BX545" s="166">
        <f>+BX544</f>
        <v>20</v>
      </c>
      <c r="BY545" s="392">
        <f>SUM(BY248:BY250)</f>
        <v>9</v>
      </c>
      <c r="BZ545" s="166">
        <f>+BZ248</f>
        <v>5</v>
      </c>
      <c r="CA545" s="647"/>
      <c r="CB545" s="647"/>
      <c r="CC545" s="647"/>
      <c r="CD545" s="647"/>
      <c r="CE545" s="647"/>
      <c r="CF545" s="647"/>
      <c r="CG545" s="647"/>
      <c r="CH545" s="647"/>
    </row>
    <row r="546" spans="1:86" ht="15.75" hidden="1" thickTop="1">
      <c r="A546" t="s">
        <v>1527</v>
      </c>
      <c r="C546" t="s">
        <v>1110</v>
      </c>
      <c r="D546" s="407" t="s">
        <v>955</v>
      </c>
      <c r="E546" s="37" t="s">
        <v>819</v>
      </c>
      <c r="F546" s="126"/>
      <c r="G546" s="16" t="s">
        <v>826</v>
      </c>
      <c r="K546" s="614">
        <f>SUM(K302:K330)</f>
        <v>131</v>
      </c>
      <c r="L546" s="615">
        <f>SUM(L302:L330)</f>
        <v>18</v>
      </c>
      <c r="M546" s="614">
        <f t="shared" ref="M546:AP546" si="3676">SUM(M302:M330)</f>
        <v>131</v>
      </c>
      <c r="N546" s="615">
        <f t="shared" si="3676"/>
        <v>18</v>
      </c>
      <c r="O546" s="614">
        <f t="shared" si="3676"/>
        <v>130</v>
      </c>
      <c r="P546" s="615">
        <f t="shared" si="3676"/>
        <v>18</v>
      </c>
      <c r="Q546" s="614">
        <f t="shared" si="3676"/>
        <v>133</v>
      </c>
      <c r="R546" s="615">
        <f t="shared" si="3676"/>
        <v>35</v>
      </c>
      <c r="S546" s="614">
        <f t="shared" si="3676"/>
        <v>132</v>
      </c>
      <c r="T546" s="615">
        <f t="shared" si="3676"/>
        <v>41</v>
      </c>
      <c r="U546" s="614">
        <f t="shared" si="3676"/>
        <v>132</v>
      </c>
      <c r="V546" s="615">
        <f t="shared" si="3676"/>
        <v>41</v>
      </c>
      <c r="W546" s="614">
        <f t="shared" si="3676"/>
        <v>124</v>
      </c>
      <c r="X546" s="615">
        <f t="shared" si="3676"/>
        <v>33</v>
      </c>
      <c r="Y546" s="614">
        <f t="shared" si="3676"/>
        <v>148</v>
      </c>
      <c r="Z546" s="615">
        <f t="shared" si="3676"/>
        <v>36</v>
      </c>
      <c r="AA546" s="614">
        <f t="shared" si="3676"/>
        <v>148</v>
      </c>
      <c r="AB546" s="615">
        <f t="shared" si="3676"/>
        <v>36</v>
      </c>
      <c r="AC546" s="614">
        <f t="shared" si="3676"/>
        <v>130</v>
      </c>
      <c r="AD546" s="615">
        <f t="shared" si="3676"/>
        <v>31</v>
      </c>
      <c r="AE546" s="614">
        <f t="shared" si="3676"/>
        <v>108</v>
      </c>
      <c r="AF546" s="615">
        <f t="shared" si="3676"/>
        <v>27</v>
      </c>
      <c r="AG546" s="614">
        <f t="shared" si="3676"/>
        <v>121</v>
      </c>
      <c r="AH546" s="615">
        <f t="shared" si="3676"/>
        <v>27</v>
      </c>
      <c r="AI546" s="614">
        <f t="shared" si="3676"/>
        <v>100</v>
      </c>
      <c r="AJ546" s="615">
        <f t="shared" si="3676"/>
        <v>27</v>
      </c>
      <c r="AK546" s="614">
        <f t="shared" si="3676"/>
        <v>92</v>
      </c>
      <c r="AL546" s="615">
        <f t="shared" si="3676"/>
        <v>22</v>
      </c>
      <c r="AM546" s="614">
        <f t="shared" si="3676"/>
        <v>92</v>
      </c>
      <c r="AN546" s="615">
        <f t="shared" si="3676"/>
        <v>22</v>
      </c>
      <c r="AO546" s="614">
        <f t="shared" si="3676"/>
        <v>62</v>
      </c>
      <c r="AP546" s="615">
        <f t="shared" si="3676"/>
        <v>10</v>
      </c>
      <c r="AR546" s="614">
        <f t="shared" ref="AR546:AS546" si="3677">SUM(AR302:AR330)</f>
        <v>98</v>
      </c>
      <c r="AS546" s="615">
        <f t="shared" si="3677"/>
        <v>36</v>
      </c>
      <c r="AT546" s="614">
        <f t="shared" ref="AT546:BC546" si="3678">SUM(AT302:AT330)</f>
        <v>89</v>
      </c>
      <c r="AU546" s="615">
        <f t="shared" si="3678"/>
        <v>13</v>
      </c>
      <c r="AV546" s="614">
        <f t="shared" si="3678"/>
        <v>74</v>
      </c>
      <c r="AW546" s="615">
        <f t="shared" si="3678"/>
        <v>8</v>
      </c>
      <c r="AX546" s="614">
        <f t="shared" si="3678"/>
        <v>75</v>
      </c>
      <c r="AY546" s="615">
        <f t="shared" si="3678"/>
        <v>6</v>
      </c>
      <c r="AZ546" s="614">
        <f t="shared" si="3678"/>
        <v>75</v>
      </c>
      <c r="BA546" s="615">
        <f t="shared" si="3678"/>
        <v>6</v>
      </c>
      <c r="BB546" s="614">
        <f t="shared" si="3678"/>
        <v>79</v>
      </c>
      <c r="BC546" s="615">
        <f t="shared" si="3678"/>
        <v>8</v>
      </c>
      <c r="BD546" s="614">
        <f t="shared" ref="BD546:BS546" si="3679">SUM(BD302:BD330)</f>
        <v>56</v>
      </c>
      <c r="BE546" s="615">
        <f t="shared" si="3679"/>
        <v>8</v>
      </c>
      <c r="BF546" s="614">
        <f t="shared" si="3679"/>
        <v>56</v>
      </c>
      <c r="BG546" s="615">
        <f t="shared" si="3679"/>
        <v>8</v>
      </c>
      <c r="BH546" s="614">
        <f t="shared" si="3679"/>
        <v>82</v>
      </c>
      <c r="BI546" s="615">
        <f t="shared" si="3679"/>
        <v>15</v>
      </c>
      <c r="BJ546" s="614">
        <f t="shared" si="3679"/>
        <v>75</v>
      </c>
      <c r="BK546" s="615">
        <f t="shared" si="3679"/>
        <v>10</v>
      </c>
      <c r="BL546" s="614">
        <f t="shared" si="3679"/>
        <v>59</v>
      </c>
      <c r="BM546" s="615">
        <f t="shared" si="3679"/>
        <v>10</v>
      </c>
      <c r="BN546" s="614">
        <f t="shared" si="3679"/>
        <v>58</v>
      </c>
      <c r="BO546" s="615">
        <f t="shared" si="3679"/>
        <v>10</v>
      </c>
      <c r="BP546" s="614">
        <f t="shared" si="3679"/>
        <v>58</v>
      </c>
      <c r="BQ546" s="615">
        <f t="shared" si="3679"/>
        <v>10</v>
      </c>
      <c r="BR546" s="614">
        <f t="shared" si="3679"/>
        <v>58</v>
      </c>
      <c r="BS546" s="615">
        <f t="shared" si="3679"/>
        <v>10</v>
      </c>
      <c r="BU546" s="614">
        <f t="shared" ref="BU546:BV546" si="3680">SUM(BU302:BU330)</f>
        <v>63</v>
      </c>
      <c r="BV546" s="615">
        <f t="shared" si="3680"/>
        <v>13</v>
      </c>
      <c r="BW546" s="614">
        <f t="shared" ref="BW546:BZ546" si="3681">SUM(BW302:BW330)</f>
        <v>72</v>
      </c>
      <c r="BX546" s="615">
        <f t="shared" si="3681"/>
        <v>14</v>
      </c>
      <c r="BY546" s="614">
        <f t="shared" si="3681"/>
        <v>72</v>
      </c>
      <c r="BZ546" s="615">
        <f t="shared" si="3681"/>
        <v>14</v>
      </c>
    </row>
    <row r="547" spans="1:86" s="398" customFormat="1" ht="12.75" hidden="1" thickTop="1">
      <c r="A547" s="398" t="s">
        <v>1527</v>
      </c>
      <c r="D547" s="399" t="s">
        <v>955</v>
      </c>
      <c r="G547" s="399" t="s">
        <v>826</v>
      </c>
      <c r="H547" s="644"/>
      <c r="K547" s="164">
        <f>+K546</f>
        <v>131</v>
      </c>
      <c r="L547" s="166">
        <f>+L546</f>
        <v>18</v>
      </c>
      <c r="M547" s="164">
        <f>M546-SUBTOTAL(9,M302:M306)-M314</f>
        <v>131</v>
      </c>
      <c r="N547" s="166">
        <f>N546-SUBTOTAL(9,N302:N306)-N314</f>
        <v>18</v>
      </c>
      <c r="O547" s="164">
        <f>+O546</f>
        <v>130</v>
      </c>
      <c r="P547" s="166">
        <f>+P546</f>
        <v>18</v>
      </c>
      <c r="Q547" s="164">
        <v>0</v>
      </c>
      <c r="R547" s="166">
        <v>0</v>
      </c>
      <c r="S547" s="164">
        <v>0</v>
      </c>
      <c r="T547" s="166">
        <v>0</v>
      </c>
      <c r="U547" s="164">
        <f>+U546</f>
        <v>132</v>
      </c>
      <c r="V547" s="166">
        <f>+V546</f>
        <v>41</v>
      </c>
      <c r="W547" s="164">
        <v>0</v>
      </c>
      <c r="X547" s="166">
        <v>0</v>
      </c>
      <c r="Y547" s="164">
        <f>+Y546</f>
        <v>148</v>
      </c>
      <c r="Z547" s="166">
        <f>+Z546</f>
        <v>36</v>
      </c>
      <c r="AA547" s="164">
        <v>0</v>
      </c>
      <c r="AB547" s="166">
        <v>0</v>
      </c>
      <c r="AC547" s="164">
        <v>0</v>
      </c>
      <c r="AD547" s="166">
        <v>0</v>
      </c>
      <c r="AE547" s="164">
        <f>+AE306+AE325</f>
        <v>6</v>
      </c>
      <c r="AF547" s="166">
        <v>0</v>
      </c>
      <c r="AG547" s="164">
        <v>0</v>
      </c>
      <c r="AH547" s="166">
        <v>0</v>
      </c>
      <c r="AI547" s="164">
        <f>+AI546</f>
        <v>100</v>
      </c>
      <c r="AJ547" s="166">
        <f>+AJ546</f>
        <v>27</v>
      </c>
      <c r="AK547" s="164">
        <f>+AK546</f>
        <v>92</v>
      </c>
      <c r="AL547" s="166">
        <f>+AL546</f>
        <v>22</v>
      </c>
      <c r="AM547" s="164">
        <f>+AM325</f>
        <v>0</v>
      </c>
      <c r="AN547" s="166">
        <v>0</v>
      </c>
      <c r="AO547" s="164">
        <f>+AO325+AO321</f>
        <v>4</v>
      </c>
      <c r="AP547" s="166">
        <v>0</v>
      </c>
      <c r="AQ547" s="646"/>
      <c r="AR547" s="164">
        <f>+AR330+AR325</f>
        <v>0</v>
      </c>
      <c r="AS547" s="166">
        <v>0</v>
      </c>
      <c r="AT547" s="164">
        <v>0</v>
      </c>
      <c r="AU547" s="166">
        <v>0</v>
      </c>
      <c r="AV547" s="164">
        <v>0</v>
      </c>
      <c r="AW547" s="166">
        <v>0</v>
      </c>
      <c r="AX547" s="164">
        <f>+AX546</f>
        <v>75</v>
      </c>
      <c r="AY547" s="166">
        <f>+AY546</f>
        <v>6</v>
      </c>
      <c r="AZ547" s="164">
        <f>+AZ546</f>
        <v>75</v>
      </c>
      <c r="BA547" s="166">
        <f>+BA546</f>
        <v>6</v>
      </c>
      <c r="BB547" s="164">
        <f>SUBTOTAL(9,BB321:BB330)+BB311+BB306+BB303+BB302</f>
        <v>13</v>
      </c>
      <c r="BC547" s="166">
        <v>0</v>
      </c>
      <c r="BD547" s="164">
        <v>0</v>
      </c>
      <c r="BE547" s="166">
        <v>0</v>
      </c>
      <c r="BF547" s="688">
        <f>+BF546</f>
        <v>56</v>
      </c>
      <c r="BG547" s="688">
        <f>+BG546</f>
        <v>8</v>
      </c>
      <c r="BH547" s="164">
        <v>0</v>
      </c>
      <c r="BI547" s="166">
        <v>0</v>
      </c>
      <c r="BJ547" s="688">
        <f>+BJ546</f>
        <v>75</v>
      </c>
      <c r="BK547" s="649">
        <f>+BK546</f>
        <v>10</v>
      </c>
      <c r="BL547" s="164">
        <v>0</v>
      </c>
      <c r="BM547" s="166">
        <v>0</v>
      </c>
      <c r="BN547" s="688">
        <f t="shared" ref="BN547:BS547" si="3682">+BN546</f>
        <v>58</v>
      </c>
      <c r="BO547" s="688">
        <f t="shared" si="3682"/>
        <v>10</v>
      </c>
      <c r="BP547" s="688">
        <f t="shared" si="3682"/>
        <v>58</v>
      </c>
      <c r="BQ547" s="688">
        <f t="shared" si="3682"/>
        <v>10</v>
      </c>
      <c r="BR547" s="688">
        <f t="shared" si="3682"/>
        <v>58</v>
      </c>
      <c r="BS547" s="649">
        <f t="shared" si="3682"/>
        <v>10</v>
      </c>
      <c r="BT547" s="646"/>
      <c r="BU547" s="688">
        <f t="shared" ref="BU547:BV547" si="3683">+BU546</f>
        <v>63</v>
      </c>
      <c r="BV547" s="649">
        <f t="shared" si="3683"/>
        <v>13</v>
      </c>
      <c r="BW547" s="688">
        <f>+BW324</f>
        <v>1</v>
      </c>
      <c r="BX547" s="649">
        <v>0</v>
      </c>
      <c r="BY547" s="647"/>
      <c r="BZ547" s="399"/>
      <c r="CA547" s="647"/>
      <c r="CB547" s="647"/>
      <c r="CC547" s="647"/>
      <c r="CD547" s="647"/>
      <c r="CE547" s="647"/>
      <c r="CF547" s="647"/>
      <c r="CG547" s="647"/>
      <c r="CH547" s="647"/>
    </row>
    <row r="548" spans="1:86" ht="15.75" hidden="1" thickTop="1">
      <c r="A548" t="s">
        <v>801</v>
      </c>
      <c r="D548" s="16" t="s">
        <v>2788</v>
      </c>
      <c r="E548" t="s">
        <v>822</v>
      </c>
      <c r="G548" s="16" t="s">
        <v>826</v>
      </c>
      <c r="K548" s="614">
        <f>SUM(K332:K338)</f>
        <v>16</v>
      </c>
      <c r="L548" s="615">
        <f>SUM(L332:L338)</f>
        <v>15</v>
      </c>
      <c r="M548" s="614">
        <f t="shared" ref="M548:Z548" si="3684">SUM(M332:M338)</f>
        <v>16</v>
      </c>
      <c r="N548" s="615">
        <f t="shared" si="3684"/>
        <v>15</v>
      </c>
      <c r="O548" s="614">
        <f t="shared" si="3684"/>
        <v>20</v>
      </c>
      <c r="P548" s="615">
        <f t="shared" si="3684"/>
        <v>15</v>
      </c>
      <c r="Q548" s="614">
        <f>SUM(Q332:Q338)</f>
        <v>18</v>
      </c>
      <c r="R548" s="615">
        <f>SUM(R332:R338)</f>
        <v>20</v>
      </c>
      <c r="S548" s="614">
        <f>SUM(S332:S338)</f>
        <v>13</v>
      </c>
      <c r="T548" s="615">
        <f>SUM(T332:T338)</f>
        <v>14</v>
      </c>
      <c r="U548" s="614">
        <f t="shared" si="3684"/>
        <v>13</v>
      </c>
      <c r="V548" s="615">
        <f t="shared" si="3684"/>
        <v>13</v>
      </c>
      <c r="W548" s="614">
        <f>SUM(W332:W338)</f>
        <v>4</v>
      </c>
      <c r="X548" s="615">
        <f>SUM(X332:X338)</f>
        <v>31</v>
      </c>
      <c r="Y548" s="614">
        <f t="shared" si="3684"/>
        <v>3</v>
      </c>
      <c r="Z548" s="615">
        <f t="shared" si="3684"/>
        <v>0</v>
      </c>
      <c r="AA548" s="614">
        <f>SUM(AA332:AA338)</f>
        <v>3</v>
      </c>
      <c r="AB548" s="615">
        <f>SUM(AB332:AB338)</f>
        <v>0</v>
      </c>
      <c r="AC548" s="614">
        <f t="shared" ref="AC548:AP548" si="3685">SUM(AC332:AC336)</f>
        <v>0</v>
      </c>
      <c r="AD548" s="615">
        <f t="shared" si="3685"/>
        <v>0</v>
      </c>
      <c r="AE548" s="614">
        <f t="shared" si="3685"/>
        <v>1</v>
      </c>
      <c r="AF548" s="615">
        <f t="shared" si="3685"/>
        <v>0</v>
      </c>
      <c r="AG548" s="614">
        <f t="shared" si="3685"/>
        <v>0</v>
      </c>
      <c r="AH548" s="615">
        <f t="shared" si="3685"/>
        <v>0</v>
      </c>
      <c r="AI548" s="614">
        <f t="shared" si="3685"/>
        <v>0</v>
      </c>
      <c r="AJ548" s="615">
        <f t="shared" si="3685"/>
        <v>0</v>
      </c>
      <c r="AK548" s="614">
        <f t="shared" si="3685"/>
        <v>0</v>
      </c>
      <c r="AL548" s="615">
        <f t="shared" si="3685"/>
        <v>0</v>
      </c>
      <c r="AM548" s="614">
        <f t="shared" si="3685"/>
        <v>0</v>
      </c>
      <c r="AN548" s="615">
        <f t="shared" si="3685"/>
        <v>0</v>
      </c>
      <c r="AO548" s="614">
        <f t="shared" si="3685"/>
        <v>0</v>
      </c>
      <c r="AP548" s="615">
        <f t="shared" si="3685"/>
        <v>0</v>
      </c>
      <c r="AR548" s="614">
        <f t="shared" ref="AR548:AW548" si="3686">SUM(AR332:AR336)</f>
        <v>0</v>
      </c>
      <c r="AS548" s="615">
        <f t="shared" si="3686"/>
        <v>0</v>
      </c>
      <c r="AT548" s="614">
        <f t="shared" si="3686"/>
        <v>0</v>
      </c>
      <c r="AU548" s="615">
        <f t="shared" si="3686"/>
        <v>0</v>
      </c>
      <c r="AV548" s="614">
        <f t="shared" si="3686"/>
        <v>0</v>
      </c>
      <c r="AW548" s="615">
        <f t="shared" si="3686"/>
        <v>0</v>
      </c>
      <c r="AX548" s="614">
        <f t="shared" ref="AX548:BA548" si="3687">SUM(AX332:AX338)</f>
        <v>0</v>
      </c>
      <c r="AY548" s="615">
        <f t="shared" si="3687"/>
        <v>0</v>
      </c>
      <c r="AZ548" s="614">
        <f t="shared" si="3687"/>
        <v>0</v>
      </c>
      <c r="BA548" s="615">
        <f t="shared" si="3687"/>
        <v>0</v>
      </c>
      <c r="BB548" s="614">
        <f>SUM(BB332:BB336)</f>
        <v>0</v>
      </c>
      <c r="BC548" s="615">
        <f>SUM(BC332:BC336)</f>
        <v>0</v>
      </c>
      <c r="BD548" s="614">
        <f>SUM(BD332:BD336)</f>
        <v>0</v>
      </c>
      <c r="BE548" s="615">
        <f>SUM(BE332:BE336)</f>
        <v>0</v>
      </c>
      <c r="BF548" s="614">
        <f t="shared" ref="BF548:BQ548" si="3688">SUM(BF332:BF338)</f>
        <v>0</v>
      </c>
      <c r="BG548" s="615">
        <f t="shared" si="3688"/>
        <v>0</v>
      </c>
      <c r="BH548" s="614">
        <f>SUM(BH332:BH336)</f>
        <v>0</v>
      </c>
      <c r="BI548" s="615">
        <f>SUM(BI332:BI336)</f>
        <v>0</v>
      </c>
      <c r="BJ548" s="614">
        <f t="shared" si="3688"/>
        <v>0</v>
      </c>
      <c r="BK548" s="615">
        <f t="shared" si="3688"/>
        <v>0</v>
      </c>
      <c r="BL548" s="614">
        <f>SUM(BL332:BL336)</f>
        <v>0</v>
      </c>
      <c r="BM548" s="615">
        <f>SUM(BM332:BM336)</f>
        <v>0</v>
      </c>
      <c r="BN548" s="614">
        <f t="shared" si="3688"/>
        <v>0</v>
      </c>
      <c r="BO548" s="615">
        <f t="shared" si="3688"/>
        <v>0</v>
      </c>
      <c r="BP548" s="614">
        <f t="shared" si="3688"/>
        <v>0</v>
      </c>
      <c r="BQ548" s="615">
        <f t="shared" si="3688"/>
        <v>0</v>
      </c>
      <c r="BR548" s="614">
        <f t="shared" ref="BR548:BS548" si="3689">SUM(BR332:BR338)</f>
        <v>0</v>
      </c>
      <c r="BS548" s="615">
        <f t="shared" si="3689"/>
        <v>0</v>
      </c>
      <c r="BU548" s="614">
        <f>SUM(BU332:BU338)</f>
        <v>2</v>
      </c>
      <c r="BV548" s="615">
        <f t="shared" ref="BV548" si="3690">SUM(BV332:BV338)</f>
        <v>0</v>
      </c>
      <c r="BW548" s="614">
        <f>SUM(BW332:BW338)</f>
        <v>2</v>
      </c>
      <c r="BX548" s="615">
        <f>SUM(BX332:BX336)</f>
        <v>0</v>
      </c>
      <c r="BY548" s="614">
        <f>SUM(BY332:BY338)</f>
        <v>2</v>
      </c>
      <c r="BZ548" s="615">
        <f>SUM(BZ332:BZ336)</f>
        <v>0</v>
      </c>
    </row>
    <row r="549" spans="1:86" s="398" customFormat="1" ht="12.75" hidden="1" thickTop="1">
      <c r="A549" s="398" t="s">
        <v>801</v>
      </c>
      <c r="D549" s="399" t="s">
        <v>174</v>
      </c>
      <c r="G549" s="399" t="s">
        <v>826</v>
      </c>
      <c r="H549" s="644"/>
      <c r="I549" s="645"/>
      <c r="J549" s="645"/>
      <c r="K549" s="164">
        <f>+K548</f>
        <v>16</v>
      </c>
      <c r="L549" s="166">
        <f>+L548</f>
        <v>15</v>
      </c>
      <c r="M549" s="164">
        <f t="shared" ref="M549:P549" si="3691">+M548</f>
        <v>16</v>
      </c>
      <c r="N549" s="166">
        <f t="shared" si="3691"/>
        <v>15</v>
      </c>
      <c r="O549" s="164">
        <f t="shared" si="3691"/>
        <v>20</v>
      </c>
      <c r="P549" s="166">
        <f t="shared" si="3691"/>
        <v>15</v>
      </c>
      <c r="Q549" s="164">
        <v>0</v>
      </c>
      <c r="R549" s="166">
        <v>0</v>
      </c>
      <c r="S549" s="164">
        <f>+S338</f>
        <v>2</v>
      </c>
      <c r="T549" s="166">
        <f>+T338</f>
        <v>5</v>
      </c>
      <c r="U549" s="164">
        <f>+U548</f>
        <v>13</v>
      </c>
      <c r="V549" s="166">
        <f>+V548</f>
        <v>13</v>
      </c>
      <c r="W549" s="164">
        <v>0</v>
      </c>
      <c r="X549" s="166">
        <v>0</v>
      </c>
      <c r="Y549" s="164">
        <f>+Y548</f>
        <v>3</v>
      </c>
      <c r="Z549" s="166">
        <f>+Z548</f>
        <v>0</v>
      </c>
      <c r="AA549" s="164">
        <f>+AA338</f>
        <v>1</v>
      </c>
      <c r="AB549" s="166">
        <v>0</v>
      </c>
      <c r="AC549" s="164">
        <v>0</v>
      </c>
      <c r="AD549" s="166">
        <v>0</v>
      </c>
      <c r="AE549" s="164">
        <v>0</v>
      </c>
      <c r="AF549" s="166">
        <v>0</v>
      </c>
      <c r="AG549" s="164">
        <v>0</v>
      </c>
      <c r="AH549" s="166">
        <v>0</v>
      </c>
      <c r="AI549" s="164">
        <f>+AI548</f>
        <v>0</v>
      </c>
      <c r="AJ549" s="166">
        <f>+AJ548</f>
        <v>0</v>
      </c>
      <c r="AK549" s="164">
        <f>+AK548</f>
        <v>0</v>
      </c>
      <c r="AL549" s="166">
        <f>+AL548</f>
        <v>0</v>
      </c>
      <c r="AM549" s="164">
        <v>0</v>
      </c>
      <c r="AN549" s="166">
        <v>0</v>
      </c>
      <c r="AO549" s="164">
        <f>+AO338</f>
        <v>0</v>
      </c>
      <c r="AP549" s="166">
        <v>0</v>
      </c>
      <c r="AQ549" s="646"/>
      <c r="AR549" s="164">
        <f>+AR548</f>
        <v>0</v>
      </c>
      <c r="AS549" s="166">
        <f>+AS548</f>
        <v>0</v>
      </c>
      <c r="AT549" s="164">
        <f t="shared" ref="AT549:BS549" si="3692">+AT548</f>
        <v>0</v>
      </c>
      <c r="AU549" s="166">
        <f t="shared" si="3692"/>
        <v>0</v>
      </c>
      <c r="AV549" s="164">
        <f t="shared" si="3692"/>
        <v>0</v>
      </c>
      <c r="AW549" s="166">
        <f t="shared" si="3692"/>
        <v>0</v>
      </c>
      <c r="AX549" s="164">
        <f t="shared" si="3692"/>
        <v>0</v>
      </c>
      <c r="AY549" s="166">
        <f t="shared" si="3692"/>
        <v>0</v>
      </c>
      <c r="AZ549" s="164">
        <f t="shared" si="3692"/>
        <v>0</v>
      </c>
      <c r="BA549" s="166">
        <f t="shared" si="3692"/>
        <v>0</v>
      </c>
      <c r="BB549" s="164">
        <f t="shared" si="3692"/>
        <v>0</v>
      </c>
      <c r="BC549" s="166">
        <f t="shared" si="3692"/>
        <v>0</v>
      </c>
      <c r="BD549" s="164">
        <f t="shared" si="3692"/>
        <v>0</v>
      </c>
      <c r="BE549" s="166">
        <f t="shared" si="3692"/>
        <v>0</v>
      </c>
      <c r="BF549" s="164">
        <f t="shared" si="3692"/>
        <v>0</v>
      </c>
      <c r="BG549" s="166">
        <f t="shared" si="3692"/>
        <v>0</v>
      </c>
      <c r="BH549" s="164">
        <f t="shared" si="3692"/>
        <v>0</v>
      </c>
      <c r="BI549" s="166">
        <f t="shared" si="3692"/>
        <v>0</v>
      </c>
      <c r="BJ549" s="164">
        <f t="shared" si="3692"/>
        <v>0</v>
      </c>
      <c r="BK549" s="166">
        <f t="shared" si="3692"/>
        <v>0</v>
      </c>
      <c r="BL549" s="164">
        <f t="shared" si="3692"/>
        <v>0</v>
      </c>
      <c r="BM549" s="166">
        <f t="shared" si="3692"/>
        <v>0</v>
      </c>
      <c r="BN549" s="164">
        <f t="shared" si="3692"/>
        <v>0</v>
      </c>
      <c r="BO549" s="166">
        <f t="shared" si="3692"/>
        <v>0</v>
      </c>
      <c r="BP549" s="164">
        <f t="shared" si="3692"/>
        <v>0</v>
      </c>
      <c r="BQ549" s="166">
        <f t="shared" si="3692"/>
        <v>0</v>
      </c>
      <c r="BR549" s="164">
        <f t="shared" si="3692"/>
        <v>0</v>
      </c>
      <c r="BS549" s="166">
        <f t="shared" si="3692"/>
        <v>0</v>
      </c>
      <c r="BT549" s="646"/>
      <c r="BU549" s="164">
        <f t="shared" ref="BU549:BZ551" si="3693">+BU548</f>
        <v>2</v>
      </c>
      <c r="BV549" s="166">
        <f t="shared" si="3693"/>
        <v>0</v>
      </c>
      <c r="BW549" s="164">
        <f t="shared" si="3693"/>
        <v>2</v>
      </c>
      <c r="BX549" s="166">
        <f t="shared" si="3693"/>
        <v>0</v>
      </c>
      <c r="BY549" s="647"/>
      <c r="BZ549" s="399"/>
      <c r="CA549" s="647"/>
      <c r="CB549" s="647"/>
      <c r="CC549" s="647"/>
      <c r="CD549" s="647"/>
      <c r="CE549" s="647"/>
      <c r="CF549" s="647"/>
      <c r="CG549" s="647"/>
      <c r="CH549" s="647"/>
    </row>
    <row r="550" spans="1:86" ht="15.75" hidden="1" thickTop="1">
      <c r="A550" t="s">
        <v>1529</v>
      </c>
      <c r="D550" s="407" t="s">
        <v>172</v>
      </c>
      <c r="E550" s="37" t="s">
        <v>821</v>
      </c>
      <c r="F550" s="126"/>
      <c r="G550" s="16" t="s">
        <v>834</v>
      </c>
      <c r="K550" s="614">
        <f>SUM(K340:K375)</f>
        <v>2</v>
      </c>
      <c r="L550" s="615">
        <f>SUM(L340:L375)</f>
        <v>0</v>
      </c>
      <c r="M550" s="614">
        <f>SUM(M340:M375)</f>
        <v>3</v>
      </c>
      <c r="N550" s="615">
        <f t="shared" ref="N550:AP550" si="3694">SUM(N340:N375)</f>
        <v>0</v>
      </c>
      <c r="O550" s="614">
        <f t="shared" si="3694"/>
        <v>2</v>
      </c>
      <c r="P550" s="615">
        <f t="shared" si="3694"/>
        <v>0</v>
      </c>
      <c r="Q550" s="614">
        <f t="shared" si="3694"/>
        <v>3</v>
      </c>
      <c r="R550" s="615">
        <f t="shared" si="3694"/>
        <v>0</v>
      </c>
      <c r="S550" s="614">
        <f t="shared" si="3694"/>
        <v>3</v>
      </c>
      <c r="T550" s="615">
        <f t="shared" si="3694"/>
        <v>0</v>
      </c>
      <c r="U550" s="614">
        <f t="shared" si="3694"/>
        <v>3</v>
      </c>
      <c r="V550" s="615">
        <f t="shared" si="3694"/>
        <v>0</v>
      </c>
      <c r="W550" s="614">
        <f t="shared" si="3694"/>
        <v>2</v>
      </c>
      <c r="X550" s="615">
        <f t="shared" si="3694"/>
        <v>0</v>
      </c>
      <c r="Y550" s="614">
        <f t="shared" si="3694"/>
        <v>8</v>
      </c>
      <c r="Z550" s="615">
        <f t="shared" si="3694"/>
        <v>1</v>
      </c>
      <c r="AA550" s="614">
        <f t="shared" si="3694"/>
        <v>9</v>
      </c>
      <c r="AB550" s="615">
        <f t="shared" si="3694"/>
        <v>2</v>
      </c>
      <c r="AC550" s="614">
        <f t="shared" si="3694"/>
        <v>18</v>
      </c>
      <c r="AD550" s="615">
        <f t="shared" si="3694"/>
        <v>13</v>
      </c>
      <c r="AE550" s="614">
        <f t="shared" si="3694"/>
        <v>7</v>
      </c>
      <c r="AF550" s="615">
        <f t="shared" si="3694"/>
        <v>10</v>
      </c>
      <c r="AG550" s="614">
        <f t="shared" si="3694"/>
        <v>7</v>
      </c>
      <c r="AH550" s="615">
        <f t="shared" si="3694"/>
        <v>11.000039999999998</v>
      </c>
      <c r="AI550" s="614">
        <f t="shared" si="3694"/>
        <v>5</v>
      </c>
      <c r="AJ550" s="615">
        <f t="shared" si="3694"/>
        <v>7</v>
      </c>
      <c r="AK550" s="614">
        <f t="shared" si="3694"/>
        <v>2</v>
      </c>
      <c r="AL550" s="615">
        <f t="shared" si="3694"/>
        <v>5</v>
      </c>
      <c r="AM550" s="614">
        <f t="shared" si="3694"/>
        <v>4</v>
      </c>
      <c r="AN550" s="615">
        <f t="shared" si="3694"/>
        <v>5</v>
      </c>
      <c r="AO550" s="614">
        <f t="shared" si="3694"/>
        <v>4</v>
      </c>
      <c r="AP550" s="615">
        <f t="shared" si="3694"/>
        <v>5</v>
      </c>
      <c r="AR550" s="614">
        <f t="shared" ref="AR550:AS550" si="3695">SUM(AR340:AR375)</f>
        <v>7</v>
      </c>
      <c r="AS550" s="615">
        <f t="shared" si="3695"/>
        <v>7</v>
      </c>
      <c r="AT550" s="614">
        <f t="shared" ref="AT550:BC550" si="3696">SUM(AT340:AT375)</f>
        <v>5</v>
      </c>
      <c r="AU550" s="615">
        <f t="shared" si="3696"/>
        <v>1</v>
      </c>
      <c r="AV550" s="614">
        <f t="shared" si="3696"/>
        <v>7</v>
      </c>
      <c r="AW550" s="615">
        <f t="shared" si="3696"/>
        <v>3</v>
      </c>
      <c r="AX550" s="614">
        <f t="shared" si="3696"/>
        <v>5</v>
      </c>
      <c r="AY550" s="615">
        <f t="shared" si="3696"/>
        <v>0</v>
      </c>
      <c r="AZ550" s="614">
        <f t="shared" si="3696"/>
        <v>5</v>
      </c>
      <c r="BA550" s="615">
        <f t="shared" si="3696"/>
        <v>0</v>
      </c>
      <c r="BB550" s="614">
        <f t="shared" si="3696"/>
        <v>9</v>
      </c>
      <c r="BC550" s="615">
        <f t="shared" si="3696"/>
        <v>1</v>
      </c>
      <c r="BD550" s="614">
        <f t="shared" ref="BD550:BG550" si="3697">SUM(BD340:BD375)</f>
        <v>7</v>
      </c>
      <c r="BE550" s="615">
        <f t="shared" si="3697"/>
        <v>4</v>
      </c>
      <c r="BF550" s="614">
        <f t="shared" si="3697"/>
        <v>6</v>
      </c>
      <c r="BG550" s="615">
        <f t="shared" si="3697"/>
        <v>1</v>
      </c>
      <c r="BH550" s="614">
        <f t="shared" ref="BH550:BK550" si="3698">SUM(BH340:BH375)</f>
        <v>10</v>
      </c>
      <c r="BI550" s="615">
        <f t="shared" si="3698"/>
        <v>3</v>
      </c>
      <c r="BJ550" s="614">
        <f t="shared" si="3698"/>
        <v>10</v>
      </c>
      <c r="BK550" s="615">
        <f t="shared" si="3698"/>
        <v>3</v>
      </c>
      <c r="BL550" s="614">
        <f t="shared" ref="BL550:BO550" si="3699">SUM(BL340:BL375)</f>
        <v>6</v>
      </c>
      <c r="BM550" s="615">
        <f t="shared" si="3699"/>
        <v>3</v>
      </c>
      <c r="BN550" s="614">
        <f t="shared" si="3699"/>
        <v>4</v>
      </c>
      <c r="BO550" s="615">
        <f t="shared" si="3699"/>
        <v>2</v>
      </c>
      <c r="BP550" s="614">
        <f t="shared" ref="BP550:BQ550" si="3700">SUM(BP340:BP375)</f>
        <v>4</v>
      </c>
      <c r="BQ550" s="615">
        <f t="shared" si="3700"/>
        <v>2</v>
      </c>
      <c r="BR550" s="614">
        <f t="shared" ref="BR550:BZ550" si="3701">SUM(BR340:BR375)</f>
        <v>4</v>
      </c>
      <c r="BS550" s="615">
        <f t="shared" si="3701"/>
        <v>2</v>
      </c>
      <c r="BU550" s="614">
        <f t="shared" si="3701"/>
        <v>6</v>
      </c>
      <c r="BV550" s="615">
        <f t="shared" si="3701"/>
        <v>6</v>
      </c>
      <c r="BW550" s="614">
        <f t="shared" si="3701"/>
        <v>6</v>
      </c>
      <c r="BX550" s="615">
        <f t="shared" si="3701"/>
        <v>7</v>
      </c>
      <c r="BY550" s="614">
        <f t="shared" si="3701"/>
        <v>6</v>
      </c>
      <c r="BZ550" s="615">
        <f t="shared" si="3701"/>
        <v>6</v>
      </c>
    </row>
    <row r="551" spans="1:86" s="398" customFormat="1" ht="12.75" hidden="1" thickTop="1">
      <c r="A551" s="398" t="s">
        <v>1529</v>
      </c>
      <c r="D551" s="399" t="s">
        <v>172</v>
      </c>
      <c r="G551" s="399" t="s">
        <v>834</v>
      </c>
      <c r="H551" s="644"/>
      <c r="I551" s="645"/>
      <c r="J551" s="645"/>
      <c r="K551" s="392">
        <f>SUBTOTAL(9,K348:K366)+K343+K341+K340</f>
        <v>0</v>
      </c>
      <c r="L551" s="166">
        <v>0</v>
      </c>
      <c r="M551" s="392">
        <f>+M550-M372-M370-M347-M346-M371</f>
        <v>0</v>
      </c>
      <c r="N551" s="166">
        <v>0</v>
      </c>
      <c r="O551" s="392">
        <f>+O550</f>
        <v>2</v>
      </c>
      <c r="P551" s="166">
        <v>0</v>
      </c>
      <c r="Q551" s="392">
        <v>0</v>
      </c>
      <c r="R551" s="166">
        <v>0</v>
      </c>
      <c r="S551" s="392">
        <f>+S374+S375</f>
        <v>0</v>
      </c>
      <c r="T551" s="166">
        <v>0</v>
      </c>
      <c r="U551" s="392">
        <f>+U550</f>
        <v>3</v>
      </c>
      <c r="V551" s="166">
        <v>0</v>
      </c>
      <c r="W551" s="392">
        <v>0</v>
      </c>
      <c r="X551" s="166">
        <v>0</v>
      </c>
      <c r="Y551" s="392">
        <f>+Y346+Y343</f>
        <v>5</v>
      </c>
      <c r="Z551" s="166">
        <f>+Z346</f>
        <v>1</v>
      </c>
      <c r="AA551" s="392">
        <v>0</v>
      </c>
      <c r="AB551" s="166">
        <v>0</v>
      </c>
      <c r="AC551" s="392">
        <v>0</v>
      </c>
      <c r="AD551" s="166">
        <v>0</v>
      </c>
      <c r="AE551" s="392">
        <f>+AE550</f>
        <v>7</v>
      </c>
      <c r="AF551" s="166">
        <f>+AF550</f>
        <v>10</v>
      </c>
      <c r="AG551" s="392">
        <v>0</v>
      </c>
      <c r="AH551" s="166">
        <v>0</v>
      </c>
      <c r="AI551" s="392">
        <f>+AI550</f>
        <v>5</v>
      </c>
      <c r="AJ551" s="166">
        <f>+AJ550</f>
        <v>7</v>
      </c>
      <c r="AK551" s="392">
        <f>+AK550</f>
        <v>2</v>
      </c>
      <c r="AL551" s="166">
        <f>+AL550</f>
        <v>5</v>
      </c>
      <c r="AM551" s="392">
        <v>0</v>
      </c>
      <c r="AN551" s="166">
        <v>0</v>
      </c>
      <c r="AO551" s="392">
        <f>+AO550-AO346</f>
        <v>3</v>
      </c>
      <c r="AP551" s="166">
        <f>+AP550</f>
        <v>5</v>
      </c>
      <c r="AQ551" s="646"/>
      <c r="AR551" s="392">
        <v>0</v>
      </c>
      <c r="AS551" s="166">
        <v>0</v>
      </c>
      <c r="AT551" s="392">
        <f>+AT550</f>
        <v>5</v>
      </c>
      <c r="AU551" s="166">
        <f>+AU550</f>
        <v>1</v>
      </c>
      <c r="AV551" s="392">
        <f>+AV550-AV372-AV366-AV348-AV346</f>
        <v>2</v>
      </c>
      <c r="AW551" s="166">
        <v>0</v>
      </c>
      <c r="AX551" s="392">
        <f t="shared" ref="AX551:BA551" si="3702">+AX550</f>
        <v>5</v>
      </c>
      <c r="AY551" s="166">
        <f t="shared" si="3702"/>
        <v>0</v>
      </c>
      <c r="AZ551" s="392">
        <f t="shared" si="3702"/>
        <v>5</v>
      </c>
      <c r="BA551" s="166">
        <f t="shared" si="3702"/>
        <v>0</v>
      </c>
      <c r="BB551" s="392">
        <v>0</v>
      </c>
      <c r="BC551" s="166">
        <v>0</v>
      </c>
      <c r="BD551" s="392">
        <v>0</v>
      </c>
      <c r="BE551" s="166">
        <v>0</v>
      </c>
      <c r="BF551" s="392">
        <v>0</v>
      </c>
      <c r="BG551" s="166">
        <f>+BG348</f>
        <v>1</v>
      </c>
      <c r="BH551" s="392">
        <v>0</v>
      </c>
      <c r="BI551" s="166">
        <v>0</v>
      </c>
      <c r="BJ551" s="392">
        <f t="shared" ref="BJ551" si="3703">+BJ550</f>
        <v>10</v>
      </c>
      <c r="BK551" s="166">
        <f t="shared" ref="BK551" si="3704">+BK550</f>
        <v>3</v>
      </c>
      <c r="BL551" s="392">
        <v>0</v>
      </c>
      <c r="BM551" s="166">
        <v>0</v>
      </c>
      <c r="BN551" s="392">
        <f t="shared" ref="BN551" si="3705">+BN550</f>
        <v>4</v>
      </c>
      <c r="BO551" s="166">
        <f t="shared" ref="BO551" si="3706">+BO550</f>
        <v>2</v>
      </c>
      <c r="BP551" s="392">
        <f t="shared" ref="BP551" si="3707">+BP550</f>
        <v>4</v>
      </c>
      <c r="BQ551" s="166">
        <f t="shared" ref="BQ551" si="3708">+BQ550</f>
        <v>2</v>
      </c>
      <c r="BR551" s="392"/>
      <c r="BS551" s="166"/>
      <c r="BT551" s="646"/>
      <c r="BU551" s="164">
        <f t="shared" si="3693"/>
        <v>6</v>
      </c>
      <c r="BV551" s="166">
        <f t="shared" si="3693"/>
        <v>6</v>
      </c>
      <c r="BW551" s="647"/>
      <c r="BX551" s="647"/>
      <c r="BY551" s="164">
        <f t="shared" si="3693"/>
        <v>6</v>
      </c>
      <c r="BZ551" s="166">
        <f t="shared" si="3693"/>
        <v>6</v>
      </c>
      <c r="CA551" s="647"/>
      <c r="CB551" s="647"/>
      <c r="CC551" s="647"/>
      <c r="CD551" s="647"/>
      <c r="CE551" s="647"/>
      <c r="CF551" s="647"/>
      <c r="CG551" s="647"/>
      <c r="CH551" s="647"/>
    </row>
    <row r="552" spans="1:86" ht="15.75" hidden="1" thickTop="1">
      <c r="A552" t="s">
        <v>1042</v>
      </c>
      <c r="D552" s="16" t="s">
        <v>668</v>
      </c>
      <c r="E552" t="s">
        <v>819</v>
      </c>
      <c r="G552" s="16" t="s">
        <v>906</v>
      </c>
      <c r="K552" s="614">
        <f>SUM(K377:K411)</f>
        <v>5</v>
      </c>
      <c r="L552" s="615">
        <f>SUM(L377:L411)</f>
        <v>0</v>
      </c>
      <c r="M552" s="614">
        <f t="shared" ref="M552:AP552" si="3709">SUM(M377:M411)</f>
        <v>11</v>
      </c>
      <c r="N552" s="615">
        <f t="shared" si="3709"/>
        <v>2</v>
      </c>
      <c r="O552" s="614">
        <f t="shared" si="3709"/>
        <v>17</v>
      </c>
      <c r="P552" s="615">
        <f t="shared" si="3709"/>
        <v>9</v>
      </c>
      <c r="Q552" s="614">
        <f t="shared" si="3709"/>
        <v>21</v>
      </c>
      <c r="R552" s="615">
        <f t="shared" si="3709"/>
        <v>23</v>
      </c>
      <c r="S552" s="614">
        <f t="shared" si="3709"/>
        <v>19</v>
      </c>
      <c r="T552" s="615">
        <f t="shared" si="3709"/>
        <v>15</v>
      </c>
      <c r="U552" s="614">
        <f t="shared" si="3709"/>
        <v>18</v>
      </c>
      <c r="V552" s="615">
        <f t="shared" si="3709"/>
        <v>8</v>
      </c>
      <c r="W552" s="614">
        <f t="shared" si="3709"/>
        <v>18</v>
      </c>
      <c r="X552" s="615">
        <f t="shared" si="3709"/>
        <v>4</v>
      </c>
      <c r="Y552" s="614">
        <f t="shared" si="3709"/>
        <v>18</v>
      </c>
      <c r="Z552" s="615">
        <f t="shared" si="3709"/>
        <v>8</v>
      </c>
      <c r="AA552" s="614">
        <f t="shared" si="3709"/>
        <v>20</v>
      </c>
      <c r="AB552" s="615">
        <f t="shared" si="3709"/>
        <v>10</v>
      </c>
      <c r="AC552" s="614">
        <f t="shared" si="3709"/>
        <v>21</v>
      </c>
      <c r="AD552" s="615">
        <f t="shared" si="3709"/>
        <v>21</v>
      </c>
      <c r="AE552" s="614">
        <f t="shared" si="3709"/>
        <v>16</v>
      </c>
      <c r="AF552" s="615">
        <f t="shared" si="3709"/>
        <v>13</v>
      </c>
      <c r="AG552" s="614">
        <f t="shared" si="3709"/>
        <v>21</v>
      </c>
      <c r="AH552" s="615">
        <f t="shared" si="3709"/>
        <v>11</v>
      </c>
      <c r="AI552" s="614">
        <f t="shared" si="3709"/>
        <v>10</v>
      </c>
      <c r="AJ552" s="615">
        <f t="shared" si="3709"/>
        <v>9</v>
      </c>
      <c r="AK552" s="614">
        <f t="shared" si="3709"/>
        <v>8</v>
      </c>
      <c r="AL552" s="615">
        <f t="shared" si="3709"/>
        <v>6</v>
      </c>
      <c r="AM552" s="614">
        <f t="shared" si="3709"/>
        <v>13</v>
      </c>
      <c r="AN552" s="615">
        <f t="shared" si="3709"/>
        <v>16</v>
      </c>
      <c r="AO552" s="614">
        <f t="shared" si="3709"/>
        <v>9</v>
      </c>
      <c r="AP552" s="615">
        <f t="shared" si="3709"/>
        <v>14</v>
      </c>
      <c r="AR552" s="614">
        <f t="shared" ref="AR552:AS552" si="3710">SUM(AR377:AR411)</f>
        <v>24</v>
      </c>
      <c r="AS552" s="615">
        <f t="shared" si="3710"/>
        <v>11</v>
      </c>
      <c r="AT552" s="614">
        <f t="shared" ref="AT552:BC552" si="3711">SUM(AT377:AT411)</f>
        <v>17</v>
      </c>
      <c r="AU552" s="615">
        <f t="shared" si="3711"/>
        <v>10</v>
      </c>
      <c r="AV552" s="614">
        <f t="shared" si="3711"/>
        <v>28</v>
      </c>
      <c r="AW552" s="615">
        <f t="shared" si="3711"/>
        <v>7</v>
      </c>
      <c r="AX552" s="614">
        <f t="shared" si="3711"/>
        <v>14</v>
      </c>
      <c r="AY552" s="615">
        <f t="shared" si="3711"/>
        <v>4</v>
      </c>
      <c r="AZ552" s="614">
        <f t="shared" si="3711"/>
        <v>15</v>
      </c>
      <c r="BA552" s="615">
        <f t="shared" si="3711"/>
        <v>4</v>
      </c>
      <c r="BB552" s="614">
        <f t="shared" si="3711"/>
        <v>14</v>
      </c>
      <c r="BC552" s="615">
        <f t="shared" si="3711"/>
        <v>1</v>
      </c>
      <c r="BD552" s="614">
        <f>SUM(BD377:BD411)</f>
        <v>23</v>
      </c>
      <c r="BE552" s="615">
        <f>SUM(BE377:BE411)</f>
        <v>1</v>
      </c>
      <c r="BF552" s="614">
        <f t="shared" ref="BF552:BG552" si="3712">SUM(BF377:BF411)</f>
        <v>35</v>
      </c>
      <c r="BG552" s="615">
        <f t="shared" si="3712"/>
        <v>5</v>
      </c>
      <c r="BH552" s="614">
        <f t="shared" ref="BH552:BK552" si="3713">SUM(BH377:BH411)</f>
        <v>20</v>
      </c>
      <c r="BI552" s="615">
        <f t="shared" si="3713"/>
        <v>2</v>
      </c>
      <c r="BJ552" s="614">
        <f t="shared" si="3713"/>
        <v>20</v>
      </c>
      <c r="BK552" s="615">
        <f t="shared" si="3713"/>
        <v>1</v>
      </c>
      <c r="BL552" s="614">
        <f t="shared" ref="BL552:BO552" si="3714">SUM(BL377:BL411)</f>
        <v>22</v>
      </c>
      <c r="BM552" s="615">
        <f t="shared" si="3714"/>
        <v>1</v>
      </c>
      <c r="BN552" s="614">
        <f t="shared" si="3714"/>
        <v>22</v>
      </c>
      <c r="BO552" s="615">
        <f t="shared" si="3714"/>
        <v>1</v>
      </c>
      <c r="BP552" s="614">
        <f t="shared" ref="BP552:BQ552" si="3715">SUM(BP377:BP411)</f>
        <v>22</v>
      </c>
      <c r="BQ552" s="615">
        <f t="shared" si="3715"/>
        <v>1</v>
      </c>
      <c r="BR552" s="614">
        <f t="shared" ref="BR552:BS552" si="3716">SUM(BR377:BR411)</f>
        <v>22</v>
      </c>
      <c r="BS552" s="615">
        <f t="shared" si="3716"/>
        <v>1</v>
      </c>
      <c r="BU552" s="614">
        <f t="shared" ref="BU552:BV552" si="3717">SUM(BU377:BU411)</f>
        <v>34</v>
      </c>
      <c r="BV552" s="615">
        <f t="shared" si="3717"/>
        <v>1</v>
      </c>
      <c r="BW552" s="614">
        <f t="shared" ref="BW552:BX552" si="3718">SUM(BW377:BW411)</f>
        <v>34</v>
      </c>
      <c r="BX552" s="615">
        <f t="shared" si="3718"/>
        <v>2</v>
      </c>
      <c r="BY552" s="614">
        <f t="shared" ref="BY552:BZ552" si="3719">SUM(BY377:BY411)</f>
        <v>34</v>
      </c>
      <c r="BZ552" s="615">
        <f t="shared" si="3719"/>
        <v>1</v>
      </c>
    </row>
    <row r="553" spans="1:86" s="398" customFormat="1" ht="12.75" hidden="1" thickTop="1">
      <c r="A553" s="398" t="s">
        <v>1042</v>
      </c>
      <c r="D553" s="399" t="s">
        <v>668</v>
      </c>
      <c r="G553" s="399" t="s">
        <v>906</v>
      </c>
      <c r="H553" s="644"/>
      <c r="I553" s="645"/>
      <c r="J553" s="645"/>
      <c r="K553" s="392">
        <f>+K411+K410+K403+K402</f>
        <v>0</v>
      </c>
      <c r="L553" s="166">
        <v>0</v>
      </c>
      <c r="M553" s="392">
        <f>+M381</f>
        <v>2</v>
      </c>
      <c r="N553" s="166">
        <v>0</v>
      </c>
      <c r="O553" s="392">
        <f>+O552</f>
        <v>17</v>
      </c>
      <c r="P553" s="166">
        <v>0</v>
      </c>
      <c r="Q553" s="392">
        <v>0</v>
      </c>
      <c r="R553" s="166">
        <v>0</v>
      </c>
      <c r="S553" s="392">
        <v>0</v>
      </c>
      <c r="T553" s="166">
        <v>0</v>
      </c>
      <c r="U553" s="392">
        <f>+U552</f>
        <v>18</v>
      </c>
      <c r="V553" s="166">
        <f>+V552</f>
        <v>8</v>
      </c>
      <c r="W553" s="392">
        <v>0</v>
      </c>
      <c r="X553" s="166">
        <v>0</v>
      </c>
      <c r="Y553" s="392">
        <f>+Y552</f>
        <v>18</v>
      </c>
      <c r="Z553" s="166">
        <f>+Z552</f>
        <v>8</v>
      </c>
      <c r="AA553" s="392">
        <v>0</v>
      </c>
      <c r="AB553" s="166">
        <v>0</v>
      </c>
      <c r="AC553" s="392">
        <v>0</v>
      </c>
      <c r="AD553" s="166">
        <v>0</v>
      </c>
      <c r="AE553" s="392">
        <f>+AE388+AE387+AE386+AE384+AE381</f>
        <v>4</v>
      </c>
      <c r="AF553" s="166">
        <v>0</v>
      </c>
      <c r="AG553" s="392">
        <v>0</v>
      </c>
      <c r="AH553" s="166">
        <v>0</v>
      </c>
      <c r="AI553" s="392">
        <f>+AI552</f>
        <v>10</v>
      </c>
      <c r="AJ553" s="166">
        <f>+AJ552</f>
        <v>9</v>
      </c>
      <c r="AK553" s="392">
        <f>+AK552</f>
        <v>8</v>
      </c>
      <c r="AL553" s="166">
        <f>+AL552</f>
        <v>6</v>
      </c>
      <c r="AM553" s="392">
        <v>0</v>
      </c>
      <c r="AN553" s="166">
        <v>0</v>
      </c>
      <c r="AO553" s="392">
        <f>+AO552-AO378</f>
        <v>8</v>
      </c>
      <c r="AP553" s="166">
        <f>+AP552</f>
        <v>14</v>
      </c>
      <c r="AQ553" s="646"/>
      <c r="AR553" s="392">
        <f>SUBTOTAL(9,AR401:AR411)</f>
        <v>0</v>
      </c>
      <c r="AS553" s="166">
        <f>SUBTOTAL(9,AS401:AS411)</f>
        <v>0</v>
      </c>
      <c r="AT553" s="392">
        <f>SUBTOTAL(9,AT377:AT401)</f>
        <v>0</v>
      </c>
      <c r="AU553" s="166">
        <f>SUBTOTAL(9,AU377:AU401)</f>
        <v>0</v>
      </c>
      <c r="AV553" s="392">
        <f>+AV399+AV400</f>
        <v>0</v>
      </c>
      <c r="AW553" s="166">
        <v>0</v>
      </c>
      <c r="AX553" s="392">
        <f>+AX552</f>
        <v>14</v>
      </c>
      <c r="AY553" s="166">
        <f>+AY552</f>
        <v>4</v>
      </c>
      <c r="AZ553" s="392">
        <f>SUBTOTAL(9,AZ377:AZ400)-AZ381-AZ384-AZ385-AZ386-AZ394-AZ395</f>
        <v>-2</v>
      </c>
      <c r="BA553" s="166">
        <v>0</v>
      </c>
      <c r="BB553" s="392">
        <f>SUBTOTAL(9,BB402:BB411)</f>
        <v>0</v>
      </c>
      <c r="BC553" s="166">
        <f>SUBTOTAL(9,BC402:BC411)</f>
        <v>0</v>
      </c>
      <c r="BD553" s="392">
        <v>0</v>
      </c>
      <c r="BE553" s="166">
        <v>0</v>
      </c>
      <c r="BF553" s="392">
        <f>+BF552-BF400-BF399-BF388-BF383-BF380-BF378</f>
        <v>13</v>
      </c>
      <c r="BG553" s="166">
        <f>+BG552-BG400-BG399-BG388-BG383-BG380-BG378</f>
        <v>2</v>
      </c>
      <c r="BH553" s="392">
        <v>0</v>
      </c>
      <c r="BI553" s="166">
        <v>0</v>
      </c>
      <c r="BJ553" s="392">
        <f>+BJ552</f>
        <v>20</v>
      </c>
      <c r="BK553" s="166">
        <f>+BK552</f>
        <v>1</v>
      </c>
      <c r="BL553" s="392">
        <v>0</v>
      </c>
      <c r="BM553" s="166">
        <v>0</v>
      </c>
      <c r="BN553" s="392">
        <f t="shared" ref="BN553:BS553" si="3720">+BN552</f>
        <v>22</v>
      </c>
      <c r="BO553" s="166">
        <f t="shared" si="3720"/>
        <v>1</v>
      </c>
      <c r="BP553" s="392">
        <f t="shared" si="3720"/>
        <v>22</v>
      </c>
      <c r="BQ553" s="166">
        <f t="shared" si="3720"/>
        <v>1</v>
      </c>
      <c r="BR553" s="392">
        <f t="shared" si="3720"/>
        <v>22</v>
      </c>
      <c r="BS553" s="166">
        <f t="shared" si="3720"/>
        <v>1</v>
      </c>
      <c r="BT553" s="646"/>
      <c r="BU553" s="392">
        <f t="shared" ref="BU553:BV553" si="3721">+BU552</f>
        <v>34</v>
      </c>
      <c r="BV553" s="166">
        <f t="shared" si="3721"/>
        <v>1</v>
      </c>
      <c r="BW553" s="392"/>
      <c r="BX553" s="166"/>
      <c r="BY553" s="392">
        <f t="shared" ref="BY553:BZ553" si="3722">+BY552</f>
        <v>34</v>
      </c>
      <c r="BZ553" s="166">
        <f t="shared" si="3722"/>
        <v>1</v>
      </c>
      <c r="CA553" s="647"/>
      <c r="CB553" s="647"/>
      <c r="CC553" s="647"/>
      <c r="CD553" s="647"/>
      <c r="CE553" s="647"/>
      <c r="CF553" s="647"/>
      <c r="CG553" s="647"/>
      <c r="CH553" s="647"/>
    </row>
    <row r="554" spans="1:86" ht="15.75" hidden="1" thickTop="1">
      <c r="A554" t="s">
        <v>1535</v>
      </c>
      <c r="D554" s="407" t="s">
        <v>970</v>
      </c>
      <c r="E554" t="s">
        <v>822</v>
      </c>
      <c r="G554" s="16" t="s">
        <v>37</v>
      </c>
      <c r="K554" s="614">
        <f>SUM(K413:K432)</f>
        <v>1</v>
      </c>
      <c r="L554" s="615">
        <f>SUM(L413:L432)</f>
        <v>0</v>
      </c>
      <c r="M554" s="614">
        <f t="shared" ref="M554:AP554" si="3723">SUM(M413:M432)</f>
        <v>1</v>
      </c>
      <c r="N554" s="615">
        <f t="shared" si="3723"/>
        <v>0</v>
      </c>
      <c r="O554" s="614">
        <f t="shared" si="3723"/>
        <v>1</v>
      </c>
      <c r="P554" s="615">
        <f t="shared" si="3723"/>
        <v>0</v>
      </c>
      <c r="Q554" s="614">
        <f t="shared" si="3723"/>
        <v>2</v>
      </c>
      <c r="R554" s="615">
        <f t="shared" si="3723"/>
        <v>1</v>
      </c>
      <c r="S554" s="614">
        <f t="shared" si="3723"/>
        <v>9</v>
      </c>
      <c r="T554" s="615">
        <f t="shared" si="3723"/>
        <v>1</v>
      </c>
      <c r="U554" s="614">
        <f t="shared" si="3723"/>
        <v>9</v>
      </c>
      <c r="V554" s="615">
        <f t="shared" si="3723"/>
        <v>1</v>
      </c>
      <c r="W554" s="614">
        <f t="shared" si="3723"/>
        <v>3</v>
      </c>
      <c r="X554" s="615">
        <f t="shared" si="3723"/>
        <v>1</v>
      </c>
      <c r="Y554" s="614">
        <f t="shared" si="3723"/>
        <v>12</v>
      </c>
      <c r="Z554" s="615">
        <f t="shared" si="3723"/>
        <v>15</v>
      </c>
      <c r="AA554" s="614">
        <f t="shared" si="3723"/>
        <v>36</v>
      </c>
      <c r="AB554" s="615">
        <f t="shared" si="3723"/>
        <v>33</v>
      </c>
      <c r="AC554" s="614">
        <f t="shared" si="3723"/>
        <v>25</v>
      </c>
      <c r="AD554" s="615">
        <f t="shared" si="3723"/>
        <v>9</v>
      </c>
      <c r="AE554" s="614">
        <f t="shared" si="3723"/>
        <v>54</v>
      </c>
      <c r="AF554" s="615">
        <f t="shared" si="3723"/>
        <v>29</v>
      </c>
      <c r="AG554" s="614">
        <f t="shared" si="3723"/>
        <v>63</v>
      </c>
      <c r="AH554" s="615">
        <f t="shared" si="3723"/>
        <v>28</v>
      </c>
      <c r="AI554" s="614">
        <f t="shared" si="3723"/>
        <v>56</v>
      </c>
      <c r="AJ554" s="615">
        <f t="shared" si="3723"/>
        <v>27</v>
      </c>
      <c r="AK554" s="614">
        <f t="shared" si="3723"/>
        <v>26</v>
      </c>
      <c r="AL554" s="615">
        <f t="shared" si="3723"/>
        <v>0</v>
      </c>
      <c r="AM554" s="614">
        <f t="shared" si="3723"/>
        <v>26</v>
      </c>
      <c r="AN554" s="615">
        <f t="shared" si="3723"/>
        <v>0</v>
      </c>
      <c r="AO554" s="614">
        <f t="shared" si="3723"/>
        <v>26</v>
      </c>
      <c r="AP554" s="615">
        <f t="shared" si="3723"/>
        <v>0</v>
      </c>
      <c r="AR554" s="614">
        <f t="shared" ref="AR554:AS554" si="3724">SUM(AR413:AR432)</f>
        <v>4</v>
      </c>
      <c r="AS554" s="615">
        <f t="shared" si="3724"/>
        <v>0</v>
      </c>
      <c r="AT554" s="614">
        <f t="shared" ref="AT554:BC554" si="3725">SUM(AT413:AT432)</f>
        <v>4</v>
      </c>
      <c r="AU554" s="615">
        <f t="shared" si="3725"/>
        <v>0</v>
      </c>
      <c r="AV554" s="614">
        <f t="shared" si="3725"/>
        <v>4</v>
      </c>
      <c r="AW554" s="615">
        <f t="shared" si="3725"/>
        <v>0</v>
      </c>
      <c r="AX554" s="614">
        <f t="shared" si="3725"/>
        <v>3</v>
      </c>
      <c r="AY554" s="615">
        <f t="shared" si="3725"/>
        <v>0</v>
      </c>
      <c r="AZ554" s="614">
        <f t="shared" si="3725"/>
        <v>3</v>
      </c>
      <c r="BA554" s="615">
        <f t="shared" si="3725"/>
        <v>0</v>
      </c>
      <c r="BB554" s="614">
        <f t="shared" si="3725"/>
        <v>3</v>
      </c>
      <c r="BC554" s="615">
        <f t="shared" si="3725"/>
        <v>0</v>
      </c>
      <c r="BD554" s="614">
        <f t="shared" ref="BD554:BG554" si="3726">SUM(BD413:BD432)</f>
        <v>9</v>
      </c>
      <c r="BE554" s="615">
        <f t="shared" si="3726"/>
        <v>0</v>
      </c>
      <c r="BF554" s="614">
        <f t="shared" si="3726"/>
        <v>3</v>
      </c>
      <c r="BG554" s="615">
        <f t="shared" si="3726"/>
        <v>1</v>
      </c>
      <c r="BH554" s="614">
        <f t="shared" ref="BH554:BK554" si="3727">SUM(BH413:BH432)</f>
        <v>5</v>
      </c>
      <c r="BI554" s="615">
        <f t="shared" si="3727"/>
        <v>1</v>
      </c>
      <c r="BJ554" s="614">
        <f t="shared" si="3727"/>
        <v>5</v>
      </c>
      <c r="BK554" s="615">
        <f t="shared" si="3727"/>
        <v>0</v>
      </c>
      <c r="BL554" s="614">
        <f t="shared" ref="BL554:BO554" si="3728">SUM(BL413:BL432)</f>
        <v>8</v>
      </c>
      <c r="BM554" s="615">
        <f t="shared" si="3728"/>
        <v>0</v>
      </c>
      <c r="BN554" s="614">
        <f t="shared" si="3728"/>
        <v>8</v>
      </c>
      <c r="BO554" s="615">
        <f t="shared" si="3728"/>
        <v>0</v>
      </c>
      <c r="BP554" s="614">
        <f t="shared" ref="BP554:BQ554" si="3729">SUM(BP413:BP432)</f>
        <v>8</v>
      </c>
      <c r="BQ554" s="615">
        <f t="shared" si="3729"/>
        <v>0</v>
      </c>
      <c r="BR554" s="614">
        <f t="shared" ref="BR554:BS554" si="3730">SUM(BR413:BR432)</f>
        <v>2</v>
      </c>
      <c r="BS554" s="615">
        <f t="shared" si="3730"/>
        <v>0</v>
      </c>
      <c r="BU554" s="614">
        <f t="shared" ref="BU554:BZ554" si="3731">SUM(BU413:BU432)</f>
        <v>2</v>
      </c>
      <c r="BV554" s="615">
        <f t="shared" si="3731"/>
        <v>0</v>
      </c>
      <c r="BW554" s="614">
        <f t="shared" si="3731"/>
        <v>2</v>
      </c>
      <c r="BX554" s="615">
        <f t="shared" si="3731"/>
        <v>0</v>
      </c>
      <c r="BY554" s="614">
        <f t="shared" si="3731"/>
        <v>2</v>
      </c>
      <c r="BZ554" s="615">
        <f t="shared" si="3731"/>
        <v>0</v>
      </c>
    </row>
    <row r="555" spans="1:86" s="398" customFormat="1" ht="12.75" hidden="1" thickTop="1">
      <c r="A555" s="398" t="s">
        <v>1535</v>
      </c>
      <c r="D555" s="399" t="s">
        <v>970</v>
      </c>
      <c r="G555" s="399" t="s">
        <v>37</v>
      </c>
      <c r="H555" s="644"/>
      <c r="I555" s="645"/>
      <c r="J555" s="645"/>
      <c r="K555" s="164">
        <f>+K554</f>
        <v>1</v>
      </c>
      <c r="L555" s="164">
        <f>+L554</f>
        <v>0</v>
      </c>
      <c r="M555" s="164">
        <f t="shared" ref="M555:P555" si="3732">+M554</f>
        <v>1</v>
      </c>
      <c r="N555" s="166">
        <f t="shared" si="3732"/>
        <v>0</v>
      </c>
      <c r="O555" s="164">
        <f t="shared" si="3732"/>
        <v>1</v>
      </c>
      <c r="P555" s="166">
        <f t="shared" si="3732"/>
        <v>0</v>
      </c>
      <c r="Q555" s="392">
        <v>0</v>
      </c>
      <c r="R555" s="166">
        <v>0</v>
      </c>
      <c r="S555" s="164">
        <v>0</v>
      </c>
      <c r="T555" s="166">
        <v>0</v>
      </c>
      <c r="U555" s="164">
        <f>+U554</f>
        <v>9</v>
      </c>
      <c r="V555" s="166">
        <f>+V554</f>
        <v>1</v>
      </c>
      <c r="W555" s="164">
        <v>0</v>
      </c>
      <c r="X555" s="166">
        <v>0</v>
      </c>
      <c r="Y555" s="164">
        <f>+Y554-SUBTOTAL(9,Y415:Y421)</f>
        <v>12</v>
      </c>
      <c r="Z555" s="166">
        <f>+Z554-SUBTOTAL(9,Z415:Z421)</f>
        <v>15</v>
      </c>
      <c r="AA555" s="164">
        <v>0</v>
      </c>
      <c r="AB555" s="164">
        <v>0</v>
      </c>
      <c r="AC555" s="392">
        <v>0</v>
      </c>
      <c r="AD555" s="166">
        <v>0</v>
      </c>
      <c r="AE555" s="164">
        <f>+AE554-AE432-AE431-AE429-AE423-AE415-AE413-AE422</f>
        <v>30</v>
      </c>
      <c r="AF555" s="164">
        <f>+AF554-AF432-AF431-AF429-AF423-AF415-AF413-AF422</f>
        <v>25</v>
      </c>
      <c r="AG555" s="392">
        <v>0</v>
      </c>
      <c r="AH555" s="166">
        <v>0</v>
      </c>
      <c r="AI555" s="164">
        <f>+AI554</f>
        <v>56</v>
      </c>
      <c r="AJ555" s="166">
        <f>+AJ554</f>
        <v>27</v>
      </c>
      <c r="AK555" s="164">
        <f>+AK554</f>
        <v>26</v>
      </c>
      <c r="AL555" s="166">
        <f>+AL554</f>
        <v>0</v>
      </c>
      <c r="AM555" s="164">
        <v>0</v>
      </c>
      <c r="AN555" s="166">
        <v>0</v>
      </c>
      <c r="AO555" s="164">
        <f>+AO554</f>
        <v>26</v>
      </c>
      <c r="AP555" s="166">
        <f>+AP554</f>
        <v>0</v>
      </c>
      <c r="AQ555" s="646"/>
      <c r="AR555" s="392">
        <f>+AR429+AR424+AR426+AR425+AR413</f>
        <v>0</v>
      </c>
      <c r="AS555" s="166">
        <v>0</v>
      </c>
      <c r="AT555" s="392">
        <f>+AT554</f>
        <v>4</v>
      </c>
      <c r="AU555" s="166">
        <f>+AU554</f>
        <v>0</v>
      </c>
      <c r="AV555" s="392">
        <f>SUBTOTAL(9,AV416:AV420)</f>
        <v>0</v>
      </c>
      <c r="AW555" s="166">
        <v>0</v>
      </c>
      <c r="AX555" s="392">
        <f>+AX554</f>
        <v>3</v>
      </c>
      <c r="AY555" s="166">
        <f>+AY554</f>
        <v>0</v>
      </c>
      <c r="AZ555" s="392">
        <f>+AZ554</f>
        <v>3</v>
      </c>
      <c r="BA555" s="166">
        <f>+BA554</f>
        <v>0</v>
      </c>
      <c r="BB555" s="392">
        <f>+BB422+BB423+BB425</f>
        <v>0</v>
      </c>
      <c r="BC555" s="166">
        <v>0</v>
      </c>
      <c r="BD555" s="392">
        <v>0</v>
      </c>
      <c r="BE555" s="166">
        <v>0</v>
      </c>
      <c r="BF555" s="688">
        <f>+BF432+BF430+BF427+BF428+BF421+BF413</f>
        <v>0</v>
      </c>
      <c r="BG555" s="166">
        <v>0</v>
      </c>
      <c r="BH555" s="392">
        <v>0</v>
      </c>
      <c r="BI555" s="166">
        <v>0</v>
      </c>
      <c r="BJ555" s="688">
        <f>+BJ554</f>
        <v>5</v>
      </c>
      <c r="BK555" s="688">
        <f>+BK554</f>
        <v>0</v>
      </c>
      <c r="BL555" s="392">
        <v>0</v>
      </c>
      <c r="BM555" s="166">
        <v>0</v>
      </c>
      <c r="BN555" s="688">
        <f t="shared" ref="BN555:BS555" si="3733">+BN554</f>
        <v>8</v>
      </c>
      <c r="BO555" s="166">
        <f>+BO554</f>
        <v>0</v>
      </c>
      <c r="BP555" s="688">
        <f>+BP554</f>
        <v>8</v>
      </c>
      <c r="BQ555" s="166">
        <f>+BQ554</f>
        <v>0</v>
      </c>
      <c r="BR555" s="688">
        <f>+BR554</f>
        <v>2</v>
      </c>
      <c r="BS555" s="688">
        <f t="shared" si="3733"/>
        <v>0</v>
      </c>
      <c r="BT555" s="646"/>
      <c r="BU555" s="688">
        <f t="shared" ref="BU555:BZ555" si="3734">+BU554</f>
        <v>2</v>
      </c>
      <c r="BV555" s="649">
        <f t="shared" si="3734"/>
        <v>0</v>
      </c>
      <c r="BW555" s="688">
        <v>0</v>
      </c>
      <c r="BX555" s="649">
        <f t="shared" si="3734"/>
        <v>0</v>
      </c>
      <c r="BY555" s="688">
        <f t="shared" si="3734"/>
        <v>2</v>
      </c>
      <c r="BZ555" s="688">
        <f t="shared" si="3734"/>
        <v>0</v>
      </c>
      <c r="CA555" s="647"/>
      <c r="CB555" s="647"/>
      <c r="CC555" s="647"/>
      <c r="CD555" s="647"/>
      <c r="CE555" s="647"/>
      <c r="CF555" s="647"/>
      <c r="CG555" s="647"/>
      <c r="CH555" s="647"/>
    </row>
    <row r="556" spans="1:86" ht="15.75" hidden="1" thickTop="1">
      <c r="A556" t="s">
        <v>871</v>
      </c>
      <c r="D556" s="16" t="s">
        <v>827</v>
      </c>
      <c r="E556" s="37" t="s">
        <v>819</v>
      </c>
      <c r="F556" s="126"/>
      <c r="G556" s="16" t="s">
        <v>828</v>
      </c>
      <c r="K556" s="614">
        <f>SUM(K438:K445)</f>
        <v>26</v>
      </c>
      <c r="L556" s="615">
        <f>SUM(L438:L445)</f>
        <v>0</v>
      </c>
      <c r="M556" s="614">
        <f t="shared" ref="M556:AP556" si="3735">SUM(M438:M445)</f>
        <v>26</v>
      </c>
      <c r="N556" s="615">
        <f t="shared" si="3735"/>
        <v>0</v>
      </c>
      <c r="O556" s="614">
        <f t="shared" si="3735"/>
        <v>29</v>
      </c>
      <c r="P556" s="615">
        <f t="shared" si="3735"/>
        <v>5</v>
      </c>
      <c r="Q556" s="614">
        <f t="shared" si="3735"/>
        <v>30</v>
      </c>
      <c r="R556" s="615">
        <f t="shared" si="3735"/>
        <v>8</v>
      </c>
      <c r="S556" s="614">
        <f t="shared" si="3735"/>
        <v>30</v>
      </c>
      <c r="T556" s="615">
        <f t="shared" si="3735"/>
        <v>8</v>
      </c>
      <c r="U556" s="614">
        <f t="shared" si="3735"/>
        <v>30</v>
      </c>
      <c r="V556" s="615">
        <f t="shared" si="3735"/>
        <v>8</v>
      </c>
      <c r="W556" s="614">
        <f t="shared" si="3735"/>
        <v>34</v>
      </c>
      <c r="X556" s="615">
        <f t="shared" si="3735"/>
        <v>7</v>
      </c>
      <c r="Y556" s="614">
        <f t="shared" si="3735"/>
        <v>37</v>
      </c>
      <c r="Z556" s="615">
        <f t="shared" si="3735"/>
        <v>7</v>
      </c>
      <c r="AA556" s="614">
        <f t="shared" si="3735"/>
        <v>33</v>
      </c>
      <c r="AB556" s="615">
        <f t="shared" si="3735"/>
        <v>7</v>
      </c>
      <c r="AC556" s="614">
        <f t="shared" si="3735"/>
        <v>23</v>
      </c>
      <c r="AD556" s="615">
        <f t="shared" si="3735"/>
        <v>7</v>
      </c>
      <c r="AE556" s="614">
        <f t="shared" si="3735"/>
        <v>32</v>
      </c>
      <c r="AF556" s="615">
        <f t="shared" si="3735"/>
        <v>8</v>
      </c>
      <c r="AG556" s="614">
        <f t="shared" si="3735"/>
        <v>35</v>
      </c>
      <c r="AH556" s="615">
        <f t="shared" si="3735"/>
        <v>8.0000099999999996</v>
      </c>
      <c r="AI556" s="614">
        <f t="shared" si="3735"/>
        <v>17</v>
      </c>
      <c r="AJ556" s="615">
        <f t="shared" si="3735"/>
        <v>4</v>
      </c>
      <c r="AK556" s="614">
        <f t="shared" si="3735"/>
        <v>34</v>
      </c>
      <c r="AL556" s="615">
        <f t="shared" si="3735"/>
        <v>8</v>
      </c>
      <c r="AM556" s="614">
        <f t="shared" si="3735"/>
        <v>34</v>
      </c>
      <c r="AN556" s="615">
        <f t="shared" si="3735"/>
        <v>11</v>
      </c>
      <c r="AO556" s="614">
        <f t="shared" si="3735"/>
        <v>34</v>
      </c>
      <c r="AP556" s="615">
        <f t="shared" si="3735"/>
        <v>11</v>
      </c>
      <c r="AR556" s="614">
        <f>SUM(AR434:AR445)</f>
        <v>25</v>
      </c>
      <c r="AS556" s="615">
        <f>SUM(AS434:AS445)</f>
        <v>28</v>
      </c>
      <c r="AT556" s="614">
        <f t="shared" ref="AT556:BC556" si="3736">SUM(AT434:AT445)</f>
        <v>25</v>
      </c>
      <c r="AU556" s="615">
        <f t="shared" si="3736"/>
        <v>28</v>
      </c>
      <c r="AV556" s="614">
        <f t="shared" si="3736"/>
        <v>25</v>
      </c>
      <c r="AW556" s="615">
        <f t="shared" si="3736"/>
        <v>28</v>
      </c>
      <c r="AX556" s="614">
        <f t="shared" si="3736"/>
        <v>31</v>
      </c>
      <c r="AY556" s="615">
        <f t="shared" si="3736"/>
        <v>27</v>
      </c>
      <c r="AZ556" s="614">
        <f t="shared" si="3736"/>
        <v>31</v>
      </c>
      <c r="BA556" s="615">
        <f t="shared" si="3736"/>
        <v>27</v>
      </c>
      <c r="BB556" s="614">
        <f t="shared" si="3736"/>
        <v>31</v>
      </c>
      <c r="BC556" s="615">
        <f t="shared" si="3736"/>
        <v>27</v>
      </c>
      <c r="BD556" s="1058">
        <f>SUM(BD434:BD445)</f>
        <v>37</v>
      </c>
      <c r="BE556" s="587">
        <f>SUM(BE434:BE445)</f>
        <v>27</v>
      </c>
      <c r="BF556" s="19">
        <f>+BF557</f>
        <v>51</v>
      </c>
      <c r="BG556" s="615">
        <f>+BG557</f>
        <v>17</v>
      </c>
      <c r="BH556" s="19">
        <f>+BH557</f>
        <v>45</v>
      </c>
      <c r="BI556" s="615">
        <f>+BI557</f>
        <v>17</v>
      </c>
      <c r="BJ556" s="614">
        <f>SUM(BJ434:BJ445)</f>
        <v>52</v>
      </c>
      <c r="BK556" s="615">
        <f>SUM(BK434:BK445)</f>
        <v>19</v>
      </c>
      <c r="BL556" s="19">
        <f t="shared" ref="BL556:BQ556" si="3737">+BL557</f>
        <v>51</v>
      </c>
      <c r="BM556" s="615">
        <f t="shared" si="3737"/>
        <v>17</v>
      </c>
      <c r="BN556" s="19">
        <f t="shared" si="3737"/>
        <v>51</v>
      </c>
      <c r="BO556" s="615">
        <f t="shared" si="3737"/>
        <v>17</v>
      </c>
      <c r="BP556" s="19">
        <f t="shared" si="3737"/>
        <v>51</v>
      </c>
      <c r="BQ556" s="615">
        <f t="shared" si="3737"/>
        <v>17</v>
      </c>
      <c r="BR556" s="614">
        <f>SUM(BR434:BR445)</f>
        <v>51</v>
      </c>
      <c r="BS556" s="615">
        <f>SUM(BS434:BS445)</f>
        <v>17</v>
      </c>
      <c r="BU556" s="614">
        <f t="shared" ref="BU556:BZ556" si="3738">SUM(BU434:BU445)</f>
        <v>46</v>
      </c>
      <c r="BV556" s="615">
        <f t="shared" si="3738"/>
        <v>19</v>
      </c>
      <c r="BW556" s="614">
        <f t="shared" si="3738"/>
        <v>46</v>
      </c>
      <c r="BX556" s="615">
        <f t="shared" si="3738"/>
        <v>19</v>
      </c>
      <c r="BY556" s="614">
        <f t="shared" si="3738"/>
        <v>46</v>
      </c>
      <c r="BZ556" s="615">
        <f t="shared" si="3738"/>
        <v>19</v>
      </c>
    </row>
    <row r="557" spans="1:86" s="398" customFormat="1" ht="12.75" hidden="1" thickTop="1">
      <c r="A557" s="398" t="s">
        <v>871</v>
      </c>
      <c r="D557" s="399" t="s">
        <v>827</v>
      </c>
      <c r="G557" s="399" t="s">
        <v>828</v>
      </c>
      <c r="H557" s="644"/>
      <c r="I557" s="645"/>
      <c r="J557" s="645"/>
      <c r="K557" s="392">
        <f>+K556</f>
        <v>26</v>
      </c>
      <c r="L557" s="166">
        <v>0</v>
      </c>
      <c r="M557" s="392">
        <v>0</v>
      </c>
      <c r="N557" s="166">
        <v>0</v>
      </c>
      <c r="O557" s="392">
        <v>0</v>
      </c>
      <c r="P557" s="166">
        <v>0</v>
      </c>
      <c r="Q557" s="392">
        <f>+Q556</f>
        <v>30</v>
      </c>
      <c r="R557" s="166">
        <f>+R556</f>
        <v>8</v>
      </c>
      <c r="S557" s="392">
        <v>0</v>
      </c>
      <c r="T557" s="166">
        <v>0</v>
      </c>
      <c r="U557" s="392">
        <f>+U556</f>
        <v>30</v>
      </c>
      <c r="V557" s="166">
        <f>+V556</f>
        <v>8</v>
      </c>
      <c r="W557" s="392">
        <v>0</v>
      </c>
      <c r="X557" s="166">
        <v>0</v>
      </c>
      <c r="Y557" s="392">
        <v>0</v>
      </c>
      <c r="Z557" s="166">
        <v>0</v>
      </c>
      <c r="AA557" s="392">
        <v>0</v>
      </c>
      <c r="AB557" s="166">
        <v>0</v>
      </c>
      <c r="AC557" s="392">
        <f>+AC556</f>
        <v>23</v>
      </c>
      <c r="AD557" s="166">
        <f>+AD556</f>
        <v>7</v>
      </c>
      <c r="AE557" s="392">
        <v>0</v>
      </c>
      <c r="AF557" s="166">
        <v>0</v>
      </c>
      <c r="AG557" s="392">
        <v>0</v>
      </c>
      <c r="AH557" s="166">
        <v>0</v>
      </c>
      <c r="AI557" s="392">
        <f>+AI556</f>
        <v>17</v>
      </c>
      <c r="AJ557" s="166">
        <f>+AJ556</f>
        <v>4</v>
      </c>
      <c r="AK557" s="392">
        <f>+AK556</f>
        <v>34</v>
      </c>
      <c r="AL557" s="166">
        <f>+AL556</f>
        <v>8</v>
      </c>
      <c r="AM557" s="392">
        <f>+AM438+AM439</f>
        <v>13</v>
      </c>
      <c r="AN557" s="166">
        <f>+AN438</f>
        <v>4</v>
      </c>
      <c r="AO557" s="392">
        <f>+AO556</f>
        <v>34</v>
      </c>
      <c r="AP557" s="166">
        <f>+AP556</f>
        <v>11</v>
      </c>
      <c r="AQ557" s="646"/>
      <c r="AR557" s="392">
        <f>+AR556</f>
        <v>25</v>
      </c>
      <c r="AS557" s="166">
        <f>+AS556</f>
        <v>28</v>
      </c>
      <c r="AT557" s="392">
        <f>+AT556</f>
        <v>25</v>
      </c>
      <c r="AU557" s="166">
        <f>+AU556</f>
        <v>28</v>
      </c>
      <c r="AV557" s="392">
        <f>SUBTOTAL(9,AV434:AV436)</f>
        <v>0</v>
      </c>
      <c r="AW557" s="166">
        <v>0</v>
      </c>
      <c r="AX557" s="392">
        <f t="shared" ref="AX557:BC557" si="3739">+AX556</f>
        <v>31</v>
      </c>
      <c r="AY557" s="166">
        <f t="shared" si="3739"/>
        <v>27</v>
      </c>
      <c r="AZ557" s="392">
        <f t="shared" si="3739"/>
        <v>31</v>
      </c>
      <c r="BA557" s="166">
        <f t="shared" si="3739"/>
        <v>27</v>
      </c>
      <c r="BB557" s="392">
        <f t="shared" si="3739"/>
        <v>31</v>
      </c>
      <c r="BC557" s="166">
        <f t="shared" si="3739"/>
        <v>27</v>
      </c>
      <c r="BD557" s="392">
        <v>0</v>
      </c>
      <c r="BE557" s="166">
        <v>0</v>
      </c>
      <c r="BF557" s="392">
        <f>SUM(BF434:BF445)</f>
        <v>51</v>
      </c>
      <c r="BG557" s="166">
        <f>SUM(BG434:BG445)</f>
        <v>17</v>
      </c>
      <c r="BH557" s="392">
        <f>SUM(BH434:BH445)-BH437</f>
        <v>45</v>
      </c>
      <c r="BI557" s="166">
        <f>SUM(BI434:BI445)-BI437</f>
        <v>17</v>
      </c>
      <c r="BJ557" s="392">
        <f>+BJ438+BJ437</f>
        <v>15</v>
      </c>
      <c r="BK557" s="166">
        <v>0</v>
      </c>
      <c r="BL557" s="392">
        <f t="shared" ref="BL557:BQ557" si="3740">SUM(BL434:BL445)</f>
        <v>51</v>
      </c>
      <c r="BM557" s="166">
        <f t="shared" si="3740"/>
        <v>17</v>
      </c>
      <c r="BN557" s="392">
        <f t="shared" si="3740"/>
        <v>51</v>
      </c>
      <c r="BO557" s="166">
        <f t="shared" si="3740"/>
        <v>17</v>
      </c>
      <c r="BP557" s="392">
        <f t="shared" si="3740"/>
        <v>51</v>
      </c>
      <c r="BQ557" s="166">
        <f t="shared" si="3740"/>
        <v>17</v>
      </c>
      <c r="BR557" s="392">
        <f t="shared" ref="BR557:BS557" si="3741">SUM(BR434:BR445)</f>
        <v>51</v>
      </c>
      <c r="BS557" s="166">
        <f t="shared" si="3741"/>
        <v>17</v>
      </c>
      <c r="BT557" s="646"/>
      <c r="BU557" s="392">
        <f>SUM(BU434:BU436)+BU445</f>
        <v>12</v>
      </c>
      <c r="BV557" s="166">
        <f>+BV445</f>
        <v>10</v>
      </c>
      <c r="BW557" s="392">
        <f>SUM(BW437:BW444)</f>
        <v>34</v>
      </c>
      <c r="BX557" s="166">
        <f>SUM(BX434:BX444)</f>
        <v>9</v>
      </c>
      <c r="BY557" s="392">
        <f>+BY556</f>
        <v>46</v>
      </c>
      <c r="BZ557" s="166">
        <f>+BZ556</f>
        <v>19</v>
      </c>
      <c r="CA557" s="647"/>
      <c r="CB557" s="647"/>
      <c r="CC557" s="647"/>
      <c r="CD557" s="647"/>
      <c r="CE557" s="647"/>
      <c r="CF557" s="647"/>
      <c r="CG557" s="647"/>
      <c r="CH557" s="647"/>
    </row>
    <row r="558" spans="1:86" ht="15.75" thickTop="1">
      <c r="A558" t="s">
        <v>1110</v>
      </c>
      <c r="D558" s="16" t="s">
        <v>951</v>
      </c>
      <c r="E558" s="37" t="s">
        <v>822</v>
      </c>
      <c r="F558" s="126"/>
      <c r="G558" s="16" t="s">
        <v>828</v>
      </c>
      <c r="K558" s="614">
        <f>SUM(K447:K455)</f>
        <v>87</v>
      </c>
      <c r="L558" s="615">
        <f>SUM(L447:L455)</f>
        <v>37</v>
      </c>
      <c r="M558" s="614">
        <f t="shared" ref="M558:AP558" si="3742">SUM(M447:M455)</f>
        <v>87</v>
      </c>
      <c r="N558" s="615">
        <f t="shared" si="3742"/>
        <v>37</v>
      </c>
      <c r="O558" s="614">
        <f t="shared" si="3742"/>
        <v>53</v>
      </c>
      <c r="P558" s="615">
        <f t="shared" si="3742"/>
        <v>45</v>
      </c>
      <c r="Q558" s="614">
        <f t="shared" si="3742"/>
        <v>36</v>
      </c>
      <c r="R558" s="615">
        <f t="shared" si="3742"/>
        <v>46</v>
      </c>
      <c r="S558" s="614">
        <f t="shared" si="3742"/>
        <v>32</v>
      </c>
      <c r="T558" s="615">
        <f t="shared" si="3742"/>
        <v>43</v>
      </c>
      <c r="U558" s="614">
        <f t="shared" si="3742"/>
        <v>32</v>
      </c>
      <c r="V558" s="615">
        <f t="shared" si="3742"/>
        <v>43</v>
      </c>
      <c r="W558" s="614">
        <f t="shared" si="3742"/>
        <v>16</v>
      </c>
      <c r="X558" s="615">
        <f t="shared" si="3742"/>
        <v>36</v>
      </c>
      <c r="Y558" s="614">
        <f t="shared" si="3742"/>
        <v>12</v>
      </c>
      <c r="Z558" s="615">
        <f t="shared" si="3742"/>
        <v>44</v>
      </c>
      <c r="AA558" s="614">
        <f t="shared" si="3742"/>
        <v>12</v>
      </c>
      <c r="AB558" s="615">
        <f t="shared" si="3742"/>
        <v>42</v>
      </c>
      <c r="AC558" s="614">
        <f t="shared" si="3742"/>
        <v>72</v>
      </c>
      <c r="AD558" s="615">
        <f t="shared" si="3742"/>
        <v>81</v>
      </c>
      <c r="AE558" s="614">
        <f t="shared" si="3742"/>
        <v>72</v>
      </c>
      <c r="AF558" s="615">
        <f t="shared" si="3742"/>
        <v>81</v>
      </c>
      <c r="AG558" s="614">
        <f t="shared" si="3742"/>
        <v>66</v>
      </c>
      <c r="AH558" s="615">
        <f t="shared" si="3742"/>
        <v>80.000010000000003</v>
      </c>
      <c r="AI558" s="614">
        <f t="shared" si="3742"/>
        <v>66</v>
      </c>
      <c r="AJ558" s="615">
        <f t="shared" si="3742"/>
        <v>80</v>
      </c>
      <c r="AK558" s="614">
        <f t="shared" si="3742"/>
        <v>112</v>
      </c>
      <c r="AL558" s="615">
        <f t="shared" si="3742"/>
        <v>108</v>
      </c>
      <c r="AM558" s="614">
        <f t="shared" si="3742"/>
        <v>110</v>
      </c>
      <c r="AN558" s="615">
        <f t="shared" si="3742"/>
        <v>108</v>
      </c>
      <c r="AO558" s="614">
        <f t="shared" si="3742"/>
        <v>110</v>
      </c>
      <c r="AP558" s="615">
        <f t="shared" si="3742"/>
        <v>108</v>
      </c>
      <c r="AR558" s="614">
        <f t="shared" ref="AR558:AS558" si="3743">SUM(AR447:AR455)</f>
        <v>136</v>
      </c>
      <c r="AS558" s="615">
        <f t="shared" si="3743"/>
        <v>132</v>
      </c>
      <c r="AT558" s="614">
        <f t="shared" ref="AT558:BC558" si="3744">SUM(AT447:AT455)</f>
        <v>136</v>
      </c>
      <c r="AU558" s="615">
        <f t="shared" si="3744"/>
        <v>132</v>
      </c>
      <c r="AV558" s="614">
        <f t="shared" si="3744"/>
        <v>136</v>
      </c>
      <c r="AW558" s="615">
        <f t="shared" si="3744"/>
        <v>132</v>
      </c>
      <c r="AX558" s="614">
        <f t="shared" si="3744"/>
        <v>132</v>
      </c>
      <c r="AY558" s="615">
        <f t="shared" si="3744"/>
        <v>132</v>
      </c>
      <c r="AZ558" s="614">
        <f t="shared" si="3744"/>
        <v>132</v>
      </c>
      <c r="BA558" s="615">
        <f t="shared" si="3744"/>
        <v>132</v>
      </c>
      <c r="BB558" s="614">
        <f t="shared" si="3744"/>
        <v>132</v>
      </c>
      <c r="BC558" s="615">
        <f t="shared" si="3744"/>
        <v>132</v>
      </c>
      <c r="BD558" s="614">
        <f>SUM(BD447:BD455)</f>
        <v>132</v>
      </c>
      <c r="BE558" s="615">
        <f>SUM(BE447:BE455)</f>
        <v>132</v>
      </c>
      <c r="BF558" s="19">
        <f>+BF559</f>
        <v>147</v>
      </c>
      <c r="BG558" s="615">
        <f>+BG559</f>
        <v>125</v>
      </c>
      <c r="BH558" s="19">
        <f>+BH559</f>
        <v>147</v>
      </c>
      <c r="BI558" s="615">
        <f>+BI559</f>
        <v>125</v>
      </c>
      <c r="BJ558" s="614">
        <f>SUM(BJ447:BJ455)</f>
        <v>147</v>
      </c>
      <c r="BK558" s="615">
        <f>SUM(BK447:BK455)</f>
        <v>125</v>
      </c>
      <c r="BL558" s="614">
        <f t="shared" ref="BL558:BS558" si="3745">SUM(BL447:BL455)</f>
        <v>147</v>
      </c>
      <c r="BM558" s="615">
        <f t="shared" si="3745"/>
        <v>125</v>
      </c>
      <c r="BN558" s="614">
        <f t="shared" si="3745"/>
        <v>147</v>
      </c>
      <c r="BO558" s="615">
        <f t="shared" si="3745"/>
        <v>125</v>
      </c>
      <c r="BP558" s="614">
        <f t="shared" si="3745"/>
        <v>147</v>
      </c>
      <c r="BQ558" s="615">
        <f t="shared" si="3745"/>
        <v>125</v>
      </c>
      <c r="BR558" s="614">
        <f t="shared" si="3745"/>
        <v>147</v>
      </c>
      <c r="BS558" s="615">
        <f t="shared" si="3745"/>
        <v>125</v>
      </c>
      <c r="BU558" s="614">
        <f t="shared" ref="BU558:BV558" si="3746">SUM(BU447:BU455)</f>
        <v>169</v>
      </c>
      <c r="BV558" s="615">
        <f t="shared" si="3746"/>
        <v>145</v>
      </c>
      <c r="BW558" s="614">
        <f t="shared" ref="BW558:BX558" si="3747">SUM(BW447:BW455)</f>
        <v>169</v>
      </c>
      <c r="BX558" s="615">
        <f t="shared" si="3747"/>
        <v>145</v>
      </c>
      <c r="BY558" s="614">
        <f t="shared" ref="BY558:BZ558" si="3748">SUM(BY447:BY455)</f>
        <v>169</v>
      </c>
      <c r="BZ558" s="615">
        <f t="shared" si="3748"/>
        <v>145</v>
      </c>
    </row>
    <row r="559" spans="1:86" s="398" customFormat="1" ht="12">
      <c r="A559" s="398" t="s">
        <v>1110</v>
      </c>
      <c r="D559" s="399" t="s">
        <v>951</v>
      </c>
      <c r="G559" s="399" t="s">
        <v>828</v>
      </c>
      <c r="H559" s="644"/>
      <c r="I559" s="645"/>
      <c r="J559" s="645"/>
      <c r="K559" s="392">
        <f>+K558</f>
        <v>87</v>
      </c>
      <c r="L559" s="166">
        <f>+L558</f>
        <v>37</v>
      </c>
      <c r="M559" s="392">
        <v>0</v>
      </c>
      <c r="N559" s="166">
        <v>0</v>
      </c>
      <c r="O559" s="392">
        <v>0</v>
      </c>
      <c r="P559" s="166">
        <v>0</v>
      </c>
      <c r="Q559" s="392">
        <f>+Q451</f>
        <v>0</v>
      </c>
      <c r="R559" s="166">
        <v>0</v>
      </c>
      <c r="S559" s="392">
        <f>+S452+S449+S447</f>
        <v>29</v>
      </c>
      <c r="T559" s="166">
        <f>+T449</f>
        <v>34</v>
      </c>
      <c r="U559" s="392">
        <f>+U558</f>
        <v>32</v>
      </c>
      <c r="V559" s="166">
        <f>+V558</f>
        <v>43</v>
      </c>
      <c r="W559" s="392"/>
      <c r="X559" s="166"/>
      <c r="Y559" s="392">
        <v>0</v>
      </c>
      <c r="Z559" s="166">
        <v>0</v>
      </c>
      <c r="AA559" s="392">
        <f>+AA558</f>
        <v>12</v>
      </c>
      <c r="AB559" s="166">
        <f>+AB558</f>
        <v>42</v>
      </c>
      <c r="AC559" s="392">
        <f>+AC558</f>
        <v>72</v>
      </c>
      <c r="AD559" s="166">
        <f>+AD558</f>
        <v>81</v>
      </c>
      <c r="AE559" s="392"/>
      <c r="AF559" s="166"/>
      <c r="AG559" s="392"/>
      <c r="AH559" s="166"/>
      <c r="AI559" s="392">
        <f>+AI558</f>
        <v>66</v>
      </c>
      <c r="AJ559" s="166">
        <f>+AJ558</f>
        <v>80</v>
      </c>
      <c r="AK559" s="392">
        <f>+AK558</f>
        <v>112</v>
      </c>
      <c r="AL559" s="166">
        <f>+AL558</f>
        <v>108</v>
      </c>
      <c r="AM559" s="392"/>
      <c r="AN559" s="166"/>
      <c r="AO559" s="392">
        <f>+AO558</f>
        <v>110</v>
      </c>
      <c r="AP559" s="166">
        <f>+AP558</f>
        <v>108</v>
      </c>
      <c r="AQ559" s="646"/>
      <c r="AR559" s="392">
        <f>+AR558</f>
        <v>136</v>
      </c>
      <c r="AS559" s="166">
        <f>+AS558</f>
        <v>132</v>
      </c>
      <c r="AT559" s="392">
        <f>+AT558</f>
        <v>136</v>
      </c>
      <c r="AU559" s="166">
        <f>+AU558</f>
        <v>132</v>
      </c>
      <c r="AV559" s="392">
        <f>+AV558-AV451-AV452-AV453</f>
        <v>132</v>
      </c>
      <c r="AW559" s="166">
        <f>+AW558</f>
        <v>132</v>
      </c>
      <c r="AX559" s="392">
        <f t="shared" ref="AX559:BC559" si="3749">+AX558</f>
        <v>132</v>
      </c>
      <c r="AY559" s="166">
        <f t="shared" si="3749"/>
        <v>132</v>
      </c>
      <c r="AZ559" s="392">
        <f t="shared" si="3749"/>
        <v>132</v>
      </c>
      <c r="BA559" s="166">
        <f t="shared" si="3749"/>
        <v>132</v>
      </c>
      <c r="BB559" s="392">
        <f t="shared" si="3749"/>
        <v>132</v>
      </c>
      <c r="BC559" s="166">
        <f t="shared" si="3749"/>
        <v>132</v>
      </c>
      <c r="BD559" s="392">
        <v>0</v>
      </c>
      <c r="BE559" s="166">
        <v>0</v>
      </c>
      <c r="BF559" s="392">
        <f>SUBTOTAL(9,BF447:BF455)</f>
        <v>147</v>
      </c>
      <c r="BG559" s="166">
        <f>SUBTOTAL(9,BG447:BG455)</f>
        <v>125</v>
      </c>
      <c r="BH559" s="392">
        <f>SUBTOTAL(9,BH447:BH455)</f>
        <v>147</v>
      </c>
      <c r="BI559" s="166">
        <f>SUBTOTAL(9,BI447:BI455)</f>
        <v>125</v>
      </c>
      <c r="BJ559" s="392">
        <f>+BJ452+BJ449</f>
        <v>0</v>
      </c>
      <c r="BK559" s="166">
        <v>0</v>
      </c>
      <c r="BL559" s="392">
        <f t="shared" ref="BL559:BQ559" si="3750">SUBTOTAL(9,BL447:BL455)</f>
        <v>147</v>
      </c>
      <c r="BM559" s="166">
        <f t="shared" si="3750"/>
        <v>125</v>
      </c>
      <c r="BN559" s="392">
        <f t="shared" si="3750"/>
        <v>147</v>
      </c>
      <c r="BO559" s="166">
        <f t="shared" si="3750"/>
        <v>125</v>
      </c>
      <c r="BP559" s="392">
        <f t="shared" si="3750"/>
        <v>147</v>
      </c>
      <c r="BQ559" s="166">
        <f t="shared" si="3750"/>
        <v>125</v>
      </c>
      <c r="BR559" s="392">
        <f t="shared" ref="BR559:BS559" si="3751">SUBTOTAL(9,BR447:BR455)</f>
        <v>147</v>
      </c>
      <c r="BS559" s="166">
        <f t="shared" si="3751"/>
        <v>125</v>
      </c>
      <c r="BT559" s="646"/>
      <c r="BU559" s="392">
        <f t="shared" ref="BU559:BV559" si="3752">SUBTOTAL(9,BU447:BU455)</f>
        <v>169</v>
      </c>
      <c r="BV559" s="166">
        <f t="shared" si="3752"/>
        <v>145</v>
      </c>
      <c r="BW559" s="392">
        <v>0</v>
      </c>
      <c r="BX559" s="166">
        <v>0</v>
      </c>
      <c r="BY559" s="392">
        <f t="shared" ref="BY559:BZ559" si="3753">SUBTOTAL(9,BY447:BY455)</f>
        <v>169</v>
      </c>
      <c r="BZ559" s="166">
        <f t="shared" si="3753"/>
        <v>145</v>
      </c>
      <c r="CA559" s="647"/>
      <c r="CB559" s="647"/>
      <c r="CC559" s="647"/>
      <c r="CD559" s="647"/>
      <c r="CE559" s="647"/>
      <c r="CF559" s="647"/>
      <c r="CG559" s="647"/>
      <c r="CH559" s="647"/>
    </row>
    <row r="560" spans="1:86" hidden="1">
      <c r="A560" t="s">
        <v>1526</v>
      </c>
      <c r="D560" s="407" t="s">
        <v>828</v>
      </c>
      <c r="E560" t="s">
        <v>819</v>
      </c>
      <c r="G560" s="16" t="s">
        <v>828</v>
      </c>
      <c r="K560" s="614">
        <f>SUM(K457:K478)</f>
        <v>56</v>
      </c>
      <c r="L560" s="615">
        <f>SUM(L457:L478)</f>
        <v>26</v>
      </c>
      <c r="M560" s="614">
        <f t="shared" ref="M560:AP560" si="3754">SUM(M457:M478)</f>
        <v>58</v>
      </c>
      <c r="N560" s="615">
        <f t="shared" si="3754"/>
        <v>26</v>
      </c>
      <c r="O560" s="614">
        <f t="shared" si="3754"/>
        <v>51</v>
      </c>
      <c r="P560" s="615">
        <f t="shared" si="3754"/>
        <v>23</v>
      </c>
      <c r="Q560" s="614">
        <f t="shared" si="3754"/>
        <v>49</v>
      </c>
      <c r="R560" s="615">
        <f t="shared" si="3754"/>
        <v>26</v>
      </c>
      <c r="S560" s="614">
        <f t="shared" si="3754"/>
        <v>46</v>
      </c>
      <c r="T560" s="615">
        <f t="shared" si="3754"/>
        <v>19</v>
      </c>
      <c r="U560" s="614">
        <f t="shared" si="3754"/>
        <v>46</v>
      </c>
      <c r="V560" s="615">
        <f t="shared" si="3754"/>
        <v>19</v>
      </c>
      <c r="W560" s="614">
        <f t="shared" si="3754"/>
        <v>51</v>
      </c>
      <c r="X560" s="615">
        <f t="shared" si="3754"/>
        <v>28</v>
      </c>
      <c r="Y560" s="614">
        <f t="shared" si="3754"/>
        <v>40</v>
      </c>
      <c r="Z560" s="615">
        <f t="shared" si="3754"/>
        <v>28</v>
      </c>
      <c r="AA560" s="614">
        <f t="shared" si="3754"/>
        <v>41</v>
      </c>
      <c r="AB560" s="615">
        <f t="shared" si="3754"/>
        <v>26</v>
      </c>
      <c r="AC560" s="614">
        <f t="shared" si="3754"/>
        <v>46</v>
      </c>
      <c r="AD560" s="615">
        <f t="shared" si="3754"/>
        <v>28</v>
      </c>
      <c r="AE560" s="614">
        <f t="shared" si="3754"/>
        <v>46</v>
      </c>
      <c r="AF560" s="615">
        <f t="shared" si="3754"/>
        <v>28</v>
      </c>
      <c r="AG560" s="614">
        <f t="shared" si="3754"/>
        <v>32</v>
      </c>
      <c r="AH560" s="615">
        <f t="shared" si="3754"/>
        <v>27</v>
      </c>
      <c r="AI560" s="614">
        <f t="shared" si="3754"/>
        <v>32</v>
      </c>
      <c r="AJ560" s="615">
        <f t="shared" si="3754"/>
        <v>27</v>
      </c>
      <c r="AK560" s="614">
        <f t="shared" si="3754"/>
        <v>44</v>
      </c>
      <c r="AL560" s="615">
        <f t="shared" si="3754"/>
        <v>0</v>
      </c>
      <c r="AM560" s="614">
        <f t="shared" si="3754"/>
        <v>160</v>
      </c>
      <c r="AN560" s="615">
        <f t="shared" si="3754"/>
        <v>0</v>
      </c>
      <c r="AO560" s="614">
        <f t="shared" si="3754"/>
        <v>154</v>
      </c>
      <c r="AP560" s="615">
        <f t="shared" si="3754"/>
        <v>0</v>
      </c>
      <c r="AR560" s="614">
        <f t="shared" ref="AR560:AS560" si="3755">SUM(AR457:AR478)</f>
        <v>153</v>
      </c>
      <c r="AS560" s="615">
        <f t="shared" si="3755"/>
        <v>1</v>
      </c>
      <c r="AT560" s="614">
        <f t="shared" ref="AT560:BC560" si="3756">SUM(AT457:AT478)</f>
        <v>153</v>
      </c>
      <c r="AU560" s="615">
        <f t="shared" si="3756"/>
        <v>1</v>
      </c>
      <c r="AV560" s="614">
        <f t="shared" si="3756"/>
        <v>153</v>
      </c>
      <c r="AW560" s="615">
        <f t="shared" si="3756"/>
        <v>1</v>
      </c>
      <c r="AX560" s="614">
        <f t="shared" si="3756"/>
        <v>153</v>
      </c>
      <c r="AY560" s="615">
        <f t="shared" si="3756"/>
        <v>1</v>
      </c>
      <c r="AZ560" s="614">
        <f t="shared" si="3756"/>
        <v>153</v>
      </c>
      <c r="BA560" s="615">
        <f t="shared" si="3756"/>
        <v>1</v>
      </c>
      <c r="BB560" s="614">
        <f t="shared" si="3756"/>
        <v>153</v>
      </c>
      <c r="BC560" s="615">
        <f t="shared" si="3756"/>
        <v>1</v>
      </c>
      <c r="BD560" s="614">
        <f t="shared" ref="BD560:BS560" si="3757">SUM(BD457:BD478)</f>
        <v>153</v>
      </c>
      <c r="BE560" s="615">
        <f t="shared" si="3757"/>
        <v>1</v>
      </c>
      <c r="BF560" s="614">
        <f t="shared" si="3757"/>
        <v>151</v>
      </c>
      <c r="BG560" s="615">
        <f t="shared" si="3757"/>
        <v>0</v>
      </c>
      <c r="BH560" s="614">
        <f t="shared" si="3757"/>
        <v>147</v>
      </c>
      <c r="BI560" s="615">
        <f t="shared" si="3757"/>
        <v>0</v>
      </c>
      <c r="BJ560" s="614">
        <f t="shared" si="3757"/>
        <v>154</v>
      </c>
      <c r="BK560" s="615">
        <f t="shared" si="3757"/>
        <v>1</v>
      </c>
      <c r="BL560" s="614">
        <f t="shared" si="3757"/>
        <v>154</v>
      </c>
      <c r="BM560" s="615">
        <f t="shared" si="3757"/>
        <v>1</v>
      </c>
      <c r="BN560" s="614">
        <f t="shared" si="3757"/>
        <v>154</v>
      </c>
      <c r="BO560" s="615">
        <f t="shared" si="3757"/>
        <v>1</v>
      </c>
      <c r="BP560" s="614">
        <f t="shared" si="3757"/>
        <v>154</v>
      </c>
      <c r="BQ560" s="615">
        <f t="shared" si="3757"/>
        <v>1</v>
      </c>
      <c r="BR560" s="614">
        <f t="shared" si="3757"/>
        <v>154</v>
      </c>
      <c r="BS560" s="615">
        <f t="shared" si="3757"/>
        <v>1</v>
      </c>
      <c r="BU560" s="614">
        <f>SUM(BU457:BU478)</f>
        <v>46</v>
      </c>
      <c r="BV560" s="615">
        <f>SUM(BV457:BV478)</f>
        <v>14</v>
      </c>
      <c r="BW560" s="614">
        <f t="shared" ref="BW560:BZ560" si="3758">SUM(BW457:BW478)</f>
        <v>46</v>
      </c>
      <c r="BX560" s="615">
        <f t="shared" si="3758"/>
        <v>14</v>
      </c>
      <c r="BY560" s="614">
        <f>SUM(BY457:BY478)</f>
        <v>45</v>
      </c>
      <c r="BZ560" s="615">
        <f t="shared" si="3758"/>
        <v>14</v>
      </c>
    </row>
    <row r="561" spans="1:86" s="398" customFormat="1" ht="12" hidden="1">
      <c r="A561" s="398" t="s">
        <v>1526</v>
      </c>
      <c r="D561" s="399" t="s">
        <v>828</v>
      </c>
      <c r="E561" s="398" t="s">
        <v>819</v>
      </c>
      <c r="G561" s="399" t="s">
        <v>828</v>
      </c>
      <c r="H561" s="644"/>
      <c r="I561" s="645"/>
      <c r="J561" s="645"/>
      <c r="K561" s="392">
        <f>+K560</f>
        <v>56</v>
      </c>
      <c r="L561" s="166">
        <f>+L560</f>
        <v>26</v>
      </c>
      <c r="M561" s="392">
        <v>0</v>
      </c>
      <c r="N561" s="166">
        <v>0</v>
      </c>
      <c r="O561" s="392">
        <v>0</v>
      </c>
      <c r="P561" s="166">
        <v>0</v>
      </c>
      <c r="Q561" s="392">
        <v>0</v>
      </c>
      <c r="R561" s="166">
        <v>0</v>
      </c>
      <c r="S561" s="392">
        <f>+S478+S474+S472+S36</f>
        <v>2</v>
      </c>
      <c r="T561" s="166">
        <v>0</v>
      </c>
      <c r="U561" s="392">
        <f>+U560</f>
        <v>46</v>
      </c>
      <c r="V561" s="166">
        <f>+V560</f>
        <v>19</v>
      </c>
      <c r="W561" s="392">
        <f>+W473</f>
        <v>0</v>
      </c>
      <c r="X561" s="166">
        <v>0</v>
      </c>
      <c r="Y561" s="392">
        <f>+Y474+Y472+Y473+Y462+Y461</f>
        <v>2</v>
      </c>
      <c r="Z561" s="166">
        <v>0</v>
      </c>
      <c r="AA561" s="392">
        <f>+AA474+AA472+AA473+AA462+AA461+AA460+AA459</f>
        <v>14</v>
      </c>
      <c r="AB561" s="166">
        <v>0</v>
      </c>
      <c r="AC561" s="392">
        <f>+AC560</f>
        <v>46</v>
      </c>
      <c r="AD561" s="166">
        <f>+AD560</f>
        <v>28</v>
      </c>
      <c r="AE561" s="392">
        <f>+AE473</f>
        <v>0</v>
      </c>
      <c r="AF561" s="166">
        <v>0</v>
      </c>
      <c r="AG561" s="392">
        <f>+AG473</f>
        <v>0</v>
      </c>
      <c r="AH561" s="166">
        <v>0</v>
      </c>
      <c r="AI561" s="392">
        <f>+AI560</f>
        <v>32</v>
      </c>
      <c r="AJ561" s="166">
        <f>+AJ560</f>
        <v>27</v>
      </c>
      <c r="AK561" s="392">
        <f>+AK560</f>
        <v>44</v>
      </c>
      <c r="AL561" s="166">
        <f>+AL560</f>
        <v>0</v>
      </c>
      <c r="AM561" s="392">
        <v>0</v>
      </c>
      <c r="AN561" s="166">
        <v>0</v>
      </c>
      <c r="AO561" s="392">
        <f>+AO560</f>
        <v>154</v>
      </c>
      <c r="AP561" s="166">
        <f>+AP560</f>
        <v>0</v>
      </c>
      <c r="AQ561" s="646"/>
      <c r="AR561" s="392">
        <f>+AR560</f>
        <v>153</v>
      </c>
      <c r="AS561" s="166">
        <f>+AS560</f>
        <v>1</v>
      </c>
      <c r="AT561" s="392">
        <f t="shared" ref="AT561:BC561" si="3759">+AT560</f>
        <v>153</v>
      </c>
      <c r="AU561" s="166">
        <f t="shared" si="3759"/>
        <v>1</v>
      </c>
      <c r="AV561" s="392">
        <f t="shared" si="3759"/>
        <v>153</v>
      </c>
      <c r="AW561" s="166">
        <f t="shared" si="3759"/>
        <v>1</v>
      </c>
      <c r="AX561" s="392">
        <f t="shared" si="3759"/>
        <v>153</v>
      </c>
      <c r="AY561" s="166">
        <f t="shared" si="3759"/>
        <v>1</v>
      </c>
      <c r="AZ561" s="392">
        <f t="shared" si="3759"/>
        <v>153</v>
      </c>
      <c r="BA561" s="166">
        <f t="shared" si="3759"/>
        <v>1</v>
      </c>
      <c r="BB561" s="392">
        <f t="shared" si="3759"/>
        <v>153</v>
      </c>
      <c r="BC561" s="166">
        <f t="shared" si="3759"/>
        <v>1</v>
      </c>
      <c r="BD561" s="392">
        <f>+BD462</f>
        <v>117</v>
      </c>
      <c r="BE561" s="166">
        <v>0</v>
      </c>
      <c r="BF561" s="392">
        <f>SUBTOTAL(9,BF457:BF478)</f>
        <v>0</v>
      </c>
      <c r="BG561" s="166">
        <f>SUBTOTAL(9,BG457:BG478)</f>
        <v>0</v>
      </c>
      <c r="BH561" s="392">
        <f>SUBTOTAL(9,BH457:BH478)</f>
        <v>0</v>
      </c>
      <c r="BI561" s="166">
        <f>SUBTOTAL(9,BI457:BI478)</f>
        <v>0</v>
      </c>
      <c r="BJ561" s="688">
        <f>+BJ477+BJ462+BJ458+BJ473+BJ466</f>
        <v>118</v>
      </c>
      <c r="BK561" s="647"/>
      <c r="BL561" s="392">
        <f t="shared" ref="BL561:BS561" si="3760">SUBTOTAL(9,BL457:BL478)</f>
        <v>0</v>
      </c>
      <c r="BM561" s="166">
        <f t="shared" si="3760"/>
        <v>0</v>
      </c>
      <c r="BN561" s="392">
        <f t="shared" si="3760"/>
        <v>0</v>
      </c>
      <c r="BO561" s="166">
        <f t="shared" si="3760"/>
        <v>0</v>
      </c>
      <c r="BP561" s="392">
        <f t="shared" si="3760"/>
        <v>0</v>
      </c>
      <c r="BQ561" s="166">
        <f t="shared" si="3760"/>
        <v>0</v>
      </c>
      <c r="BR561" s="392">
        <f t="shared" si="3760"/>
        <v>0</v>
      </c>
      <c r="BS561" s="166">
        <f t="shared" si="3760"/>
        <v>0</v>
      </c>
      <c r="BT561" s="646"/>
      <c r="BU561" s="392">
        <f t="shared" ref="BU561:BZ561" si="3761">SUBTOTAL(9,BU457:BU478)</f>
        <v>0</v>
      </c>
      <c r="BV561" s="166">
        <f t="shared" si="3761"/>
        <v>0</v>
      </c>
      <c r="BW561" s="392">
        <v>0</v>
      </c>
      <c r="BX561" s="166">
        <v>0</v>
      </c>
      <c r="BY561" s="392">
        <f>+BY560-BY463</f>
        <v>41</v>
      </c>
      <c r="BZ561" s="166">
        <f t="shared" si="3761"/>
        <v>0</v>
      </c>
      <c r="CA561" s="647"/>
      <c r="CB561" s="647"/>
      <c r="CC561" s="647"/>
      <c r="CD561" s="647"/>
      <c r="CE561" s="647"/>
      <c r="CF561" s="647"/>
      <c r="CG561" s="647"/>
      <c r="CH561" s="647"/>
    </row>
    <row r="562" spans="1:86" hidden="1">
      <c r="A562" t="s">
        <v>1536</v>
      </c>
      <c r="D562" s="16" t="s">
        <v>643</v>
      </c>
      <c r="E562" s="37" t="s">
        <v>819</v>
      </c>
      <c r="F562" s="126"/>
      <c r="G562" s="16" t="s">
        <v>829</v>
      </c>
      <c r="I562" s="614">
        <f>SUM(I480:I499)</f>
        <v>200</v>
      </c>
      <c r="J562" s="615">
        <f>SUM(J480:J499)</f>
        <v>40</v>
      </c>
      <c r="K562" s="614">
        <f>SUM(K480:K499)</f>
        <v>200</v>
      </c>
      <c r="L562" s="615">
        <f>SUM(L480:L499)</f>
        <v>40</v>
      </c>
      <c r="M562" s="614">
        <f t="shared" ref="M562:AP562" si="3762">SUM(M480:M499)</f>
        <v>200</v>
      </c>
      <c r="N562" s="615">
        <f t="shared" si="3762"/>
        <v>40</v>
      </c>
      <c r="O562" s="614">
        <f t="shared" si="3762"/>
        <v>199</v>
      </c>
      <c r="P562" s="615">
        <f t="shared" si="3762"/>
        <v>32</v>
      </c>
      <c r="Q562" s="614">
        <f t="shared" si="3762"/>
        <v>198</v>
      </c>
      <c r="R562" s="615">
        <f t="shared" si="3762"/>
        <v>32</v>
      </c>
      <c r="S562" s="614">
        <f t="shared" si="3762"/>
        <v>128</v>
      </c>
      <c r="T562" s="615">
        <f t="shared" si="3762"/>
        <v>46</v>
      </c>
      <c r="U562" s="614">
        <f t="shared" si="3762"/>
        <v>120</v>
      </c>
      <c r="V562" s="615">
        <f t="shared" si="3762"/>
        <v>46</v>
      </c>
      <c r="W562" s="614">
        <f t="shared" si="3762"/>
        <v>118</v>
      </c>
      <c r="X562" s="615">
        <f t="shared" si="3762"/>
        <v>46</v>
      </c>
      <c r="Y562" s="614">
        <f t="shared" si="3762"/>
        <v>159</v>
      </c>
      <c r="Z562" s="615">
        <f t="shared" si="3762"/>
        <v>42</v>
      </c>
      <c r="AA562" s="614">
        <f t="shared" si="3762"/>
        <v>160</v>
      </c>
      <c r="AB562" s="615">
        <f t="shared" si="3762"/>
        <v>42</v>
      </c>
      <c r="AC562" s="614">
        <f t="shared" si="3762"/>
        <v>152</v>
      </c>
      <c r="AD562" s="615">
        <f t="shared" si="3762"/>
        <v>42</v>
      </c>
      <c r="AE562" s="614">
        <f t="shared" si="3762"/>
        <v>171</v>
      </c>
      <c r="AF562" s="615">
        <f t="shared" si="3762"/>
        <v>42</v>
      </c>
      <c r="AG562" s="614">
        <f t="shared" si="3762"/>
        <v>172</v>
      </c>
      <c r="AH562" s="615">
        <f t="shared" si="3762"/>
        <v>28</v>
      </c>
      <c r="AI562" s="614">
        <f t="shared" si="3762"/>
        <v>201</v>
      </c>
      <c r="AJ562" s="615">
        <f t="shared" si="3762"/>
        <v>28</v>
      </c>
      <c r="AK562" s="614">
        <f t="shared" si="3762"/>
        <v>201</v>
      </c>
      <c r="AL562" s="615">
        <f t="shared" si="3762"/>
        <v>28</v>
      </c>
      <c r="AM562" s="614">
        <f t="shared" si="3762"/>
        <v>61</v>
      </c>
      <c r="AN562" s="615">
        <f t="shared" si="3762"/>
        <v>28</v>
      </c>
      <c r="AO562" s="614">
        <f t="shared" si="3762"/>
        <v>61</v>
      </c>
      <c r="AP562" s="615">
        <f t="shared" si="3762"/>
        <v>28</v>
      </c>
      <c r="AR562" s="614">
        <f t="shared" ref="AR562:AS562" si="3763">SUM(AR480:AR499)</f>
        <v>55</v>
      </c>
      <c r="AS562" s="615">
        <f t="shared" si="3763"/>
        <v>15</v>
      </c>
      <c r="AT562" s="614">
        <f t="shared" ref="AT562:BC562" si="3764">SUM(AT480:AT499)</f>
        <v>55</v>
      </c>
      <c r="AU562" s="615">
        <f t="shared" si="3764"/>
        <v>15</v>
      </c>
      <c r="AV562" s="614">
        <f t="shared" si="3764"/>
        <v>56</v>
      </c>
      <c r="AW562" s="615">
        <f t="shared" si="3764"/>
        <v>18</v>
      </c>
      <c r="AX562" s="614">
        <f t="shared" si="3764"/>
        <v>45</v>
      </c>
      <c r="AY562" s="615">
        <f t="shared" si="3764"/>
        <v>15</v>
      </c>
      <c r="AZ562" s="614">
        <f t="shared" si="3764"/>
        <v>42</v>
      </c>
      <c r="BA562" s="615">
        <f t="shared" si="3764"/>
        <v>15</v>
      </c>
      <c r="BB562" s="614">
        <f t="shared" si="3764"/>
        <v>42</v>
      </c>
      <c r="BC562" s="615">
        <f t="shared" si="3764"/>
        <v>15</v>
      </c>
      <c r="BD562" s="614">
        <f t="shared" ref="BD562:BM562" si="3765">SUM(BD480:BD499)</f>
        <v>54</v>
      </c>
      <c r="BE562" s="615">
        <f t="shared" si="3765"/>
        <v>15</v>
      </c>
      <c r="BF562" s="614">
        <f t="shared" si="3765"/>
        <v>52</v>
      </c>
      <c r="BG562" s="615">
        <f t="shared" si="3765"/>
        <v>15</v>
      </c>
      <c r="BH562" s="614">
        <f t="shared" si="3765"/>
        <v>68</v>
      </c>
      <c r="BI562" s="615">
        <f t="shared" si="3765"/>
        <v>14</v>
      </c>
      <c r="BJ562" s="614">
        <f t="shared" si="3765"/>
        <v>68</v>
      </c>
      <c r="BK562" s="615">
        <f t="shared" si="3765"/>
        <v>14</v>
      </c>
      <c r="BL562" s="614">
        <f t="shared" si="3765"/>
        <v>68</v>
      </c>
      <c r="BM562" s="615">
        <f t="shared" si="3765"/>
        <v>14</v>
      </c>
      <c r="BN562" s="614">
        <f t="shared" ref="BN562:BO562" si="3766">SUM(BN480:BN499)</f>
        <v>68</v>
      </c>
      <c r="BO562" s="615">
        <f t="shared" si="3766"/>
        <v>14</v>
      </c>
      <c r="BP562" s="614">
        <f t="shared" ref="BP562:BQ562" si="3767">SUM(BP480:BP499)</f>
        <v>68</v>
      </c>
      <c r="BQ562" s="615">
        <f t="shared" si="3767"/>
        <v>14</v>
      </c>
      <c r="BR562" s="614">
        <f t="shared" ref="BR562:BV562" si="3768">SUM(BR480:BR499)</f>
        <v>68</v>
      </c>
      <c r="BS562" s="615">
        <f t="shared" si="3768"/>
        <v>14</v>
      </c>
      <c r="BU562" s="614">
        <f t="shared" si="3768"/>
        <v>27</v>
      </c>
      <c r="BV562" s="615">
        <f t="shared" si="3768"/>
        <v>11</v>
      </c>
      <c r="BW562" s="614">
        <f t="shared" ref="BW562:BZ562" si="3769">SUM(BW480:BW499)</f>
        <v>27</v>
      </c>
      <c r="BX562" s="615">
        <f t="shared" si="3769"/>
        <v>11</v>
      </c>
      <c r="BY562" s="614">
        <f t="shared" si="3769"/>
        <v>27</v>
      </c>
      <c r="BZ562" s="615">
        <f t="shared" si="3769"/>
        <v>11</v>
      </c>
    </row>
    <row r="563" spans="1:86" s="398" customFormat="1" ht="12" hidden="1">
      <c r="A563" s="398" t="s">
        <v>1536</v>
      </c>
      <c r="D563" s="399" t="s">
        <v>643</v>
      </c>
      <c r="G563" s="399" t="s">
        <v>829</v>
      </c>
      <c r="H563" s="644"/>
      <c r="I563" s="164">
        <f>+I562</f>
        <v>200</v>
      </c>
      <c r="J563" s="166">
        <v>0</v>
      </c>
      <c r="K563" s="164">
        <f>+K562</f>
        <v>200</v>
      </c>
      <c r="L563" s="166">
        <v>0</v>
      </c>
      <c r="M563" s="164">
        <f>+M484</f>
        <v>122</v>
      </c>
      <c r="N563" s="166">
        <v>0</v>
      </c>
      <c r="O563" s="164">
        <v>0</v>
      </c>
      <c r="P563" s="166">
        <v>0</v>
      </c>
      <c r="Q563" s="164">
        <f>+Q562</f>
        <v>198</v>
      </c>
      <c r="R563" s="166">
        <f>+R562</f>
        <v>32</v>
      </c>
      <c r="S563" s="164">
        <v>0</v>
      </c>
      <c r="T563" s="166">
        <v>0</v>
      </c>
      <c r="U563" s="164">
        <f>+U499+U498</f>
        <v>30</v>
      </c>
      <c r="V563" s="166">
        <f>+V499</f>
        <v>46</v>
      </c>
      <c r="W563" s="164">
        <f>+W562</f>
        <v>118</v>
      </c>
      <c r="X563" s="166">
        <f>+X562</f>
        <v>46</v>
      </c>
      <c r="Y563" s="164">
        <f>+Y562-Y480-Y481</f>
        <v>159</v>
      </c>
      <c r="Z563" s="166">
        <f>+Z562-Z480-Z481</f>
        <v>42</v>
      </c>
      <c r="AA563" s="164">
        <v>0</v>
      </c>
      <c r="AB563" s="166">
        <v>0</v>
      </c>
      <c r="AC563" s="164">
        <f>+AC499+AC493</f>
        <v>32</v>
      </c>
      <c r="AD563" s="166">
        <f>+AD499</f>
        <v>42</v>
      </c>
      <c r="AE563" s="164">
        <f>+AE562</f>
        <v>171</v>
      </c>
      <c r="AF563" s="166">
        <f>+AF562</f>
        <v>42</v>
      </c>
      <c r="AG563" s="164">
        <f>+AG495+AG494+AG492</f>
        <v>12</v>
      </c>
      <c r="AH563" s="166">
        <v>0</v>
      </c>
      <c r="AI563" s="164">
        <v>0</v>
      </c>
      <c r="AJ563" s="166">
        <v>0</v>
      </c>
      <c r="AK563" s="164">
        <f t="shared" ref="AK563:AP563" si="3770">+AK562</f>
        <v>201</v>
      </c>
      <c r="AL563" s="166">
        <f t="shared" si="3770"/>
        <v>28</v>
      </c>
      <c r="AM563" s="164">
        <f t="shared" si="3770"/>
        <v>61</v>
      </c>
      <c r="AN563" s="166">
        <f t="shared" si="3770"/>
        <v>28</v>
      </c>
      <c r="AO563" s="165">
        <f t="shared" si="3770"/>
        <v>61</v>
      </c>
      <c r="AP563" s="167">
        <f t="shared" si="3770"/>
        <v>28</v>
      </c>
      <c r="AQ563" s="646"/>
      <c r="AR563" s="164">
        <f t="shared" ref="AR563:AU563" si="3771">+AR562</f>
        <v>55</v>
      </c>
      <c r="AS563" s="166">
        <f t="shared" si="3771"/>
        <v>15</v>
      </c>
      <c r="AT563" s="164">
        <f t="shared" si="3771"/>
        <v>55</v>
      </c>
      <c r="AU563" s="166">
        <f t="shared" si="3771"/>
        <v>15</v>
      </c>
      <c r="AV563" s="164">
        <f>+AV499</f>
        <v>21</v>
      </c>
      <c r="AW563" s="166">
        <f>+AW499</f>
        <v>15</v>
      </c>
      <c r="AX563" s="164">
        <f>+AX499</f>
        <v>21</v>
      </c>
      <c r="AY563" s="166">
        <f>+AY499</f>
        <v>15</v>
      </c>
      <c r="AZ563" s="164">
        <f>+AZ562</f>
        <v>42</v>
      </c>
      <c r="BA563" s="166">
        <f>+BA562</f>
        <v>15</v>
      </c>
      <c r="BB563" s="164">
        <f>+BB562</f>
        <v>42</v>
      </c>
      <c r="BC563" s="166">
        <f>+BC562</f>
        <v>15</v>
      </c>
      <c r="BD563" s="164">
        <v>0</v>
      </c>
      <c r="BE563" s="166">
        <v>0</v>
      </c>
      <c r="BF563" s="164">
        <f>+BF483+BF484</f>
        <v>4</v>
      </c>
      <c r="BG563" s="166">
        <v>0</v>
      </c>
      <c r="BH563" s="164">
        <f>+BH483+BH484+BH485+BH486</f>
        <v>6</v>
      </c>
      <c r="BI563" s="166">
        <v>0</v>
      </c>
      <c r="BJ563" s="688">
        <f>+BJ562-BJ485-BJ486-BJ487-BJ488</f>
        <v>66</v>
      </c>
      <c r="BK563" s="649">
        <f>+BK562</f>
        <v>14</v>
      </c>
      <c r="BL563" s="164">
        <f t="shared" ref="BL563:BS563" si="3772">+BL562</f>
        <v>68</v>
      </c>
      <c r="BM563" s="166">
        <f t="shared" si="3772"/>
        <v>14</v>
      </c>
      <c r="BN563" s="164">
        <f t="shared" si="3772"/>
        <v>68</v>
      </c>
      <c r="BO563" s="166">
        <f t="shared" si="3772"/>
        <v>14</v>
      </c>
      <c r="BP563" s="164">
        <f t="shared" si="3772"/>
        <v>68</v>
      </c>
      <c r="BQ563" s="166">
        <f t="shared" si="3772"/>
        <v>14</v>
      </c>
      <c r="BR563" s="164">
        <f t="shared" si="3772"/>
        <v>68</v>
      </c>
      <c r="BS563" s="166">
        <f t="shared" si="3772"/>
        <v>14</v>
      </c>
      <c r="BT563" s="646"/>
      <c r="BU563" s="164">
        <v>0</v>
      </c>
      <c r="BV563" s="166">
        <v>0</v>
      </c>
      <c r="BW563" s="164">
        <f t="shared" ref="BW563:BZ563" si="3773">+BW562</f>
        <v>27</v>
      </c>
      <c r="BX563" s="166">
        <f t="shared" si="3773"/>
        <v>11</v>
      </c>
      <c r="BY563" s="164">
        <f t="shared" si="3773"/>
        <v>27</v>
      </c>
      <c r="BZ563" s="166">
        <f t="shared" si="3773"/>
        <v>11</v>
      </c>
      <c r="CA563" s="647"/>
      <c r="CB563" s="647"/>
      <c r="CC563" s="647"/>
      <c r="CD563" s="647"/>
      <c r="CE563" s="647"/>
      <c r="CF563" s="647"/>
      <c r="CG563" s="647"/>
      <c r="CH563" s="647"/>
    </row>
    <row r="564" spans="1:86" hidden="1">
      <c r="A564" t="s">
        <v>1537</v>
      </c>
      <c r="D564" s="16" t="s">
        <v>831</v>
      </c>
      <c r="E564" t="s">
        <v>819</v>
      </c>
      <c r="G564" s="16" t="s">
        <v>831</v>
      </c>
      <c r="K564" s="614">
        <f>SUM(K502:K506)</f>
        <v>10</v>
      </c>
      <c r="L564" s="615">
        <f>SUM(L502:L506)</f>
        <v>8</v>
      </c>
      <c r="M564" s="614">
        <f t="shared" ref="M564:AP564" si="3774">SUM(M502:M506)</f>
        <v>10</v>
      </c>
      <c r="N564" s="615">
        <f t="shared" si="3774"/>
        <v>8</v>
      </c>
      <c r="O564" s="614">
        <f t="shared" si="3774"/>
        <v>13</v>
      </c>
      <c r="P564" s="615">
        <f t="shared" si="3774"/>
        <v>9</v>
      </c>
      <c r="Q564" s="614">
        <f t="shared" si="3774"/>
        <v>13</v>
      </c>
      <c r="R564" s="615">
        <f t="shared" si="3774"/>
        <v>8</v>
      </c>
      <c r="S564" s="614">
        <f t="shared" si="3774"/>
        <v>13</v>
      </c>
      <c r="T564" s="615">
        <f t="shared" si="3774"/>
        <v>8</v>
      </c>
      <c r="U564" s="614">
        <f t="shared" si="3774"/>
        <v>13</v>
      </c>
      <c r="V564" s="615">
        <f t="shared" si="3774"/>
        <v>8</v>
      </c>
      <c r="W564" s="614">
        <f t="shared" si="3774"/>
        <v>13</v>
      </c>
      <c r="X564" s="615">
        <f t="shared" si="3774"/>
        <v>8</v>
      </c>
      <c r="Y564" s="614">
        <f t="shared" si="3774"/>
        <v>8</v>
      </c>
      <c r="Z564" s="615">
        <f t="shared" si="3774"/>
        <v>15</v>
      </c>
      <c r="AA564" s="614">
        <f t="shared" si="3774"/>
        <v>8</v>
      </c>
      <c r="AB564" s="615">
        <f t="shared" si="3774"/>
        <v>15</v>
      </c>
      <c r="AC564" s="614">
        <f t="shared" si="3774"/>
        <v>9</v>
      </c>
      <c r="AD564" s="615">
        <f t="shared" si="3774"/>
        <v>15</v>
      </c>
      <c r="AE564" s="614">
        <f t="shared" si="3774"/>
        <v>9</v>
      </c>
      <c r="AF564" s="615">
        <f t="shared" si="3774"/>
        <v>15</v>
      </c>
      <c r="AG564" s="614">
        <f t="shared" si="3774"/>
        <v>8</v>
      </c>
      <c r="AH564" s="615">
        <f t="shared" si="3774"/>
        <v>5</v>
      </c>
      <c r="AI564" s="614">
        <f t="shared" si="3774"/>
        <v>10</v>
      </c>
      <c r="AJ564" s="615">
        <f t="shared" si="3774"/>
        <v>5</v>
      </c>
      <c r="AK564" s="614">
        <f t="shared" si="3774"/>
        <v>10</v>
      </c>
      <c r="AL564" s="615">
        <f t="shared" si="3774"/>
        <v>5</v>
      </c>
      <c r="AM564" s="614">
        <f t="shared" si="3774"/>
        <v>10</v>
      </c>
      <c r="AN564" s="615">
        <f t="shared" si="3774"/>
        <v>5</v>
      </c>
      <c r="AO564" s="614">
        <f t="shared" si="3774"/>
        <v>10</v>
      </c>
      <c r="AP564" s="615">
        <f t="shared" si="3774"/>
        <v>5</v>
      </c>
      <c r="AR564" s="614">
        <f t="shared" ref="AR564:AS564" si="3775">SUM(AR502:AR506)</f>
        <v>10</v>
      </c>
      <c r="AS564" s="615">
        <f t="shared" si="3775"/>
        <v>5</v>
      </c>
      <c r="AT564" s="614">
        <f t="shared" ref="AT564:BQ564" si="3776">SUM(AT502:AT506)</f>
        <v>10</v>
      </c>
      <c r="AU564" s="615">
        <f t="shared" si="3776"/>
        <v>5</v>
      </c>
      <c r="AV564" s="614">
        <f t="shared" si="3776"/>
        <v>10</v>
      </c>
      <c r="AW564" s="615">
        <f t="shared" si="3776"/>
        <v>5</v>
      </c>
      <c r="AX564" s="614">
        <f t="shared" si="3776"/>
        <v>5</v>
      </c>
      <c r="AY564" s="615">
        <f t="shared" si="3776"/>
        <v>9</v>
      </c>
      <c r="AZ564" s="614">
        <f t="shared" si="3776"/>
        <v>5</v>
      </c>
      <c r="BA564" s="615">
        <f t="shared" si="3776"/>
        <v>1</v>
      </c>
      <c r="BB564" s="614">
        <f t="shared" si="3776"/>
        <v>5</v>
      </c>
      <c r="BC564" s="615">
        <f t="shared" si="3776"/>
        <v>1</v>
      </c>
      <c r="BD564" s="614">
        <f t="shared" si="3776"/>
        <v>5</v>
      </c>
      <c r="BE564" s="615">
        <f t="shared" si="3776"/>
        <v>1</v>
      </c>
      <c r="BF564" s="614">
        <f t="shared" si="3776"/>
        <v>5</v>
      </c>
      <c r="BG564" s="615">
        <f t="shared" si="3776"/>
        <v>1</v>
      </c>
      <c r="BH564" s="614">
        <f t="shared" si="3776"/>
        <v>7</v>
      </c>
      <c r="BI564" s="615">
        <f t="shared" si="3776"/>
        <v>1</v>
      </c>
      <c r="BJ564" s="614">
        <f t="shared" si="3776"/>
        <v>7</v>
      </c>
      <c r="BK564" s="615">
        <f t="shared" si="3776"/>
        <v>1</v>
      </c>
      <c r="BL564" s="614">
        <f t="shared" si="3776"/>
        <v>7</v>
      </c>
      <c r="BM564" s="615">
        <f t="shared" si="3776"/>
        <v>1</v>
      </c>
      <c r="BN564" s="614">
        <f t="shared" si="3776"/>
        <v>7</v>
      </c>
      <c r="BO564" s="615">
        <f t="shared" si="3776"/>
        <v>1</v>
      </c>
      <c r="BP564" s="614">
        <f t="shared" si="3776"/>
        <v>7</v>
      </c>
      <c r="BQ564" s="615">
        <f t="shared" si="3776"/>
        <v>1</v>
      </c>
      <c r="BR564" s="614">
        <f t="shared" ref="BR564:BZ564" si="3777">SUM(BR502:BR506)</f>
        <v>7</v>
      </c>
      <c r="BS564" s="615">
        <f t="shared" si="3777"/>
        <v>1</v>
      </c>
      <c r="BU564" s="614">
        <f t="shared" si="3777"/>
        <v>6</v>
      </c>
      <c r="BV564" s="615">
        <f t="shared" si="3777"/>
        <v>0</v>
      </c>
      <c r="BW564" s="614">
        <f t="shared" si="3777"/>
        <v>6</v>
      </c>
      <c r="BX564" s="615">
        <f t="shared" si="3777"/>
        <v>0</v>
      </c>
      <c r="BY564" s="614">
        <f t="shared" si="3777"/>
        <v>6</v>
      </c>
      <c r="BZ564" s="615">
        <f t="shared" si="3777"/>
        <v>0</v>
      </c>
    </row>
    <row r="565" spans="1:86" s="398" customFormat="1" ht="12" hidden="1">
      <c r="A565" s="398" t="s">
        <v>1537</v>
      </c>
      <c r="D565" s="399" t="s">
        <v>831</v>
      </c>
      <c r="G565" s="399" t="s">
        <v>831</v>
      </c>
      <c r="H565" s="644"/>
      <c r="I565" s="645"/>
      <c r="J565" s="645"/>
      <c r="K565" s="392">
        <v>0</v>
      </c>
      <c r="L565" s="166">
        <v>0</v>
      </c>
      <c r="M565" s="392">
        <f>+M503</f>
        <v>0</v>
      </c>
      <c r="N565" s="166">
        <v>0</v>
      </c>
      <c r="O565" s="392">
        <v>0</v>
      </c>
      <c r="P565" s="166">
        <v>0</v>
      </c>
      <c r="Q565" s="392"/>
      <c r="R565" s="166"/>
      <c r="S565" s="392"/>
      <c r="T565" s="166"/>
      <c r="U565" s="392"/>
      <c r="V565" s="166"/>
      <c r="W565" s="392"/>
      <c r="X565" s="166"/>
      <c r="Y565" s="392"/>
      <c r="Z565" s="166"/>
      <c r="AA565" s="392">
        <v>0</v>
      </c>
      <c r="AB565" s="166">
        <v>0</v>
      </c>
      <c r="AC565" s="392">
        <v>0</v>
      </c>
      <c r="AD565" s="166">
        <v>0</v>
      </c>
      <c r="AE565" s="392"/>
      <c r="AF565" s="166"/>
      <c r="AG565" s="392">
        <f>+AG506</f>
        <v>0</v>
      </c>
      <c r="AH565" s="166">
        <v>0</v>
      </c>
      <c r="AI565" s="392">
        <v>0</v>
      </c>
      <c r="AJ565" s="166">
        <v>0</v>
      </c>
      <c r="AK565" s="392">
        <f t="shared" ref="AK565:AP565" si="3778">+AK564</f>
        <v>10</v>
      </c>
      <c r="AL565" s="166">
        <f t="shared" si="3778"/>
        <v>5</v>
      </c>
      <c r="AM565" s="392">
        <f t="shared" si="3778"/>
        <v>10</v>
      </c>
      <c r="AN565" s="166">
        <f t="shared" si="3778"/>
        <v>5</v>
      </c>
      <c r="AO565" s="392">
        <f t="shared" si="3778"/>
        <v>10</v>
      </c>
      <c r="AP565" s="166">
        <f t="shared" si="3778"/>
        <v>5</v>
      </c>
      <c r="AQ565" s="646"/>
      <c r="AR565" s="392">
        <f t="shared" ref="AR565:BZ565" si="3779">+AR564</f>
        <v>10</v>
      </c>
      <c r="AS565" s="166">
        <f t="shared" si="3779"/>
        <v>5</v>
      </c>
      <c r="AT565" s="392">
        <f t="shared" si="3779"/>
        <v>10</v>
      </c>
      <c r="AU565" s="166">
        <f t="shared" si="3779"/>
        <v>5</v>
      </c>
      <c r="AV565" s="392">
        <v>0</v>
      </c>
      <c r="AW565" s="166">
        <v>0</v>
      </c>
      <c r="AX565" s="392">
        <v>0</v>
      </c>
      <c r="AY565" s="166">
        <v>0</v>
      </c>
      <c r="AZ565" s="392">
        <f t="shared" si="3779"/>
        <v>5</v>
      </c>
      <c r="BA565" s="166">
        <f t="shared" si="3779"/>
        <v>1</v>
      </c>
      <c r="BB565" s="392">
        <f t="shared" si="3779"/>
        <v>5</v>
      </c>
      <c r="BC565" s="166">
        <f t="shared" si="3779"/>
        <v>1</v>
      </c>
      <c r="BD565" s="392">
        <v>0</v>
      </c>
      <c r="BE565" s="166">
        <v>0</v>
      </c>
      <c r="BF565" s="392">
        <v>0</v>
      </c>
      <c r="BG565" s="166">
        <v>0</v>
      </c>
      <c r="BH565" s="392">
        <v>0</v>
      </c>
      <c r="BI565" s="166">
        <v>0</v>
      </c>
      <c r="BJ565" s="392">
        <f t="shared" si="3779"/>
        <v>7</v>
      </c>
      <c r="BK565" s="166">
        <f t="shared" si="3779"/>
        <v>1</v>
      </c>
      <c r="BL565" s="392">
        <f t="shared" si="3779"/>
        <v>7</v>
      </c>
      <c r="BM565" s="166">
        <f t="shared" si="3779"/>
        <v>1</v>
      </c>
      <c r="BN565" s="392">
        <f t="shared" si="3779"/>
        <v>7</v>
      </c>
      <c r="BO565" s="166">
        <f t="shared" si="3779"/>
        <v>1</v>
      </c>
      <c r="BP565" s="392">
        <f t="shared" si="3779"/>
        <v>7</v>
      </c>
      <c r="BQ565" s="166">
        <f t="shared" si="3779"/>
        <v>1</v>
      </c>
      <c r="BR565" s="392">
        <f t="shared" si="3779"/>
        <v>7</v>
      </c>
      <c r="BS565" s="166">
        <f t="shared" si="3779"/>
        <v>1</v>
      </c>
      <c r="BT565" s="646"/>
      <c r="BU565" s="392"/>
      <c r="BV565" s="166"/>
      <c r="BW565" s="392">
        <f t="shared" si="3779"/>
        <v>6</v>
      </c>
      <c r="BX565" s="166">
        <f t="shared" si="3779"/>
        <v>0</v>
      </c>
      <c r="BY565" s="392">
        <f t="shared" si="3779"/>
        <v>6</v>
      </c>
      <c r="BZ565" s="166">
        <f t="shared" si="3779"/>
        <v>0</v>
      </c>
      <c r="CA565" s="647"/>
      <c r="CB565" s="647"/>
      <c r="CC565" s="647"/>
      <c r="CD565" s="647"/>
      <c r="CE565" s="647"/>
      <c r="CF565" s="647"/>
      <c r="CG565" s="647"/>
      <c r="CH565" s="647"/>
    </row>
    <row r="566" spans="1:86" hidden="1">
      <c r="A566" t="s">
        <v>1538</v>
      </c>
      <c r="D566" s="16" t="s">
        <v>124</v>
      </c>
      <c r="E566" t="s">
        <v>819</v>
      </c>
      <c r="G566" s="16" t="s">
        <v>124</v>
      </c>
      <c r="K566" s="614">
        <f>SUM(K509:K517)</f>
        <v>11</v>
      </c>
      <c r="L566" s="615">
        <f>SUM(L509:L517)</f>
        <v>0</v>
      </c>
      <c r="M566" s="614">
        <f t="shared" ref="M566:AP566" si="3780">SUM(M509:M517)</f>
        <v>20</v>
      </c>
      <c r="N566" s="615">
        <f t="shared" si="3780"/>
        <v>2</v>
      </c>
      <c r="O566" s="614">
        <f t="shared" si="3780"/>
        <v>19</v>
      </c>
      <c r="P566" s="615">
        <f t="shared" si="3780"/>
        <v>3</v>
      </c>
      <c r="Q566" s="614">
        <f t="shared" si="3780"/>
        <v>19</v>
      </c>
      <c r="R566" s="615">
        <f t="shared" si="3780"/>
        <v>3</v>
      </c>
      <c r="S566" s="614">
        <f t="shared" si="3780"/>
        <v>19</v>
      </c>
      <c r="T566" s="615">
        <f t="shared" si="3780"/>
        <v>3</v>
      </c>
      <c r="U566" s="614">
        <f t="shared" si="3780"/>
        <v>14</v>
      </c>
      <c r="V566" s="615">
        <f t="shared" si="3780"/>
        <v>0</v>
      </c>
      <c r="W566" s="614">
        <f t="shared" si="3780"/>
        <v>14</v>
      </c>
      <c r="X566" s="615">
        <f t="shared" si="3780"/>
        <v>0</v>
      </c>
      <c r="Y566" s="614">
        <f t="shared" si="3780"/>
        <v>7</v>
      </c>
      <c r="Z566" s="615">
        <f t="shared" si="3780"/>
        <v>3</v>
      </c>
      <c r="AA566" s="614">
        <f t="shared" si="3780"/>
        <v>7</v>
      </c>
      <c r="AB566" s="615">
        <f t="shared" si="3780"/>
        <v>3</v>
      </c>
      <c r="AC566" s="614">
        <f t="shared" si="3780"/>
        <v>9</v>
      </c>
      <c r="AD566" s="615">
        <f t="shared" si="3780"/>
        <v>3</v>
      </c>
      <c r="AE566" s="614">
        <f t="shared" si="3780"/>
        <v>13</v>
      </c>
      <c r="AF566" s="615">
        <f t="shared" si="3780"/>
        <v>3</v>
      </c>
      <c r="AG566" s="614">
        <f t="shared" si="3780"/>
        <v>13</v>
      </c>
      <c r="AH566" s="615">
        <f t="shared" si="3780"/>
        <v>3</v>
      </c>
      <c r="AI566" s="614">
        <f t="shared" si="3780"/>
        <v>13</v>
      </c>
      <c r="AJ566" s="615">
        <f t="shared" si="3780"/>
        <v>3</v>
      </c>
      <c r="AK566" s="614">
        <f t="shared" si="3780"/>
        <v>13</v>
      </c>
      <c r="AL566" s="615">
        <f t="shared" si="3780"/>
        <v>3</v>
      </c>
      <c r="AM566" s="614">
        <f t="shared" si="3780"/>
        <v>13</v>
      </c>
      <c r="AN566" s="615">
        <f t="shared" si="3780"/>
        <v>3</v>
      </c>
      <c r="AO566" s="614">
        <f t="shared" si="3780"/>
        <v>13</v>
      </c>
      <c r="AP566" s="615">
        <f t="shared" si="3780"/>
        <v>3</v>
      </c>
      <c r="AR566" s="614">
        <f t="shared" ref="AR566:AS566" si="3781">SUM(AR509:AR517)</f>
        <v>9</v>
      </c>
      <c r="AS566" s="615">
        <f t="shared" si="3781"/>
        <v>1</v>
      </c>
      <c r="AT566" s="614">
        <f t="shared" ref="AT566:BQ566" si="3782">SUM(AT509:AT517)</f>
        <v>9</v>
      </c>
      <c r="AU566" s="615">
        <f t="shared" si="3782"/>
        <v>1</v>
      </c>
      <c r="AV566" s="614">
        <f t="shared" si="3782"/>
        <v>9</v>
      </c>
      <c r="AW566" s="615">
        <f t="shared" si="3782"/>
        <v>1</v>
      </c>
      <c r="AX566" s="614">
        <f t="shared" si="3782"/>
        <v>9</v>
      </c>
      <c r="AY566" s="615">
        <f t="shared" si="3782"/>
        <v>1</v>
      </c>
      <c r="AZ566" s="614">
        <f t="shared" si="3782"/>
        <v>9</v>
      </c>
      <c r="BA566" s="615">
        <f t="shared" si="3782"/>
        <v>1</v>
      </c>
      <c r="BB566" s="614">
        <f t="shared" si="3782"/>
        <v>9</v>
      </c>
      <c r="BC566" s="615">
        <f t="shared" si="3782"/>
        <v>1</v>
      </c>
      <c r="BD566" s="614">
        <f t="shared" si="3782"/>
        <v>8</v>
      </c>
      <c r="BE566" s="615">
        <f t="shared" si="3782"/>
        <v>2</v>
      </c>
      <c r="BF566" s="614">
        <f t="shared" si="3782"/>
        <v>10</v>
      </c>
      <c r="BG566" s="615">
        <f t="shared" si="3782"/>
        <v>3</v>
      </c>
      <c r="BH566" s="614">
        <f t="shared" si="3782"/>
        <v>11</v>
      </c>
      <c r="BI566" s="615">
        <f t="shared" si="3782"/>
        <v>3</v>
      </c>
      <c r="BJ566" s="614">
        <f t="shared" si="3782"/>
        <v>11</v>
      </c>
      <c r="BK566" s="615">
        <f t="shared" si="3782"/>
        <v>3</v>
      </c>
      <c r="BL566" s="614">
        <f t="shared" si="3782"/>
        <v>11</v>
      </c>
      <c r="BM566" s="615">
        <f t="shared" si="3782"/>
        <v>3</v>
      </c>
      <c r="BN566" s="614">
        <f t="shared" si="3782"/>
        <v>11</v>
      </c>
      <c r="BO566" s="615">
        <f t="shared" si="3782"/>
        <v>3</v>
      </c>
      <c r="BP566" s="614">
        <f t="shared" si="3782"/>
        <v>11</v>
      </c>
      <c r="BQ566" s="615">
        <f t="shared" si="3782"/>
        <v>3</v>
      </c>
      <c r="BR566" s="614">
        <f>SUM(BR509:BR517)</f>
        <v>11</v>
      </c>
      <c r="BS566" s="615">
        <f t="shared" ref="BS566:BZ566" si="3783">SUM(BS509:BS517)</f>
        <v>3</v>
      </c>
      <c r="BU566" s="614">
        <f>SUM(BU509:BU517)</f>
        <v>14</v>
      </c>
      <c r="BV566" s="615">
        <f>SUM(BV509:BV517)</f>
        <v>3</v>
      </c>
      <c r="BW566" s="614">
        <f>SUM(BW509:BW517)</f>
        <v>14</v>
      </c>
      <c r="BX566" s="615">
        <f t="shared" si="3783"/>
        <v>3</v>
      </c>
      <c r="BY566" s="614">
        <f t="shared" si="3783"/>
        <v>14</v>
      </c>
      <c r="BZ566" s="615">
        <f t="shared" si="3783"/>
        <v>3</v>
      </c>
    </row>
    <row r="567" spans="1:86" s="398" customFormat="1" ht="12" hidden="1">
      <c r="A567" s="398" t="s">
        <v>1538</v>
      </c>
      <c r="D567" s="399" t="s">
        <v>124</v>
      </c>
      <c r="G567" s="399" t="s">
        <v>124</v>
      </c>
      <c r="H567" s="644"/>
      <c r="I567" s="645"/>
      <c r="J567" s="645"/>
      <c r="K567" s="648">
        <f>+K566</f>
        <v>11</v>
      </c>
      <c r="L567" s="649">
        <f>+L566</f>
        <v>0</v>
      </c>
      <c r="M567" s="648">
        <v>0</v>
      </c>
      <c r="N567" s="649">
        <v>0</v>
      </c>
      <c r="O567" s="648">
        <v>0</v>
      </c>
      <c r="P567" s="649">
        <v>0</v>
      </c>
      <c r="Q567" s="648">
        <f>+Q566</f>
        <v>19</v>
      </c>
      <c r="R567" s="649">
        <f>+R566</f>
        <v>3</v>
      </c>
      <c r="S567" s="648">
        <v>0</v>
      </c>
      <c r="T567" s="649">
        <v>0</v>
      </c>
      <c r="U567" s="648">
        <f>+U514+U509</f>
        <v>10</v>
      </c>
      <c r="V567" s="649">
        <f>+V509</f>
        <v>0</v>
      </c>
      <c r="W567" s="648">
        <f>+W566</f>
        <v>14</v>
      </c>
      <c r="X567" s="649">
        <f>+X566</f>
        <v>0</v>
      </c>
      <c r="Y567" s="648">
        <v>0</v>
      </c>
      <c r="Z567" s="649">
        <v>0</v>
      </c>
      <c r="AA567" s="648">
        <v>0</v>
      </c>
      <c r="AB567" s="649">
        <v>0</v>
      </c>
      <c r="AC567" s="648">
        <f>+AC566-AC512</f>
        <v>9</v>
      </c>
      <c r="AD567" s="649">
        <f>+AD566-AD512</f>
        <v>3</v>
      </c>
      <c r="AE567" s="648">
        <v>0</v>
      </c>
      <c r="AF567" s="649">
        <v>0</v>
      </c>
      <c r="AG567" s="648">
        <v>0</v>
      </c>
      <c r="AH567" s="649">
        <v>0</v>
      </c>
      <c r="AI567" s="648">
        <f t="shared" ref="AI567:AP567" si="3784">+AI566</f>
        <v>13</v>
      </c>
      <c r="AJ567" s="649">
        <f t="shared" si="3784"/>
        <v>3</v>
      </c>
      <c r="AK567" s="648">
        <f t="shared" si="3784"/>
        <v>13</v>
      </c>
      <c r="AL567" s="649">
        <f t="shared" si="3784"/>
        <v>3</v>
      </c>
      <c r="AM567" s="648">
        <f t="shared" si="3784"/>
        <v>13</v>
      </c>
      <c r="AN567" s="649">
        <f t="shared" si="3784"/>
        <v>3</v>
      </c>
      <c r="AO567" s="648">
        <f t="shared" si="3784"/>
        <v>13</v>
      </c>
      <c r="AP567" s="649">
        <f t="shared" si="3784"/>
        <v>3</v>
      </c>
      <c r="AQ567" s="646"/>
      <c r="AR567" s="648">
        <f t="shared" ref="AR567:BS567" si="3785">+AR566</f>
        <v>9</v>
      </c>
      <c r="AS567" s="649">
        <f t="shared" si="3785"/>
        <v>1</v>
      </c>
      <c r="AT567" s="648">
        <f t="shared" si="3785"/>
        <v>9</v>
      </c>
      <c r="AU567" s="649">
        <f t="shared" si="3785"/>
        <v>1</v>
      </c>
      <c r="AV567" s="648">
        <v>0</v>
      </c>
      <c r="AW567" s="649">
        <v>0</v>
      </c>
      <c r="AX567" s="648">
        <f t="shared" si="3785"/>
        <v>9</v>
      </c>
      <c r="AY567" s="649">
        <f t="shared" si="3785"/>
        <v>1</v>
      </c>
      <c r="AZ567" s="648">
        <f t="shared" si="3785"/>
        <v>9</v>
      </c>
      <c r="BA567" s="649">
        <f t="shared" si="3785"/>
        <v>1</v>
      </c>
      <c r="BB567" s="648">
        <f t="shared" si="3785"/>
        <v>9</v>
      </c>
      <c r="BC567" s="649">
        <f t="shared" si="3785"/>
        <v>1</v>
      </c>
      <c r="BD567" s="648">
        <v>0</v>
      </c>
      <c r="BE567" s="649">
        <v>0</v>
      </c>
      <c r="BF567" s="648">
        <v>0</v>
      </c>
      <c r="BG567" s="649">
        <v>0</v>
      </c>
      <c r="BH567" s="648">
        <v>0</v>
      </c>
      <c r="BI567" s="649">
        <v>0</v>
      </c>
      <c r="BJ567" s="648">
        <f t="shared" si="3785"/>
        <v>11</v>
      </c>
      <c r="BK567" s="649">
        <f t="shared" si="3785"/>
        <v>3</v>
      </c>
      <c r="BL567" s="648">
        <f t="shared" si="3785"/>
        <v>11</v>
      </c>
      <c r="BM567" s="649">
        <f t="shared" si="3785"/>
        <v>3</v>
      </c>
      <c r="BN567" s="648">
        <f t="shared" si="3785"/>
        <v>11</v>
      </c>
      <c r="BO567" s="649">
        <f t="shared" si="3785"/>
        <v>3</v>
      </c>
      <c r="BP567" s="648">
        <f t="shared" si="3785"/>
        <v>11</v>
      </c>
      <c r="BQ567" s="649">
        <f t="shared" si="3785"/>
        <v>3</v>
      </c>
      <c r="BR567" s="648">
        <f t="shared" si="3785"/>
        <v>11</v>
      </c>
      <c r="BS567" s="649">
        <f t="shared" si="3785"/>
        <v>3</v>
      </c>
      <c r="BT567" s="646"/>
      <c r="BU567" s="688">
        <f>+BU516</f>
        <v>2</v>
      </c>
      <c r="BV567" s="166">
        <v>0</v>
      </c>
      <c r="BW567" s="648">
        <f t="shared" ref="BW567:BZ567" si="3786">+BW566</f>
        <v>14</v>
      </c>
      <c r="BX567" s="649">
        <f t="shared" si="3786"/>
        <v>3</v>
      </c>
      <c r="BY567" s="648">
        <f t="shared" si="3786"/>
        <v>14</v>
      </c>
      <c r="BZ567" s="649">
        <f t="shared" si="3786"/>
        <v>3</v>
      </c>
      <c r="CA567" s="647"/>
      <c r="CB567" s="647"/>
      <c r="CC567" s="647"/>
      <c r="CD567" s="647"/>
      <c r="CE567" s="647"/>
      <c r="CF567" s="647"/>
      <c r="CG567" s="647"/>
      <c r="CH567" s="647"/>
    </row>
    <row r="568" spans="1:86" hidden="1">
      <c r="A568" t="s">
        <v>1572</v>
      </c>
      <c r="K568" s="15"/>
      <c r="M568" s="15"/>
      <c r="N568" s="16"/>
      <c r="O568" s="15"/>
      <c r="P568" s="16"/>
      <c r="Q568" s="15"/>
      <c r="R568" s="16"/>
      <c r="S568" s="15"/>
      <c r="U568" s="15"/>
      <c r="V568" s="16"/>
      <c r="W568" s="15"/>
      <c r="Y568" s="15"/>
      <c r="Z568" s="16"/>
      <c r="AA568" s="15"/>
      <c r="AB568" s="16"/>
      <c r="AC568" s="15"/>
      <c r="AD568" s="16"/>
      <c r="AE568" s="15"/>
      <c r="AF568" s="16"/>
      <c r="AG568" s="15"/>
      <c r="AH568" s="16"/>
      <c r="AI568" s="15"/>
      <c r="AJ568" s="16"/>
      <c r="AK568" s="15"/>
      <c r="AL568" s="16"/>
      <c r="AM568" s="15"/>
      <c r="AN568" s="16"/>
      <c r="AO568" s="15"/>
      <c r="AP568" s="16"/>
      <c r="BX568" s="23"/>
    </row>
    <row r="569" spans="1:86" hidden="1">
      <c r="A569" t="s">
        <v>1572</v>
      </c>
      <c r="D569" s="16" t="s">
        <v>194</v>
      </c>
      <c r="K569" s="393">
        <f>+K566+K564+K562+K560+K558+K556+K554+K552+K550+K548+K546+K544+K532+K522+K524+K526+K528+K530+K534+K536+K538+K540+K542</f>
        <v>1506</v>
      </c>
      <c r="L569" s="393">
        <f>+L566+L564+L562+L560+L558+L556+L554+L552+L550+L548+L546+L544+L532+L522+L524+L526+L528+L530+L534+L536+L538+L540+L542</f>
        <v>462</v>
      </c>
      <c r="M569" s="393">
        <f t="shared" ref="M569:T569" si="3787">+M566+M564+M562+M560+M558+M556+M554+M552+M550+M548+M546+M544+M532+M522+M524+M526+M528+M530+M534+M536+M538+M540+M542</f>
        <v>1562</v>
      </c>
      <c r="N569" s="393">
        <f t="shared" si="3787"/>
        <v>468</v>
      </c>
      <c r="O569" s="393">
        <f t="shared" si="3787"/>
        <v>1562</v>
      </c>
      <c r="P569" s="393">
        <f t="shared" si="3787"/>
        <v>505</v>
      </c>
      <c r="Q569" s="393">
        <f t="shared" si="3787"/>
        <v>1503</v>
      </c>
      <c r="R569" s="393">
        <f t="shared" si="3787"/>
        <v>555</v>
      </c>
      <c r="S569" s="393">
        <f t="shared" si="3787"/>
        <v>1401</v>
      </c>
      <c r="T569" s="393">
        <f t="shared" si="3787"/>
        <v>506</v>
      </c>
      <c r="U569" s="393">
        <f t="shared" ref="U569:AP569" si="3788">+U566+U564+U562+U560+U558+U556+U554+U552+U550+U548+U546+U544+U532+U522+U524+U526+U528+U530+U534+U536+U538+U540+U542</f>
        <v>1434</v>
      </c>
      <c r="V569" s="393">
        <f t="shared" si="3788"/>
        <v>596</v>
      </c>
      <c r="W569" s="393">
        <f t="shared" si="3788"/>
        <v>1387</v>
      </c>
      <c r="X569" s="393">
        <f t="shared" si="3788"/>
        <v>656</v>
      </c>
      <c r="Y569" s="393">
        <f t="shared" si="3788"/>
        <v>1428</v>
      </c>
      <c r="Z569" s="393">
        <f t="shared" si="3788"/>
        <v>632</v>
      </c>
      <c r="AA569" s="393">
        <f>+AA566+AA564+AA562+AA560+AA558+AA556+AA554+AA552+AA550+AA548+AA546+AA544+AA532+AA522+AA524+AA526+AA528+AA530+AA534+AA536+AA538+AA540+AA542+1</f>
        <v>1415</v>
      </c>
      <c r="AB569" s="393">
        <f t="shared" si="3788"/>
        <v>627</v>
      </c>
      <c r="AC569" s="393">
        <f t="shared" si="3788"/>
        <v>1371</v>
      </c>
      <c r="AD569" s="393">
        <f t="shared" si="3788"/>
        <v>614</v>
      </c>
      <c r="AE569" s="393">
        <f t="shared" si="3788"/>
        <v>1339</v>
      </c>
      <c r="AF569" s="393">
        <f t="shared" si="3788"/>
        <v>610</v>
      </c>
      <c r="AG569" s="393">
        <f t="shared" si="3788"/>
        <v>1444</v>
      </c>
      <c r="AH569" s="393">
        <f t="shared" si="3788"/>
        <v>621.00013999999999</v>
      </c>
      <c r="AI569" s="393">
        <f t="shared" si="3788"/>
        <v>1412</v>
      </c>
      <c r="AJ569" s="393">
        <f t="shared" si="3788"/>
        <v>554</v>
      </c>
      <c r="AK569" s="393">
        <f t="shared" si="3788"/>
        <v>1431</v>
      </c>
      <c r="AL569" s="393">
        <f t="shared" si="3788"/>
        <v>564</v>
      </c>
      <c r="AM569" s="393">
        <f t="shared" si="3788"/>
        <v>1378</v>
      </c>
      <c r="AN569" s="393">
        <f t="shared" si="3788"/>
        <v>600</v>
      </c>
      <c r="AO569" s="393">
        <f t="shared" si="3788"/>
        <v>1270</v>
      </c>
      <c r="AP569" s="393">
        <f t="shared" si="3788"/>
        <v>593</v>
      </c>
      <c r="AR569" s="393">
        <f t="shared" ref="AR569:BS569" si="3789">+AR566+AR564+AR562+AR560+AR558+AR556+AR554+AR552+AR550+AR548+AR546+AR544+AR532+AR522+AR524+AR526+AR528+AR530+AR534+AR536+AR538+AR540+AR542</f>
        <v>1300</v>
      </c>
      <c r="AS569" s="393">
        <f t="shared" si="3789"/>
        <v>620</v>
      </c>
      <c r="AT569" s="393">
        <f t="shared" si="3789"/>
        <v>1345</v>
      </c>
      <c r="AU569" s="393">
        <f t="shared" si="3789"/>
        <v>605</v>
      </c>
      <c r="AV569" s="393">
        <f t="shared" si="3789"/>
        <v>1376</v>
      </c>
      <c r="AW569" s="393">
        <f t="shared" si="3789"/>
        <v>607</v>
      </c>
      <c r="AX569" s="393">
        <f t="shared" si="3789"/>
        <v>1252</v>
      </c>
      <c r="AY569" s="393">
        <f t="shared" si="3789"/>
        <v>556</v>
      </c>
      <c r="AZ569" s="393">
        <f t="shared" si="3789"/>
        <v>1259</v>
      </c>
      <c r="BA569" s="393">
        <f t="shared" si="3789"/>
        <v>599</v>
      </c>
      <c r="BB569" s="393">
        <f t="shared" si="3789"/>
        <v>1177</v>
      </c>
      <c r="BC569" s="393">
        <f t="shared" si="3789"/>
        <v>594</v>
      </c>
      <c r="BD569" s="393">
        <f t="shared" si="3789"/>
        <v>1105</v>
      </c>
      <c r="BE569" s="393">
        <f t="shared" si="3789"/>
        <v>634</v>
      </c>
      <c r="BF569" s="393">
        <f t="shared" si="3789"/>
        <v>1136</v>
      </c>
      <c r="BG569" s="393">
        <f t="shared" si="3789"/>
        <v>586</v>
      </c>
      <c r="BH569" s="393">
        <f t="shared" si="3789"/>
        <v>1197</v>
      </c>
      <c r="BI569" s="393">
        <f>+BI566+BI564+BI562+BI560+BI558+BI556+BI554+BI552+BI550+BI548+BI546+BI544+BI532+BI522+BI524+BI526+BI528+BI530+BI534+BI536+BI538+BI540+BI542</f>
        <v>591</v>
      </c>
      <c r="BJ569" s="393">
        <f t="shared" si="3789"/>
        <v>1174</v>
      </c>
      <c r="BK569" s="393">
        <f t="shared" si="3789"/>
        <v>572</v>
      </c>
      <c r="BL569" s="393">
        <f t="shared" si="3789"/>
        <v>1147</v>
      </c>
      <c r="BM569" s="393">
        <f t="shared" si="3789"/>
        <v>569</v>
      </c>
      <c r="BN569" s="393">
        <f t="shared" si="3789"/>
        <v>1146</v>
      </c>
      <c r="BO569" s="393">
        <f t="shared" si="3789"/>
        <v>571</v>
      </c>
      <c r="BP569" s="393">
        <f>+BP566+BP564+BP562+BP560+BP558+BP556+BP554+BP552+BP550+BP548+BP546+BP544+BP532+BP522+BP524+BP526+BP528+BP530+BP534+BP536+BP538+BP540+BP542</f>
        <v>1146</v>
      </c>
      <c r="BQ569" s="393">
        <f t="shared" si="3789"/>
        <v>560</v>
      </c>
      <c r="BR569" s="393">
        <f t="shared" si="3789"/>
        <v>1139</v>
      </c>
      <c r="BS569" s="393">
        <f t="shared" si="3789"/>
        <v>559</v>
      </c>
      <c r="BU569" s="393">
        <f>+BU566+BU564+BU562+BU560+BU558+BU556+BU554+BU552+BU550+BU548+BU546+BU544+BU532+BU522+BU524+BU526+BU528+BU530+BU534+BU536+BU538+BU540+BU542</f>
        <v>955</v>
      </c>
      <c r="BV569" s="393">
        <f>+BV566+BV564+BV562+BV560+BV558+BV556+BV554+BV552+BV550+BV548+BV546+BV544+BV532+BV522+BV524+BV526+BV528+BV530+BV534+BV536+BV538+BV540+BV542</f>
        <v>513</v>
      </c>
      <c r="BW569" s="393">
        <f>+BW566+BW564+BW562+BW560+BW558+BW556+BW554+BW552+BW550+BW548+BW546+BW544+BW532+BW522+BW524+BW526+BW528+BW530+BW534+BW536+BW538+BW540+BW542</f>
        <v>966</v>
      </c>
      <c r="BX569" s="393">
        <f t="shared" ref="BX569:BZ569" si="3790">+BX566+BX564+BX562+BX560+BX558+BX556+BX554+BX552+BX550+BX548+BX546+BX544+BX532+BX522+BX524+BX526+BX528+BX530+BX534+BX536+BX538+BX540+BX542</f>
        <v>528</v>
      </c>
      <c r="BY569" s="393">
        <f t="shared" si="3790"/>
        <v>974</v>
      </c>
      <c r="BZ569" s="393">
        <f t="shared" si="3790"/>
        <v>505</v>
      </c>
    </row>
    <row r="570" spans="1:86" hidden="1">
      <c r="A570" t="s">
        <v>1572</v>
      </c>
      <c r="D570" s="16" t="s">
        <v>359</v>
      </c>
      <c r="K570" s="616">
        <f>+K569-K518</f>
        <v>0</v>
      </c>
      <c r="L570" s="617">
        <f>+L569-L518</f>
        <v>0</v>
      </c>
      <c r="M570" s="616">
        <f t="shared" ref="M570:AP570" si="3791">+M569-M518</f>
        <v>0</v>
      </c>
      <c r="N570" s="617">
        <f t="shared" si="3791"/>
        <v>0</v>
      </c>
      <c r="O570" s="616">
        <f t="shared" si="3791"/>
        <v>0</v>
      </c>
      <c r="P570" s="617">
        <f t="shared" si="3791"/>
        <v>0</v>
      </c>
      <c r="Q570" s="616">
        <f t="shared" si="3791"/>
        <v>0</v>
      </c>
      <c r="R570" s="617">
        <f t="shared" si="3791"/>
        <v>0</v>
      </c>
      <c r="S570" s="616">
        <f t="shared" si="3791"/>
        <v>0</v>
      </c>
      <c r="T570" s="617">
        <f t="shared" si="3791"/>
        <v>0</v>
      </c>
      <c r="U570" s="616">
        <f t="shared" si="3791"/>
        <v>0</v>
      </c>
      <c r="V570" s="617">
        <f t="shared" si="3791"/>
        <v>0</v>
      </c>
      <c r="W570" s="616">
        <f t="shared" si="3791"/>
        <v>0</v>
      </c>
      <c r="X570" s="617">
        <f t="shared" si="3791"/>
        <v>0</v>
      </c>
      <c r="Y570" s="616">
        <f t="shared" si="3791"/>
        <v>0</v>
      </c>
      <c r="Z570" s="617">
        <f t="shared" si="3791"/>
        <v>0</v>
      </c>
      <c r="AA570" s="616">
        <f t="shared" si="3791"/>
        <v>0</v>
      </c>
      <c r="AB570" s="617">
        <f t="shared" si="3791"/>
        <v>0</v>
      </c>
      <c r="AC570" s="616">
        <f t="shared" si="3791"/>
        <v>-2</v>
      </c>
      <c r="AD570" s="617">
        <f t="shared" si="3791"/>
        <v>0</v>
      </c>
      <c r="AE570" s="616">
        <f t="shared" si="3791"/>
        <v>-8</v>
      </c>
      <c r="AF570" s="617">
        <f t="shared" si="3791"/>
        <v>0</v>
      </c>
      <c r="AG570" s="616">
        <f t="shared" si="3791"/>
        <v>0</v>
      </c>
      <c r="AH570" s="617">
        <f t="shared" si="3791"/>
        <v>0</v>
      </c>
      <c r="AI570" s="616">
        <f t="shared" si="3791"/>
        <v>0</v>
      </c>
      <c r="AJ570" s="617">
        <f t="shared" si="3791"/>
        <v>0</v>
      </c>
      <c r="AK570" s="616">
        <f t="shared" si="3791"/>
        <v>0</v>
      </c>
      <c r="AL570" s="617">
        <f t="shared" si="3791"/>
        <v>0</v>
      </c>
      <c r="AM570" s="616">
        <f t="shared" si="3791"/>
        <v>-1</v>
      </c>
      <c r="AN570" s="617">
        <f t="shared" si="3791"/>
        <v>0</v>
      </c>
      <c r="AO570" s="616">
        <f t="shared" si="3791"/>
        <v>0</v>
      </c>
      <c r="AP570" s="617">
        <f t="shared" si="3791"/>
        <v>0</v>
      </c>
      <c r="AR570" s="616">
        <f t="shared" ref="AR570:BS570" si="3792">+AR569-AR518</f>
        <v>0</v>
      </c>
      <c r="AS570" s="617">
        <f t="shared" si="3792"/>
        <v>0</v>
      </c>
      <c r="AT570" s="616">
        <f t="shared" si="3792"/>
        <v>0</v>
      </c>
      <c r="AU570" s="617">
        <f t="shared" si="3792"/>
        <v>0</v>
      </c>
      <c r="AV570" s="616">
        <f t="shared" si="3792"/>
        <v>0</v>
      </c>
      <c r="AW570" s="617">
        <f t="shared" si="3792"/>
        <v>0</v>
      </c>
      <c r="AX570" s="616">
        <f t="shared" si="3792"/>
        <v>0</v>
      </c>
      <c r="AY570" s="617">
        <f t="shared" si="3792"/>
        <v>0</v>
      </c>
      <c r="AZ570" s="616">
        <f t="shared" si="3792"/>
        <v>0</v>
      </c>
      <c r="BA570" s="617">
        <f t="shared" si="3792"/>
        <v>0</v>
      </c>
      <c r="BB570" s="616">
        <f t="shared" si="3792"/>
        <v>0</v>
      </c>
      <c r="BC570" s="617">
        <f t="shared" si="3792"/>
        <v>0</v>
      </c>
      <c r="BD570" s="616">
        <f t="shared" si="3792"/>
        <v>0</v>
      </c>
      <c r="BE570" s="617">
        <f t="shared" si="3792"/>
        <v>0</v>
      </c>
      <c r="BF570" s="616">
        <f t="shared" si="3792"/>
        <v>0</v>
      </c>
      <c r="BG570" s="617">
        <f t="shared" si="3792"/>
        <v>0</v>
      </c>
      <c r="BH570" s="616">
        <f t="shared" si="3792"/>
        <v>-6</v>
      </c>
      <c r="BI570" s="617">
        <f t="shared" si="3792"/>
        <v>0</v>
      </c>
      <c r="BJ570" s="616">
        <f t="shared" si="3792"/>
        <v>0</v>
      </c>
      <c r="BK570" s="617">
        <f t="shared" si="3792"/>
        <v>0</v>
      </c>
      <c r="BL570" s="616">
        <f t="shared" si="3792"/>
        <v>0</v>
      </c>
      <c r="BM570" s="617">
        <f t="shared" si="3792"/>
        <v>0</v>
      </c>
      <c r="BN570" s="616">
        <f t="shared" si="3792"/>
        <v>0</v>
      </c>
      <c r="BO570" s="617">
        <f t="shared" si="3792"/>
        <v>0</v>
      </c>
      <c r="BP570" s="616">
        <f>+BP569-BP518</f>
        <v>0</v>
      </c>
      <c r="BQ570" s="617">
        <f t="shared" si="3792"/>
        <v>0</v>
      </c>
      <c r="BR570" s="616">
        <f t="shared" si="3792"/>
        <v>0</v>
      </c>
      <c r="BS570" s="617">
        <f t="shared" si="3792"/>
        <v>0</v>
      </c>
      <c r="BU570" s="616">
        <f t="shared" ref="BU570:BZ570" si="3793">+BU569-BU518</f>
        <v>0</v>
      </c>
      <c r="BV570" s="617">
        <f t="shared" si="3793"/>
        <v>0</v>
      </c>
      <c r="BW570" s="616">
        <f t="shared" si="3793"/>
        <v>0</v>
      </c>
      <c r="BX570" s="617">
        <f t="shared" si="3793"/>
        <v>0</v>
      </c>
      <c r="BY570" s="616">
        <f t="shared" si="3793"/>
        <v>0</v>
      </c>
      <c r="BZ570" s="617">
        <f t="shared" si="3793"/>
        <v>0</v>
      </c>
    </row>
    <row r="571" spans="1:86" hidden="1">
      <c r="A571" t="s">
        <v>1572</v>
      </c>
      <c r="D571" s="16" t="s">
        <v>194</v>
      </c>
      <c r="L571" s="615">
        <f>+L569+K569</f>
        <v>1968</v>
      </c>
      <c r="N571" s="615">
        <f>+N569+M569</f>
        <v>2030</v>
      </c>
      <c r="P571" s="615">
        <f>+P569+O569</f>
        <v>2067</v>
      </c>
      <c r="R571" s="615">
        <f>+R569+Q569</f>
        <v>2058</v>
      </c>
      <c r="T571" s="615">
        <f>+T569+S569</f>
        <v>1907</v>
      </c>
      <c r="V571" s="615">
        <f>+V569+U569</f>
        <v>2030</v>
      </c>
      <c r="X571" s="615">
        <f>+X569+W569</f>
        <v>2043</v>
      </c>
      <c r="Z571" s="615">
        <f>+Z569+Y569</f>
        <v>2060</v>
      </c>
      <c r="AB571" s="615">
        <f>+AB569+AA569</f>
        <v>2042</v>
      </c>
      <c r="AD571" s="615">
        <f>+AD569+AC569</f>
        <v>1985</v>
      </c>
      <c r="AF571" s="615">
        <f>+AF569+AE569</f>
        <v>1949</v>
      </c>
      <c r="AH571" s="615">
        <f>+AH569+AG569</f>
        <v>2065.0001400000001</v>
      </c>
      <c r="AJ571" s="615">
        <f>+AJ569+AI569</f>
        <v>1966</v>
      </c>
      <c r="AL571" s="615">
        <f>+AL569+AK569</f>
        <v>1995</v>
      </c>
      <c r="AN571" s="615">
        <f>+AN569+AM569</f>
        <v>1978</v>
      </c>
      <c r="AP571" s="615">
        <f>+AP569+AO569</f>
        <v>1863</v>
      </c>
      <c r="AS571" s="615">
        <f t="shared" ref="AS571" si="3794">+AS569+AR569</f>
        <v>1920</v>
      </c>
      <c r="AU571" s="615">
        <f t="shared" ref="AU571" si="3795">+AU569+AT569</f>
        <v>1950</v>
      </c>
      <c r="AW571" s="615">
        <f t="shared" ref="AW571" si="3796">+AW569+AV569</f>
        <v>1983</v>
      </c>
      <c r="AX571"/>
      <c r="AY571" s="615">
        <f t="shared" ref="AY571" si="3797">+AY569+AX569</f>
        <v>1808</v>
      </c>
      <c r="AZ571"/>
      <c r="BA571" s="615">
        <f t="shared" ref="BA571" si="3798">+BA569+AZ569</f>
        <v>1858</v>
      </c>
      <c r="BB571"/>
      <c r="BC571" s="615">
        <f t="shared" ref="BC571" si="3799">+BC569+BB569</f>
        <v>1771</v>
      </c>
      <c r="BD571"/>
      <c r="BE571" s="615">
        <f t="shared" ref="BE571" si="3800">+BE569+BD569</f>
        <v>1739</v>
      </c>
      <c r="BF571"/>
      <c r="BG571" s="615">
        <f t="shared" ref="BG571" si="3801">+BG569+BF569</f>
        <v>1722</v>
      </c>
      <c r="BH571"/>
      <c r="BI571" s="615">
        <f t="shared" ref="BI571" si="3802">+BI569+BH569</f>
        <v>1788</v>
      </c>
      <c r="BJ571"/>
      <c r="BK571" s="615">
        <f t="shared" ref="BK571" si="3803">+BK569+BJ569</f>
        <v>1746</v>
      </c>
      <c r="BL571"/>
      <c r="BM571" s="615">
        <f t="shared" ref="BM571" si="3804">+BM569+BL569</f>
        <v>1716</v>
      </c>
      <c r="BN571"/>
      <c r="BO571" s="615">
        <f t="shared" ref="BO571" si="3805">+BO569+BN569</f>
        <v>1717</v>
      </c>
      <c r="BP571"/>
      <c r="BQ571" s="615">
        <f t="shared" ref="BQ571" si="3806">+BQ569+BP569</f>
        <v>1706</v>
      </c>
      <c r="BR571"/>
      <c r="BS571" s="615">
        <f t="shared" ref="BS571" si="3807">+BS569+BR569</f>
        <v>1698</v>
      </c>
      <c r="BU571"/>
      <c r="BV571" s="615">
        <f t="shared" ref="BV571" si="3808">+BV569+BU569</f>
        <v>1468</v>
      </c>
      <c r="BW571"/>
      <c r="BX571" s="615">
        <f t="shared" ref="BX571" si="3809">+BX569+BW569</f>
        <v>1494</v>
      </c>
      <c r="BY571"/>
      <c r="BZ571" s="615">
        <f t="shared" ref="BZ571" si="3810">+BZ569+BY569</f>
        <v>1479</v>
      </c>
    </row>
    <row r="572" spans="1:86" hidden="1">
      <c r="BU572" s="11"/>
      <c r="BV572" s="11"/>
      <c r="BW572" s="11"/>
      <c r="BX572" s="11"/>
      <c r="BY572" s="11"/>
      <c r="BZ572" s="11"/>
    </row>
    <row r="573" spans="1:86" hidden="1">
      <c r="A573" t="s">
        <v>1572</v>
      </c>
      <c r="D573" s="16" t="s">
        <v>224</v>
      </c>
      <c r="K573" s="620">
        <f>+K567+K565+K563+K561+K559+K557+K555+K553+K551+K549+K547+K545+K533+K523+K525+K527+K529+K531+K535+K537+K539+K541+K543</f>
        <v>679</v>
      </c>
      <c r="L573" s="621">
        <f>+L567+L565+L563+L561+L559+L557+L555+L553+L551+L549+L547+L545+L533+L523+L525+L527+L529+L531+L535+L537+L539+L541+L543</f>
        <v>130</v>
      </c>
      <c r="M573" s="620">
        <f>+M567+M565+M563+M561+M559+M557+M555+M553+M551+M549+M547+M545+M533+M523+M525+M527+M529+M531+M535+M537+M539+M541+M543</f>
        <v>272</v>
      </c>
      <c r="N573" s="621">
        <f t="shared" ref="N573:AP573" si="3811">+N567+N565+N563+N561+N559+N557+N555+N553+N551+N549+N547+N545+N533+N523+N525+N527+N529+N531+N535+N537+N539+N541+N543</f>
        <v>33</v>
      </c>
      <c r="O573" s="630">
        <f t="shared" si="3811"/>
        <v>172</v>
      </c>
      <c r="P573" s="631">
        <f t="shared" si="3811"/>
        <v>35</v>
      </c>
      <c r="Q573" s="620">
        <f t="shared" si="3811"/>
        <v>1051</v>
      </c>
      <c r="R573" s="621">
        <f t="shared" si="3811"/>
        <v>299</v>
      </c>
      <c r="S573" s="620">
        <f t="shared" si="3811"/>
        <v>166</v>
      </c>
      <c r="T573" s="621">
        <f t="shared" si="3811"/>
        <v>52</v>
      </c>
      <c r="U573" s="620">
        <f t="shared" si="3811"/>
        <v>1261</v>
      </c>
      <c r="V573" s="621">
        <f t="shared" si="3811"/>
        <v>588</v>
      </c>
      <c r="W573" s="620">
        <f t="shared" si="3811"/>
        <v>594</v>
      </c>
      <c r="X573" s="621">
        <f t="shared" si="3811"/>
        <v>147</v>
      </c>
      <c r="Y573" s="620">
        <f t="shared" si="3811"/>
        <v>493</v>
      </c>
      <c r="Z573" s="621">
        <f t="shared" si="3811"/>
        <v>210</v>
      </c>
      <c r="AA573" s="620">
        <f t="shared" si="3811"/>
        <v>207</v>
      </c>
      <c r="AB573" s="621">
        <f t="shared" si="3811"/>
        <v>202</v>
      </c>
      <c r="AC573" s="620">
        <f t="shared" si="3811"/>
        <v>915</v>
      </c>
      <c r="AD573" s="621">
        <f t="shared" si="3811"/>
        <v>506</v>
      </c>
      <c r="AE573" s="620">
        <f t="shared" si="3811"/>
        <v>220</v>
      </c>
      <c r="AF573" s="621">
        <f t="shared" si="3811"/>
        <v>77</v>
      </c>
      <c r="AG573" s="620">
        <f t="shared" si="3811"/>
        <v>12</v>
      </c>
      <c r="AH573" s="621">
        <f t="shared" si="3811"/>
        <v>0</v>
      </c>
      <c r="AI573" s="620">
        <f t="shared" si="3811"/>
        <v>1201</v>
      </c>
      <c r="AJ573" s="621">
        <f t="shared" si="3811"/>
        <v>521</v>
      </c>
      <c r="AK573" s="620">
        <f t="shared" si="3811"/>
        <v>1431</v>
      </c>
      <c r="AL573" s="621">
        <f t="shared" si="3811"/>
        <v>564</v>
      </c>
      <c r="AM573" s="620">
        <f t="shared" si="3811"/>
        <v>767</v>
      </c>
      <c r="AN573" s="621">
        <f t="shared" si="3811"/>
        <v>259</v>
      </c>
      <c r="AO573" s="620">
        <f t="shared" si="3811"/>
        <v>733</v>
      </c>
      <c r="AP573" s="621">
        <f t="shared" si="3811"/>
        <v>535</v>
      </c>
      <c r="AR573" s="620">
        <f t="shared" ref="AR573:BC573" si="3812">+AR567+AR565+AR563+AR561+AR559+AR557+AR555+AR553+AR551+AR549+AR547+AR545+AR533+AR523+AR525+AR527+AR529+AR531+AR535+AR537+AR539+AR541+AR543</f>
        <v>1069</v>
      </c>
      <c r="AS573" s="621">
        <f t="shared" si="3812"/>
        <v>399</v>
      </c>
      <c r="AT573" s="620">
        <f t="shared" si="3812"/>
        <v>1231</v>
      </c>
      <c r="AU573" s="621">
        <f t="shared" si="3812"/>
        <v>571</v>
      </c>
      <c r="AV573" s="1059">
        <f t="shared" si="3812"/>
        <v>535</v>
      </c>
      <c r="AW573" s="1060">
        <f t="shared" si="3812"/>
        <v>268</v>
      </c>
      <c r="AX573" s="620">
        <f t="shared" si="3812"/>
        <v>1223</v>
      </c>
      <c r="AY573" s="621">
        <f t="shared" si="3812"/>
        <v>547</v>
      </c>
      <c r="AZ573" s="620">
        <f t="shared" si="3812"/>
        <v>1234</v>
      </c>
      <c r="BA573" s="621">
        <f t="shared" si="3812"/>
        <v>589</v>
      </c>
      <c r="BB573" s="620">
        <f t="shared" si="3812"/>
        <v>940</v>
      </c>
      <c r="BC573" s="621">
        <f t="shared" si="3812"/>
        <v>546</v>
      </c>
      <c r="BD573" s="620">
        <f t="shared" ref="BD573:BS573" si="3813">+BD567+BD565+BD563+BD561+BD559+BD557+BD555+BD553+BD551+BD549+BD547+BD545+BD533+BD523+BD525+BD527+BD529+BD531+BD535+BD537+BD539+BD541+BD543</f>
        <v>119</v>
      </c>
      <c r="BE573" s="621">
        <f t="shared" si="3813"/>
        <v>0</v>
      </c>
      <c r="BF573" s="620">
        <f t="shared" si="3813"/>
        <v>666</v>
      </c>
      <c r="BG573" s="621">
        <f t="shared" si="3813"/>
        <v>514</v>
      </c>
      <c r="BH573" s="620">
        <f t="shared" si="3813"/>
        <v>514</v>
      </c>
      <c r="BI573" s="621">
        <f t="shared" si="3813"/>
        <v>461</v>
      </c>
      <c r="BJ573" s="620">
        <f t="shared" si="3813"/>
        <v>925</v>
      </c>
      <c r="BK573" s="621">
        <f t="shared" si="3813"/>
        <v>321</v>
      </c>
      <c r="BL573" s="620">
        <f t="shared" si="3813"/>
        <v>838</v>
      </c>
      <c r="BM573" s="621">
        <f t="shared" si="3813"/>
        <v>526</v>
      </c>
      <c r="BN573" s="620">
        <f t="shared" si="3813"/>
        <v>985</v>
      </c>
      <c r="BO573" s="621">
        <f t="shared" si="3813"/>
        <v>567</v>
      </c>
      <c r="BP573" s="620">
        <f t="shared" si="3813"/>
        <v>992</v>
      </c>
      <c r="BQ573" s="621">
        <f t="shared" si="3813"/>
        <v>555</v>
      </c>
      <c r="BR573" s="620">
        <f t="shared" si="3813"/>
        <v>701</v>
      </c>
      <c r="BS573" s="621">
        <f t="shared" si="3813"/>
        <v>516</v>
      </c>
      <c r="BU573" s="620">
        <f t="shared" ref="BU573:BZ573" si="3814">+BU567+BU565+BU563+BU561+BU559+BU557+BU555+BU553+BU551+BU549+BU547+BU545+BU533+BU523+BU525+BU527+BU529+BU531+BU535+BU537+BU539+BU541+BU543</f>
        <v>716</v>
      </c>
      <c r="BV573" s="621" t="e">
        <f t="shared" si="3814"/>
        <v>#VALUE!</v>
      </c>
      <c r="BW573" s="620">
        <f t="shared" si="3814"/>
        <v>483</v>
      </c>
      <c r="BX573" s="621">
        <f t="shared" si="3814"/>
        <v>149</v>
      </c>
      <c r="BY573" s="620">
        <f t="shared" si="3814"/>
        <v>435</v>
      </c>
      <c r="BZ573" s="621">
        <f t="shared" si="3814"/>
        <v>274</v>
      </c>
    </row>
    <row r="574" spans="1:86" hidden="1">
      <c r="A574" t="s">
        <v>1572</v>
      </c>
      <c r="D574" s="16" t="s">
        <v>266</v>
      </c>
      <c r="K574" s="622">
        <f>+K573/K569</f>
        <v>0.45086321381142097</v>
      </c>
      <c r="L574" s="619">
        <f>+L573/L569</f>
        <v>0.2813852813852814</v>
      </c>
      <c r="M574" s="632">
        <f t="shared" ref="M574:AP574" si="3815">+M573/M569</f>
        <v>0.17413572343149808</v>
      </c>
      <c r="N574" s="633">
        <f t="shared" si="3815"/>
        <v>7.0512820512820512E-2</v>
      </c>
      <c r="O574" s="632">
        <f t="shared" si="3815"/>
        <v>0.11011523687580026</v>
      </c>
      <c r="P574" s="633">
        <f t="shared" si="3815"/>
        <v>6.9306930693069313E-2</v>
      </c>
      <c r="Q574" s="622">
        <f t="shared" si="3815"/>
        <v>0.699268130405855</v>
      </c>
      <c r="R574" s="619">
        <f t="shared" si="3815"/>
        <v>0.53873873873873879</v>
      </c>
      <c r="S574" s="636">
        <f t="shared" si="3815"/>
        <v>0.11848679514632406</v>
      </c>
      <c r="T574" s="637">
        <f t="shared" si="3815"/>
        <v>0.10276679841897234</v>
      </c>
      <c r="U574" s="626">
        <f t="shared" si="3815"/>
        <v>0.87935843793584378</v>
      </c>
      <c r="V574" s="627">
        <f t="shared" si="3815"/>
        <v>0.98657718120805371</v>
      </c>
      <c r="W574" s="622">
        <f t="shared" si="3815"/>
        <v>0.42826243691420329</v>
      </c>
      <c r="X574" s="619">
        <f t="shared" si="3815"/>
        <v>0.22408536585365854</v>
      </c>
      <c r="Y574" s="622">
        <f t="shared" si="3815"/>
        <v>0.34523809523809523</v>
      </c>
      <c r="Z574" s="619">
        <f t="shared" si="3815"/>
        <v>0.33227848101265822</v>
      </c>
      <c r="AA574" s="622">
        <f t="shared" si="3815"/>
        <v>0.14628975265017669</v>
      </c>
      <c r="AB574" s="619">
        <f t="shared" si="3815"/>
        <v>0.32216905901116427</v>
      </c>
      <c r="AC574" s="622">
        <f t="shared" si="3815"/>
        <v>0.66739606126914663</v>
      </c>
      <c r="AD574" s="619">
        <f t="shared" si="3815"/>
        <v>0.82410423452768733</v>
      </c>
      <c r="AE574" s="622">
        <f t="shared" si="3815"/>
        <v>0.16430171769977595</v>
      </c>
      <c r="AF574" s="619">
        <f t="shared" si="3815"/>
        <v>0.12622950819672132</v>
      </c>
      <c r="AG574" s="632">
        <f t="shared" si="3815"/>
        <v>8.3102493074792248E-3</v>
      </c>
      <c r="AH574" s="633">
        <f t="shared" si="3815"/>
        <v>0</v>
      </c>
      <c r="AI574" s="626">
        <f t="shared" si="3815"/>
        <v>0.85056657223796039</v>
      </c>
      <c r="AJ574" s="627">
        <f t="shared" si="3815"/>
        <v>0.94043321299638993</v>
      </c>
      <c r="AK574" s="626">
        <f t="shared" si="3815"/>
        <v>1</v>
      </c>
      <c r="AL574" s="627">
        <f t="shared" si="3815"/>
        <v>1</v>
      </c>
      <c r="AM574" s="622">
        <f t="shared" si="3815"/>
        <v>0.55660377358490565</v>
      </c>
      <c r="AN574" s="619">
        <f t="shared" si="3815"/>
        <v>0.43166666666666664</v>
      </c>
      <c r="AO574" s="626">
        <f t="shared" si="3815"/>
        <v>0.5771653543307087</v>
      </c>
      <c r="AP574" s="627">
        <f t="shared" si="3815"/>
        <v>0.90219224283305233</v>
      </c>
      <c r="AR574" s="626">
        <f t="shared" ref="AR574:BC574" si="3816">+AR573/AR569</f>
        <v>0.8223076923076923</v>
      </c>
      <c r="AS574" s="627">
        <f t="shared" si="3816"/>
        <v>0.6435483870967742</v>
      </c>
      <c r="AT574" s="626">
        <f t="shared" si="3816"/>
        <v>0.91524163568773231</v>
      </c>
      <c r="AU574" s="627">
        <f t="shared" si="3816"/>
        <v>0.94380165289256202</v>
      </c>
      <c r="AV574" s="1061">
        <f t="shared" si="3816"/>
        <v>0.38880813953488375</v>
      </c>
      <c r="AW574" s="1062">
        <f t="shared" si="3816"/>
        <v>0.44151565074135091</v>
      </c>
      <c r="AX574" s="626">
        <f t="shared" si="3816"/>
        <v>0.97683706070287535</v>
      </c>
      <c r="AY574" s="627">
        <f t="shared" si="3816"/>
        <v>0.98381294964028776</v>
      </c>
      <c r="AZ574" s="626">
        <f t="shared" si="3816"/>
        <v>0.9801429706115965</v>
      </c>
      <c r="BA574" s="627">
        <f t="shared" si="3816"/>
        <v>0.98330550918196991</v>
      </c>
      <c r="BB574" s="626">
        <f t="shared" si="3816"/>
        <v>0.79864061172472389</v>
      </c>
      <c r="BC574" s="627">
        <f t="shared" si="3816"/>
        <v>0.91919191919191923</v>
      </c>
      <c r="BD574" s="632">
        <f t="shared" ref="BD574:BS574" si="3817">+BD573/BD569</f>
        <v>0.1076923076923077</v>
      </c>
      <c r="BE574" s="633">
        <f t="shared" si="3817"/>
        <v>0</v>
      </c>
      <c r="BF574" s="626">
        <f t="shared" si="3817"/>
        <v>0.58626760563380287</v>
      </c>
      <c r="BG574" s="627">
        <f t="shared" si="3817"/>
        <v>0.87713310580204773</v>
      </c>
      <c r="BH574" s="626">
        <f t="shared" si="3817"/>
        <v>0.42940685045948201</v>
      </c>
      <c r="BI574" s="627">
        <f t="shared" si="3817"/>
        <v>0.78003384094754658</v>
      </c>
      <c r="BJ574" s="626">
        <f t="shared" si="3817"/>
        <v>0.7879045996592845</v>
      </c>
      <c r="BK574" s="627">
        <f t="shared" si="3817"/>
        <v>0.56118881118881114</v>
      </c>
      <c r="BL574" s="626">
        <f t="shared" si="3817"/>
        <v>0.73060156931124676</v>
      </c>
      <c r="BM574" s="627">
        <f t="shared" si="3817"/>
        <v>0.92442882249560632</v>
      </c>
      <c r="BN574" s="626">
        <f t="shared" si="3817"/>
        <v>0.85951134380453753</v>
      </c>
      <c r="BO574" s="627">
        <f t="shared" si="3817"/>
        <v>0.99299474605954463</v>
      </c>
      <c r="BP574" s="626">
        <f t="shared" si="3817"/>
        <v>0.86561954624781845</v>
      </c>
      <c r="BQ574" s="627">
        <f t="shared" si="3817"/>
        <v>0.9910714285714286</v>
      </c>
      <c r="BR574" s="626">
        <f t="shared" si="3817"/>
        <v>0.61545215100965756</v>
      </c>
      <c r="BS574" s="627">
        <f t="shared" si="3817"/>
        <v>0.92307692307692313</v>
      </c>
      <c r="BU574" s="626">
        <f t="shared" ref="BU574:BZ574" si="3818">+BU573/BU569</f>
        <v>0.74973821989528799</v>
      </c>
      <c r="BV574" s="627" t="e">
        <f t="shared" si="3818"/>
        <v>#VALUE!</v>
      </c>
      <c r="BW574" s="622">
        <f t="shared" si="3818"/>
        <v>0.5</v>
      </c>
      <c r="BX574" s="619">
        <f t="shared" si="3818"/>
        <v>0.28219696969696972</v>
      </c>
      <c r="BY574" s="626">
        <f t="shared" si="3818"/>
        <v>0.44661190965092401</v>
      </c>
      <c r="BZ574" s="627">
        <f t="shared" si="3818"/>
        <v>0.54257425742574261</v>
      </c>
    </row>
    <row r="575" spans="1:86" hidden="1">
      <c r="A575" t="s">
        <v>1572</v>
      </c>
      <c r="D575" s="16" t="s">
        <v>266</v>
      </c>
      <c r="K575" s="623"/>
      <c r="L575" s="624">
        <f>+(K573+L573)/L571</f>
        <v>0.41107723577235772</v>
      </c>
      <c r="M575" s="634"/>
      <c r="N575" s="635">
        <f t="shared" ref="N575" si="3819">+(M573+N573)/N571</f>
        <v>0.15024630541871922</v>
      </c>
      <c r="O575" s="634"/>
      <c r="P575" s="635">
        <f t="shared" ref="P575" si="3820">+(O573+P573)/P571</f>
        <v>0.10014513788098693</v>
      </c>
      <c r="Q575" s="623"/>
      <c r="R575" s="624">
        <f t="shared" ref="R575" si="3821">+(Q573+R573)/R571</f>
        <v>0.6559766763848397</v>
      </c>
      <c r="S575" s="496"/>
      <c r="T575" s="638">
        <f t="shared" ref="T575" si="3822">+(S573+T573)/T571</f>
        <v>0.11431567907708443</v>
      </c>
      <c r="U575" s="628"/>
      <c r="V575" s="629">
        <f t="shared" ref="V575" si="3823">+(U573+V573)/V571</f>
        <v>0.91083743842364528</v>
      </c>
      <c r="W575" s="623"/>
      <c r="X575" s="624">
        <f t="shared" ref="X575" si="3824">+(W573+X573)/X571</f>
        <v>0.36270190895741555</v>
      </c>
      <c r="Y575" s="623"/>
      <c r="Z575" s="624">
        <f t="shared" ref="Z575" si="3825">+(Y573+Z573)/Z571</f>
        <v>0.34126213592233012</v>
      </c>
      <c r="AA575" s="623"/>
      <c r="AB575" s="635">
        <f t="shared" ref="AB575" si="3826">+(AA573+AB573)/AB571</f>
        <v>0.20029382957884426</v>
      </c>
      <c r="AC575" s="623"/>
      <c r="AD575" s="624">
        <f t="shared" ref="AD575" si="3827">+(AC573+AD573)/AD571</f>
        <v>0.71586901763224187</v>
      </c>
      <c r="AE575" s="623"/>
      <c r="AF575" s="624">
        <f t="shared" ref="AF575" si="3828">+(AE573+AF573)/AF571</f>
        <v>0.15238583889173934</v>
      </c>
      <c r="AG575" s="634"/>
      <c r="AH575" s="635">
        <f t="shared" ref="AH575" si="3829">+(AG573+AH573)/AH571</f>
        <v>5.8111376205524125E-3</v>
      </c>
      <c r="AI575" s="628"/>
      <c r="AJ575" s="629">
        <f t="shared" ref="AJ575" si="3830">+(AI573+AJ573)/AJ571</f>
        <v>0.87589013224821977</v>
      </c>
      <c r="AK575" s="628"/>
      <c r="AL575" s="629">
        <f t="shared" ref="AL575" si="3831">+(AK573+AL573)/AL571</f>
        <v>1</v>
      </c>
      <c r="AM575" s="623"/>
      <c r="AN575" s="624">
        <f t="shared" ref="AN575" si="3832">+(AM573+AN573)/AN571</f>
        <v>0.51870576339737107</v>
      </c>
      <c r="AO575" s="628"/>
      <c r="AP575" s="629">
        <f t="shared" ref="AP575" si="3833">+(AO573+AP573)/AP571</f>
        <v>0.68062265163714442</v>
      </c>
      <c r="AR575" s="628"/>
      <c r="AS575" s="629">
        <f t="shared" ref="AS575" si="3834">+(AR573+AS573)/AS571</f>
        <v>0.76458333333333328</v>
      </c>
      <c r="AT575" s="628"/>
      <c r="AU575" s="629">
        <f t="shared" ref="AU575" si="3835">+(AT573+AU573)/AU571</f>
        <v>0.92410256410256408</v>
      </c>
      <c r="AV575" s="1063"/>
      <c r="AW575" s="1064">
        <f t="shared" ref="AW575" si="3836">+(AV573+AW573)/AW571</f>
        <v>0.4049420070600101</v>
      </c>
      <c r="AX575" s="628"/>
      <c r="AY575" s="629">
        <f t="shared" ref="AY575" si="3837">+(AX573+AY573)/AY571</f>
        <v>0.97898230088495575</v>
      </c>
      <c r="AZ575" s="628"/>
      <c r="BA575" s="629">
        <f t="shared" ref="BA575" si="3838">+(AZ573+BA573)/BA571</f>
        <v>0.98116254036598494</v>
      </c>
      <c r="BB575" s="628"/>
      <c r="BC575" s="629">
        <f t="shared" ref="BC575" si="3839">+(BB573+BC573)/BC571</f>
        <v>0.83907396950875213</v>
      </c>
      <c r="BD575" s="634"/>
      <c r="BE575" s="638">
        <f>+(BD573+BE573)/BE571</f>
        <v>6.8430132259919493E-2</v>
      </c>
      <c r="BF575" s="628"/>
      <c r="BG575" s="629">
        <f t="shared" ref="BG575" si="3840">+(BF573+BG573)/BG571</f>
        <v>0.68524970963995357</v>
      </c>
      <c r="BH575" s="628"/>
      <c r="BI575" s="629">
        <f t="shared" ref="BI575" si="3841">+(BH573+BI573)/BI571</f>
        <v>0.54530201342281881</v>
      </c>
      <c r="BJ575" s="628"/>
      <c r="BK575" s="629">
        <f t="shared" ref="BK575" si="3842">+(BJ573+BK573)/BK571</f>
        <v>0.71363115693012602</v>
      </c>
      <c r="BL575" s="628"/>
      <c r="BM575" s="629">
        <f t="shared" ref="BM575" si="3843">+(BL573+BM573)/BM571</f>
        <v>0.79487179487179482</v>
      </c>
      <c r="BN575" s="628"/>
      <c r="BO575" s="629">
        <f t="shared" ref="BO575" si="3844">+(BN573+BO573)/BO571</f>
        <v>0.90390215492137449</v>
      </c>
      <c r="BP575" s="628"/>
      <c r="BQ575" s="629">
        <f t="shared" ref="BQ575" si="3845">+(BP573+BQ573)/BQ571</f>
        <v>0.90679953106682298</v>
      </c>
      <c r="BR575" s="628"/>
      <c r="BS575" s="629">
        <f t="shared" ref="BS575" si="3846">+(BR573+BS573)/BS571</f>
        <v>0.71672555948174321</v>
      </c>
      <c r="BU575" s="628"/>
      <c r="BV575" s="629" t="e">
        <f t="shared" ref="BV575" si="3847">+(BU573+BV573)/BV571</f>
        <v>#VALUE!</v>
      </c>
      <c r="BW575" s="623"/>
      <c r="BX575" s="624">
        <f t="shared" ref="BX575" si="3848">+(BW573+BX573)/BX571</f>
        <v>0.42302543507362783</v>
      </c>
      <c r="BY575" s="628"/>
      <c r="BZ575" s="629">
        <f t="shared" ref="BZ575" si="3849">+(BY573+BZ573)/BZ571</f>
        <v>0.47937795807978362</v>
      </c>
    </row>
    <row r="576" spans="1:86" hidden="1">
      <c r="AX576"/>
      <c r="AY576"/>
      <c r="AZ576"/>
      <c r="BA576"/>
      <c r="BB576"/>
      <c r="BC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U576"/>
      <c r="BV576"/>
      <c r="BW576"/>
      <c r="BX576"/>
      <c r="BY576"/>
      <c r="BZ576"/>
    </row>
    <row r="577" spans="1:78" hidden="1">
      <c r="AX577"/>
      <c r="AY577"/>
      <c r="AZ577"/>
      <c r="BA577"/>
      <c r="BB577"/>
      <c r="BC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U577"/>
      <c r="BV577"/>
      <c r="BW577"/>
      <c r="BX577"/>
      <c r="BY577"/>
      <c r="BZ577"/>
    </row>
    <row r="578" spans="1:78" hidden="1">
      <c r="A578" t="s">
        <v>1572</v>
      </c>
      <c r="AX578"/>
      <c r="AY578"/>
      <c r="AZ578"/>
      <c r="BA578"/>
      <c r="BB578"/>
      <c r="BC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U578"/>
      <c r="BV578"/>
      <c r="BW578"/>
      <c r="BX578"/>
      <c r="BY578"/>
      <c r="BZ578"/>
    </row>
    <row r="579" spans="1:78" hidden="1">
      <c r="A579" t="s">
        <v>1572</v>
      </c>
      <c r="D579" s="16" t="s">
        <v>4</v>
      </c>
      <c r="K579" s="660">
        <f>+K522+K524+K530+K532+K534+K536+K538</f>
        <v>810</v>
      </c>
      <c r="L579" s="661">
        <f>+L522+L524+L530+L532+L534+L536+L538</f>
        <v>284</v>
      </c>
      <c r="M579" s="660">
        <f t="shared" ref="M579:AP579" si="3850">+M522+M524+M530+M532+M534+M536+M538</f>
        <v>848</v>
      </c>
      <c r="N579" s="661">
        <f t="shared" si="3850"/>
        <v>278</v>
      </c>
      <c r="O579" s="660">
        <f t="shared" si="3850"/>
        <v>855</v>
      </c>
      <c r="P579" s="661">
        <f t="shared" si="3850"/>
        <v>302</v>
      </c>
      <c r="Q579" s="666">
        <f t="shared" si="3850"/>
        <v>819</v>
      </c>
      <c r="R579" s="667">
        <f t="shared" si="3850"/>
        <v>283</v>
      </c>
      <c r="S579" s="652">
        <f t="shared" si="3850"/>
        <v>773</v>
      </c>
      <c r="T579" s="653">
        <f t="shared" si="3850"/>
        <v>234</v>
      </c>
      <c r="U579" s="666">
        <f t="shared" si="3850"/>
        <v>779</v>
      </c>
      <c r="V579" s="667">
        <f t="shared" si="3850"/>
        <v>206</v>
      </c>
      <c r="W579" s="652">
        <f t="shared" si="3850"/>
        <v>762</v>
      </c>
      <c r="X579" s="653">
        <f t="shared" si="3850"/>
        <v>289</v>
      </c>
      <c r="Y579" s="660">
        <f t="shared" si="3850"/>
        <v>784</v>
      </c>
      <c r="Z579" s="661">
        <f t="shared" si="3850"/>
        <v>269</v>
      </c>
      <c r="AA579" s="660">
        <f t="shared" si="3850"/>
        <v>746</v>
      </c>
      <c r="AB579" s="661">
        <f t="shared" si="3850"/>
        <v>248</v>
      </c>
      <c r="AC579" s="666">
        <f t="shared" si="3850"/>
        <v>688</v>
      </c>
      <c r="AD579" s="667">
        <f t="shared" si="3850"/>
        <v>234</v>
      </c>
      <c r="AE579" s="660">
        <f t="shared" si="3850"/>
        <v>616</v>
      </c>
      <c r="AF579" s="661">
        <f t="shared" si="3850"/>
        <v>201</v>
      </c>
      <c r="AG579" s="660">
        <f t="shared" si="3850"/>
        <v>691</v>
      </c>
      <c r="AH579" s="661">
        <f t="shared" si="3850"/>
        <v>236.00005000000002</v>
      </c>
      <c r="AI579" s="666">
        <f t="shared" si="3850"/>
        <v>691</v>
      </c>
      <c r="AJ579" s="667">
        <f t="shared" si="3850"/>
        <v>209</v>
      </c>
      <c r="AK579" s="666">
        <f t="shared" si="3850"/>
        <v>686</v>
      </c>
      <c r="AL579" s="667">
        <f t="shared" si="3850"/>
        <v>209</v>
      </c>
      <c r="AM579" s="666">
        <f t="shared" si="3850"/>
        <v>668</v>
      </c>
      <c r="AN579" s="667">
        <f t="shared" si="3850"/>
        <v>219</v>
      </c>
      <c r="AO579" s="652">
        <f t="shared" si="3850"/>
        <v>602</v>
      </c>
      <c r="AP579" s="653">
        <f t="shared" si="3850"/>
        <v>225</v>
      </c>
      <c r="AR579" s="1065">
        <f t="shared" ref="AR579:BA579" si="3851">+AR522+AR524+AR530+AR532+AR534+AR536+AR538</f>
        <v>606</v>
      </c>
      <c r="AS579" s="1066">
        <f t="shared" si="3851"/>
        <v>175</v>
      </c>
      <c r="AT579" s="1065">
        <f t="shared" si="3851"/>
        <v>606</v>
      </c>
      <c r="AU579" s="1066">
        <f t="shared" si="3851"/>
        <v>175</v>
      </c>
      <c r="AV579" s="660">
        <f t="shared" si="3851"/>
        <v>608</v>
      </c>
      <c r="AW579" s="661">
        <f t="shared" si="3851"/>
        <v>183</v>
      </c>
      <c r="AX579" s="1065">
        <f t="shared" si="3851"/>
        <v>541</v>
      </c>
      <c r="AY579" s="1066">
        <f t="shared" si="3851"/>
        <v>143</v>
      </c>
      <c r="AZ579" s="1065">
        <f t="shared" si="3851"/>
        <v>549</v>
      </c>
      <c r="BA579" s="1066">
        <f t="shared" si="3851"/>
        <v>194</v>
      </c>
      <c r="BB579" s="1065">
        <f>+BB522+BB524+BB530+BB532+BB534+BB536+BB538</f>
        <v>461</v>
      </c>
      <c r="BC579" s="1066">
        <f t="shared" ref="BC579" si="3852">+BC522+BC524+BC530+BC532+BC534+BC536+BC538</f>
        <v>194</v>
      </c>
      <c r="BD579" s="660">
        <f>+BD522+BD524+BD530+BD532+BD534+BD536+BD538</f>
        <v>369</v>
      </c>
      <c r="BE579" s="661">
        <f t="shared" ref="BE579:BS579" si="3853">+BE522+BE524+BE530+BE532+BE534+BE536+BE538</f>
        <v>226</v>
      </c>
      <c r="BF579" s="652">
        <f t="shared" si="3853"/>
        <v>374</v>
      </c>
      <c r="BG579" s="653">
        <f t="shared" si="3853"/>
        <v>197</v>
      </c>
      <c r="BH579" s="652">
        <f t="shared" si="3853"/>
        <v>408</v>
      </c>
      <c r="BI579" s="653">
        <f t="shared" si="3853"/>
        <v>197</v>
      </c>
      <c r="BJ579" s="652">
        <f t="shared" si="3853"/>
        <v>404</v>
      </c>
      <c r="BK579" s="653">
        <f t="shared" si="3853"/>
        <v>195</v>
      </c>
      <c r="BL579" s="652">
        <f t="shared" si="3853"/>
        <v>404</v>
      </c>
      <c r="BM579" s="653">
        <f t="shared" si="3853"/>
        <v>195</v>
      </c>
      <c r="BN579" s="652">
        <f t="shared" si="3853"/>
        <v>404</v>
      </c>
      <c r="BO579" s="653">
        <f t="shared" si="3853"/>
        <v>195</v>
      </c>
      <c r="BP579" s="652">
        <f t="shared" si="3853"/>
        <v>404</v>
      </c>
      <c r="BQ579" s="653">
        <f t="shared" si="3853"/>
        <v>181</v>
      </c>
      <c r="BR579" s="652">
        <f t="shared" si="3853"/>
        <v>402</v>
      </c>
      <c r="BS579" s="653">
        <f t="shared" si="3853"/>
        <v>181</v>
      </c>
      <c r="BU579" s="652">
        <f t="shared" ref="BU579:BZ579" si="3854">+BU522+BU524+BU530+BU532+BU534+BU536+BU538</f>
        <v>368</v>
      </c>
      <c r="BV579" s="653">
        <f t="shared" si="3854"/>
        <v>99</v>
      </c>
      <c r="BW579" s="652">
        <f t="shared" si="3854"/>
        <v>368</v>
      </c>
      <c r="BX579" s="653">
        <f t="shared" si="3854"/>
        <v>99</v>
      </c>
      <c r="BY579" s="652">
        <f t="shared" si="3854"/>
        <v>368</v>
      </c>
      <c r="BZ579" s="653">
        <f t="shared" si="3854"/>
        <v>99</v>
      </c>
    </row>
    <row r="580" spans="1:78" hidden="1">
      <c r="A580" t="s">
        <v>1572</v>
      </c>
      <c r="K580" s="654">
        <f>+K523+K525+K531+K533+K535+K537+K539</f>
        <v>0</v>
      </c>
      <c r="L580" s="655">
        <f>+L523+L525+L531+L533+L535+L537+L539</f>
        <v>0</v>
      </c>
      <c r="M580" s="654">
        <f t="shared" ref="M580:AP580" si="3855">+M523+M525+M531+M533+M535+M537+M539</f>
        <v>0</v>
      </c>
      <c r="N580" s="655">
        <f t="shared" si="3855"/>
        <v>0</v>
      </c>
      <c r="O580" s="654">
        <f t="shared" si="3855"/>
        <v>0</v>
      </c>
      <c r="P580" s="655">
        <f t="shared" si="3855"/>
        <v>0</v>
      </c>
      <c r="Q580" s="654">
        <f t="shared" si="3855"/>
        <v>794</v>
      </c>
      <c r="R580" s="655">
        <f t="shared" si="3855"/>
        <v>254</v>
      </c>
      <c r="S580" s="654">
        <f t="shared" si="3855"/>
        <v>133</v>
      </c>
      <c r="T580" s="655">
        <f t="shared" si="3855"/>
        <v>13</v>
      </c>
      <c r="U580" s="654">
        <f t="shared" si="3855"/>
        <v>713</v>
      </c>
      <c r="V580" s="655">
        <f t="shared" si="3855"/>
        <v>206</v>
      </c>
      <c r="W580" s="654">
        <f t="shared" si="3855"/>
        <v>462</v>
      </c>
      <c r="X580" s="655">
        <f t="shared" si="3855"/>
        <v>100</v>
      </c>
      <c r="Y580" s="654">
        <f t="shared" si="3855"/>
        <v>0</v>
      </c>
      <c r="Z580" s="655">
        <f t="shared" si="3855"/>
        <v>0</v>
      </c>
      <c r="AA580" s="654">
        <f t="shared" si="3855"/>
        <v>3</v>
      </c>
      <c r="AB580" s="655">
        <f t="shared" si="3855"/>
        <v>0</v>
      </c>
      <c r="AC580" s="654">
        <f t="shared" si="3855"/>
        <v>688</v>
      </c>
      <c r="AD580" s="655">
        <f t="shared" si="3855"/>
        <v>234</v>
      </c>
      <c r="AE580" s="654">
        <f t="shared" si="3855"/>
        <v>2</v>
      </c>
      <c r="AF580" s="655">
        <f t="shared" si="3855"/>
        <v>0</v>
      </c>
      <c r="AG580" s="654">
        <f t="shared" si="3855"/>
        <v>0</v>
      </c>
      <c r="AH580" s="655">
        <f t="shared" si="3855"/>
        <v>0</v>
      </c>
      <c r="AI580" s="654">
        <f t="shared" si="3855"/>
        <v>691</v>
      </c>
      <c r="AJ580" s="655">
        <f t="shared" si="3855"/>
        <v>209</v>
      </c>
      <c r="AK580" s="654">
        <f t="shared" si="3855"/>
        <v>686</v>
      </c>
      <c r="AL580" s="655">
        <f t="shared" si="3855"/>
        <v>209</v>
      </c>
      <c r="AM580" s="654">
        <f t="shared" si="3855"/>
        <v>666</v>
      </c>
      <c r="AN580" s="655">
        <f t="shared" si="3855"/>
        <v>219</v>
      </c>
      <c r="AO580" s="654">
        <f t="shared" si="3855"/>
        <v>125</v>
      </c>
      <c r="AP580" s="655">
        <f t="shared" si="3855"/>
        <v>180</v>
      </c>
      <c r="AR580" s="654">
        <f t="shared" ref="AR580:BA580" si="3856">+AR523+AR525+AR531+AR533+AR535+AR537+AR539</f>
        <v>606</v>
      </c>
      <c r="AS580" s="655">
        <f t="shared" si="3856"/>
        <v>175</v>
      </c>
      <c r="AT580" s="654">
        <f t="shared" si="3856"/>
        <v>606</v>
      </c>
      <c r="AU580" s="655">
        <f t="shared" si="3856"/>
        <v>175</v>
      </c>
      <c r="AV580" s="654">
        <f t="shared" si="3856"/>
        <v>0</v>
      </c>
      <c r="AW580" s="655">
        <f t="shared" si="3856"/>
        <v>0</v>
      </c>
      <c r="AX580" s="654">
        <f t="shared" si="3856"/>
        <v>541</v>
      </c>
      <c r="AY580" s="655">
        <f t="shared" si="3856"/>
        <v>143</v>
      </c>
      <c r="AZ580" s="654">
        <f t="shared" si="3856"/>
        <v>549</v>
      </c>
      <c r="BA580" s="655">
        <f t="shared" si="3856"/>
        <v>194</v>
      </c>
      <c r="BB580" s="654">
        <f t="shared" ref="BB580:BC580" si="3857">+BB523+BB525+BB531+BB533+BB535+BB537+BB539</f>
        <v>321</v>
      </c>
      <c r="BC580" s="655">
        <f t="shared" si="3857"/>
        <v>184</v>
      </c>
      <c r="BD580" s="654">
        <f t="shared" ref="BD580:BS580" si="3858">+BD523+BD525+BD531+BD533+BD535+BD537+BD539</f>
        <v>2</v>
      </c>
      <c r="BE580" s="655">
        <f t="shared" si="3858"/>
        <v>0</v>
      </c>
      <c r="BF580" s="654">
        <f t="shared" si="3858"/>
        <v>149</v>
      </c>
      <c r="BG580" s="655">
        <f t="shared" si="3858"/>
        <v>148</v>
      </c>
      <c r="BH580" s="654">
        <f t="shared" si="3858"/>
        <v>77</v>
      </c>
      <c r="BI580" s="655">
        <f t="shared" si="3858"/>
        <v>106</v>
      </c>
      <c r="BJ580" s="654">
        <f t="shared" si="3858"/>
        <v>398</v>
      </c>
      <c r="BK580" s="655">
        <f t="shared" si="3858"/>
        <v>169</v>
      </c>
      <c r="BL580" s="654">
        <f t="shared" si="3858"/>
        <v>404</v>
      </c>
      <c r="BM580" s="655">
        <f t="shared" si="3858"/>
        <v>195</v>
      </c>
      <c r="BN580" s="654">
        <f t="shared" si="3858"/>
        <v>404</v>
      </c>
      <c r="BO580" s="655">
        <f t="shared" si="3858"/>
        <v>195</v>
      </c>
      <c r="BP580" s="654">
        <f t="shared" si="3858"/>
        <v>404</v>
      </c>
      <c r="BQ580" s="655">
        <f t="shared" si="3858"/>
        <v>177</v>
      </c>
      <c r="BR580" s="654">
        <f t="shared" si="3858"/>
        <v>125</v>
      </c>
      <c r="BS580" s="655">
        <f t="shared" si="3858"/>
        <v>141</v>
      </c>
      <c r="BU580" s="654">
        <f t="shared" ref="BU580:BZ580" si="3859">+BU523+BU525+BU531+BU533+BU535+BU537+BU539</f>
        <v>263</v>
      </c>
      <c r="BV580" s="655" t="e">
        <f t="shared" si="3859"/>
        <v>#VALUE!</v>
      </c>
      <c r="BW580" s="654">
        <f t="shared" si="3859"/>
        <v>368</v>
      </c>
      <c r="BX580" s="655">
        <f t="shared" si="3859"/>
        <v>99</v>
      </c>
      <c r="BY580" s="654">
        <f t="shared" si="3859"/>
        <v>44</v>
      </c>
      <c r="BZ580" s="655">
        <f t="shared" si="3859"/>
        <v>40</v>
      </c>
    </row>
    <row r="581" spans="1:78" hidden="1">
      <c r="A581" t="s">
        <v>1572</v>
      </c>
      <c r="D581" s="16" t="s">
        <v>1567</v>
      </c>
      <c r="K581" s="662">
        <f>+K526+K528</f>
        <v>7</v>
      </c>
      <c r="L581" s="663">
        <f>+L526+L528</f>
        <v>10</v>
      </c>
      <c r="M581" s="664">
        <f t="shared" ref="M581:AP581" si="3860">+M526+M528</f>
        <v>7</v>
      </c>
      <c r="N581" s="665">
        <f t="shared" si="3860"/>
        <v>17</v>
      </c>
      <c r="O581" s="664">
        <f t="shared" si="3860"/>
        <v>14</v>
      </c>
      <c r="P581" s="665">
        <f t="shared" si="3860"/>
        <v>23</v>
      </c>
      <c r="Q581" s="664">
        <f t="shared" si="3860"/>
        <v>3</v>
      </c>
      <c r="R581" s="665">
        <f t="shared" si="3860"/>
        <v>13</v>
      </c>
      <c r="S581" s="664">
        <f t="shared" si="3860"/>
        <v>1</v>
      </c>
      <c r="T581" s="665">
        <f t="shared" si="3860"/>
        <v>12</v>
      </c>
      <c r="U581" s="662">
        <f t="shared" si="3860"/>
        <v>4</v>
      </c>
      <c r="V581" s="663">
        <f t="shared" si="3860"/>
        <v>10</v>
      </c>
      <c r="W581" s="664">
        <f t="shared" si="3860"/>
        <v>5</v>
      </c>
      <c r="X581" s="665">
        <f t="shared" si="3860"/>
        <v>13</v>
      </c>
      <c r="Y581" s="662">
        <f t="shared" si="3860"/>
        <v>6</v>
      </c>
      <c r="Z581" s="663">
        <f t="shared" si="3860"/>
        <v>6</v>
      </c>
      <c r="AA581" s="662">
        <f>+AA526+AA528</f>
        <v>6</v>
      </c>
      <c r="AB581" s="663">
        <f t="shared" si="3860"/>
        <v>5</v>
      </c>
      <c r="AC581" s="662">
        <f t="shared" si="3860"/>
        <v>7</v>
      </c>
      <c r="AD581" s="663">
        <f t="shared" si="3860"/>
        <v>5</v>
      </c>
      <c r="AE581" s="664">
        <f t="shared" si="3860"/>
        <v>8</v>
      </c>
      <c r="AF581" s="665">
        <f t="shared" si="3860"/>
        <v>8</v>
      </c>
      <c r="AG581" s="664">
        <f t="shared" si="3860"/>
        <v>16</v>
      </c>
      <c r="AH581" s="665">
        <f t="shared" si="3860"/>
        <v>13</v>
      </c>
      <c r="AI581" s="662">
        <f t="shared" si="3860"/>
        <v>16</v>
      </c>
      <c r="AJ581" s="663">
        <f t="shared" si="3860"/>
        <v>10</v>
      </c>
      <c r="AK581" s="662">
        <f t="shared" si="3860"/>
        <v>15</v>
      </c>
      <c r="AL581" s="663">
        <f t="shared" si="3860"/>
        <v>10</v>
      </c>
      <c r="AM581" s="656">
        <f t="shared" si="3860"/>
        <v>10</v>
      </c>
      <c r="AN581" s="657">
        <f t="shared" si="3860"/>
        <v>8</v>
      </c>
      <c r="AO581" s="662">
        <f t="shared" si="3860"/>
        <v>11</v>
      </c>
      <c r="AP581" s="663">
        <f t="shared" si="3860"/>
        <v>11</v>
      </c>
      <c r="AR581" s="672">
        <f t="shared" ref="AR581:BA581" si="3861">+AR526+AR528</f>
        <v>9</v>
      </c>
      <c r="AS581" s="673">
        <f t="shared" si="3861"/>
        <v>14</v>
      </c>
      <c r="AT581" s="672">
        <f t="shared" si="3861"/>
        <v>9</v>
      </c>
      <c r="AU581" s="673">
        <f t="shared" si="3861"/>
        <v>12</v>
      </c>
      <c r="AV581" s="672">
        <f t="shared" si="3861"/>
        <v>9</v>
      </c>
      <c r="AW581" s="673">
        <f t="shared" si="3861"/>
        <v>9</v>
      </c>
      <c r="AX581" s="672">
        <f t="shared" si="3861"/>
        <v>7</v>
      </c>
      <c r="AY581" s="673">
        <f t="shared" si="3861"/>
        <v>6</v>
      </c>
      <c r="AZ581" s="672">
        <f t="shared" si="3861"/>
        <v>8</v>
      </c>
      <c r="BA581" s="673">
        <f t="shared" si="3861"/>
        <v>6</v>
      </c>
      <c r="BB581" s="672">
        <f>+BB526+BB528</f>
        <v>7</v>
      </c>
      <c r="BC581" s="673">
        <f t="shared" ref="BC581" si="3862">+BC526+BC528</f>
        <v>0</v>
      </c>
      <c r="BD581" s="664">
        <f>+BD526+BD528</f>
        <v>7</v>
      </c>
      <c r="BE581" s="665">
        <f t="shared" ref="BE581" si="3863">+BE526+BE528</f>
        <v>0</v>
      </c>
      <c r="BF581" s="656">
        <f t="shared" ref="BF581:BS581" si="3864">+BF540+BF542+BF544</f>
        <v>239</v>
      </c>
      <c r="BG581" s="657">
        <f t="shared" si="3864"/>
        <v>213</v>
      </c>
      <c r="BH581" s="656">
        <f t="shared" si="3864"/>
        <v>239</v>
      </c>
      <c r="BI581" s="657">
        <f t="shared" si="3864"/>
        <v>213</v>
      </c>
      <c r="BJ581" s="656">
        <f t="shared" si="3864"/>
        <v>214</v>
      </c>
      <c r="BK581" s="657">
        <f t="shared" si="3864"/>
        <v>199</v>
      </c>
      <c r="BL581" s="656">
        <f t="shared" si="3864"/>
        <v>204</v>
      </c>
      <c r="BM581" s="657">
        <f t="shared" si="3864"/>
        <v>199</v>
      </c>
      <c r="BN581" s="656">
        <f t="shared" si="3864"/>
        <v>204</v>
      </c>
      <c r="BO581" s="657">
        <f t="shared" si="3864"/>
        <v>199</v>
      </c>
      <c r="BP581" s="656">
        <f t="shared" si="3864"/>
        <v>204</v>
      </c>
      <c r="BQ581" s="657">
        <f t="shared" si="3864"/>
        <v>199</v>
      </c>
      <c r="BR581" s="656">
        <f t="shared" si="3864"/>
        <v>204</v>
      </c>
      <c r="BS581" s="657">
        <f t="shared" si="3864"/>
        <v>199</v>
      </c>
      <c r="BU581" s="656">
        <f t="shared" ref="BU581:BZ581" si="3865">+BU540+BU542+BU544</f>
        <v>166</v>
      </c>
      <c r="BV581" s="657">
        <f t="shared" si="3865"/>
        <v>188</v>
      </c>
      <c r="BW581" s="656">
        <f t="shared" si="3865"/>
        <v>166</v>
      </c>
      <c r="BX581" s="657">
        <f t="shared" si="3865"/>
        <v>188</v>
      </c>
      <c r="BY581" s="656">
        <f t="shared" si="3865"/>
        <v>172</v>
      </c>
      <c r="BZ581" s="657">
        <f t="shared" si="3865"/>
        <v>174</v>
      </c>
    </row>
    <row r="582" spans="1:78" hidden="1">
      <c r="A582" t="s">
        <v>1572</v>
      </c>
      <c r="K582" s="654">
        <f>+K527+K529</f>
        <v>7</v>
      </c>
      <c r="L582" s="655">
        <f>+L527+L529</f>
        <v>10</v>
      </c>
      <c r="M582" s="654">
        <f t="shared" ref="M582:AP582" si="3866">+M527+M529</f>
        <v>0</v>
      </c>
      <c r="N582" s="655">
        <f t="shared" si="3866"/>
        <v>0</v>
      </c>
      <c r="O582" s="654">
        <f t="shared" si="3866"/>
        <v>1</v>
      </c>
      <c r="P582" s="655">
        <f t="shared" si="3866"/>
        <v>2</v>
      </c>
      <c r="Q582" s="654">
        <f t="shared" si="3866"/>
        <v>0</v>
      </c>
      <c r="R582" s="655">
        <f t="shared" si="3866"/>
        <v>0</v>
      </c>
      <c r="S582" s="654">
        <f t="shared" si="3866"/>
        <v>0</v>
      </c>
      <c r="T582" s="655">
        <f t="shared" si="3866"/>
        <v>0</v>
      </c>
      <c r="U582" s="654">
        <f t="shared" si="3866"/>
        <v>4</v>
      </c>
      <c r="V582" s="655">
        <f t="shared" si="3866"/>
        <v>10</v>
      </c>
      <c r="W582" s="654">
        <f t="shared" si="3866"/>
        <v>0</v>
      </c>
      <c r="X582" s="655">
        <f t="shared" si="3866"/>
        <v>1</v>
      </c>
      <c r="Y582" s="654">
        <f t="shared" si="3866"/>
        <v>6</v>
      </c>
      <c r="Z582" s="655">
        <f t="shared" si="3866"/>
        <v>5</v>
      </c>
      <c r="AA582" s="654">
        <f t="shared" si="3866"/>
        <v>6</v>
      </c>
      <c r="AB582" s="655">
        <f t="shared" si="3866"/>
        <v>5</v>
      </c>
      <c r="AC582" s="654">
        <f t="shared" si="3866"/>
        <v>6</v>
      </c>
      <c r="AD582" s="655">
        <f t="shared" si="3866"/>
        <v>5</v>
      </c>
      <c r="AE582" s="654">
        <f t="shared" si="3866"/>
        <v>0</v>
      </c>
      <c r="AF582" s="655">
        <f t="shared" si="3866"/>
        <v>0</v>
      </c>
      <c r="AG582" s="654">
        <f t="shared" si="3866"/>
        <v>0</v>
      </c>
      <c r="AH582" s="655">
        <f t="shared" si="3866"/>
        <v>0</v>
      </c>
      <c r="AI582" s="654">
        <f t="shared" si="3866"/>
        <v>16</v>
      </c>
      <c r="AJ582" s="655">
        <f t="shared" si="3866"/>
        <v>10</v>
      </c>
      <c r="AK582" s="654">
        <f t="shared" si="3866"/>
        <v>15</v>
      </c>
      <c r="AL582" s="655">
        <f t="shared" si="3866"/>
        <v>10</v>
      </c>
      <c r="AM582" s="654">
        <f t="shared" si="3866"/>
        <v>1</v>
      </c>
      <c r="AN582" s="655">
        <f t="shared" si="3866"/>
        <v>0</v>
      </c>
      <c r="AO582" s="654">
        <f t="shared" si="3866"/>
        <v>11</v>
      </c>
      <c r="AP582" s="655">
        <f t="shared" si="3866"/>
        <v>8</v>
      </c>
      <c r="AR582" s="654">
        <f t="shared" ref="AR582:BA582" si="3867">+AR527+AR529</f>
        <v>9</v>
      </c>
      <c r="AS582" s="655">
        <f t="shared" si="3867"/>
        <v>14</v>
      </c>
      <c r="AT582" s="654">
        <f t="shared" si="3867"/>
        <v>1</v>
      </c>
      <c r="AU582" s="655">
        <f t="shared" si="3867"/>
        <v>1</v>
      </c>
      <c r="AV582" s="654">
        <f t="shared" si="3867"/>
        <v>0</v>
      </c>
      <c r="AW582" s="655">
        <f t="shared" si="3867"/>
        <v>0</v>
      </c>
      <c r="AX582" s="654">
        <f t="shared" si="3867"/>
        <v>7</v>
      </c>
      <c r="AY582" s="655">
        <f t="shared" si="3867"/>
        <v>6</v>
      </c>
      <c r="AZ582" s="654">
        <f t="shared" si="3867"/>
        <v>0</v>
      </c>
      <c r="BA582" s="655">
        <f t="shared" si="3867"/>
        <v>0</v>
      </c>
      <c r="BB582" s="654">
        <f t="shared" ref="BB582:BC582" si="3868">+BB527+BB529</f>
        <v>7</v>
      </c>
      <c r="BC582" s="655">
        <f t="shared" si="3868"/>
        <v>0</v>
      </c>
      <c r="BD582" s="654">
        <f t="shared" ref="BD582:BE582" si="3869">+BD527+BD529</f>
        <v>0</v>
      </c>
      <c r="BE582" s="655">
        <f t="shared" si="3869"/>
        <v>0</v>
      </c>
      <c r="BF582" s="654">
        <f t="shared" ref="BF582:BS582" si="3870">+BF541+BF543+BF545</f>
        <v>239</v>
      </c>
      <c r="BG582" s="655">
        <f t="shared" si="3870"/>
        <v>213</v>
      </c>
      <c r="BH582" s="654">
        <f t="shared" si="3870"/>
        <v>239</v>
      </c>
      <c r="BI582" s="655">
        <f t="shared" si="3870"/>
        <v>213</v>
      </c>
      <c r="BJ582" s="654">
        <f t="shared" si="3870"/>
        <v>194</v>
      </c>
      <c r="BK582" s="655">
        <f t="shared" si="3870"/>
        <v>120</v>
      </c>
      <c r="BL582" s="654">
        <f t="shared" si="3870"/>
        <v>149</v>
      </c>
      <c r="BM582" s="655">
        <f t="shared" si="3870"/>
        <v>171</v>
      </c>
      <c r="BN582" s="654">
        <f t="shared" si="3870"/>
        <v>204</v>
      </c>
      <c r="BO582" s="655">
        <f t="shared" si="3870"/>
        <v>199</v>
      </c>
      <c r="BP582" s="654">
        <f t="shared" si="3870"/>
        <v>204</v>
      </c>
      <c r="BQ582" s="655">
        <f t="shared" si="3870"/>
        <v>199</v>
      </c>
      <c r="BR582" s="654">
        <f t="shared" si="3870"/>
        <v>204</v>
      </c>
      <c r="BS582" s="655">
        <f t="shared" si="3870"/>
        <v>199</v>
      </c>
      <c r="BU582" s="654">
        <f t="shared" ref="BU582:BZ582" si="3871">+BU541+BU543+BU545</f>
        <v>157</v>
      </c>
      <c r="BV582" s="655">
        <f t="shared" si="3871"/>
        <v>183</v>
      </c>
      <c r="BW582" s="654">
        <f t="shared" si="3871"/>
        <v>31</v>
      </c>
      <c r="BX582" s="655">
        <f t="shared" si="3871"/>
        <v>20</v>
      </c>
      <c r="BY582" s="654">
        <f t="shared" si="3871"/>
        <v>45</v>
      </c>
      <c r="BZ582" s="655">
        <f t="shared" si="3871"/>
        <v>42</v>
      </c>
    </row>
    <row r="583" spans="1:78" hidden="1">
      <c r="A583" t="s">
        <v>1572</v>
      </c>
      <c r="D583" s="16" t="s">
        <v>1568</v>
      </c>
      <c r="K583" s="656">
        <f>+K540+K542</f>
        <v>0</v>
      </c>
      <c r="L583" s="657">
        <f>+L540+L542</f>
        <v>0</v>
      </c>
      <c r="M583" s="656">
        <f t="shared" ref="M583:AP583" si="3872">+M540+M542</f>
        <v>0</v>
      </c>
      <c r="N583" s="657">
        <f t="shared" si="3872"/>
        <v>0</v>
      </c>
      <c r="O583" s="656">
        <f t="shared" si="3872"/>
        <v>0</v>
      </c>
      <c r="P583" s="657">
        <f t="shared" si="3872"/>
        <v>0</v>
      </c>
      <c r="Q583" s="656">
        <f t="shared" si="3872"/>
        <v>0</v>
      </c>
      <c r="R583" s="657">
        <f t="shared" si="3872"/>
        <v>0</v>
      </c>
      <c r="S583" s="664">
        <f t="shared" si="3872"/>
        <v>8</v>
      </c>
      <c r="T583" s="665">
        <f t="shared" si="3872"/>
        <v>6</v>
      </c>
      <c r="U583" s="662">
        <f t="shared" si="3872"/>
        <v>51</v>
      </c>
      <c r="V583" s="663">
        <f t="shared" si="3872"/>
        <v>136</v>
      </c>
      <c r="W583" s="664">
        <f t="shared" si="3872"/>
        <v>51</v>
      </c>
      <c r="X583" s="665">
        <f t="shared" si="3872"/>
        <v>136</v>
      </c>
      <c r="Y583" s="656">
        <f t="shared" si="3872"/>
        <v>40</v>
      </c>
      <c r="Z583" s="657">
        <f t="shared" si="3872"/>
        <v>136</v>
      </c>
      <c r="AA583" s="662">
        <f t="shared" si="3872"/>
        <v>40</v>
      </c>
      <c r="AB583" s="663">
        <f t="shared" si="3872"/>
        <v>136</v>
      </c>
      <c r="AC583" s="662">
        <f t="shared" si="3872"/>
        <v>25</v>
      </c>
      <c r="AD583" s="663">
        <f t="shared" si="3872"/>
        <v>103</v>
      </c>
      <c r="AE583" s="664">
        <f t="shared" si="3872"/>
        <v>25</v>
      </c>
      <c r="AF583" s="665">
        <f t="shared" si="3872"/>
        <v>103</v>
      </c>
      <c r="AG583" s="664">
        <f t="shared" si="3872"/>
        <v>30</v>
      </c>
      <c r="AH583" s="665">
        <f t="shared" si="3872"/>
        <v>96.000010000000003</v>
      </c>
      <c r="AI583" s="662">
        <f t="shared" si="3872"/>
        <v>30</v>
      </c>
      <c r="AJ583" s="663">
        <f t="shared" si="3872"/>
        <v>96</v>
      </c>
      <c r="AK583" s="662">
        <f t="shared" si="3872"/>
        <v>36</v>
      </c>
      <c r="AL583" s="663">
        <f t="shared" si="3872"/>
        <v>130</v>
      </c>
      <c r="AM583" s="664">
        <f t="shared" si="3872"/>
        <v>50</v>
      </c>
      <c r="AN583" s="665">
        <f t="shared" si="3872"/>
        <v>130</v>
      </c>
      <c r="AO583" s="662">
        <f t="shared" si="3872"/>
        <v>50</v>
      </c>
      <c r="AP583" s="663">
        <f t="shared" si="3872"/>
        <v>130</v>
      </c>
      <c r="AR583" s="664">
        <f t="shared" ref="AR583:BA583" si="3873">+AR540+AR542</f>
        <v>100</v>
      </c>
      <c r="AS583" s="665">
        <f t="shared" si="3873"/>
        <v>167</v>
      </c>
      <c r="AT583" s="672">
        <f t="shared" si="3873"/>
        <v>163</v>
      </c>
      <c r="AU583" s="673">
        <f t="shared" si="3873"/>
        <v>184</v>
      </c>
      <c r="AV583" s="672">
        <f t="shared" si="3873"/>
        <v>193</v>
      </c>
      <c r="AW583" s="673">
        <f t="shared" si="3873"/>
        <v>184</v>
      </c>
      <c r="AX583" s="672">
        <f t="shared" si="3873"/>
        <v>167</v>
      </c>
      <c r="AY583" s="673">
        <f t="shared" si="3873"/>
        <v>184</v>
      </c>
      <c r="AZ583" s="672">
        <f t="shared" si="3873"/>
        <v>167</v>
      </c>
      <c r="BA583" s="673">
        <f t="shared" si="3873"/>
        <v>184</v>
      </c>
      <c r="BB583" s="672">
        <f>+BB540+BB542</f>
        <v>167</v>
      </c>
      <c r="BC583" s="673">
        <f t="shared" ref="BC583" si="3874">+BC540+BC542</f>
        <v>184</v>
      </c>
      <c r="BD583" s="664">
        <f>+BD540+BD542</f>
        <v>168</v>
      </c>
      <c r="BE583" s="665">
        <f t="shared" ref="BE583" si="3875">+BE540+BE542</f>
        <v>184</v>
      </c>
      <c r="BF583" s="656">
        <f t="shared" ref="BF583:BS583" si="3876">+BF542+BF544+BF546</f>
        <v>165</v>
      </c>
      <c r="BG583" s="657">
        <f t="shared" si="3876"/>
        <v>101</v>
      </c>
      <c r="BH583" s="656">
        <f t="shared" si="3876"/>
        <v>191</v>
      </c>
      <c r="BI583" s="657">
        <f t="shared" si="3876"/>
        <v>108</v>
      </c>
      <c r="BJ583" s="656">
        <f t="shared" si="3876"/>
        <v>159</v>
      </c>
      <c r="BK583" s="657">
        <f t="shared" si="3876"/>
        <v>89</v>
      </c>
      <c r="BL583" s="656">
        <f t="shared" si="3876"/>
        <v>133</v>
      </c>
      <c r="BM583" s="657">
        <f t="shared" si="3876"/>
        <v>89</v>
      </c>
      <c r="BN583" s="656">
        <f t="shared" si="3876"/>
        <v>132</v>
      </c>
      <c r="BO583" s="657">
        <f t="shared" si="3876"/>
        <v>89</v>
      </c>
      <c r="BP583" s="656">
        <f t="shared" si="3876"/>
        <v>132</v>
      </c>
      <c r="BQ583" s="657">
        <f t="shared" si="3876"/>
        <v>89</v>
      </c>
      <c r="BR583" s="656">
        <f t="shared" si="3876"/>
        <v>132</v>
      </c>
      <c r="BS583" s="657">
        <f t="shared" si="3876"/>
        <v>89</v>
      </c>
      <c r="BU583" s="656">
        <f t="shared" ref="BU583:BZ583" si="3877">+BU542+BU544+BU546</f>
        <v>158</v>
      </c>
      <c r="BV583" s="657">
        <f t="shared" si="3877"/>
        <v>70</v>
      </c>
      <c r="BW583" s="656">
        <f t="shared" si="3877"/>
        <v>167</v>
      </c>
      <c r="BX583" s="657">
        <f t="shared" si="3877"/>
        <v>71</v>
      </c>
      <c r="BY583" s="656">
        <f t="shared" si="3877"/>
        <v>166</v>
      </c>
      <c r="BZ583" s="657">
        <f t="shared" si="3877"/>
        <v>71</v>
      </c>
    </row>
    <row r="584" spans="1:78" hidden="1">
      <c r="A584" t="s">
        <v>1572</v>
      </c>
      <c r="K584" s="654">
        <f>+K541+K543</f>
        <v>0</v>
      </c>
      <c r="L584" s="655">
        <f>+L541+L543</f>
        <v>0</v>
      </c>
      <c r="M584" s="654">
        <f t="shared" ref="M584:AP584" si="3878">+M541+M543</f>
        <v>0</v>
      </c>
      <c r="N584" s="655">
        <f t="shared" si="3878"/>
        <v>0</v>
      </c>
      <c r="O584" s="654">
        <f t="shared" si="3878"/>
        <v>0</v>
      </c>
      <c r="P584" s="655">
        <f t="shared" si="3878"/>
        <v>0</v>
      </c>
      <c r="Q584" s="654">
        <f t="shared" si="3878"/>
        <v>0</v>
      </c>
      <c r="R584" s="655">
        <f t="shared" si="3878"/>
        <v>0</v>
      </c>
      <c r="S584" s="654">
        <f t="shared" si="3878"/>
        <v>0</v>
      </c>
      <c r="T584" s="655">
        <f t="shared" si="3878"/>
        <v>0</v>
      </c>
      <c r="U584" s="654">
        <f t="shared" si="3878"/>
        <v>51</v>
      </c>
      <c r="V584" s="655">
        <f t="shared" si="3878"/>
        <v>136</v>
      </c>
      <c r="W584" s="654">
        <f t="shared" si="3878"/>
        <v>0</v>
      </c>
      <c r="X584" s="655">
        <f t="shared" si="3878"/>
        <v>0</v>
      </c>
      <c r="Y584" s="654">
        <f t="shared" si="3878"/>
        <v>10</v>
      </c>
      <c r="Z584" s="655">
        <f t="shared" si="3878"/>
        <v>84</v>
      </c>
      <c r="AA584" s="654">
        <f t="shared" si="3878"/>
        <v>40</v>
      </c>
      <c r="AB584" s="655">
        <f t="shared" si="3878"/>
        <v>136</v>
      </c>
      <c r="AC584" s="654">
        <f t="shared" si="3878"/>
        <v>25</v>
      </c>
      <c r="AD584" s="655">
        <f t="shared" si="3878"/>
        <v>103</v>
      </c>
      <c r="AE584" s="654">
        <f t="shared" si="3878"/>
        <v>0</v>
      </c>
      <c r="AF584" s="655">
        <f t="shared" si="3878"/>
        <v>0</v>
      </c>
      <c r="AG584" s="654">
        <f t="shared" si="3878"/>
        <v>0</v>
      </c>
      <c r="AH584" s="655">
        <f t="shared" si="3878"/>
        <v>0</v>
      </c>
      <c r="AI584" s="654">
        <f t="shared" si="3878"/>
        <v>30</v>
      </c>
      <c r="AJ584" s="655">
        <f t="shared" si="3878"/>
        <v>96</v>
      </c>
      <c r="AK584" s="654">
        <f t="shared" si="3878"/>
        <v>36</v>
      </c>
      <c r="AL584" s="655">
        <f t="shared" si="3878"/>
        <v>130</v>
      </c>
      <c r="AM584" s="654">
        <f t="shared" si="3878"/>
        <v>0</v>
      </c>
      <c r="AN584" s="655">
        <f t="shared" si="3878"/>
        <v>0</v>
      </c>
      <c r="AO584" s="654">
        <f t="shared" si="3878"/>
        <v>50</v>
      </c>
      <c r="AP584" s="655">
        <f t="shared" si="3878"/>
        <v>130</v>
      </c>
      <c r="AR584" s="654">
        <f t="shared" ref="AR584:BA584" si="3879">+AR541+AR543</f>
        <v>2</v>
      </c>
      <c r="AS584" s="655">
        <f t="shared" si="3879"/>
        <v>0</v>
      </c>
      <c r="AT584" s="654">
        <f t="shared" si="3879"/>
        <v>163</v>
      </c>
      <c r="AU584" s="655">
        <f t="shared" si="3879"/>
        <v>184</v>
      </c>
      <c r="AV584" s="654">
        <f t="shared" si="3879"/>
        <v>163</v>
      </c>
      <c r="AW584" s="655">
        <f t="shared" si="3879"/>
        <v>120</v>
      </c>
      <c r="AX584" s="654">
        <f t="shared" si="3879"/>
        <v>167</v>
      </c>
      <c r="AY584" s="655">
        <f t="shared" si="3879"/>
        <v>184</v>
      </c>
      <c r="AZ584" s="654">
        <f t="shared" si="3879"/>
        <v>167</v>
      </c>
      <c r="BA584" s="655">
        <f t="shared" si="3879"/>
        <v>184</v>
      </c>
      <c r="BB584" s="654">
        <f t="shared" ref="BB584:BC584" si="3880">+BB541+BB543</f>
        <v>163</v>
      </c>
      <c r="BC584" s="655">
        <f t="shared" si="3880"/>
        <v>184</v>
      </c>
      <c r="BD584" s="654">
        <f t="shared" ref="BD584:BE584" si="3881">+BD541+BD543</f>
        <v>0</v>
      </c>
      <c r="BE584" s="655">
        <f t="shared" si="3881"/>
        <v>0</v>
      </c>
      <c r="BF584" s="654">
        <f t="shared" ref="BF584:BS584" si="3882">+BF543+BF545+BF547</f>
        <v>165</v>
      </c>
      <c r="BG584" s="655">
        <f t="shared" si="3882"/>
        <v>101</v>
      </c>
      <c r="BH584" s="654">
        <f t="shared" si="3882"/>
        <v>109</v>
      </c>
      <c r="BI584" s="655">
        <f t="shared" si="3882"/>
        <v>93</v>
      </c>
      <c r="BJ584" s="654">
        <f t="shared" si="3882"/>
        <v>139</v>
      </c>
      <c r="BK584" s="655">
        <f t="shared" si="3882"/>
        <v>10</v>
      </c>
      <c r="BL584" s="654">
        <f t="shared" si="3882"/>
        <v>19</v>
      </c>
      <c r="BM584" s="655">
        <f t="shared" si="3882"/>
        <v>51</v>
      </c>
      <c r="BN584" s="654">
        <f t="shared" si="3882"/>
        <v>132</v>
      </c>
      <c r="BO584" s="655">
        <f t="shared" si="3882"/>
        <v>89</v>
      </c>
      <c r="BP584" s="654">
        <f t="shared" si="3882"/>
        <v>132</v>
      </c>
      <c r="BQ584" s="655">
        <f t="shared" si="3882"/>
        <v>89</v>
      </c>
      <c r="BR584" s="654">
        <f t="shared" si="3882"/>
        <v>132</v>
      </c>
      <c r="BS584" s="655">
        <f t="shared" si="3882"/>
        <v>89</v>
      </c>
      <c r="BU584" s="654">
        <f t="shared" ref="BU584:BZ584" si="3883">+BU543+BU545+BU547</f>
        <v>149</v>
      </c>
      <c r="BV584" s="655">
        <f t="shared" si="3883"/>
        <v>65</v>
      </c>
      <c r="BW584" s="654">
        <f t="shared" si="3883"/>
        <v>32</v>
      </c>
      <c r="BX584" s="655">
        <f t="shared" si="3883"/>
        <v>20</v>
      </c>
      <c r="BY584" s="654">
        <f t="shared" si="3883"/>
        <v>45</v>
      </c>
      <c r="BZ584" s="655">
        <f t="shared" si="3883"/>
        <v>42</v>
      </c>
    </row>
    <row r="585" spans="1:78" hidden="1">
      <c r="A585" t="s">
        <v>1572</v>
      </c>
      <c r="D585" s="16" t="s">
        <v>1569</v>
      </c>
      <c r="K585" s="662">
        <f>+K544+K546+K548</f>
        <v>291</v>
      </c>
      <c r="L585" s="663">
        <f>+L544+L546+L548</f>
        <v>57</v>
      </c>
      <c r="M585" s="656">
        <f t="shared" ref="M585:AP585" si="3884">+M544+M546+M548</f>
        <v>291</v>
      </c>
      <c r="N585" s="657">
        <f t="shared" si="3884"/>
        <v>58</v>
      </c>
      <c r="O585" s="656">
        <f t="shared" si="3884"/>
        <v>309</v>
      </c>
      <c r="P585" s="657">
        <f t="shared" si="3884"/>
        <v>54</v>
      </c>
      <c r="Q585" s="664">
        <f t="shared" si="3884"/>
        <v>310</v>
      </c>
      <c r="R585" s="665">
        <f t="shared" si="3884"/>
        <v>112</v>
      </c>
      <c r="S585" s="664">
        <f t="shared" si="3884"/>
        <v>320</v>
      </c>
      <c r="T585" s="665">
        <f t="shared" si="3884"/>
        <v>111</v>
      </c>
      <c r="U585" s="662">
        <f t="shared" si="3884"/>
        <v>315</v>
      </c>
      <c r="V585" s="663">
        <f t="shared" si="3884"/>
        <v>111</v>
      </c>
      <c r="W585" s="664">
        <f t="shared" si="3884"/>
        <v>300</v>
      </c>
      <c r="X585" s="665">
        <f t="shared" si="3884"/>
        <v>88</v>
      </c>
      <c r="Y585" s="662">
        <f t="shared" si="3884"/>
        <v>297</v>
      </c>
      <c r="Z585" s="663">
        <f t="shared" si="3884"/>
        <v>58</v>
      </c>
      <c r="AA585" s="656">
        <f t="shared" si="3884"/>
        <v>296</v>
      </c>
      <c r="AB585" s="657">
        <f t="shared" si="3884"/>
        <v>58</v>
      </c>
      <c r="AC585" s="664">
        <f t="shared" si="3884"/>
        <v>276</v>
      </c>
      <c r="AD585" s="665">
        <f t="shared" si="3884"/>
        <v>53</v>
      </c>
      <c r="AE585" s="664">
        <f t="shared" si="3884"/>
        <v>270</v>
      </c>
      <c r="AF585" s="665">
        <f t="shared" si="3884"/>
        <v>69</v>
      </c>
      <c r="AG585" s="664">
        <f t="shared" si="3884"/>
        <v>290</v>
      </c>
      <c r="AH585" s="665">
        <f t="shared" si="3884"/>
        <v>75.000020000000006</v>
      </c>
      <c r="AI585" s="662">
        <f t="shared" si="3884"/>
        <v>265</v>
      </c>
      <c r="AJ585" s="663">
        <f t="shared" si="3884"/>
        <v>49</v>
      </c>
      <c r="AK585" s="662">
        <f t="shared" si="3884"/>
        <v>244</v>
      </c>
      <c r="AL585" s="663">
        <f t="shared" si="3884"/>
        <v>52</v>
      </c>
      <c r="AM585" s="664">
        <f t="shared" si="3884"/>
        <v>219</v>
      </c>
      <c r="AN585" s="665">
        <f t="shared" si="3884"/>
        <v>67</v>
      </c>
      <c r="AO585" s="656">
        <f t="shared" si="3884"/>
        <v>186</v>
      </c>
      <c r="AP585" s="657">
        <f t="shared" si="3884"/>
        <v>53</v>
      </c>
      <c r="AR585" s="672">
        <f t="shared" ref="AR585:BA585" si="3885">+AR544+AR546+AR548</f>
        <v>162</v>
      </c>
      <c r="AS585" s="673">
        <f t="shared" si="3885"/>
        <v>64</v>
      </c>
      <c r="AT585" s="672">
        <f t="shared" si="3885"/>
        <v>153</v>
      </c>
      <c r="AU585" s="673">
        <f t="shared" si="3885"/>
        <v>41</v>
      </c>
      <c r="AV585" s="672">
        <f t="shared" si="3885"/>
        <v>138</v>
      </c>
      <c r="AW585" s="665">
        <f t="shared" si="3885"/>
        <v>36</v>
      </c>
      <c r="AX585" s="672">
        <f t="shared" si="3885"/>
        <v>140</v>
      </c>
      <c r="AY585" s="673">
        <f t="shared" si="3885"/>
        <v>34</v>
      </c>
      <c r="AZ585" s="672">
        <f t="shared" si="3885"/>
        <v>140</v>
      </c>
      <c r="BA585" s="673">
        <f t="shared" si="3885"/>
        <v>34</v>
      </c>
      <c r="BB585" s="672">
        <f>+BB544+BB546+BB548</f>
        <v>144</v>
      </c>
      <c r="BC585" s="665">
        <f t="shared" ref="BC585" si="3886">+BC544+BC546+BC548</f>
        <v>37</v>
      </c>
      <c r="BD585" s="664">
        <f>+BD544+BD546+BD548</f>
        <v>133</v>
      </c>
      <c r="BE585" s="665">
        <f t="shared" ref="BE585:BS585" si="3887">+BE544+BE546+BE548</f>
        <v>41</v>
      </c>
      <c r="BF585" s="656">
        <f t="shared" si="3887"/>
        <v>132</v>
      </c>
      <c r="BG585" s="657">
        <f t="shared" si="3887"/>
        <v>37</v>
      </c>
      <c r="BH585" s="656">
        <f t="shared" si="3887"/>
        <v>158</v>
      </c>
      <c r="BI585" s="657">
        <f t="shared" si="3887"/>
        <v>44</v>
      </c>
      <c r="BJ585" s="656">
        <f t="shared" si="3887"/>
        <v>146</v>
      </c>
      <c r="BK585" s="657">
        <f t="shared" si="3887"/>
        <v>39</v>
      </c>
      <c r="BL585" s="656">
        <f t="shared" si="3887"/>
        <v>120</v>
      </c>
      <c r="BM585" s="657">
        <f t="shared" si="3887"/>
        <v>39</v>
      </c>
      <c r="BN585" s="656">
        <f t="shared" si="3887"/>
        <v>119</v>
      </c>
      <c r="BO585" s="657">
        <f t="shared" si="3887"/>
        <v>39</v>
      </c>
      <c r="BP585" s="656">
        <f t="shared" si="3887"/>
        <v>119</v>
      </c>
      <c r="BQ585" s="657">
        <f t="shared" si="3887"/>
        <v>39</v>
      </c>
      <c r="BR585" s="656">
        <f t="shared" si="3887"/>
        <v>119</v>
      </c>
      <c r="BS585" s="657">
        <f t="shared" si="3887"/>
        <v>39</v>
      </c>
      <c r="BU585" s="656">
        <f t="shared" ref="BU585:BZ585" si="3888">+BU544+BU546+BU548</f>
        <v>124</v>
      </c>
      <c r="BV585" s="657">
        <f t="shared" si="3888"/>
        <v>33</v>
      </c>
      <c r="BW585" s="656">
        <f t="shared" si="3888"/>
        <v>133</v>
      </c>
      <c r="BX585" s="657">
        <f t="shared" si="3888"/>
        <v>34</v>
      </c>
      <c r="BY585" s="656">
        <f t="shared" si="3888"/>
        <v>132</v>
      </c>
      <c r="BZ585" s="657">
        <f t="shared" si="3888"/>
        <v>34</v>
      </c>
    </row>
    <row r="586" spans="1:78" hidden="1">
      <c r="A586" t="s">
        <v>1572</v>
      </c>
      <c r="K586" s="654">
        <f>+K545+K547+K549</f>
        <v>291</v>
      </c>
      <c r="L586" s="655">
        <f>+L545+L547+L549</f>
        <v>57</v>
      </c>
      <c r="M586" s="654">
        <f t="shared" ref="M586:AP586" si="3889">+M545+M547+M549</f>
        <v>147</v>
      </c>
      <c r="N586" s="655">
        <f t="shared" si="3889"/>
        <v>33</v>
      </c>
      <c r="O586" s="654">
        <f t="shared" si="3889"/>
        <v>151</v>
      </c>
      <c r="P586" s="655">
        <f t="shared" si="3889"/>
        <v>33</v>
      </c>
      <c r="Q586" s="654">
        <f t="shared" si="3889"/>
        <v>10</v>
      </c>
      <c r="R586" s="655">
        <f t="shared" si="3889"/>
        <v>2</v>
      </c>
      <c r="S586" s="654">
        <f t="shared" si="3889"/>
        <v>2</v>
      </c>
      <c r="T586" s="655">
        <f t="shared" si="3889"/>
        <v>5</v>
      </c>
      <c r="U586" s="654">
        <f t="shared" si="3889"/>
        <v>315</v>
      </c>
      <c r="V586" s="655">
        <f t="shared" si="3889"/>
        <v>111</v>
      </c>
      <c r="W586" s="654">
        <f t="shared" si="3889"/>
        <v>0</v>
      </c>
      <c r="X586" s="655">
        <f t="shared" si="3889"/>
        <v>0</v>
      </c>
      <c r="Y586" s="654">
        <f t="shared" si="3889"/>
        <v>281</v>
      </c>
      <c r="Z586" s="655">
        <f t="shared" si="3889"/>
        <v>55</v>
      </c>
      <c r="AA586" s="654">
        <f t="shared" si="3889"/>
        <v>132</v>
      </c>
      <c r="AB586" s="655">
        <f t="shared" si="3889"/>
        <v>19</v>
      </c>
      <c r="AC586" s="654">
        <f t="shared" si="3889"/>
        <v>14</v>
      </c>
      <c r="AD586" s="655">
        <f t="shared" si="3889"/>
        <v>3</v>
      </c>
      <c r="AE586" s="654">
        <f t="shared" si="3889"/>
        <v>6</v>
      </c>
      <c r="AF586" s="655">
        <f t="shared" si="3889"/>
        <v>0</v>
      </c>
      <c r="AG586" s="654">
        <f t="shared" si="3889"/>
        <v>0</v>
      </c>
      <c r="AH586" s="655">
        <f t="shared" si="3889"/>
        <v>0</v>
      </c>
      <c r="AI586" s="654">
        <f t="shared" si="3889"/>
        <v>265</v>
      </c>
      <c r="AJ586" s="655">
        <f t="shared" si="3889"/>
        <v>49</v>
      </c>
      <c r="AK586" s="654">
        <f t="shared" si="3889"/>
        <v>244</v>
      </c>
      <c r="AL586" s="655">
        <f t="shared" si="3889"/>
        <v>52</v>
      </c>
      <c r="AM586" s="654">
        <f t="shared" si="3889"/>
        <v>3</v>
      </c>
      <c r="AN586" s="655">
        <f t="shared" si="3889"/>
        <v>0</v>
      </c>
      <c r="AO586" s="654">
        <f t="shared" si="3889"/>
        <v>128</v>
      </c>
      <c r="AP586" s="655">
        <f t="shared" si="3889"/>
        <v>43</v>
      </c>
      <c r="AR586" s="654">
        <f t="shared" ref="AR586:BA586" si="3890">+AR545+AR547+AR549</f>
        <v>64</v>
      </c>
      <c r="AS586" s="655">
        <f t="shared" si="3890"/>
        <v>28</v>
      </c>
      <c r="AT586" s="654">
        <f t="shared" si="3890"/>
        <v>64</v>
      </c>
      <c r="AU586" s="655">
        <f t="shared" si="3890"/>
        <v>28</v>
      </c>
      <c r="AV586" s="654">
        <f t="shared" si="3890"/>
        <v>64</v>
      </c>
      <c r="AW586" s="655">
        <f t="shared" si="3890"/>
        <v>0</v>
      </c>
      <c r="AX586" s="654">
        <f t="shared" si="3890"/>
        <v>140</v>
      </c>
      <c r="AY586" s="655">
        <f t="shared" si="3890"/>
        <v>34</v>
      </c>
      <c r="AZ586" s="654">
        <f t="shared" si="3890"/>
        <v>140</v>
      </c>
      <c r="BA586" s="655">
        <f t="shared" si="3890"/>
        <v>34</v>
      </c>
      <c r="BB586" s="654">
        <f t="shared" ref="BB586:BC586" si="3891">+BB545+BB547+BB549</f>
        <v>77</v>
      </c>
      <c r="BC586" s="655">
        <f t="shared" si="3891"/>
        <v>1</v>
      </c>
      <c r="BD586" s="654">
        <f t="shared" ref="BD586:BS586" si="3892">+BD545+BD547+BD549</f>
        <v>0</v>
      </c>
      <c r="BE586" s="655">
        <f t="shared" si="3892"/>
        <v>0</v>
      </c>
      <c r="BF586" s="654">
        <f t="shared" si="3892"/>
        <v>132</v>
      </c>
      <c r="BG586" s="655">
        <f t="shared" si="3892"/>
        <v>37</v>
      </c>
      <c r="BH586" s="654">
        <f t="shared" si="3892"/>
        <v>76</v>
      </c>
      <c r="BI586" s="655">
        <f t="shared" si="3892"/>
        <v>29</v>
      </c>
      <c r="BJ586" s="654">
        <f t="shared" si="3892"/>
        <v>139</v>
      </c>
      <c r="BK586" s="655">
        <f t="shared" si="3892"/>
        <v>10</v>
      </c>
      <c r="BL586" s="654">
        <f t="shared" si="3892"/>
        <v>6</v>
      </c>
      <c r="BM586" s="655">
        <f t="shared" si="3892"/>
        <v>1</v>
      </c>
      <c r="BN586" s="654">
        <f t="shared" si="3892"/>
        <v>119</v>
      </c>
      <c r="BO586" s="655">
        <f t="shared" si="3892"/>
        <v>39</v>
      </c>
      <c r="BP586" s="654">
        <f t="shared" si="3892"/>
        <v>119</v>
      </c>
      <c r="BQ586" s="655">
        <f t="shared" si="3892"/>
        <v>39</v>
      </c>
      <c r="BR586" s="654">
        <f t="shared" si="3892"/>
        <v>119</v>
      </c>
      <c r="BS586" s="655">
        <f t="shared" si="3892"/>
        <v>39</v>
      </c>
      <c r="BU586" s="654">
        <f t="shared" ref="BU586:BZ586" si="3893">+BU545+BU547+BU549</f>
        <v>115</v>
      </c>
      <c r="BV586" s="655">
        <f t="shared" si="3893"/>
        <v>28</v>
      </c>
      <c r="BW586" s="654">
        <f t="shared" si="3893"/>
        <v>34</v>
      </c>
      <c r="BX586" s="655">
        <f t="shared" si="3893"/>
        <v>20</v>
      </c>
      <c r="BY586" s="654">
        <f t="shared" si="3893"/>
        <v>9</v>
      </c>
      <c r="BZ586" s="655">
        <f t="shared" si="3893"/>
        <v>5</v>
      </c>
    </row>
    <row r="587" spans="1:78" hidden="1">
      <c r="A587" t="s">
        <v>1572</v>
      </c>
      <c r="D587" s="16" t="s">
        <v>1570</v>
      </c>
      <c r="K587" s="656">
        <f>+K550+K552</f>
        <v>7</v>
      </c>
      <c r="L587" s="657">
        <f>+L550+L552</f>
        <v>0</v>
      </c>
      <c r="M587" s="656">
        <f t="shared" ref="M587:AP587" si="3894">+M550+M552</f>
        <v>14</v>
      </c>
      <c r="N587" s="657">
        <f t="shared" si="3894"/>
        <v>2</v>
      </c>
      <c r="O587" s="662">
        <f t="shared" si="3894"/>
        <v>19</v>
      </c>
      <c r="P587" s="665">
        <f t="shared" si="3894"/>
        <v>9</v>
      </c>
      <c r="Q587" s="664">
        <f t="shared" si="3894"/>
        <v>24</v>
      </c>
      <c r="R587" s="665">
        <f t="shared" si="3894"/>
        <v>23</v>
      </c>
      <c r="S587" s="664">
        <f t="shared" si="3894"/>
        <v>22</v>
      </c>
      <c r="T587" s="665">
        <f t="shared" si="3894"/>
        <v>15</v>
      </c>
      <c r="U587" s="662">
        <f t="shared" si="3894"/>
        <v>21</v>
      </c>
      <c r="V587" s="663">
        <f t="shared" si="3894"/>
        <v>8</v>
      </c>
      <c r="W587" s="664">
        <f t="shared" si="3894"/>
        <v>20</v>
      </c>
      <c r="X587" s="665">
        <f t="shared" si="3894"/>
        <v>4</v>
      </c>
      <c r="Y587" s="662">
        <f t="shared" si="3894"/>
        <v>26</v>
      </c>
      <c r="Z587" s="663">
        <f t="shared" si="3894"/>
        <v>9</v>
      </c>
      <c r="AA587" s="664">
        <f t="shared" si="3894"/>
        <v>29</v>
      </c>
      <c r="AB587" s="665">
        <f t="shared" si="3894"/>
        <v>12</v>
      </c>
      <c r="AC587" s="664">
        <f t="shared" si="3894"/>
        <v>39</v>
      </c>
      <c r="AD587" s="665">
        <f t="shared" si="3894"/>
        <v>34</v>
      </c>
      <c r="AE587" s="656">
        <f t="shared" si="3894"/>
        <v>23</v>
      </c>
      <c r="AF587" s="657">
        <f t="shared" si="3894"/>
        <v>23</v>
      </c>
      <c r="AG587" s="664">
        <f t="shared" si="3894"/>
        <v>28</v>
      </c>
      <c r="AH587" s="665">
        <f t="shared" si="3894"/>
        <v>22.000039999999998</v>
      </c>
      <c r="AI587" s="662">
        <f t="shared" si="3894"/>
        <v>15</v>
      </c>
      <c r="AJ587" s="663">
        <f t="shared" si="3894"/>
        <v>16</v>
      </c>
      <c r="AK587" s="662">
        <f t="shared" si="3894"/>
        <v>10</v>
      </c>
      <c r="AL587" s="663">
        <f t="shared" si="3894"/>
        <v>11</v>
      </c>
      <c r="AM587" s="664">
        <f t="shared" si="3894"/>
        <v>17</v>
      </c>
      <c r="AN587" s="665">
        <f t="shared" si="3894"/>
        <v>21</v>
      </c>
      <c r="AO587" s="662">
        <f t="shared" si="3894"/>
        <v>13</v>
      </c>
      <c r="AP587" s="663">
        <f t="shared" si="3894"/>
        <v>19</v>
      </c>
      <c r="AR587" s="672">
        <f t="shared" ref="AR587:BA587" si="3895">+AR550+AR552</f>
        <v>31</v>
      </c>
      <c r="AS587" s="673">
        <f t="shared" si="3895"/>
        <v>18</v>
      </c>
      <c r="AT587" s="672">
        <f t="shared" si="3895"/>
        <v>22</v>
      </c>
      <c r="AU587" s="673">
        <f t="shared" si="3895"/>
        <v>11</v>
      </c>
      <c r="AV587" s="664">
        <f t="shared" si="3895"/>
        <v>35</v>
      </c>
      <c r="AW587" s="665">
        <f t="shared" si="3895"/>
        <v>10</v>
      </c>
      <c r="AX587" s="672">
        <f t="shared" si="3895"/>
        <v>19</v>
      </c>
      <c r="AY587" s="673">
        <f t="shared" si="3895"/>
        <v>4</v>
      </c>
      <c r="AZ587" s="672">
        <f t="shared" si="3895"/>
        <v>20</v>
      </c>
      <c r="BA587" s="673">
        <f t="shared" si="3895"/>
        <v>4</v>
      </c>
      <c r="BB587" s="672">
        <f>+BB550+BB552</f>
        <v>23</v>
      </c>
      <c r="BC587" s="673">
        <f t="shared" ref="BC587" si="3896">+BC550+BC552</f>
        <v>2</v>
      </c>
      <c r="BD587" s="664">
        <f>+BD550+BD552</f>
        <v>30</v>
      </c>
      <c r="BE587" s="665">
        <f t="shared" ref="BE587:BS587" si="3897">+BE550+BE552</f>
        <v>5</v>
      </c>
      <c r="BF587" s="656">
        <f t="shared" si="3897"/>
        <v>41</v>
      </c>
      <c r="BG587" s="657">
        <f t="shared" si="3897"/>
        <v>6</v>
      </c>
      <c r="BH587" s="664">
        <f t="shared" si="3897"/>
        <v>30</v>
      </c>
      <c r="BI587" s="665">
        <f t="shared" si="3897"/>
        <v>5</v>
      </c>
      <c r="BJ587" s="656">
        <f t="shared" si="3897"/>
        <v>30</v>
      </c>
      <c r="BK587" s="657">
        <f t="shared" si="3897"/>
        <v>4</v>
      </c>
      <c r="BL587" s="664">
        <f t="shared" si="3897"/>
        <v>28</v>
      </c>
      <c r="BM587" s="665">
        <f t="shared" si="3897"/>
        <v>4</v>
      </c>
      <c r="BN587" s="656">
        <f t="shared" si="3897"/>
        <v>26</v>
      </c>
      <c r="BO587" s="657">
        <f t="shared" si="3897"/>
        <v>3</v>
      </c>
      <c r="BP587" s="656">
        <f t="shared" si="3897"/>
        <v>26</v>
      </c>
      <c r="BQ587" s="657">
        <f t="shared" si="3897"/>
        <v>3</v>
      </c>
      <c r="BR587" s="656">
        <f t="shared" si="3897"/>
        <v>26</v>
      </c>
      <c r="BS587" s="657">
        <f t="shared" si="3897"/>
        <v>3</v>
      </c>
      <c r="BU587" s="656">
        <f t="shared" ref="BU587:BZ587" si="3898">+BU550+BU552</f>
        <v>40</v>
      </c>
      <c r="BV587" s="657">
        <f t="shared" si="3898"/>
        <v>7</v>
      </c>
      <c r="BW587" s="656">
        <f t="shared" si="3898"/>
        <v>40</v>
      </c>
      <c r="BX587" s="657">
        <f t="shared" si="3898"/>
        <v>9</v>
      </c>
      <c r="BY587" s="656">
        <f t="shared" si="3898"/>
        <v>40</v>
      </c>
      <c r="BZ587" s="657">
        <f t="shared" si="3898"/>
        <v>7</v>
      </c>
    </row>
    <row r="588" spans="1:78" hidden="1">
      <c r="A588" t="s">
        <v>1572</v>
      </c>
      <c r="K588" s="654">
        <f>+K551+K553</f>
        <v>0</v>
      </c>
      <c r="L588" s="655">
        <f>+L551+L553</f>
        <v>0</v>
      </c>
      <c r="M588" s="654">
        <f t="shared" ref="M588:AP588" si="3899">+M551+M553</f>
        <v>2</v>
      </c>
      <c r="N588" s="655">
        <f t="shared" si="3899"/>
        <v>0</v>
      </c>
      <c r="O588" s="654">
        <f t="shared" si="3899"/>
        <v>19</v>
      </c>
      <c r="P588" s="655">
        <f t="shared" si="3899"/>
        <v>0</v>
      </c>
      <c r="Q588" s="654">
        <f t="shared" si="3899"/>
        <v>0</v>
      </c>
      <c r="R588" s="655">
        <f t="shared" si="3899"/>
        <v>0</v>
      </c>
      <c r="S588" s="654">
        <f t="shared" si="3899"/>
        <v>0</v>
      </c>
      <c r="T588" s="655">
        <f t="shared" si="3899"/>
        <v>0</v>
      </c>
      <c r="U588" s="654">
        <f t="shared" si="3899"/>
        <v>21</v>
      </c>
      <c r="V588" s="655">
        <f t="shared" si="3899"/>
        <v>8</v>
      </c>
      <c r="W588" s="654">
        <f t="shared" si="3899"/>
        <v>0</v>
      </c>
      <c r="X588" s="655">
        <f t="shared" si="3899"/>
        <v>0</v>
      </c>
      <c r="Y588" s="654">
        <f t="shared" si="3899"/>
        <v>23</v>
      </c>
      <c r="Z588" s="655">
        <f t="shared" si="3899"/>
        <v>9</v>
      </c>
      <c r="AA588" s="654">
        <f t="shared" si="3899"/>
        <v>0</v>
      </c>
      <c r="AB588" s="655">
        <f t="shared" si="3899"/>
        <v>0</v>
      </c>
      <c r="AC588" s="654">
        <f t="shared" si="3899"/>
        <v>0</v>
      </c>
      <c r="AD588" s="655">
        <f t="shared" si="3899"/>
        <v>0</v>
      </c>
      <c r="AE588" s="654">
        <f t="shared" si="3899"/>
        <v>11</v>
      </c>
      <c r="AF588" s="655">
        <f t="shared" si="3899"/>
        <v>10</v>
      </c>
      <c r="AG588" s="654">
        <f t="shared" si="3899"/>
        <v>0</v>
      </c>
      <c r="AH588" s="655">
        <f t="shared" si="3899"/>
        <v>0</v>
      </c>
      <c r="AI588" s="654">
        <f t="shared" si="3899"/>
        <v>15</v>
      </c>
      <c r="AJ588" s="655">
        <f t="shared" si="3899"/>
        <v>16</v>
      </c>
      <c r="AK588" s="654">
        <f t="shared" si="3899"/>
        <v>10</v>
      </c>
      <c r="AL588" s="655">
        <f t="shared" si="3899"/>
        <v>11</v>
      </c>
      <c r="AM588" s="654">
        <f t="shared" si="3899"/>
        <v>0</v>
      </c>
      <c r="AN588" s="655">
        <f t="shared" si="3899"/>
        <v>0</v>
      </c>
      <c r="AO588" s="654">
        <f t="shared" si="3899"/>
        <v>11</v>
      </c>
      <c r="AP588" s="655">
        <f t="shared" si="3899"/>
        <v>19</v>
      </c>
      <c r="AR588" s="654">
        <f t="shared" ref="AR588:BA588" si="3900">+AR551+AR553</f>
        <v>0</v>
      </c>
      <c r="AS588" s="655">
        <f t="shared" si="3900"/>
        <v>0</v>
      </c>
      <c r="AT588" s="654">
        <f t="shared" si="3900"/>
        <v>5</v>
      </c>
      <c r="AU588" s="655">
        <f t="shared" si="3900"/>
        <v>1</v>
      </c>
      <c r="AV588" s="654">
        <f t="shared" si="3900"/>
        <v>2</v>
      </c>
      <c r="AW588" s="655">
        <f t="shared" si="3900"/>
        <v>0</v>
      </c>
      <c r="AX588" s="654">
        <f t="shared" si="3900"/>
        <v>19</v>
      </c>
      <c r="AY588" s="655">
        <f t="shared" si="3900"/>
        <v>4</v>
      </c>
      <c r="AZ588" s="654">
        <f t="shared" si="3900"/>
        <v>3</v>
      </c>
      <c r="BA588" s="655">
        <f t="shared" si="3900"/>
        <v>0</v>
      </c>
      <c r="BB588" s="654">
        <f t="shared" ref="BB588:BC588" si="3901">+BB551+BB553</f>
        <v>0</v>
      </c>
      <c r="BC588" s="655">
        <f t="shared" si="3901"/>
        <v>0</v>
      </c>
      <c r="BD588" s="654">
        <f t="shared" ref="BD588:BS588" si="3902">+BD551+BD553</f>
        <v>0</v>
      </c>
      <c r="BE588" s="655">
        <f t="shared" si="3902"/>
        <v>0</v>
      </c>
      <c r="BF588" s="654">
        <f t="shared" si="3902"/>
        <v>13</v>
      </c>
      <c r="BG588" s="655">
        <f t="shared" si="3902"/>
        <v>3</v>
      </c>
      <c r="BH588" s="654">
        <f t="shared" si="3902"/>
        <v>0</v>
      </c>
      <c r="BI588" s="655">
        <f t="shared" si="3902"/>
        <v>0</v>
      </c>
      <c r="BJ588" s="654">
        <f t="shared" si="3902"/>
        <v>30</v>
      </c>
      <c r="BK588" s="655">
        <f t="shared" si="3902"/>
        <v>4</v>
      </c>
      <c r="BL588" s="654">
        <f t="shared" si="3902"/>
        <v>0</v>
      </c>
      <c r="BM588" s="655">
        <f t="shared" si="3902"/>
        <v>0</v>
      </c>
      <c r="BN588" s="654">
        <f t="shared" si="3902"/>
        <v>26</v>
      </c>
      <c r="BO588" s="655">
        <f t="shared" si="3902"/>
        <v>3</v>
      </c>
      <c r="BP588" s="654">
        <f t="shared" si="3902"/>
        <v>26</v>
      </c>
      <c r="BQ588" s="655">
        <f t="shared" si="3902"/>
        <v>3</v>
      </c>
      <c r="BR588" s="654">
        <f t="shared" si="3902"/>
        <v>22</v>
      </c>
      <c r="BS588" s="655">
        <f t="shared" si="3902"/>
        <v>1</v>
      </c>
      <c r="BU588" s="654">
        <f t="shared" ref="BU588:BZ588" si="3903">+BU551+BU553</f>
        <v>40</v>
      </c>
      <c r="BV588" s="655">
        <f t="shared" si="3903"/>
        <v>7</v>
      </c>
      <c r="BW588" s="654">
        <f t="shared" si="3903"/>
        <v>0</v>
      </c>
      <c r="BX588" s="655">
        <f t="shared" si="3903"/>
        <v>0</v>
      </c>
      <c r="BY588" s="654">
        <f t="shared" si="3903"/>
        <v>40</v>
      </c>
      <c r="BZ588" s="655">
        <f t="shared" si="3903"/>
        <v>7</v>
      </c>
    </row>
    <row r="589" spans="1:78" hidden="1">
      <c r="A589" t="s">
        <v>1572</v>
      </c>
      <c r="D589" s="16" t="s">
        <v>1571</v>
      </c>
      <c r="K589" s="662">
        <f>+K556+K558+K560</f>
        <v>169</v>
      </c>
      <c r="L589" s="663">
        <f>+L556+L558+L560</f>
        <v>63</v>
      </c>
      <c r="M589" s="664">
        <f t="shared" ref="M589:AP589" si="3904">+M556+M558+M560</f>
        <v>171</v>
      </c>
      <c r="N589" s="665">
        <f t="shared" si="3904"/>
        <v>63</v>
      </c>
      <c r="O589" s="664">
        <f t="shared" si="3904"/>
        <v>133</v>
      </c>
      <c r="P589" s="665">
        <f t="shared" si="3904"/>
        <v>73</v>
      </c>
      <c r="Q589" s="656">
        <f t="shared" si="3904"/>
        <v>115</v>
      </c>
      <c r="R589" s="657">
        <f t="shared" si="3904"/>
        <v>80</v>
      </c>
      <c r="S589" s="656">
        <f t="shared" si="3904"/>
        <v>108</v>
      </c>
      <c r="T589" s="657">
        <f t="shared" si="3904"/>
        <v>70</v>
      </c>
      <c r="U589" s="662">
        <f t="shared" si="3904"/>
        <v>108</v>
      </c>
      <c r="V589" s="663">
        <f t="shared" si="3904"/>
        <v>70</v>
      </c>
      <c r="W589" s="664">
        <f t="shared" si="3904"/>
        <v>101</v>
      </c>
      <c r="X589" s="665">
        <f t="shared" si="3904"/>
        <v>71</v>
      </c>
      <c r="Y589" s="664">
        <f t="shared" si="3904"/>
        <v>89</v>
      </c>
      <c r="Z589" s="665">
        <f t="shared" si="3904"/>
        <v>79</v>
      </c>
      <c r="AA589" s="656">
        <f t="shared" si="3904"/>
        <v>86</v>
      </c>
      <c r="AB589" s="657">
        <f t="shared" si="3904"/>
        <v>75</v>
      </c>
      <c r="AC589" s="662">
        <f t="shared" si="3904"/>
        <v>141</v>
      </c>
      <c r="AD589" s="663">
        <f t="shared" si="3904"/>
        <v>116</v>
      </c>
      <c r="AE589" s="664">
        <f t="shared" si="3904"/>
        <v>150</v>
      </c>
      <c r="AF589" s="665">
        <f t="shared" si="3904"/>
        <v>117</v>
      </c>
      <c r="AG589" s="664">
        <f t="shared" si="3904"/>
        <v>133</v>
      </c>
      <c r="AH589" s="665">
        <f t="shared" si="3904"/>
        <v>115.00002000000001</v>
      </c>
      <c r="AI589" s="662">
        <f t="shared" si="3904"/>
        <v>115</v>
      </c>
      <c r="AJ589" s="663">
        <f t="shared" si="3904"/>
        <v>111</v>
      </c>
      <c r="AK589" s="662">
        <f t="shared" si="3904"/>
        <v>190</v>
      </c>
      <c r="AL589" s="663">
        <f t="shared" si="3904"/>
        <v>116</v>
      </c>
      <c r="AM589" s="664">
        <f t="shared" si="3904"/>
        <v>304</v>
      </c>
      <c r="AN589" s="665">
        <f t="shared" si="3904"/>
        <v>119</v>
      </c>
      <c r="AO589" s="662">
        <f t="shared" si="3904"/>
        <v>298</v>
      </c>
      <c r="AP589" s="663">
        <f t="shared" si="3904"/>
        <v>119</v>
      </c>
      <c r="AR589" s="672">
        <f t="shared" ref="AR589" si="3905">+AR556+AR558+AR560+AR554</f>
        <v>318</v>
      </c>
      <c r="AS589" s="673">
        <f t="shared" ref="AS589:BA590" si="3906">+AS556+AS558+AS560</f>
        <v>161</v>
      </c>
      <c r="AT589" s="672">
        <f t="shared" ref="AT589" si="3907">+AT556+AT558+AT560+AT554</f>
        <v>318</v>
      </c>
      <c r="AU589" s="673">
        <f t="shared" si="3906"/>
        <v>161</v>
      </c>
      <c r="AV589" s="672">
        <f t="shared" ref="AV589" si="3908">+AV556+AV558+AV560+AV554</f>
        <v>318</v>
      </c>
      <c r="AW589" s="673">
        <f t="shared" si="3906"/>
        <v>161</v>
      </c>
      <c r="AX589" s="672">
        <f t="shared" ref="AX589" si="3909">+AX556+AX558+AX560+AX554</f>
        <v>319</v>
      </c>
      <c r="AY589" s="673">
        <f t="shared" si="3906"/>
        <v>160</v>
      </c>
      <c r="AZ589" s="672">
        <f t="shared" ref="AZ589" si="3910">+AZ556+AZ558+AZ560+AZ554</f>
        <v>319</v>
      </c>
      <c r="BA589" s="673">
        <f t="shared" si="3906"/>
        <v>160</v>
      </c>
      <c r="BB589" s="672">
        <f>+BB556+BB558+BB560+BB554</f>
        <v>319</v>
      </c>
      <c r="BC589" s="673">
        <f t="shared" ref="BC589" si="3911">+BC556+BC558+BC560</f>
        <v>160</v>
      </c>
      <c r="BD589" s="672">
        <f>+BD556+BD558+BD560+BD554</f>
        <v>331</v>
      </c>
      <c r="BE589" s="665">
        <f t="shared" ref="BE589:BS589" si="3912">+BE556+BE558+BE560</f>
        <v>160</v>
      </c>
      <c r="BF589" s="656">
        <f t="shared" si="3912"/>
        <v>349</v>
      </c>
      <c r="BG589" s="657">
        <f t="shared" si="3912"/>
        <v>142</v>
      </c>
      <c r="BH589" s="656">
        <f t="shared" si="3912"/>
        <v>339</v>
      </c>
      <c r="BI589" s="657">
        <f t="shared" si="3912"/>
        <v>142</v>
      </c>
      <c r="BJ589" s="656">
        <f t="shared" si="3912"/>
        <v>353</v>
      </c>
      <c r="BK589" s="657">
        <f t="shared" si="3912"/>
        <v>145</v>
      </c>
      <c r="BL589" s="656">
        <f t="shared" si="3912"/>
        <v>352</v>
      </c>
      <c r="BM589" s="657">
        <f t="shared" si="3912"/>
        <v>143</v>
      </c>
      <c r="BN589" s="656">
        <f t="shared" si="3912"/>
        <v>352</v>
      </c>
      <c r="BO589" s="657">
        <f t="shared" si="3912"/>
        <v>143</v>
      </c>
      <c r="BP589" s="656">
        <f t="shared" si="3912"/>
        <v>352</v>
      </c>
      <c r="BQ589" s="657">
        <f t="shared" si="3912"/>
        <v>143</v>
      </c>
      <c r="BR589" s="656">
        <f t="shared" si="3912"/>
        <v>352</v>
      </c>
      <c r="BS589" s="657">
        <f t="shared" si="3912"/>
        <v>143</v>
      </c>
      <c r="BU589" s="656">
        <f t="shared" ref="BU589:BZ589" si="3913">+BU556+BU558+BU560</f>
        <v>261</v>
      </c>
      <c r="BV589" s="657">
        <f t="shared" si="3913"/>
        <v>178</v>
      </c>
      <c r="BW589" s="656">
        <f t="shared" si="3913"/>
        <v>261</v>
      </c>
      <c r="BX589" s="657">
        <f t="shared" si="3913"/>
        <v>178</v>
      </c>
      <c r="BY589" s="656">
        <f t="shared" si="3913"/>
        <v>260</v>
      </c>
      <c r="BZ589" s="657">
        <f t="shared" si="3913"/>
        <v>178</v>
      </c>
    </row>
    <row r="590" spans="1:78" hidden="1">
      <c r="A590" t="s">
        <v>1572</v>
      </c>
      <c r="K590" s="654">
        <f>+K557+K559+K561</f>
        <v>169</v>
      </c>
      <c r="L590" s="655">
        <f>+L557+L559+L561</f>
        <v>63</v>
      </c>
      <c r="M590" s="654">
        <f t="shared" ref="M590:AP590" si="3914">+M557+M559+M561</f>
        <v>0</v>
      </c>
      <c r="N590" s="655">
        <f t="shared" si="3914"/>
        <v>0</v>
      </c>
      <c r="O590" s="654">
        <f t="shared" si="3914"/>
        <v>0</v>
      </c>
      <c r="P590" s="655">
        <f t="shared" si="3914"/>
        <v>0</v>
      </c>
      <c r="Q590" s="654">
        <f t="shared" si="3914"/>
        <v>30</v>
      </c>
      <c r="R590" s="655">
        <f t="shared" si="3914"/>
        <v>8</v>
      </c>
      <c r="S590" s="654">
        <f t="shared" si="3914"/>
        <v>31</v>
      </c>
      <c r="T590" s="655">
        <f t="shared" si="3914"/>
        <v>34</v>
      </c>
      <c r="U590" s="654">
        <f t="shared" si="3914"/>
        <v>108</v>
      </c>
      <c r="V590" s="655">
        <f t="shared" si="3914"/>
        <v>70</v>
      </c>
      <c r="W590" s="654">
        <f t="shared" si="3914"/>
        <v>0</v>
      </c>
      <c r="X590" s="655">
        <f t="shared" si="3914"/>
        <v>0</v>
      </c>
      <c r="Y590" s="654">
        <f t="shared" si="3914"/>
        <v>2</v>
      </c>
      <c r="Z590" s="655">
        <f t="shared" si="3914"/>
        <v>0</v>
      </c>
      <c r="AA590" s="654">
        <f t="shared" si="3914"/>
        <v>26</v>
      </c>
      <c r="AB590" s="655">
        <f t="shared" si="3914"/>
        <v>42</v>
      </c>
      <c r="AC590" s="654">
        <f t="shared" si="3914"/>
        <v>141</v>
      </c>
      <c r="AD590" s="655">
        <f t="shared" si="3914"/>
        <v>116</v>
      </c>
      <c r="AE590" s="654">
        <f t="shared" si="3914"/>
        <v>0</v>
      </c>
      <c r="AF590" s="655">
        <f t="shared" si="3914"/>
        <v>0</v>
      </c>
      <c r="AG590" s="654">
        <f t="shared" si="3914"/>
        <v>0</v>
      </c>
      <c r="AH590" s="655">
        <f t="shared" si="3914"/>
        <v>0</v>
      </c>
      <c r="AI590" s="654">
        <f t="shared" si="3914"/>
        <v>115</v>
      </c>
      <c r="AJ590" s="655">
        <f t="shared" si="3914"/>
        <v>111</v>
      </c>
      <c r="AK590" s="654">
        <f t="shared" si="3914"/>
        <v>190</v>
      </c>
      <c r="AL590" s="655">
        <f t="shared" si="3914"/>
        <v>116</v>
      </c>
      <c r="AM590" s="654">
        <f t="shared" si="3914"/>
        <v>13</v>
      </c>
      <c r="AN590" s="655">
        <f t="shared" si="3914"/>
        <v>4</v>
      </c>
      <c r="AO590" s="654">
        <f t="shared" si="3914"/>
        <v>298</v>
      </c>
      <c r="AP590" s="655">
        <f t="shared" si="3914"/>
        <v>119</v>
      </c>
      <c r="AR590" s="654">
        <f t="shared" ref="AR590" si="3915">+AR557+AR559+AR561</f>
        <v>314</v>
      </c>
      <c r="AS590" s="655">
        <f t="shared" si="3906"/>
        <v>161</v>
      </c>
      <c r="AT590" s="654">
        <f t="shared" si="3906"/>
        <v>314</v>
      </c>
      <c r="AU590" s="655">
        <f t="shared" si="3906"/>
        <v>161</v>
      </c>
      <c r="AV590" s="654">
        <f t="shared" si="3906"/>
        <v>285</v>
      </c>
      <c r="AW590" s="655">
        <f t="shared" si="3906"/>
        <v>133</v>
      </c>
      <c r="AX590" s="654">
        <f t="shared" si="3906"/>
        <v>316</v>
      </c>
      <c r="AY590" s="655">
        <f t="shared" si="3906"/>
        <v>160</v>
      </c>
      <c r="AZ590" s="654">
        <f t="shared" si="3906"/>
        <v>316</v>
      </c>
      <c r="BA590" s="655">
        <f t="shared" si="3906"/>
        <v>160</v>
      </c>
      <c r="BB590" s="654">
        <f>+BB557+BB559+BB561</f>
        <v>316</v>
      </c>
      <c r="BC590" s="655">
        <f t="shared" ref="BC590" si="3916">+BC557+BC559+BC561</f>
        <v>160</v>
      </c>
      <c r="BD590" s="654">
        <f>+BD557+BD559+BD561</f>
        <v>117</v>
      </c>
      <c r="BE590" s="655">
        <f t="shared" ref="BE590:BS590" si="3917">+BE557+BE559+BE561</f>
        <v>0</v>
      </c>
      <c r="BF590" s="654">
        <f t="shared" si="3917"/>
        <v>198</v>
      </c>
      <c r="BG590" s="655">
        <f t="shared" si="3917"/>
        <v>142</v>
      </c>
      <c r="BH590" s="654">
        <f t="shared" si="3917"/>
        <v>192</v>
      </c>
      <c r="BI590" s="655">
        <f t="shared" si="3917"/>
        <v>142</v>
      </c>
      <c r="BJ590" s="654">
        <f t="shared" si="3917"/>
        <v>133</v>
      </c>
      <c r="BK590" s="655">
        <f t="shared" si="3917"/>
        <v>0</v>
      </c>
      <c r="BL590" s="654">
        <f t="shared" si="3917"/>
        <v>198</v>
      </c>
      <c r="BM590" s="655">
        <f t="shared" si="3917"/>
        <v>142</v>
      </c>
      <c r="BN590" s="654">
        <f t="shared" si="3917"/>
        <v>198</v>
      </c>
      <c r="BO590" s="655">
        <f t="shared" si="3917"/>
        <v>142</v>
      </c>
      <c r="BP590" s="654">
        <f t="shared" si="3917"/>
        <v>198</v>
      </c>
      <c r="BQ590" s="655">
        <f t="shared" si="3917"/>
        <v>142</v>
      </c>
      <c r="BR590" s="654">
        <f t="shared" si="3917"/>
        <v>198</v>
      </c>
      <c r="BS590" s="655">
        <f t="shared" si="3917"/>
        <v>142</v>
      </c>
      <c r="BU590" s="654">
        <f t="shared" ref="BU590:BZ590" si="3918">+BU557+BU559+BU561</f>
        <v>181</v>
      </c>
      <c r="BV590" s="655">
        <f t="shared" si="3918"/>
        <v>155</v>
      </c>
      <c r="BW590" s="654">
        <f t="shared" si="3918"/>
        <v>34</v>
      </c>
      <c r="BX590" s="655">
        <f t="shared" si="3918"/>
        <v>9</v>
      </c>
      <c r="BY590" s="654">
        <f t="shared" si="3918"/>
        <v>256</v>
      </c>
      <c r="BZ590" s="655">
        <f t="shared" si="3918"/>
        <v>164</v>
      </c>
    </row>
    <row r="591" spans="1:78" hidden="1">
      <c r="A591" t="s">
        <v>1572</v>
      </c>
      <c r="D591" s="16" t="s">
        <v>15</v>
      </c>
      <c r="K591" s="662">
        <f>+K562</f>
        <v>200</v>
      </c>
      <c r="L591" s="665">
        <f>+L562</f>
        <v>40</v>
      </c>
      <c r="M591" s="656">
        <f t="shared" ref="M591:AP591" si="3919">+M562</f>
        <v>200</v>
      </c>
      <c r="N591" s="665">
        <f t="shared" si="3919"/>
        <v>40</v>
      </c>
      <c r="O591" s="664">
        <f t="shared" si="3919"/>
        <v>199</v>
      </c>
      <c r="P591" s="665">
        <f t="shared" si="3919"/>
        <v>32</v>
      </c>
      <c r="Q591" s="662">
        <f t="shared" si="3919"/>
        <v>198</v>
      </c>
      <c r="R591" s="663">
        <f t="shared" si="3919"/>
        <v>32</v>
      </c>
      <c r="S591" s="664">
        <f t="shared" si="3919"/>
        <v>128</v>
      </c>
      <c r="T591" s="665">
        <f t="shared" si="3919"/>
        <v>46</v>
      </c>
      <c r="U591" s="656">
        <f t="shared" si="3919"/>
        <v>120</v>
      </c>
      <c r="V591" s="663">
        <f t="shared" si="3919"/>
        <v>46</v>
      </c>
      <c r="W591" s="662">
        <f t="shared" si="3919"/>
        <v>118</v>
      </c>
      <c r="X591" s="663">
        <f t="shared" si="3919"/>
        <v>46</v>
      </c>
      <c r="Y591" s="662">
        <f t="shared" si="3919"/>
        <v>159</v>
      </c>
      <c r="Z591" s="663">
        <f t="shared" si="3919"/>
        <v>42</v>
      </c>
      <c r="AA591" s="664">
        <f t="shared" si="3919"/>
        <v>160</v>
      </c>
      <c r="AB591" s="665">
        <f t="shared" si="3919"/>
        <v>42</v>
      </c>
      <c r="AC591" s="656">
        <f t="shared" si="3919"/>
        <v>152</v>
      </c>
      <c r="AD591" s="663">
        <f t="shared" si="3919"/>
        <v>42</v>
      </c>
      <c r="AE591" s="662">
        <f t="shared" si="3919"/>
        <v>171</v>
      </c>
      <c r="AF591" s="663">
        <f t="shared" si="3919"/>
        <v>42</v>
      </c>
      <c r="AG591" s="664">
        <f t="shared" si="3919"/>
        <v>172</v>
      </c>
      <c r="AH591" s="665">
        <f t="shared" si="3919"/>
        <v>28</v>
      </c>
      <c r="AI591" s="664">
        <f t="shared" si="3919"/>
        <v>201</v>
      </c>
      <c r="AJ591" s="665">
        <f t="shared" si="3919"/>
        <v>28</v>
      </c>
      <c r="AK591" s="662">
        <f t="shared" si="3919"/>
        <v>201</v>
      </c>
      <c r="AL591" s="663">
        <f t="shared" si="3919"/>
        <v>28</v>
      </c>
      <c r="AM591" s="662">
        <f t="shared" si="3919"/>
        <v>61</v>
      </c>
      <c r="AN591" s="663">
        <f t="shared" si="3919"/>
        <v>28</v>
      </c>
      <c r="AO591" s="662">
        <f t="shared" si="3919"/>
        <v>61</v>
      </c>
      <c r="AP591" s="663">
        <f t="shared" si="3919"/>
        <v>28</v>
      </c>
      <c r="AR591" s="672">
        <f t="shared" ref="AR591:BA591" si="3920">+AR562</f>
        <v>55</v>
      </c>
      <c r="AS591" s="673">
        <f t="shared" si="3920"/>
        <v>15</v>
      </c>
      <c r="AT591" s="672">
        <f t="shared" si="3920"/>
        <v>55</v>
      </c>
      <c r="AU591" s="673">
        <f t="shared" si="3920"/>
        <v>15</v>
      </c>
      <c r="AV591" s="672">
        <f t="shared" si="3920"/>
        <v>56</v>
      </c>
      <c r="AW591" s="673">
        <f t="shared" si="3920"/>
        <v>18</v>
      </c>
      <c r="AX591" s="672">
        <f t="shared" si="3920"/>
        <v>45</v>
      </c>
      <c r="AY591" s="673">
        <f t="shared" si="3920"/>
        <v>15</v>
      </c>
      <c r="AZ591" s="672">
        <f t="shared" si="3920"/>
        <v>42</v>
      </c>
      <c r="BA591" s="673">
        <f t="shared" si="3920"/>
        <v>15</v>
      </c>
      <c r="BB591" s="672">
        <f>+BB562</f>
        <v>42</v>
      </c>
      <c r="BC591" s="673">
        <f t="shared" ref="BC591" si="3921">+BC562</f>
        <v>15</v>
      </c>
      <c r="BD591" s="664">
        <f>+BD562</f>
        <v>54</v>
      </c>
      <c r="BE591" s="665">
        <f t="shared" ref="BE591:BS591" si="3922">+BE562</f>
        <v>15</v>
      </c>
      <c r="BF591" s="656">
        <f t="shared" si="3922"/>
        <v>52</v>
      </c>
      <c r="BG591" s="657">
        <f t="shared" si="3922"/>
        <v>15</v>
      </c>
      <c r="BH591" s="656">
        <f t="shared" si="3922"/>
        <v>68</v>
      </c>
      <c r="BI591" s="657">
        <f t="shared" si="3922"/>
        <v>14</v>
      </c>
      <c r="BJ591" s="656">
        <f t="shared" si="3922"/>
        <v>68</v>
      </c>
      <c r="BK591" s="657">
        <f t="shared" si="3922"/>
        <v>14</v>
      </c>
      <c r="BL591" s="656">
        <f t="shared" si="3922"/>
        <v>68</v>
      </c>
      <c r="BM591" s="657">
        <f t="shared" si="3922"/>
        <v>14</v>
      </c>
      <c r="BN591" s="656">
        <f t="shared" si="3922"/>
        <v>68</v>
      </c>
      <c r="BO591" s="657">
        <f t="shared" si="3922"/>
        <v>14</v>
      </c>
      <c r="BP591" s="656">
        <f t="shared" si="3922"/>
        <v>68</v>
      </c>
      <c r="BQ591" s="657">
        <f t="shared" si="3922"/>
        <v>14</v>
      </c>
      <c r="BR591" s="656">
        <f t="shared" si="3922"/>
        <v>68</v>
      </c>
      <c r="BS591" s="657">
        <f t="shared" si="3922"/>
        <v>14</v>
      </c>
      <c r="BU591" s="656">
        <f t="shared" ref="BU591:BZ591" si="3923">+BU562</f>
        <v>27</v>
      </c>
      <c r="BV591" s="657">
        <f t="shared" si="3923"/>
        <v>11</v>
      </c>
      <c r="BW591" s="656">
        <f t="shared" si="3923"/>
        <v>27</v>
      </c>
      <c r="BX591" s="657">
        <f t="shared" si="3923"/>
        <v>11</v>
      </c>
      <c r="BY591" s="656">
        <f t="shared" si="3923"/>
        <v>27</v>
      </c>
      <c r="BZ591" s="657">
        <f t="shared" si="3923"/>
        <v>11</v>
      </c>
    </row>
    <row r="592" spans="1:78" hidden="1">
      <c r="A592" t="s">
        <v>1572</v>
      </c>
      <c r="K592" s="654">
        <f>+K563</f>
        <v>200</v>
      </c>
      <c r="L592" s="655">
        <f>+L563</f>
        <v>0</v>
      </c>
      <c r="M592" s="654">
        <f t="shared" ref="M592:AP592" si="3924">+M563</f>
        <v>122</v>
      </c>
      <c r="N592" s="655">
        <f t="shared" si="3924"/>
        <v>0</v>
      </c>
      <c r="O592" s="654">
        <f t="shared" si="3924"/>
        <v>0</v>
      </c>
      <c r="P592" s="655">
        <f t="shared" si="3924"/>
        <v>0</v>
      </c>
      <c r="Q592" s="654">
        <f t="shared" si="3924"/>
        <v>198</v>
      </c>
      <c r="R592" s="655">
        <f t="shared" si="3924"/>
        <v>32</v>
      </c>
      <c r="S592" s="654">
        <f t="shared" si="3924"/>
        <v>0</v>
      </c>
      <c r="T592" s="655">
        <f t="shared" si="3924"/>
        <v>0</v>
      </c>
      <c r="U592" s="654">
        <f t="shared" si="3924"/>
        <v>30</v>
      </c>
      <c r="V592" s="655">
        <f t="shared" si="3924"/>
        <v>46</v>
      </c>
      <c r="W592" s="654">
        <f t="shared" si="3924"/>
        <v>118</v>
      </c>
      <c r="X592" s="655">
        <f t="shared" si="3924"/>
        <v>46</v>
      </c>
      <c r="Y592" s="654">
        <f t="shared" si="3924"/>
        <v>159</v>
      </c>
      <c r="Z592" s="655">
        <f t="shared" si="3924"/>
        <v>42</v>
      </c>
      <c r="AA592" s="654">
        <f t="shared" si="3924"/>
        <v>0</v>
      </c>
      <c r="AB592" s="655">
        <f t="shared" si="3924"/>
        <v>0</v>
      </c>
      <c r="AC592" s="654">
        <f t="shared" si="3924"/>
        <v>32</v>
      </c>
      <c r="AD592" s="655">
        <f t="shared" si="3924"/>
        <v>42</v>
      </c>
      <c r="AE592" s="654">
        <f t="shared" si="3924"/>
        <v>171</v>
      </c>
      <c r="AF592" s="655">
        <f t="shared" si="3924"/>
        <v>42</v>
      </c>
      <c r="AG592" s="654">
        <f t="shared" si="3924"/>
        <v>12</v>
      </c>
      <c r="AH592" s="655">
        <f t="shared" si="3924"/>
        <v>0</v>
      </c>
      <c r="AI592" s="668">
        <f t="shared" si="3924"/>
        <v>0</v>
      </c>
      <c r="AJ592" s="669">
        <f t="shared" si="3924"/>
        <v>0</v>
      </c>
      <c r="AK592" s="654">
        <f t="shared" si="3924"/>
        <v>201</v>
      </c>
      <c r="AL592" s="655">
        <f t="shared" si="3924"/>
        <v>28</v>
      </c>
      <c r="AM592" s="654">
        <f t="shared" si="3924"/>
        <v>61</v>
      </c>
      <c r="AN592" s="655">
        <f t="shared" si="3924"/>
        <v>28</v>
      </c>
      <c r="AO592" s="654">
        <f t="shared" si="3924"/>
        <v>61</v>
      </c>
      <c r="AP592" s="655">
        <f t="shared" si="3924"/>
        <v>28</v>
      </c>
      <c r="AR592" s="654">
        <f t="shared" ref="AR592:BA592" si="3925">+AR563</f>
        <v>55</v>
      </c>
      <c r="AS592" s="655">
        <f t="shared" si="3925"/>
        <v>15</v>
      </c>
      <c r="AT592" s="654">
        <f t="shared" si="3925"/>
        <v>55</v>
      </c>
      <c r="AU592" s="655">
        <f t="shared" si="3925"/>
        <v>15</v>
      </c>
      <c r="AV592" s="654">
        <f t="shared" si="3925"/>
        <v>21</v>
      </c>
      <c r="AW592" s="655">
        <f t="shared" si="3925"/>
        <v>15</v>
      </c>
      <c r="AX592" s="654">
        <f t="shared" si="3925"/>
        <v>21</v>
      </c>
      <c r="AY592" s="655">
        <f t="shared" si="3925"/>
        <v>15</v>
      </c>
      <c r="AZ592" s="654">
        <f t="shared" si="3925"/>
        <v>42</v>
      </c>
      <c r="BA592" s="655">
        <f t="shared" si="3925"/>
        <v>15</v>
      </c>
      <c r="BB592" s="654">
        <f t="shared" ref="BB592:BC592" si="3926">+BB563</f>
        <v>42</v>
      </c>
      <c r="BC592" s="655">
        <f t="shared" si="3926"/>
        <v>15</v>
      </c>
      <c r="BD592" s="654">
        <f t="shared" ref="BD592:BS592" si="3927">+BD563</f>
        <v>0</v>
      </c>
      <c r="BE592" s="655">
        <f t="shared" si="3927"/>
        <v>0</v>
      </c>
      <c r="BF592" s="654">
        <f t="shared" si="3927"/>
        <v>4</v>
      </c>
      <c r="BG592" s="655">
        <f t="shared" si="3927"/>
        <v>0</v>
      </c>
      <c r="BH592" s="654">
        <f t="shared" si="3927"/>
        <v>6</v>
      </c>
      <c r="BI592" s="655">
        <f t="shared" si="3927"/>
        <v>0</v>
      </c>
      <c r="BJ592" s="654">
        <f t="shared" si="3927"/>
        <v>66</v>
      </c>
      <c r="BK592" s="655">
        <f t="shared" si="3927"/>
        <v>14</v>
      </c>
      <c r="BL592" s="654">
        <f t="shared" si="3927"/>
        <v>68</v>
      </c>
      <c r="BM592" s="655">
        <f t="shared" si="3927"/>
        <v>14</v>
      </c>
      <c r="BN592" s="654">
        <f t="shared" si="3927"/>
        <v>68</v>
      </c>
      <c r="BO592" s="655">
        <f t="shared" si="3927"/>
        <v>14</v>
      </c>
      <c r="BP592" s="654">
        <f t="shared" si="3927"/>
        <v>68</v>
      </c>
      <c r="BQ592" s="655">
        <f t="shared" si="3927"/>
        <v>14</v>
      </c>
      <c r="BR592" s="654">
        <f t="shared" si="3927"/>
        <v>68</v>
      </c>
      <c r="BS592" s="655">
        <f t="shared" si="3927"/>
        <v>14</v>
      </c>
      <c r="BU592" s="654">
        <f t="shared" ref="BU592:BZ592" si="3928">+BU563</f>
        <v>0</v>
      </c>
      <c r="BV592" s="655">
        <f t="shared" si="3928"/>
        <v>0</v>
      </c>
      <c r="BW592" s="654">
        <f t="shared" si="3928"/>
        <v>27</v>
      </c>
      <c r="BX592" s="655">
        <f t="shared" si="3928"/>
        <v>11</v>
      </c>
      <c r="BY592" s="654">
        <f t="shared" si="3928"/>
        <v>27</v>
      </c>
      <c r="BZ592" s="655">
        <f t="shared" si="3928"/>
        <v>11</v>
      </c>
    </row>
    <row r="593" spans="1:78" hidden="1">
      <c r="A593" t="s">
        <v>1572</v>
      </c>
      <c r="D593" s="16" t="s">
        <v>1573</v>
      </c>
      <c r="K593" s="656">
        <f>+K564+K566</f>
        <v>21</v>
      </c>
      <c r="L593" s="665">
        <f>+L564+L566</f>
        <v>8</v>
      </c>
      <c r="M593" s="664">
        <f t="shared" ref="M593:AP593" si="3929">+M564+M566</f>
        <v>30</v>
      </c>
      <c r="N593" s="665">
        <f t="shared" si="3929"/>
        <v>10</v>
      </c>
      <c r="O593" s="664">
        <f t="shared" si="3929"/>
        <v>32</v>
      </c>
      <c r="P593" s="665">
        <f t="shared" si="3929"/>
        <v>12</v>
      </c>
      <c r="Q593" s="656">
        <f t="shared" si="3929"/>
        <v>32</v>
      </c>
      <c r="R593" s="657">
        <f t="shared" si="3929"/>
        <v>11</v>
      </c>
      <c r="S593" s="664">
        <f t="shared" si="3929"/>
        <v>32</v>
      </c>
      <c r="T593" s="665">
        <f t="shared" si="3929"/>
        <v>11</v>
      </c>
      <c r="U593" s="656">
        <f t="shared" si="3929"/>
        <v>27</v>
      </c>
      <c r="V593" s="657">
        <f t="shared" si="3929"/>
        <v>8</v>
      </c>
      <c r="W593" s="656">
        <f t="shared" si="3929"/>
        <v>27</v>
      </c>
      <c r="X593" s="657">
        <f t="shared" si="3929"/>
        <v>8</v>
      </c>
      <c r="Y593" s="664">
        <f t="shared" si="3929"/>
        <v>15</v>
      </c>
      <c r="Z593" s="665">
        <f t="shared" si="3929"/>
        <v>18</v>
      </c>
      <c r="AA593" s="664">
        <f t="shared" si="3929"/>
        <v>15</v>
      </c>
      <c r="AB593" s="665">
        <f t="shared" si="3929"/>
        <v>18</v>
      </c>
      <c r="AC593" s="656">
        <f t="shared" si="3929"/>
        <v>18</v>
      </c>
      <c r="AD593" s="657">
        <f t="shared" si="3929"/>
        <v>18</v>
      </c>
      <c r="AE593" s="664">
        <f t="shared" si="3929"/>
        <v>22</v>
      </c>
      <c r="AF593" s="665">
        <f t="shared" si="3929"/>
        <v>18</v>
      </c>
      <c r="AG593" s="664">
        <f t="shared" si="3929"/>
        <v>21</v>
      </c>
      <c r="AH593" s="665">
        <f t="shared" si="3929"/>
        <v>8</v>
      </c>
      <c r="AI593" s="672">
        <f t="shared" si="3929"/>
        <v>23</v>
      </c>
      <c r="AJ593" s="673">
        <f t="shared" si="3929"/>
        <v>8</v>
      </c>
      <c r="AK593" s="662">
        <f t="shared" si="3929"/>
        <v>23</v>
      </c>
      <c r="AL593" s="663">
        <f t="shared" si="3929"/>
        <v>8</v>
      </c>
      <c r="AM593" s="662">
        <f t="shared" si="3929"/>
        <v>23</v>
      </c>
      <c r="AN593" s="663">
        <f t="shared" si="3929"/>
        <v>8</v>
      </c>
      <c r="AO593" s="662">
        <f t="shared" si="3929"/>
        <v>23</v>
      </c>
      <c r="AP593" s="663">
        <f t="shared" si="3929"/>
        <v>8</v>
      </c>
      <c r="AR593" s="672">
        <f t="shared" ref="AR593:BA593" si="3930">+AR564+AR566</f>
        <v>19</v>
      </c>
      <c r="AS593" s="673">
        <f t="shared" si="3930"/>
        <v>6</v>
      </c>
      <c r="AT593" s="672">
        <f t="shared" si="3930"/>
        <v>19</v>
      </c>
      <c r="AU593" s="673">
        <f t="shared" si="3930"/>
        <v>6</v>
      </c>
      <c r="AV593" s="664">
        <f t="shared" si="3930"/>
        <v>19</v>
      </c>
      <c r="AW593" s="665">
        <f t="shared" si="3930"/>
        <v>6</v>
      </c>
      <c r="AX593" s="672">
        <f t="shared" si="3930"/>
        <v>14</v>
      </c>
      <c r="AY593" s="673">
        <f t="shared" si="3930"/>
        <v>10</v>
      </c>
      <c r="AZ593" s="672">
        <f t="shared" si="3930"/>
        <v>14</v>
      </c>
      <c r="BA593" s="673">
        <f t="shared" si="3930"/>
        <v>2</v>
      </c>
      <c r="BB593" s="672">
        <f>+BB564+BB566</f>
        <v>14</v>
      </c>
      <c r="BC593" s="673">
        <f t="shared" ref="BC593" si="3931">+BC564+BC566</f>
        <v>2</v>
      </c>
      <c r="BD593" s="664">
        <f>+BD564+BD566</f>
        <v>13</v>
      </c>
      <c r="BE593" s="665">
        <f t="shared" ref="BE593:BS593" si="3932">+BE564+BE566</f>
        <v>3</v>
      </c>
      <c r="BF593" s="664">
        <f t="shared" si="3932"/>
        <v>15</v>
      </c>
      <c r="BG593" s="665">
        <f t="shared" si="3932"/>
        <v>4</v>
      </c>
      <c r="BH593" s="664">
        <f t="shared" si="3932"/>
        <v>18</v>
      </c>
      <c r="BI593" s="665">
        <f t="shared" si="3932"/>
        <v>4</v>
      </c>
      <c r="BJ593" s="656">
        <f t="shared" si="3932"/>
        <v>18</v>
      </c>
      <c r="BK593" s="657">
        <f t="shared" si="3932"/>
        <v>4</v>
      </c>
      <c r="BL593" s="656">
        <f t="shared" si="3932"/>
        <v>18</v>
      </c>
      <c r="BM593" s="657">
        <f t="shared" si="3932"/>
        <v>4</v>
      </c>
      <c r="BN593" s="656">
        <f t="shared" si="3932"/>
        <v>18</v>
      </c>
      <c r="BO593" s="657">
        <f t="shared" si="3932"/>
        <v>4</v>
      </c>
      <c r="BP593" s="656">
        <f t="shared" si="3932"/>
        <v>18</v>
      </c>
      <c r="BQ593" s="657">
        <f t="shared" si="3932"/>
        <v>4</v>
      </c>
      <c r="BR593" s="656">
        <f t="shared" si="3932"/>
        <v>18</v>
      </c>
      <c r="BS593" s="657">
        <f t="shared" si="3932"/>
        <v>4</v>
      </c>
      <c r="BU593" s="656">
        <f t="shared" ref="BU593:BZ593" si="3933">+BU564+BU566</f>
        <v>20</v>
      </c>
      <c r="BV593" s="657">
        <f t="shared" si="3933"/>
        <v>3</v>
      </c>
      <c r="BW593" s="656">
        <f t="shared" si="3933"/>
        <v>20</v>
      </c>
      <c r="BX593" s="657">
        <f t="shared" si="3933"/>
        <v>3</v>
      </c>
      <c r="BY593" s="656">
        <f t="shared" si="3933"/>
        <v>20</v>
      </c>
      <c r="BZ593" s="657">
        <f t="shared" si="3933"/>
        <v>3</v>
      </c>
    </row>
    <row r="594" spans="1:78" ht="15.75" hidden="1" thickBot="1">
      <c r="A594" t="s">
        <v>1572</v>
      </c>
      <c r="K594" s="658">
        <f>+K565+K567</f>
        <v>11</v>
      </c>
      <c r="L594" s="659">
        <f>+L565+L567</f>
        <v>0</v>
      </c>
      <c r="M594" s="658">
        <f t="shared" ref="M594:AP594" si="3934">+M565+M567</f>
        <v>0</v>
      </c>
      <c r="N594" s="659">
        <f t="shared" si="3934"/>
        <v>0</v>
      </c>
      <c r="O594" s="658">
        <f t="shared" si="3934"/>
        <v>0</v>
      </c>
      <c r="P594" s="659">
        <f t="shared" si="3934"/>
        <v>0</v>
      </c>
      <c r="Q594" s="658">
        <f t="shared" si="3934"/>
        <v>19</v>
      </c>
      <c r="R594" s="659">
        <f t="shared" si="3934"/>
        <v>3</v>
      </c>
      <c r="S594" s="658">
        <f t="shared" si="3934"/>
        <v>0</v>
      </c>
      <c r="T594" s="659">
        <f t="shared" si="3934"/>
        <v>0</v>
      </c>
      <c r="U594" s="658">
        <f t="shared" si="3934"/>
        <v>10</v>
      </c>
      <c r="V594" s="659">
        <f t="shared" si="3934"/>
        <v>0</v>
      </c>
      <c r="W594" s="658">
        <f t="shared" si="3934"/>
        <v>14</v>
      </c>
      <c r="X594" s="659">
        <f t="shared" si="3934"/>
        <v>0</v>
      </c>
      <c r="Y594" s="658">
        <f t="shared" si="3934"/>
        <v>0</v>
      </c>
      <c r="Z594" s="659">
        <f t="shared" si="3934"/>
        <v>0</v>
      </c>
      <c r="AA594" s="658">
        <f t="shared" si="3934"/>
        <v>0</v>
      </c>
      <c r="AB594" s="659">
        <f t="shared" si="3934"/>
        <v>0</v>
      </c>
      <c r="AC594" s="658">
        <f t="shared" si="3934"/>
        <v>9</v>
      </c>
      <c r="AD594" s="659">
        <f t="shared" si="3934"/>
        <v>3</v>
      </c>
      <c r="AE594" s="658">
        <f t="shared" si="3934"/>
        <v>0</v>
      </c>
      <c r="AF594" s="659">
        <f t="shared" si="3934"/>
        <v>0</v>
      </c>
      <c r="AG594" s="658">
        <f t="shared" si="3934"/>
        <v>0</v>
      </c>
      <c r="AH594" s="659">
        <f t="shared" si="3934"/>
        <v>0</v>
      </c>
      <c r="AI594" s="670">
        <f t="shared" si="3934"/>
        <v>13</v>
      </c>
      <c r="AJ594" s="671">
        <f t="shared" si="3934"/>
        <v>3</v>
      </c>
      <c r="AK594" s="658">
        <f t="shared" si="3934"/>
        <v>23</v>
      </c>
      <c r="AL594" s="659">
        <f t="shared" si="3934"/>
        <v>8</v>
      </c>
      <c r="AM594" s="658">
        <f t="shared" si="3934"/>
        <v>23</v>
      </c>
      <c r="AN594" s="659">
        <f t="shared" si="3934"/>
        <v>8</v>
      </c>
      <c r="AO594" s="658">
        <f t="shared" si="3934"/>
        <v>23</v>
      </c>
      <c r="AP594" s="659">
        <f t="shared" si="3934"/>
        <v>8</v>
      </c>
      <c r="AR594" s="658">
        <f t="shared" ref="AR594:BA594" si="3935">+AR565+AR567</f>
        <v>19</v>
      </c>
      <c r="AS594" s="659">
        <f t="shared" si="3935"/>
        <v>6</v>
      </c>
      <c r="AT594" s="658">
        <f t="shared" si="3935"/>
        <v>19</v>
      </c>
      <c r="AU594" s="659">
        <f t="shared" si="3935"/>
        <v>6</v>
      </c>
      <c r="AV594" s="658">
        <f t="shared" si="3935"/>
        <v>0</v>
      </c>
      <c r="AW594" s="659">
        <f t="shared" si="3935"/>
        <v>0</v>
      </c>
      <c r="AX594" s="658">
        <f t="shared" si="3935"/>
        <v>9</v>
      </c>
      <c r="AY594" s="659">
        <f t="shared" si="3935"/>
        <v>1</v>
      </c>
      <c r="AZ594" s="658">
        <f t="shared" si="3935"/>
        <v>14</v>
      </c>
      <c r="BA594" s="659">
        <f t="shared" si="3935"/>
        <v>2</v>
      </c>
      <c r="BB594" s="658">
        <f t="shared" ref="BB594:BC594" si="3936">+BB565+BB567</f>
        <v>14</v>
      </c>
      <c r="BC594" s="659">
        <f t="shared" si="3936"/>
        <v>2</v>
      </c>
      <c r="BD594" s="658">
        <f t="shared" ref="BD594:BS594" si="3937">+BD565+BD567</f>
        <v>0</v>
      </c>
      <c r="BE594" s="659">
        <f t="shared" si="3937"/>
        <v>0</v>
      </c>
      <c r="BF594" s="658">
        <f t="shared" si="3937"/>
        <v>0</v>
      </c>
      <c r="BG594" s="659">
        <f t="shared" si="3937"/>
        <v>0</v>
      </c>
      <c r="BH594" s="658">
        <f t="shared" si="3937"/>
        <v>0</v>
      </c>
      <c r="BI594" s="659">
        <f t="shared" si="3937"/>
        <v>0</v>
      </c>
      <c r="BJ594" s="658">
        <f t="shared" si="3937"/>
        <v>18</v>
      </c>
      <c r="BK594" s="659">
        <f t="shared" si="3937"/>
        <v>4</v>
      </c>
      <c r="BL594" s="658">
        <f t="shared" si="3937"/>
        <v>18</v>
      </c>
      <c r="BM594" s="659">
        <f t="shared" si="3937"/>
        <v>4</v>
      </c>
      <c r="BN594" s="658">
        <f t="shared" si="3937"/>
        <v>18</v>
      </c>
      <c r="BO594" s="659">
        <f t="shared" si="3937"/>
        <v>4</v>
      </c>
      <c r="BP594" s="658">
        <f t="shared" si="3937"/>
        <v>18</v>
      </c>
      <c r="BQ594" s="659">
        <f t="shared" si="3937"/>
        <v>4</v>
      </c>
      <c r="BR594" s="658">
        <f t="shared" si="3937"/>
        <v>18</v>
      </c>
      <c r="BS594" s="659">
        <f t="shared" si="3937"/>
        <v>4</v>
      </c>
      <c r="BU594" s="658">
        <f t="shared" ref="BU594:BZ594" si="3938">+BU565+BU567</f>
        <v>2</v>
      </c>
      <c r="BV594" s="659">
        <f t="shared" si="3938"/>
        <v>0</v>
      </c>
      <c r="BW594" s="658">
        <f t="shared" si="3938"/>
        <v>20</v>
      </c>
      <c r="BX594" s="659">
        <f t="shared" si="3938"/>
        <v>3</v>
      </c>
      <c r="BY594" s="658">
        <f t="shared" si="3938"/>
        <v>20</v>
      </c>
      <c r="BZ594" s="659">
        <f t="shared" si="3938"/>
        <v>3</v>
      </c>
    </row>
    <row r="595" spans="1:78" hidden="1">
      <c r="A595" t="s">
        <v>1572</v>
      </c>
      <c r="BX595" s="23"/>
    </row>
    <row r="596" spans="1:78" hidden="1">
      <c r="BX596" s="23"/>
    </row>
    <row r="597" spans="1:78" hidden="1">
      <c r="BX597" s="23"/>
    </row>
    <row r="598" spans="1:78" hidden="1">
      <c r="BX598" s="23"/>
    </row>
    <row r="599" spans="1:78" hidden="1">
      <c r="BX599" s="23"/>
    </row>
    <row r="600" spans="1:78" hidden="1">
      <c r="BX600" s="23"/>
    </row>
    <row r="601" spans="1:78" hidden="1">
      <c r="D601" s="16" t="s">
        <v>2662</v>
      </c>
      <c r="L601" s="615">
        <f>+L569-L573</f>
        <v>332</v>
      </c>
      <c r="N601" s="615">
        <f>+N569-N573</f>
        <v>435</v>
      </c>
      <c r="P601" s="615">
        <f>+P569-P573</f>
        <v>470</v>
      </c>
      <c r="R601" s="615">
        <f>+R569-R573</f>
        <v>256</v>
      </c>
      <c r="T601" s="615">
        <f>+T569-T573</f>
        <v>454</v>
      </c>
      <c r="V601" s="615">
        <f>+V569-V573</f>
        <v>8</v>
      </c>
      <c r="X601" s="615">
        <f>+X569-X573</f>
        <v>509</v>
      </c>
      <c r="Z601" s="615">
        <f>+Z569-Z573</f>
        <v>422</v>
      </c>
      <c r="AB601" s="615">
        <f>+AB569-AB573</f>
        <v>425</v>
      </c>
      <c r="AD601" s="615">
        <f>+AD569-AD573</f>
        <v>108</v>
      </c>
      <c r="AF601" s="615">
        <f>+AF569-AF573</f>
        <v>533</v>
      </c>
      <c r="AH601" s="615">
        <f>+AH569-AH573</f>
        <v>621.00013999999999</v>
      </c>
      <c r="AJ601" s="615">
        <f>+AJ569-AJ573</f>
        <v>33</v>
      </c>
      <c r="AL601" s="615">
        <f>+AL569-AL573</f>
        <v>0</v>
      </c>
      <c r="AN601" s="615">
        <f>+AN569-AN573</f>
        <v>341</v>
      </c>
      <c r="AP601" s="615">
        <f>+AP569-AP573</f>
        <v>58</v>
      </c>
      <c r="AS601" s="615">
        <f>+AS569-AS573</f>
        <v>221</v>
      </c>
      <c r="BE601" s="19">
        <f>+BE518</f>
        <v>634</v>
      </c>
      <c r="BX601" s="23"/>
    </row>
    <row r="602" spans="1:78" hidden="1">
      <c r="BX602" s="23"/>
    </row>
    <row r="603" spans="1:78" hidden="1">
      <c r="AH603" t="s">
        <v>348</v>
      </c>
      <c r="BX603" s="23"/>
    </row>
  </sheetData>
  <autoFilter ref="A1:A603">
    <filterColumn colId="0">
      <filters>
        <filter val="S"/>
      </filters>
    </filterColumn>
  </autoFilter>
  <sortState ref="H3:AG41">
    <sortCondition ref="H3:H41"/>
  </sortState>
  <mergeCells count="39">
    <mergeCell ref="Y1:Z1"/>
    <mergeCell ref="AE1:AF1"/>
    <mergeCell ref="I1:J1"/>
    <mergeCell ref="M1:N1"/>
    <mergeCell ref="Q1:R1"/>
    <mergeCell ref="S1:T1"/>
    <mergeCell ref="K1:L1"/>
    <mergeCell ref="O1:P1"/>
    <mergeCell ref="W1:X1"/>
    <mergeCell ref="U1:V1"/>
    <mergeCell ref="CA1:CB1"/>
    <mergeCell ref="CC1:CD1"/>
    <mergeCell ref="AC1:AD1"/>
    <mergeCell ref="AA1:AB1"/>
    <mergeCell ref="BJ1:BK1"/>
    <mergeCell ref="BF1:BG1"/>
    <mergeCell ref="BH1:BI1"/>
    <mergeCell ref="BN1:BO1"/>
    <mergeCell ref="BP1:BQ1"/>
    <mergeCell ref="BL1:BM1"/>
    <mergeCell ref="AI1:AJ1"/>
    <mergeCell ref="BR1:BS1"/>
    <mergeCell ref="BW1:BX1"/>
    <mergeCell ref="B1:B2"/>
    <mergeCell ref="CG1:CH1"/>
    <mergeCell ref="BD1:BE1"/>
    <mergeCell ref="AG1:AH1"/>
    <mergeCell ref="AV1:AW1"/>
    <mergeCell ref="AO1:AP1"/>
    <mergeCell ref="AR1:AS1"/>
    <mergeCell ref="AT1:AU1"/>
    <mergeCell ref="AK1:AL1"/>
    <mergeCell ref="AM1:AN1"/>
    <mergeCell ref="BB1:BC1"/>
    <mergeCell ref="AX1:AY1"/>
    <mergeCell ref="AZ1:BA1"/>
    <mergeCell ref="CE1:CF1"/>
    <mergeCell ref="BU1:BV1"/>
    <mergeCell ref="BY1:BZ1"/>
  </mergeCells>
  <hyperlinks>
    <hyperlink ref="CJ10" r:id="rId1"/>
    <hyperlink ref="CJ46" r:id="rId2"/>
    <hyperlink ref="CJ303" r:id="rId3"/>
    <hyperlink ref="CJ346" r:id="rId4"/>
    <hyperlink ref="CJ383" r:id="rId5"/>
    <hyperlink ref="CJ461" r:id="rId6"/>
    <hyperlink ref="CJ40" r:id="rId7"/>
    <hyperlink ref="CJ36" r:id="rId8"/>
    <hyperlink ref="CJ171" r:id="rId9"/>
    <hyperlink ref="CJ172" r:id="rId10"/>
    <hyperlink ref="CJ298" r:id="rId11"/>
    <hyperlink ref="CJ332" r:id="rId12"/>
    <hyperlink ref="CJ310" r:id="rId13"/>
    <hyperlink ref="CJ411" r:id="rId14"/>
    <hyperlink ref="CJ265" r:id="rId15"/>
  </hyperlinks>
  <pageMargins left="0.59055118110236227" right="0.23622047244094491" top="0.68" bottom="0.35433070866141736" header="0.15748031496062992" footer="0.31496062992125984"/>
  <pageSetup paperSize="9" scale="10" orientation="landscape" horizontalDpi="4294967293" r:id="rId16"/>
  <headerFooter>
    <oddFooter>&amp;R&amp;P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fitToPage="1"/>
  </sheetPr>
  <dimension ref="A1:CM1157"/>
  <sheetViews>
    <sheetView zoomScale="70" zoomScaleNormal="70" workbookViewId="0">
      <pane xSplit="8" ySplit="2" topLeftCell="BP1003" activePane="bottomRight" state="frozenSplit"/>
      <selection activeCell="E39" sqref="E39"/>
      <selection pane="topRight" activeCell="E39" sqref="E39"/>
      <selection pane="bottomLeft" activeCell="A240" sqref="A240"/>
      <selection pane="bottomRight" activeCell="BU1" sqref="BU1:BV1"/>
    </sheetView>
  </sheetViews>
  <sheetFormatPr baseColWidth="10" defaultRowHeight="15"/>
  <cols>
    <col min="1" max="1" width="4.28515625" style="213" bestFit="1" customWidth="1"/>
    <col min="2" max="2" width="12.28515625" style="213" bestFit="1" customWidth="1"/>
    <col min="3" max="3" width="4.5703125" style="213" bestFit="1" customWidth="1"/>
    <col min="4" max="4" width="16.140625" style="213" customWidth="1"/>
    <col min="5" max="5" width="6.42578125" style="213" customWidth="1"/>
    <col min="6" max="6" width="11.7109375" style="213" customWidth="1"/>
    <col min="7" max="7" width="25" style="213" bestFit="1" customWidth="1"/>
    <col min="8" max="8" width="20.140625" style="233" customWidth="1"/>
    <col min="9" max="9" width="9.85546875" style="213" customWidth="1"/>
    <col min="10" max="10" width="11.85546875" style="213" customWidth="1"/>
    <col min="11" max="11" width="9.7109375" style="213" bestFit="1" customWidth="1"/>
    <col min="12" max="12" width="12.28515625" style="213" bestFit="1" customWidth="1"/>
    <col min="13" max="13" width="9.28515625" style="213" customWidth="1"/>
    <col min="14" max="14" width="11.85546875" style="213" customWidth="1"/>
    <col min="15" max="15" width="9.28515625" style="213" customWidth="1"/>
    <col min="16" max="16" width="11.85546875" style="233" customWidth="1"/>
    <col min="17" max="17" width="9.42578125" style="213" customWidth="1"/>
    <col min="18" max="18" width="12.28515625" style="213" customWidth="1"/>
    <col min="19" max="19" width="8.28515625" style="265" customWidth="1"/>
    <col min="20" max="20" width="9.5703125" style="233" customWidth="1"/>
    <col min="21" max="21" width="9" style="234" customWidth="1"/>
    <col min="22" max="22" width="12.28515625" style="234" customWidth="1"/>
    <col min="23" max="23" width="8.28515625" style="265" customWidth="1"/>
    <col min="24" max="24" width="10" style="233" customWidth="1"/>
    <col min="25" max="25" width="9.28515625" style="234" customWidth="1"/>
    <col min="26" max="26" width="12.140625" style="234" customWidth="1"/>
    <col min="27" max="27" width="9.7109375" style="234" customWidth="1"/>
    <col min="28" max="28" width="12.5703125" style="234" customWidth="1"/>
    <col min="29" max="29" width="8.28515625" style="265" bestFit="1" customWidth="1"/>
    <col min="30" max="30" width="10" style="233" bestFit="1" customWidth="1"/>
    <col min="31" max="31" width="9.28515625" style="213" customWidth="1"/>
    <col min="32" max="32" width="12.5703125" style="233" customWidth="1"/>
    <col min="33" max="33" width="9.7109375" style="213" customWidth="1"/>
    <col min="34" max="34" width="10" style="213" customWidth="1"/>
    <col min="35" max="35" width="9.42578125" style="265" customWidth="1"/>
    <col min="36" max="36" width="11.85546875" style="233" customWidth="1"/>
    <col min="37" max="37" width="1.42578125" style="383" customWidth="1"/>
    <col min="38" max="38" width="10.28515625" style="234" customWidth="1"/>
    <col min="39" max="39" width="12.5703125" style="234" customWidth="1"/>
    <col min="40" max="40" width="8.28515625" style="213" bestFit="1" customWidth="1"/>
    <col min="41" max="41" width="9.5703125" style="233" bestFit="1" customWidth="1"/>
    <col min="42" max="42" width="10.28515625" style="234" customWidth="1"/>
    <col min="43" max="43" width="11.85546875" style="233" customWidth="1"/>
    <col min="44" max="44" width="9.28515625" style="350" customWidth="1"/>
    <col min="45" max="45" width="12.28515625" style="379" customWidth="1"/>
    <col min="46" max="46" width="9.42578125" style="350" customWidth="1"/>
    <col min="47" max="47" width="12.140625" style="350" customWidth="1"/>
    <col min="48" max="48" width="8.28515625" style="350" bestFit="1" customWidth="1"/>
    <col min="49" max="49" width="9.5703125" style="350" bestFit="1" customWidth="1"/>
    <col min="50" max="50" width="9.28515625" style="350" hidden="1" customWidth="1"/>
    <col min="51" max="51" width="11.85546875" style="350" hidden="1" customWidth="1"/>
    <col min="52" max="52" width="8.7109375" style="350" hidden="1" customWidth="1"/>
    <col min="53" max="53" width="12.140625" style="350" hidden="1" customWidth="1"/>
    <col min="54" max="54" width="9.28515625" style="350" hidden="1" customWidth="1"/>
    <col min="55" max="55" width="12.140625" style="350" hidden="1" customWidth="1"/>
    <col min="56" max="56" width="9.28515625" style="350" hidden="1" customWidth="1"/>
    <col min="57" max="57" width="12.140625" style="350" hidden="1" customWidth="1"/>
    <col min="58" max="58" width="9.28515625" style="350" hidden="1" customWidth="1"/>
    <col min="59" max="59" width="12.140625" style="350" hidden="1" customWidth="1"/>
    <col min="60" max="60" width="9" style="350" hidden="1" customWidth="1"/>
    <col min="61" max="61" width="12.140625" style="350" hidden="1" customWidth="1"/>
    <col min="62" max="62" width="9" style="350" customWidth="1"/>
    <col min="63" max="63" width="12.140625" style="350" customWidth="1"/>
    <col min="64" max="64" width="9" style="350" customWidth="1"/>
    <col min="65" max="65" width="11.85546875" style="350" customWidth="1"/>
    <col min="66" max="66" width="9" style="350" customWidth="1"/>
    <col min="67" max="67" width="11.85546875" style="379" customWidth="1"/>
    <col min="68" max="68" width="11.85546875" style="350" customWidth="1"/>
    <col min="69" max="69" width="11.85546875" style="379" customWidth="1"/>
    <col min="70" max="71" width="11.85546875" style="350" customWidth="1"/>
    <col min="72" max="72" width="10.85546875" style="384" customWidth="1"/>
    <col min="73" max="73" width="6.85546875" style="369" customWidth="1"/>
    <col min="74" max="76" width="8.7109375" style="369" customWidth="1"/>
    <col min="77" max="77" width="7.7109375" style="369" customWidth="1"/>
    <col min="78" max="78" width="9.42578125" style="369" customWidth="1"/>
    <col min="79" max="79" width="6.5703125" style="369" customWidth="1"/>
    <col min="80" max="80" width="8.7109375" style="370" customWidth="1"/>
    <col min="81" max="81" width="8.140625" style="369" customWidth="1"/>
    <col min="82" max="82" width="9.7109375" style="369" customWidth="1"/>
    <col min="83" max="83" width="8" style="369" customWidth="1"/>
    <col min="84" max="84" width="10.28515625" style="369" customWidth="1"/>
    <col min="85" max="86" width="7.7109375" style="369" customWidth="1"/>
    <col min="87" max="87" width="32.7109375" style="385" customWidth="1"/>
    <col min="88" max="88" width="255.7109375" style="234" customWidth="1"/>
    <col min="89" max="89" width="59.140625" style="234" bestFit="1" customWidth="1"/>
    <col min="90" max="90" width="11.42578125" style="213" customWidth="1"/>
    <col min="91" max="91" width="7.7109375" style="213" bestFit="1" customWidth="1"/>
    <col min="92" max="16384" width="11.42578125" style="213"/>
  </cols>
  <sheetData>
    <row r="1" spans="1:91">
      <c r="A1" s="1134" t="s">
        <v>2517</v>
      </c>
      <c r="B1" s="1115" t="s">
        <v>148</v>
      </c>
      <c r="D1" s="1136" t="s">
        <v>817</v>
      </c>
      <c r="E1" s="213" t="s">
        <v>820</v>
      </c>
      <c r="G1" s="1136" t="s">
        <v>863</v>
      </c>
      <c r="H1" s="214" t="s">
        <v>193</v>
      </c>
      <c r="I1" s="1126" t="s">
        <v>59</v>
      </c>
      <c r="J1" s="1127"/>
      <c r="K1" s="1126">
        <v>42088</v>
      </c>
      <c r="L1" s="1127"/>
      <c r="M1" s="1126" t="s">
        <v>984</v>
      </c>
      <c r="N1" s="1127"/>
      <c r="O1" s="1126" t="s">
        <v>60</v>
      </c>
      <c r="P1" s="1127"/>
      <c r="Q1" s="1126" t="s">
        <v>983</v>
      </c>
      <c r="R1" s="1128"/>
      <c r="S1" s="1126" t="s">
        <v>981</v>
      </c>
      <c r="T1" s="1128"/>
      <c r="U1" s="1126" t="s">
        <v>990</v>
      </c>
      <c r="V1" s="1128"/>
      <c r="W1" s="1126" t="s">
        <v>998</v>
      </c>
      <c r="X1" s="1128"/>
      <c r="Y1" s="1129" t="s">
        <v>1033</v>
      </c>
      <c r="Z1" s="1128"/>
      <c r="AA1" s="1129" t="s">
        <v>1343</v>
      </c>
      <c r="AB1" s="1128"/>
      <c r="AC1" s="1126" t="s">
        <v>185</v>
      </c>
      <c r="AD1" s="1128"/>
      <c r="AE1" s="1126" t="s">
        <v>1000</v>
      </c>
      <c r="AF1" s="1128"/>
      <c r="AG1" s="1126" t="s">
        <v>980</v>
      </c>
      <c r="AH1" s="1128"/>
      <c r="AI1" s="1129" t="s">
        <v>1036</v>
      </c>
      <c r="AJ1" s="1128"/>
      <c r="AK1" s="215"/>
      <c r="AL1" s="1129" t="s">
        <v>1012</v>
      </c>
      <c r="AM1" s="1128"/>
      <c r="AN1" s="1126" t="s">
        <v>760</v>
      </c>
      <c r="AO1" s="1128"/>
      <c r="AP1" s="1129" t="s">
        <v>1344</v>
      </c>
      <c r="AQ1" s="1128"/>
      <c r="AR1" s="1132" t="s">
        <v>2560</v>
      </c>
      <c r="AS1" s="1133"/>
      <c r="AT1" s="1132" t="s">
        <v>2554</v>
      </c>
      <c r="AU1" s="1133"/>
      <c r="AV1" s="1132" t="s">
        <v>949</v>
      </c>
      <c r="AW1" s="1133"/>
      <c r="AX1" s="1132" t="s">
        <v>1183</v>
      </c>
      <c r="AY1" s="1133"/>
      <c r="AZ1" s="1132">
        <v>42605</v>
      </c>
      <c r="BA1" s="1133"/>
      <c r="BB1" s="1132">
        <v>42609</v>
      </c>
      <c r="BC1" s="1133"/>
      <c r="BD1" s="1132">
        <v>42614</v>
      </c>
      <c r="BE1" s="1133"/>
      <c r="BF1" s="1132" t="s">
        <v>1165</v>
      </c>
      <c r="BG1" s="1133"/>
      <c r="BH1" s="1132">
        <v>42623</v>
      </c>
      <c r="BI1" s="1133"/>
      <c r="BJ1" s="1132" t="s">
        <v>1164</v>
      </c>
      <c r="BK1" s="1133"/>
      <c r="BL1" s="1132">
        <v>42631</v>
      </c>
      <c r="BM1" s="1133"/>
      <c r="BN1" s="1132">
        <v>42644</v>
      </c>
      <c r="BO1" s="1133"/>
      <c r="BP1" s="1132" t="s">
        <v>2588</v>
      </c>
      <c r="BQ1" s="1133"/>
      <c r="BR1" s="1132">
        <v>42695</v>
      </c>
      <c r="BS1" s="1133"/>
      <c r="BT1" s="216"/>
      <c r="BU1" s="1130">
        <v>42799</v>
      </c>
      <c r="BV1" s="1131"/>
      <c r="BW1" s="1117" t="s">
        <v>2778</v>
      </c>
      <c r="BX1" s="1131"/>
      <c r="BY1" s="1130">
        <v>42830</v>
      </c>
      <c r="BZ1" s="1131"/>
      <c r="CA1" s="1130">
        <v>42858</v>
      </c>
      <c r="CB1" s="1131"/>
      <c r="CC1" s="1130">
        <v>42912</v>
      </c>
      <c r="CD1" s="1131"/>
      <c r="CE1" s="1130">
        <v>42918</v>
      </c>
      <c r="CF1" s="1131"/>
      <c r="CG1" s="1130">
        <v>42958</v>
      </c>
      <c r="CH1" s="1131"/>
      <c r="CI1" s="217"/>
      <c r="CJ1" s="218"/>
      <c r="CK1" s="218"/>
      <c r="CM1" s="51" t="s">
        <v>1106</v>
      </c>
    </row>
    <row r="2" spans="1:91" s="411" customFormat="1">
      <c r="A2" s="1135"/>
      <c r="B2" s="1116"/>
      <c r="C2" s="873" t="s">
        <v>1110</v>
      </c>
      <c r="D2" s="1116"/>
      <c r="G2" s="1116"/>
      <c r="H2" s="731"/>
      <c r="I2" s="536" t="s">
        <v>1125</v>
      </c>
      <c r="J2" s="537" t="s">
        <v>1126</v>
      </c>
      <c r="K2" s="536" t="s">
        <v>1125</v>
      </c>
      <c r="L2" s="537" t="s">
        <v>1126</v>
      </c>
      <c r="M2" s="536" t="s">
        <v>1125</v>
      </c>
      <c r="N2" s="537" t="s">
        <v>1126</v>
      </c>
      <c r="O2" s="536" t="s">
        <v>1125</v>
      </c>
      <c r="P2" s="537" t="s">
        <v>1126</v>
      </c>
      <c r="Q2" s="536" t="s">
        <v>1125</v>
      </c>
      <c r="R2" s="537" t="s">
        <v>1126</v>
      </c>
      <c r="S2" s="536" t="s">
        <v>1125</v>
      </c>
      <c r="T2" s="537" t="s">
        <v>1126</v>
      </c>
      <c r="U2" s="536" t="s">
        <v>1125</v>
      </c>
      <c r="V2" s="537" t="s">
        <v>1126</v>
      </c>
      <c r="W2" s="536" t="s">
        <v>1125</v>
      </c>
      <c r="X2" s="537" t="s">
        <v>1126</v>
      </c>
      <c r="Y2" s="536" t="s">
        <v>1125</v>
      </c>
      <c r="Z2" s="537" t="s">
        <v>1126</v>
      </c>
      <c r="AA2" s="536" t="s">
        <v>1125</v>
      </c>
      <c r="AB2" s="537" t="s">
        <v>1126</v>
      </c>
      <c r="AC2" s="536" t="s">
        <v>1125</v>
      </c>
      <c r="AD2" s="537" t="s">
        <v>1126</v>
      </c>
      <c r="AE2" s="536" t="s">
        <v>1125</v>
      </c>
      <c r="AF2" s="537" t="s">
        <v>1126</v>
      </c>
      <c r="AG2" s="536" t="s">
        <v>1125</v>
      </c>
      <c r="AH2" s="537" t="s">
        <v>1126</v>
      </c>
      <c r="AI2" s="536" t="s">
        <v>1125</v>
      </c>
      <c r="AJ2" s="537" t="s">
        <v>1126</v>
      </c>
      <c r="AK2" s="732"/>
      <c r="AL2" s="536" t="s">
        <v>1125</v>
      </c>
      <c r="AM2" s="537" t="s">
        <v>1126</v>
      </c>
      <c r="AN2" s="536" t="s">
        <v>1125</v>
      </c>
      <c r="AO2" s="537" t="s">
        <v>1126</v>
      </c>
      <c r="AP2" s="536" t="s">
        <v>1125</v>
      </c>
      <c r="AQ2" s="537" t="s">
        <v>1126</v>
      </c>
      <c r="AR2" s="536" t="s">
        <v>1125</v>
      </c>
      <c r="AS2" s="537" t="s">
        <v>1126</v>
      </c>
      <c r="AT2" s="536" t="s">
        <v>1125</v>
      </c>
      <c r="AU2" s="537" t="s">
        <v>1126</v>
      </c>
      <c r="AV2" s="536" t="s">
        <v>1125</v>
      </c>
      <c r="AW2" s="537" t="s">
        <v>1126</v>
      </c>
      <c r="AX2" s="536" t="s">
        <v>1125</v>
      </c>
      <c r="AY2" s="537" t="s">
        <v>1126</v>
      </c>
      <c r="AZ2" s="536" t="s">
        <v>1125</v>
      </c>
      <c r="BA2" s="537" t="s">
        <v>1126</v>
      </c>
      <c r="BB2" s="536" t="s">
        <v>1125</v>
      </c>
      <c r="BC2" s="537" t="s">
        <v>1126</v>
      </c>
      <c r="BD2" s="536" t="s">
        <v>1125</v>
      </c>
      <c r="BE2" s="537" t="s">
        <v>1126</v>
      </c>
      <c r="BF2" s="536" t="s">
        <v>1125</v>
      </c>
      <c r="BG2" s="537" t="s">
        <v>1126</v>
      </c>
      <c r="BH2" s="536" t="s">
        <v>1125</v>
      </c>
      <c r="BI2" s="537" t="s">
        <v>1126</v>
      </c>
      <c r="BJ2" s="536" t="s">
        <v>1125</v>
      </c>
      <c r="BK2" s="537" t="s">
        <v>1126</v>
      </c>
      <c r="BL2" s="536" t="s">
        <v>1125</v>
      </c>
      <c r="BM2" s="537" t="s">
        <v>1126</v>
      </c>
      <c r="BN2" s="536" t="s">
        <v>1125</v>
      </c>
      <c r="BO2" s="537" t="s">
        <v>1126</v>
      </c>
      <c r="BP2" s="808"/>
      <c r="BQ2" s="537"/>
      <c r="BR2" s="808" t="s">
        <v>1125</v>
      </c>
      <c r="BS2" s="537" t="s">
        <v>1126</v>
      </c>
      <c r="BT2" s="733"/>
      <c r="BU2" s="734"/>
      <c r="BV2" s="735"/>
      <c r="BW2" s="734"/>
      <c r="BX2" s="734"/>
      <c r="BY2" s="734"/>
      <c r="BZ2" s="735"/>
      <c r="CA2" s="734"/>
      <c r="CB2" s="735"/>
      <c r="CC2" s="734"/>
      <c r="CD2" s="735"/>
      <c r="CE2" s="734"/>
      <c r="CF2" s="735"/>
      <c r="CG2" s="734"/>
      <c r="CH2" s="735"/>
      <c r="CI2" s="736"/>
      <c r="CM2" s="409"/>
    </row>
    <row r="3" spans="1:91" ht="16.5">
      <c r="A3" t="s">
        <v>2533</v>
      </c>
      <c r="B3" s="213">
        <v>0</v>
      </c>
      <c r="D3" s="219" t="s">
        <v>848</v>
      </c>
      <c r="E3" s="213" t="s">
        <v>821</v>
      </c>
      <c r="G3" s="213" t="s">
        <v>890</v>
      </c>
      <c r="H3" s="390" t="s">
        <v>2376</v>
      </c>
      <c r="I3" s="10">
        <v>0</v>
      </c>
      <c r="J3" s="10">
        <v>0</v>
      </c>
      <c r="K3" s="392">
        <f t="shared" ref="K3:K18" si="0">+I3</f>
        <v>0</v>
      </c>
      <c r="L3" s="707" t="s">
        <v>1226</v>
      </c>
      <c r="M3" s="223">
        <v>0</v>
      </c>
      <c r="N3" s="224">
        <v>0</v>
      </c>
      <c r="O3" s="223">
        <v>0</v>
      </c>
      <c r="P3" s="224">
        <v>0</v>
      </c>
      <c r="Q3" s="223">
        <v>0</v>
      </c>
      <c r="R3" s="224">
        <v>0</v>
      </c>
      <c r="S3" s="381">
        <f>+U3</f>
        <v>1</v>
      </c>
      <c r="T3" s="425">
        <f>+V3</f>
        <v>1</v>
      </c>
      <c r="U3" s="381">
        <f>+W3</f>
        <v>1</v>
      </c>
      <c r="V3" s="425">
        <f>+X3</f>
        <v>1</v>
      </c>
      <c r="W3" s="3">
        <v>1</v>
      </c>
      <c r="X3" s="4">
        <v>1</v>
      </c>
      <c r="Y3" s="10">
        <v>0</v>
      </c>
      <c r="Z3" s="4">
        <v>1</v>
      </c>
      <c r="AA3" s="164" t="s">
        <v>1226</v>
      </c>
      <c r="AB3" s="164">
        <f>+Z3</f>
        <v>1</v>
      </c>
      <c r="AC3" s="441">
        <v>0</v>
      </c>
      <c r="AD3" s="442">
        <v>2</v>
      </c>
      <c r="AE3" s="10">
        <v>0</v>
      </c>
      <c r="AF3" s="4">
        <v>0</v>
      </c>
      <c r="AG3" s="10">
        <v>0</v>
      </c>
      <c r="AH3" s="10">
        <v>0</v>
      </c>
      <c r="AI3" s="238">
        <f>+AG3</f>
        <v>0</v>
      </c>
      <c r="AJ3" s="239" t="s">
        <v>1226</v>
      </c>
      <c r="AK3" s="240"/>
      <c r="AL3" s="222">
        <v>0</v>
      </c>
      <c r="AM3" s="224">
        <v>0</v>
      </c>
      <c r="AN3" s="222">
        <v>0</v>
      </c>
      <c r="AO3" s="224">
        <v>0</v>
      </c>
      <c r="AP3" s="223">
        <v>0</v>
      </c>
      <c r="AQ3" s="224">
        <v>0</v>
      </c>
      <c r="AR3" s="222">
        <v>0</v>
      </c>
      <c r="AS3" s="224">
        <v>0</v>
      </c>
      <c r="AT3" s="222">
        <v>0</v>
      </c>
      <c r="AU3" s="224">
        <v>0</v>
      </c>
      <c r="AV3" s="226">
        <v>0</v>
      </c>
      <c r="AW3" s="227">
        <v>0</v>
      </c>
      <c r="AX3" s="392">
        <v>0</v>
      </c>
      <c r="AY3" s="166" t="s">
        <v>1226</v>
      </c>
      <c r="AZ3" s="392">
        <v>0</v>
      </c>
      <c r="BA3" s="239" t="s">
        <v>1226</v>
      </c>
      <c r="BB3" s="226">
        <v>0</v>
      </c>
      <c r="BC3" s="227">
        <v>0</v>
      </c>
      <c r="BD3" s="392">
        <v>0</v>
      </c>
      <c r="BE3" s="166" t="s">
        <v>1226</v>
      </c>
      <c r="BF3" s="392">
        <v>0</v>
      </c>
      <c r="BG3" s="166" t="s">
        <v>1226</v>
      </c>
      <c r="BH3" s="392">
        <v>0</v>
      </c>
      <c r="BI3" s="239" t="s">
        <v>1226</v>
      </c>
      <c r="BJ3" s="226">
        <v>0</v>
      </c>
      <c r="BK3" s="227">
        <v>0</v>
      </c>
      <c r="BL3" s="392">
        <v>0</v>
      </c>
      <c r="BM3" s="166" t="s">
        <v>1226</v>
      </c>
      <c r="BN3" s="392">
        <v>0</v>
      </c>
      <c r="BO3" s="239" t="s">
        <v>1226</v>
      </c>
      <c r="BP3" s="249"/>
      <c r="BQ3" s="239"/>
      <c r="BR3" s="249"/>
      <c r="BS3" s="239"/>
      <c r="BT3" s="228"/>
      <c r="BU3" s="231"/>
      <c r="BV3" s="232"/>
      <c r="BW3" s="231"/>
      <c r="BX3" s="231"/>
      <c r="BY3" s="231"/>
      <c r="BZ3" s="232"/>
      <c r="CA3" s="231"/>
      <c r="CB3" s="232"/>
      <c r="CC3" s="231"/>
      <c r="CD3" s="232"/>
      <c r="CE3" s="231"/>
      <c r="CF3" s="232"/>
      <c r="CG3" s="231"/>
      <c r="CH3" s="232"/>
      <c r="CI3" s="233" t="s">
        <v>849</v>
      </c>
      <c r="CK3" s="235"/>
    </row>
    <row r="4" spans="1:91" ht="16.5">
      <c r="A4" t="s">
        <v>2533</v>
      </c>
      <c r="B4" s="213">
        <v>0</v>
      </c>
      <c r="D4" s="219" t="s">
        <v>848</v>
      </c>
      <c r="E4" s="213" t="s">
        <v>821</v>
      </c>
      <c r="G4" s="213" t="s">
        <v>890</v>
      </c>
      <c r="H4" s="390" t="s">
        <v>2377</v>
      </c>
      <c r="I4" s="10">
        <v>0</v>
      </c>
      <c r="J4" s="10">
        <v>0</v>
      </c>
      <c r="K4" s="238">
        <f t="shared" si="0"/>
        <v>0</v>
      </c>
      <c r="L4" s="239" t="s">
        <v>1226</v>
      </c>
      <c r="M4" s="223">
        <v>0</v>
      </c>
      <c r="N4" s="224">
        <v>0</v>
      </c>
      <c r="O4" s="223">
        <v>0</v>
      </c>
      <c r="P4" s="224">
        <v>0</v>
      </c>
      <c r="Q4" s="223">
        <v>0</v>
      </c>
      <c r="R4" s="224">
        <v>0</v>
      </c>
      <c r="S4" s="223">
        <v>0</v>
      </c>
      <c r="T4" s="224">
        <v>0</v>
      </c>
      <c r="U4" s="392">
        <f t="shared" ref="U4:U18" si="1">+S4</f>
        <v>0</v>
      </c>
      <c r="V4" s="166" t="s">
        <v>1226</v>
      </c>
      <c r="W4" s="31">
        <v>0</v>
      </c>
      <c r="X4" s="4">
        <v>0</v>
      </c>
      <c r="Y4" s="10">
        <v>0</v>
      </c>
      <c r="Z4" s="4">
        <v>0</v>
      </c>
      <c r="AA4" s="392">
        <f t="shared" ref="AA4:AA30" si="2">+Y4</f>
        <v>0</v>
      </c>
      <c r="AB4" s="164" t="s">
        <v>1226</v>
      </c>
      <c r="AC4" s="441">
        <v>0</v>
      </c>
      <c r="AD4" s="442">
        <v>1</v>
      </c>
      <c r="AE4" s="10">
        <v>1</v>
      </c>
      <c r="AF4" s="4">
        <v>0</v>
      </c>
      <c r="AG4" s="10">
        <v>0</v>
      </c>
      <c r="AH4" s="10">
        <v>1</v>
      </c>
      <c r="AI4" s="3">
        <v>0</v>
      </c>
      <c r="AJ4" s="4">
        <v>1</v>
      </c>
      <c r="AK4" s="240"/>
      <c r="AL4" s="222">
        <v>0</v>
      </c>
      <c r="AM4" s="224">
        <v>0</v>
      </c>
      <c r="AN4" s="222">
        <v>0</v>
      </c>
      <c r="AO4" s="224">
        <v>1</v>
      </c>
      <c r="AP4" s="223">
        <v>0</v>
      </c>
      <c r="AQ4" s="224">
        <v>0</v>
      </c>
      <c r="AR4" s="222">
        <v>0</v>
      </c>
      <c r="AS4" s="224">
        <v>0</v>
      </c>
      <c r="AT4" s="226">
        <v>1</v>
      </c>
      <c r="AU4" s="227">
        <v>0</v>
      </c>
      <c r="AV4" s="153" t="s">
        <v>52</v>
      </c>
      <c r="AW4" s="227">
        <v>0</v>
      </c>
      <c r="AX4" s="392">
        <v>0</v>
      </c>
      <c r="AY4" s="166" t="s">
        <v>1226</v>
      </c>
      <c r="AZ4" s="392">
        <v>0</v>
      </c>
      <c r="BA4" s="239" t="s">
        <v>1226</v>
      </c>
      <c r="BB4" s="226">
        <v>0</v>
      </c>
      <c r="BC4" s="226">
        <v>0</v>
      </c>
      <c r="BD4" s="392">
        <v>0</v>
      </c>
      <c r="BE4" s="166" t="s">
        <v>1226</v>
      </c>
      <c r="BF4" s="392">
        <v>0</v>
      </c>
      <c r="BG4" s="166" t="s">
        <v>1226</v>
      </c>
      <c r="BH4" s="392">
        <v>0</v>
      </c>
      <c r="BI4" s="239" t="s">
        <v>1226</v>
      </c>
      <c r="BJ4" s="153" t="s">
        <v>52</v>
      </c>
      <c r="BK4" s="227">
        <v>0</v>
      </c>
      <c r="BL4" s="392">
        <v>0</v>
      </c>
      <c r="BM4" s="166" t="s">
        <v>1226</v>
      </c>
      <c r="BN4" s="392">
        <v>0</v>
      </c>
      <c r="BO4" s="239" t="s">
        <v>1226</v>
      </c>
      <c r="BP4" s="249"/>
      <c r="BQ4" s="239"/>
      <c r="BR4" s="249"/>
      <c r="BS4" s="239"/>
      <c r="BT4" s="228"/>
      <c r="BU4" s="231"/>
      <c r="BV4" s="232"/>
      <c r="BW4" s="231"/>
      <c r="BX4" s="231"/>
      <c r="BY4" s="231"/>
      <c r="BZ4" s="232"/>
      <c r="CA4" s="231"/>
      <c r="CB4" s="232"/>
      <c r="CC4" s="231"/>
      <c r="CD4" s="232"/>
      <c r="CE4" s="231"/>
      <c r="CF4" s="232"/>
      <c r="CG4" s="231"/>
      <c r="CH4" s="232"/>
      <c r="CI4" s="233" t="s">
        <v>501</v>
      </c>
      <c r="CJ4" s="235"/>
      <c r="CK4" s="235"/>
    </row>
    <row r="5" spans="1:91" ht="16.5">
      <c r="A5" t="s">
        <v>2533</v>
      </c>
      <c r="B5" s="213">
        <v>10313</v>
      </c>
      <c r="D5" s="219" t="s">
        <v>848</v>
      </c>
      <c r="E5" s="51" t="s">
        <v>819</v>
      </c>
      <c r="F5" s="51"/>
      <c r="G5" s="213" t="s">
        <v>890</v>
      </c>
      <c r="H5" s="390" t="s">
        <v>2246</v>
      </c>
      <c r="I5" s="223">
        <v>0</v>
      </c>
      <c r="J5" s="223">
        <v>0</v>
      </c>
      <c r="K5" s="238">
        <f t="shared" si="0"/>
        <v>0</v>
      </c>
      <c r="L5" s="239" t="s">
        <v>1226</v>
      </c>
      <c r="M5" s="223">
        <v>0</v>
      </c>
      <c r="N5" s="224">
        <v>0</v>
      </c>
      <c r="O5" s="223">
        <v>0</v>
      </c>
      <c r="P5" s="224">
        <v>0</v>
      </c>
      <c r="Q5" s="223">
        <v>0</v>
      </c>
      <c r="R5" s="224">
        <v>0</v>
      </c>
      <c r="S5" s="223">
        <v>0</v>
      </c>
      <c r="T5" s="224">
        <v>0</v>
      </c>
      <c r="U5" s="392">
        <f t="shared" si="1"/>
        <v>0</v>
      </c>
      <c r="V5" s="166" t="s">
        <v>1226</v>
      </c>
      <c r="W5" s="3">
        <v>0</v>
      </c>
      <c r="X5" s="4">
        <v>0</v>
      </c>
      <c r="Y5" s="10">
        <v>0</v>
      </c>
      <c r="Z5" s="4">
        <v>0</v>
      </c>
      <c r="AA5" s="392">
        <f t="shared" si="2"/>
        <v>0</v>
      </c>
      <c r="AB5" s="164" t="s">
        <v>1226</v>
      </c>
      <c r="AC5" s="441">
        <v>0</v>
      </c>
      <c r="AD5" s="442">
        <v>0</v>
      </c>
      <c r="AE5" s="236">
        <f t="shared" ref="AE5:AE24" si="3">+AC5</f>
        <v>0</v>
      </c>
      <c r="AF5" s="239" t="s">
        <v>1226</v>
      </c>
      <c r="AG5" s="10">
        <v>0</v>
      </c>
      <c r="AH5" s="10">
        <v>0</v>
      </c>
      <c r="AI5" s="3">
        <v>0</v>
      </c>
      <c r="AJ5" s="4">
        <v>0</v>
      </c>
      <c r="AK5" s="240"/>
      <c r="AL5" s="222">
        <v>0</v>
      </c>
      <c r="AM5" s="223">
        <v>0</v>
      </c>
      <c r="AN5" s="238">
        <v>0</v>
      </c>
      <c r="AO5" s="239" t="s">
        <v>1226</v>
      </c>
      <c r="AP5" s="223">
        <v>0</v>
      </c>
      <c r="AQ5" s="224">
        <v>0</v>
      </c>
      <c r="AR5" s="238">
        <f>+AV5</f>
        <v>0</v>
      </c>
      <c r="AS5" s="239" t="s">
        <v>1226</v>
      </c>
      <c r="AT5" s="226">
        <v>0</v>
      </c>
      <c r="AU5" s="227">
        <v>0</v>
      </c>
      <c r="AV5" s="153">
        <v>0</v>
      </c>
      <c r="AW5" s="227">
        <v>0</v>
      </c>
      <c r="AX5" s="392">
        <v>0</v>
      </c>
      <c r="AY5" s="166" t="s">
        <v>1226</v>
      </c>
      <c r="AZ5" s="392">
        <v>0</v>
      </c>
      <c r="BA5" s="166" t="s">
        <v>1226</v>
      </c>
      <c r="BB5" s="392">
        <v>0</v>
      </c>
      <c r="BC5" s="166" t="s">
        <v>1226</v>
      </c>
      <c r="BD5" s="392">
        <v>0</v>
      </c>
      <c r="BE5" s="166" t="s">
        <v>1226</v>
      </c>
      <c r="BF5" s="392">
        <v>0</v>
      </c>
      <c r="BG5" s="166" t="s">
        <v>1226</v>
      </c>
      <c r="BH5" s="392">
        <v>0</v>
      </c>
      <c r="BI5" s="166" t="s">
        <v>1226</v>
      </c>
      <c r="BJ5" s="153">
        <v>0</v>
      </c>
      <c r="BK5" s="227">
        <v>0</v>
      </c>
      <c r="BL5" s="392">
        <f t="shared" ref="BL5:BL26" si="4">+BJ5</f>
        <v>0</v>
      </c>
      <c r="BM5" s="166" t="s">
        <v>1226</v>
      </c>
      <c r="BN5" s="392">
        <f t="shared" ref="BN5:BN30" si="5">+BL5</f>
        <v>0</v>
      </c>
      <c r="BO5" s="166" t="s">
        <v>1226</v>
      </c>
      <c r="BP5" s="249"/>
      <c r="BQ5" s="239"/>
      <c r="BR5" s="153">
        <v>0</v>
      </c>
      <c r="BS5" s="227">
        <v>0</v>
      </c>
      <c r="BT5" s="228"/>
      <c r="BU5" s="231"/>
      <c r="BV5" s="232"/>
      <c r="BW5" s="231"/>
      <c r="BX5" s="231"/>
      <c r="BY5" s="231"/>
      <c r="BZ5" s="232"/>
      <c r="CA5" s="231"/>
      <c r="CB5" s="232"/>
      <c r="CC5" s="231"/>
      <c r="CD5" s="232"/>
      <c r="CE5" s="231"/>
      <c r="CF5" s="232"/>
      <c r="CG5" s="231"/>
      <c r="CH5" s="232"/>
      <c r="CI5" s="247" t="s">
        <v>150</v>
      </c>
      <c r="CJ5" s="235"/>
      <c r="CK5" s="235"/>
    </row>
    <row r="6" spans="1:91" ht="16.5">
      <c r="A6" t="s">
        <v>2533</v>
      </c>
      <c r="B6" s="213">
        <v>10316</v>
      </c>
      <c r="D6" s="219" t="s">
        <v>848</v>
      </c>
      <c r="E6" s="51" t="s">
        <v>819</v>
      </c>
      <c r="F6" s="51"/>
      <c r="G6" s="213" t="s">
        <v>890</v>
      </c>
      <c r="H6" s="390" t="s">
        <v>2247</v>
      </c>
      <c r="I6" s="223">
        <v>0</v>
      </c>
      <c r="J6" s="223">
        <v>0</v>
      </c>
      <c r="K6" s="238">
        <f t="shared" si="0"/>
        <v>0</v>
      </c>
      <c r="L6" s="239" t="s">
        <v>1226</v>
      </c>
      <c r="M6" s="223">
        <v>0</v>
      </c>
      <c r="N6" s="224">
        <v>0</v>
      </c>
      <c r="O6" s="223">
        <v>0</v>
      </c>
      <c r="P6" s="224">
        <v>0</v>
      </c>
      <c r="Q6" s="223">
        <v>0</v>
      </c>
      <c r="R6" s="224">
        <v>0</v>
      </c>
      <c r="S6" s="223">
        <v>0</v>
      </c>
      <c r="T6" s="224">
        <v>0</v>
      </c>
      <c r="U6" s="392">
        <f t="shared" si="1"/>
        <v>0</v>
      </c>
      <c r="V6" s="166" t="s">
        <v>1226</v>
      </c>
      <c r="W6" s="3">
        <v>0</v>
      </c>
      <c r="X6" s="4">
        <v>0</v>
      </c>
      <c r="Y6" s="10">
        <v>0</v>
      </c>
      <c r="Z6" s="4">
        <v>0</v>
      </c>
      <c r="AA6" s="392">
        <f t="shared" si="2"/>
        <v>0</v>
      </c>
      <c r="AB6" s="164" t="s">
        <v>1226</v>
      </c>
      <c r="AC6" s="441">
        <v>0</v>
      </c>
      <c r="AD6" s="442">
        <v>0</v>
      </c>
      <c r="AE6" s="236">
        <f t="shared" si="3"/>
        <v>0</v>
      </c>
      <c r="AF6" s="239" t="s">
        <v>1226</v>
      </c>
      <c r="AG6" s="10">
        <v>0</v>
      </c>
      <c r="AH6" s="10">
        <v>0</v>
      </c>
      <c r="AI6" s="3">
        <v>0</v>
      </c>
      <c r="AJ6" s="4">
        <v>0</v>
      </c>
      <c r="AK6" s="240"/>
      <c r="AL6" s="222">
        <v>0</v>
      </c>
      <c r="AM6" s="223">
        <v>0</v>
      </c>
      <c r="AN6" s="238">
        <v>0</v>
      </c>
      <c r="AO6" s="239" t="s">
        <v>1226</v>
      </c>
      <c r="AP6" s="223">
        <v>0</v>
      </c>
      <c r="AQ6" s="224">
        <v>0</v>
      </c>
      <c r="AR6" s="223">
        <v>0</v>
      </c>
      <c r="AS6" s="224">
        <v>0</v>
      </c>
      <c r="AT6" s="226">
        <v>0</v>
      </c>
      <c r="AU6" s="227">
        <v>0</v>
      </c>
      <c r="AV6" s="153">
        <v>0</v>
      </c>
      <c r="AW6" s="227">
        <v>0</v>
      </c>
      <c r="AX6" s="392">
        <v>0</v>
      </c>
      <c r="AY6" s="166" t="s">
        <v>1226</v>
      </c>
      <c r="AZ6" s="392">
        <v>0</v>
      </c>
      <c r="BA6" s="166" t="s">
        <v>1226</v>
      </c>
      <c r="BB6" s="392">
        <v>0</v>
      </c>
      <c r="BC6" s="166" t="s">
        <v>1226</v>
      </c>
      <c r="BD6" s="392">
        <v>0</v>
      </c>
      <c r="BE6" s="166" t="s">
        <v>1226</v>
      </c>
      <c r="BF6" s="392">
        <v>0</v>
      </c>
      <c r="BG6" s="166" t="s">
        <v>1226</v>
      </c>
      <c r="BH6" s="392">
        <v>0</v>
      </c>
      <c r="BI6" s="166" t="s">
        <v>1226</v>
      </c>
      <c r="BJ6" s="153">
        <v>0</v>
      </c>
      <c r="BK6" s="227">
        <v>0</v>
      </c>
      <c r="BL6" s="392">
        <f t="shared" si="4"/>
        <v>0</v>
      </c>
      <c r="BM6" s="166" t="s">
        <v>1226</v>
      </c>
      <c r="BN6" s="392">
        <f t="shared" si="5"/>
        <v>0</v>
      </c>
      <c r="BO6" s="166" t="s">
        <v>1226</v>
      </c>
      <c r="BP6" s="249"/>
      <c r="BQ6" s="239"/>
      <c r="BR6" s="236">
        <v>0</v>
      </c>
      <c r="BS6" s="239" t="s">
        <v>1226</v>
      </c>
      <c r="BT6" s="228"/>
      <c r="BU6" s="231"/>
      <c r="BV6" s="232"/>
      <c r="BW6" s="231"/>
      <c r="BX6" s="231"/>
      <c r="BY6" s="231"/>
      <c r="BZ6" s="232"/>
      <c r="CA6" s="231"/>
      <c r="CB6" s="232"/>
      <c r="CC6" s="231"/>
      <c r="CD6" s="232"/>
      <c r="CE6" s="231"/>
      <c r="CF6" s="232"/>
      <c r="CG6" s="231"/>
      <c r="CH6" s="232"/>
      <c r="CI6" s="247" t="s">
        <v>150</v>
      </c>
      <c r="CJ6" s="235"/>
      <c r="CK6" s="235"/>
    </row>
    <row r="7" spans="1:91" ht="16.5">
      <c r="A7" t="s">
        <v>2533</v>
      </c>
      <c r="B7" s="213">
        <v>10308</v>
      </c>
      <c r="D7" s="219" t="s">
        <v>848</v>
      </c>
      <c r="E7" s="51" t="s">
        <v>819</v>
      </c>
      <c r="F7" s="51"/>
      <c r="G7" s="213" t="s">
        <v>890</v>
      </c>
      <c r="H7" s="390" t="s">
        <v>2248</v>
      </c>
      <c r="I7" s="223">
        <v>0</v>
      </c>
      <c r="J7" s="223">
        <v>0</v>
      </c>
      <c r="K7" s="238">
        <f t="shared" si="0"/>
        <v>0</v>
      </c>
      <c r="L7" s="239" t="s">
        <v>1226</v>
      </c>
      <c r="M7" s="223">
        <v>0</v>
      </c>
      <c r="N7" s="224">
        <v>0</v>
      </c>
      <c r="O7" s="223">
        <v>0</v>
      </c>
      <c r="P7" s="224">
        <v>0</v>
      </c>
      <c r="Q7" s="223">
        <v>0</v>
      </c>
      <c r="R7" s="224">
        <v>0</v>
      </c>
      <c r="S7" s="223">
        <v>0</v>
      </c>
      <c r="T7" s="224">
        <v>0</v>
      </c>
      <c r="U7" s="392">
        <f t="shared" si="1"/>
        <v>0</v>
      </c>
      <c r="V7" s="166" t="s">
        <v>1226</v>
      </c>
      <c r="W7" s="3">
        <v>0</v>
      </c>
      <c r="X7" s="4">
        <v>0</v>
      </c>
      <c r="Y7" s="10">
        <v>0</v>
      </c>
      <c r="Z7" s="4">
        <v>0</v>
      </c>
      <c r="AA7" s="392">
        <f t="shared" si="2"/>
        <v>0</v>
      </c>
      <c r="AB7" s="164" t="s">
        <v>1226</v>
      </c>
      <c r="AC7" s="441">
        <v>0</v>
      </c>
      <c r="AD7" s="442">
        <v>0</v>
      </c>
      <c r="AE7" s="236">
        <f t="shared" si="3"/>
        <v>0</v>
      </c>
      <c r="AF7" s="239" t="s">
        <v>1226</v>
      </c>
      <c r="AG7" s="10">
        <v>0</v>
      </c>
      <c r="AH7" s="10">
        <v>0</v>
      </c>
      <c r="AI7" s="238">
        <f>+AG7</f>
        <v>0</v>
      </c>
      <c r="AJ7" s="239" t="s">
        <v>1226</v>
      </c>
      <c r="AK7" s="240"/>
      <c r="AL7" s="222">
        <v>0</v>
      </c>
      <c r="AM7" s="223">
        <v>0</v>
      </c>
      <c r="AN7" s="238">
        <v>0</v>
      </c>
      <c r="AO7" s="239" t="s">
        <v>1226</v>
      </c>
      <c r="AP7" s="223">
        <v>0</v>
      </c>
      <c r="AQ7" s="224">
        <v>0</v>
      </c>
      <c r="AR7" s="223">
        <v>0</v>
      </c>
      <c r="AS7" s="224">
        <v>0</v>
      </c>
      <c r="AT7" s="226">
        <v>0</v>
      </c>
      <c r="AU7" s="227">
        <v>0</v>
      </c>
      <c r="AV7" s="153">
        <v>0</v>
      </c>
      <c r="AW7" s="227">
        <v>0</v>
      </c>
      <c r="AX7" s="392">
        <v>0</v>
      </c>
      <c r="AY7" s="166" t="s">
        <v>1226</v>
      </c>
      <c r="AZ7" s="392">
        <v>0</v>
      </c>
      <c r="BA7" s="166" t="s">
        <v>1226</v>
      </c>
      <c r="BB7" s="392">
        <v>0</v>
      </c>
      <c r="BC7" s="166" t="s">
        <v>1226</v>
      </c>
      <c r="BD7" s="392">
        <v>0</v>
      </c>
      <c r="BE7" s="166" t="s">
        <v>1226</v>
      </c>
      <c r="BF7" s="392">
        <v>0</v>
      </c>
      <c r="BG7" s="166" t="s">
        <v>1226</v>
      </c>
      <c r="BH7" s="392">
        <v>0</v>
      </c>
      <c r="BI7" s="166" t="s">
        <v>1226</v>
      </c>
      <c r="BJ7" s="153">
        <v>0</v>
      </c>
      <c r="BK7" s="227">
        <v>0</v>
      </c>
      <c r="BL7" s="392">
        <f t="shared" si="4"/>
        <v>0</v>
      </c>
      <c r="BM7" s="166" t="s">
        <v>1226</v>
      </c>
      <c r="BN7" s="392">
        <f t="shared" si="5"/>
        <v>0</v>
      </c>
      <c r="BO7" s="166" t="s">
        <v>1226</v>
      </c>
      <c r="BP7" s="249"/>
      <c r="BQ7" s="239"/>
      <c r="BR7" s="236">
        <v>0</v>
      </c>
      <c r="BS7" s="239" t="s">
        <v>1226</v>
      </c>
      <c r="BT7" s="228"/>
      <c r="BU7" s="231"/>
      <c r="BV7" s="232"/>
      <c r="BW7" s="231"/>
      <c r="BX7" s="231"/>
      <c r="BY7" s="231"/>
      <c r="BZ7" s="232"/>
      <c r="CA7" s="231"/>
      <c r="CB7" s="232"/>
      <c r="CC7" s="231"/>
      <c r="CD7" s="232"/>
      <c r="CE7" s="231"/>
      <c r="CF7" s="232"/>
      <c r="CG7" s="231"/>
      <c r="CH7" s="232"/>
      <c r="CI7" s="247" t="s">
        <v>150</v>
      </c>
      <c r="CJ7" s="235"/>
      <c r="CK7" s="235"/>
    </row>
    <row r="8" spans="1:91" ht="16.5">
      <c r="A8" t="s">
        <v>2533</v>
      </c>
      <c r="B8" s="51">
        <v>10252</v>
      </c>
      <c r="D8" s="219" t="s">
        <v>848</v>
      </c>
      <c r="E8" s="51" t="s">
        <v>819</v>
      </c>
      <c r="F8" s="51"/>
      <c r="G8" s="213" t="s">
        <v>890</v>
      </c>
      <c r="H8" s="390" t="s">
        <v>2249</v>
      </c>
      <c r="I8" s="223">
        <v>0</v>
      </c>
      <c r="J8" s="223">
        <v>0</v>
      </c>
      <c r="K8" s="238">
        <f t="shared" si="0"/>
        <v>0</v>
      </c>
      <c r="L8" s="239" t="s">
        <v>1226</v>
      </c>
      <c r="M8" s="223">
        <v>0</v>
      </c>
      <c r="N8" s="224">
        <v>0</v>
      </c>
      <c r="O8" s="223">
        <v>0</v>
      </c>
      <c r="P8" s="224">
        <v>0</v>
      </c>
      <c r="Q8" s="223">
        <v>0</v>
      </c>
      <c r="R8" s="224">
        <v>0</v>
      </c>
      <c r="S8" s="223">
        <v>0</v>
      </c>
      <c r="T8" s="224">
        <v>0</v>
      </c>
      <c r="U8" s="392">
        <f t="shared" si="1"/>
        <v>0</v>
      </c>
      <c r="V8" s="166" t="s">
        <v>1226</v>
      </c>
      <c r="W8" s="3">
        <v>0</v>
      </c>
      <c r="X8" s="4">
        <v>0</v>
      </c>
      <c r="Y8" s="10">
        <v>0</v>
      </c>
      <c r="Z8" s="4">
        <v>0</v>
      </c>
      <c r="AA8" s="392">
        <f t="shared" si="2"/>
        <v>0</v>
      </c>
      <c r="AB8" s="164" t="s">
        <v>1226</v>
      </c>
      <c r="AC8" s="441">
        <v>0</v>
      </c>
      <c r="AD8" s="442">
        <v>0</v>
      </c>
      <c r="AE8" s="236">
        <f t="shared" si="3"/>
        <v>0</v>
      </c>
      <c r="AF8" s="239" t="s">
        <v>1226</v>
      </c>
      <c r="AG8" s="10">
        <v>0</v>
      </c>
      <c r="AH8" s="10">
        <v>0</v>
      </c>
      <c r="AI8" s="3">
        <v>0</v>
      </c>
      <c r="AJ8" s="4">
        <v>0</v>
      </c>
      <c r="AK8" s="240"/>
      <c r="AL8" s="222">
        <v>0</v>
      </c>
      <c r="AM8" s="223">
        <v>0</v>
      </c>
      <c r="AN8" s="238">
        <v>0</v>
      </c>
      <c r="AO8" s="239" t="s">
        <v>1226</v>
      </c>
      <c r="AP8" s="223">
        <v>0</v>
      </c>
      <c r="AQ8" s="224">
        <v>0</v>
      </c>
      <c r="AR8" s="223">
        <v>0</v>
      </c>
      <c r="AS8" s="224">
        <v>0</v>
      </c>
      <c r="AT8" s="226">
        <v>0</v>
      </c>
      <c r="AU8" s="227">
        <v>0</v>
      </c>
      <c r="AV8" s="153">
        <v>0</v>
      </c>
      <c r="AW8" s="227">
        <v>0</v>
      </c>
      <c r="AX8" s="392">
        <v>0</v>
      </c>
      <c r="AY8" s="166" t="s">
        <v>1226</v>
      </c>
      <c r="AZ8" s="392">
        <v>0</v>
      </c>
      <c r="BA8" s="166" t="s">
        <v>1226</v>
      </c>
      <c r="BB8" s="392">
        <v>0</v>
      </c>
      <c r="BC8" s="166" t="s">
        <v>1226</v>
      </c>
      <c r="BD8" s="392">
        <v>0</v>
      </c>
      <c r="BE8" s="166" t="s">
        <v>1226</v>
      </c>
      <c r="BF8" s="392">
        <v>0</v>
      </c>
      <c r="BG8" s="166" t="s">
        <v>1226</v>
      </c>
      <c r="BH8" s="392">
        <v>0</v>
      </c>
      <c r="BI8" s="166" t="s">
        <v>1226</v>
      </c>
      <c r="BJ8" s="153">
        <v>0</v>
      </c>
      <c r="BK8" s="227">
        <v>0</v>
      </c>
      <c r="BL8" s="392">
        <f t="shared" si="4"/>
        <v>0</v>
      </c>
      <c r="BM8" s="166" t="s">
        <v>1226</v>
      </c>
      <c r="BN8" s="392">
        <f t="shared" si="5"/>
        <v>0</v>
      </c>
      <c r="BO8" s="166" t="s">
        <v>1226</v>
      </c>
      <c r="BP8" s="249"/>
      <c r="BQ8" s="239"/>
      <c r="BR8" s="153">
        <v>0</v>
      </c>
      <c r="BS8" s="227">
        <v>0</v>
      </c>
      <c r="BT8" s="228"/>
      <c r="BU8" s="231"/>
      <c r="BV8" s="232"/>
      <c r="BW8" s="231"/>
      <c r="BX8" s="231"/>
      <c r="BY8" s="231"/>
      <c r="BZ8" s="232"/>
      <c r="CA8" s="231"/>
      <c r="CB8" s="232"/>
      <c r="CC8" s="231"/>
      <c r="CD8" s="232"/>
      <c r="CE8" s="231"/>
      <c r="CF8" s="232"/>
      <c r="CG8" s="231"/>
      <c r="CH8" s="232"/>
      <c r="CI8" s="103" t="s">
        <v>2195</v>
      </c>
      <c r="CJ8" s="235"/>
      <c r="CK8" s="235"/>
    </row>
    <row r="9" spans="1:91" ht="16.5">
      <c r="A9" t="s">
        <v>2533</v>
      </c>
      <c r="B9" s="213">
        <v>0</v>
      </c>
      <c r="D9" s="219" t="s">
        <v>848</v>
      </c>
      <c r="E9" s="213" t="s">
        <v>871</v>
      </c>
      <c r="G9" s="213" t="s">
        <v>890</v>
      </c>
      <c r="H9" s="390" t="s">
        <v>2378</v>
      </c>
      <c r="I9" s="223">
        <v>0</v>
      </c>
      <c r="J9" s="223">
        <v>0</v>
      </c>
      <c r="K9" s="238">
        <f t="shared" si="0"/>
        <v>0</v>
      </c>
      <c r="L9" s="239" t="s">
        <v>1226</v>
      </c>
      <c r="M9" s="223">
        <v>0</v>
      </c>
      <c r="N9" s="224">
        <v>0</v>
      </c>
      <c r="O9" s="223">
        <v>0</v>
      </c>
      <c r="P9" s="224">
        <v>0</v>
      </c>
      <c r="Q9" s="223">
        <v>0</v>
      </c>
      <c r="R9" s="224">
        <v>0</v>
      </c>
      <c r="S9" s="223">
        <v>0</v>
      </c>
      <c r="T9" s="224">
        <v>0</v>
      </c>
      <c r="U9" s="392">
        <f t="shared" si="1"/>
        <v>0</v>
      </c>
      <c r="V9" s="166" t="s">
        <v>1226</v>
      </c>
      <c r="W9" s="222">
        <v>0</v>
      </c>
      <c r="X9" s="224">
        <v>0</v>
      </c>
      <c r="Y9" s="10">
        <v>0</v>
      </c>
      <c r="Z9" s="4">
        <v>0</v>
      </c>
      <c r="AA9" s="392">
        <f t="shared" si="2"/>
        <v>0</v>
      </c>
      <c r="AB9" s="164" t="s">
        <v>1226</v>
      </c>
      <c r="AC9" s="437">
        <v>0</v>
      </c>
      <c r="AD9" s="438">
        <v>0</v>
      </c>
      <c r="AE9" s="236">
        <f t="shared" si="3"/>
        <v>0</v>
      </c>
      <c r="AF9" s="239" t="s">
        <v>1226</v>
      </c>
      <c r="AG9" s="238">
        <f>+AE9</f>
        <v>0</v>
      </c>
      <c r="AH9" s="239" t="s">
        <v>1226</v>
      </c>
      <c r="AI9" s="238">
        <f>+AG9</f>
        <v>0</v>
      </c>
      <c r="AJ9" s="239" t="s">
        <v>1226</v>
      </c>
      <c r="AK9" s="240"/>
      <c r="AL9" s="222">
        <v>0</v>
      </c>
      <c r="AM9" s="223">
        <v>0</v>
      </c>
      <c r="AN9" s="222">
        <v>0</v>
      </c>
      <c r="AO9" s="224">
        <v>0</v>
      </c>
      <c r="AP9" s="223">
        <v>1</v>
      </c>
      <c r="AQ9" s="224">
        <v>0</v>
      </c>
      <c r="AR9" s="238">
        <f>+AV9</f>
        <v>0</v>
      </c>
      <c r="AS9" s="239" t="s">
        <v>1226</v>
      </c>
      <c r="AT9" s="226">
        <v>0</v>
      </c>
      <c r="AU9" s="227">
        <v>0</v>
      </c>
      <c r="AV9" s="226">
        <v>0</v>
      </c>
      <c r="AW9" s="227">
        <v>0</v>
      </c>
      <c r="AX9" s="392">
        <v>0</v>
      </c>
      <c r="AY9" s="166" t="s">
        <v>1226</v>
      </c>
      <c r="AZ9" s="392">
        <v>0</v>
      </c>
      <c r="BA9" s="166" t="s">
        <v>1226</v>
      </c>
      <c r="BB9" s="392">
        <v>0</v>
      </c>
      <c r="BC9" s="166" t="s">
        <v>1226</v>
      </c>
      <c r="BD9" s="392">
        <v>0</v>
      </c>
      <c r="BE9" s="166" t="s">
        <v>1226</v>
      </c>
      <c r="BF9" s="392">
        <v>0</v>
      </c>
      <c r="BG9" s="166" t="s">
        <v>1226</v>
      </c>
      <c r="BH9" s="392">
        <v>0</v>
      </c>
      <c r="BI9" s="166" t="s">
        <v>1226</v>
      </c>
      <c r="BJ9" s="153">
        <v>0</v>
      </c>
      <c r="BK9" s="227">
        <v>0</v>
      </c>
      <c r="BL9" s="392">
        <f t="shared" si="4"/>
        <v>0</v>
      </c>
      <c r="BM9" s="166" t="s">
        <v>1226</v>
      </c>
      <c r="BN9" s="392">
        <f t="shared" si="5"/>
        <v>0</v>
      </c>
      <c r="BO9" s="166" t="s">
        <v>1226</v>
      </c>
      <c r="BP9" s="249"/>
      <c r="BQ9" s="239"/>
      <c r="BR9" s="249"/>
      <c r="BS9" s="239"/>
      <c r="BT9" s="228"/>
      <c r="BU9" s="231"/>
      <c r="BV9" s="232"/>
      <c r="BW9" s="231"/>
      <c r="BX9" s="231"/>
      <c r="BY9" s="231"/>
      <c r="BZ9" s="232"/>
      <c r="CA9" s="231"/>
      <c r="CB9" s="232"/>
      <c r="CC9" s="231"/>
      <c r="CD9" s="232"/>
      <c r="CE9" s="231"/>
      <c r="CF9" s="232"/>
      <c r="CG9" s="231"/>
      <c r="CH9" s="232"/>
      <c r="CI9" s="233" t="s">
        <v>501</v>
      </c>
      <c r="CJ9" s="235"/>
      <c r="CK9" s="235"/>
      <c r="CM9" s="237">
        <f>MAX(I9:AJ9)</f>
        <v>0</v>
      </c>
    </row>
    <row r="10" spans="1:91" ht="16.5">
      <c r="A10" t="s">
        <v>2533</v>
      </c>
      <c r="B10" s="213">
        <v>0</v>
      </c>
      <c r="D10" s="219" t="s">
        <v>848</v>
      </c>
      <c r="E10" s="213" t="s">
        <v>821</v>
      </c>
      <c r="G10" s="213" t="s">
        <v>890</v>
      </c>
      <c r="H10" s="390" t="s">
        <v>2379</v>
      </c>
      <c r="I10" s="223">
        <v>0</v>
      </c>
      <c r="J10" s="223">
        <v>0</v>
      </c>
      <c r="K10" s="238">
        <f t="shared" si="0"/>
        <v>0</v>
      </c>
      <c r="L10" s="239" t="s">
        <v>1226</v>
      </c>
      <c r="M10" s="223">
        <v>0</v>
      </c>
      <c r="N10" s="224">
        <v>0</v>
      </c>
      <c r="O10" s="223">
        <v>0</v>
      </c>
      <c r="P10" s="224">
        <v>0</v>
      </c>
      <c r="Q10" s="223">
        <v>0</v>
      </c>
      <c r="R10" s="224">
        <v>0</v>
      </c>
      <c r="S10" s="223">
        <v>0</v>
      </c>
      <c r="T10" s="224">
        <v>0</v>
      </c>
      <c r="U10" s="392">
        <f t="shared" si="1"/>
        <v>0</v>
      </c>
      <c r="V10" s="166" t="s">
        <v>1226</v>
      </c>
      <c r="W10" s="222">
        <v>0</v>
      </c>
      <c r="X10" s="224">
        <v>0</v>
      </c>
      <c r="Y10" s="10">
        <v>0</v>
      </c>
      <c r="Z10" s="4">
        <v>0</v>
      </c>
      <c r="AA10" s="392">
        <f t="shared" si="2"/>
        <v>0</v>
      </c>
      <c r="AB10" s="164" t="s">
        <v>1226</v>
      </c>
      <c r="AC10" s="437">
        <v>0</v>
      </c>
      <c r="AD10" s="438">
        <v>0</v>
      </c>
      <c r="AE10" s="236">
        <f t="shared" si="3"/>
        <v>0</v>
      </c>
      <c r="AF10" s="239" t="s">
        <v>1226</v>
      </c>
      <c r="AG10" s="10">
        <v>0</v>
      </c>
      <c r="AH10" s="10">
        <v>0</v>
      </c>
      <c r="AI10" s="238">
        <f>+AG10</f>
        <v>0</v>
      </c>
      <c r="AJ10" s="239" t="s">
        <v>1226</v>
      </c>
      <c r="AK10" s="240"/>
      <c r="AL10" s="222">
        <v>0</v>
      </c>
      <c r="AM10" s="223">
        <v>0</v>
      </c>
      <c r="AN10" s="238">
        <v>0</v>
      </c>
      <c r="AO10" s="239" t="s">
        <v>1226</v>
      </c>
      <c r="AP10" s="223">
        <v>0</v>
      </c>
      <c r="AQ10" s="224">
        <v>0</v>
      </c>
      <c r="AR10" s="238">
        <f>+AV10</f>
        <v>0</v>
      </c>
      <c r="AS10" s="239" t="s">
        <v>1226</v>
      </c>
      <c r="AT10" s="226">
        <v>0</v>
      </c>
      <c r="AU10" s="227">
        <v>0</v>
      </c>
      <c r="AV10" s="226">
        <v>0</v>
      </c>
      <c r="AW10" s="241">
        <v>1</v>
      </c>
      <c r="AX10" s="857" t="s">
        <v>1226</v>
      </c>
      <c r="AY10" s="166">
        <f>+BA10</f>
        <v>1</v>
      </c>
      <c r="AZ10" s="857" t="s">
        <v>1226</v>
      </c>
      <c r="BA10" s="166">
        <f>+BC10</f>
        <v>1</v>
      </c>
      <c r="BB10" s="857" t="s">
        <v>1226</v>
      </c>
      <c r="BC10" s="166">
        <f>+BE10</f>
        <v>1</v>
      </c>
      <c r="BD10" s="857" t="s">
        <v>1226</v>
      </c>
      <c r="BE10" s="166">
        <f>+BG10</f>
        <v>1</v>
      </c>
      <c r="BF10" s="857" t="s">
        <v>1226</v>
      </c>
      <c r="BG10" s="166">
        <f>+BI10</f>
        <v>1</v>
      </c>
      <c r="BH10" s="857" t="s">
        <v>1226</v>
      </c>
      <c r="BI10" s="166">
        <f>+BK10</f>
        <v>1</v>
      </c>
      <c r="BJ10" s="226">
        <v>0</v>
      </c>
      <c r="BK10" s="227">
        <v>1</v>
      </c>
      <c r="BL10" s="392">
        <f t="shared" si="4"/>
        <v>0</v>
      </c>
      <c r="BM10" s="166">
        <f>+BK10</f>
        <v>1</v>
      </c>
      <c r="BN10" s="392">
        <f t="shared" si="5"/>
        <v>0</v>
      </c>
      <c r="BO10" s="166">
        <f>+BM10</f>
        <v>1</v>
      </c>
      <c r="BP10" s="249"/>
      <c r="BQ10" s="239"/>
      <c r="BR10" s="249"/>
      <c r="BS10" s="239"/>
      <c r="BT10" s="242"/>
      <c r="BU10" s="231"/>
      <c r="BV10" s="232"/>
      <c r="BW10" s="231"/>
      <c r="BX10" s="231"/>
      <c r="BY10" s="231"/>
      <c r="BZ10" s="232"/>
      <c r="CA10" s="231"/>
      <c r="CB10" s="232"/>
      <c r="CC10" s="231"/>
      <c r="CD10" s="232"/>
      <c r="CE10" s="231"/>
      <c r="CF10" s="232"/>
      <c r="CG10" s="231"/>
      <c r="CH10" s="232"/>
      <c r="CI10" s="233"/>
      <c r="CJ10" s="235"/>
      <c r="CK10" s="235"/>
    </row>
    <row r="11" spans="1:91" ht="16.5">
      <c r="A11" t="s">
        <v>2533</v>
      </c>
      <c r="B11" s="213">
        <v>0</v>
      </c>
      <c r="D11" s="219" t="s">
        <v>848</v>
      </c>
      <c r="E11" s="213" t="s">
        <v>821</v>
      </c>
      <c r="G11" s="213" t="s">
        <v>890</v>
      </c>
      <c r="H11" s="390" t="s">
        <v>2380</v>
      </c>
      <c r="I11" s="223">
        <v>0</v>
      </c>
      <c r="J11" s="223">
        <v>0</v>
      </c>
      <c r="K11" s="238">
        <f t="shared" si="0"/>
        <v>0</v>
      </c>
      <c r="L11" s="239" t="s">
        <v>1226</v>
      </c>
      <c r="M11" s="223">
        <v>0</v>
      </c>
      <c r="N11" s="224">
        <v>0</v>
      </c>
      <c r="O11" s="223">
        <v>0</v>
      </c>
      <c r="P11" s="224">
        <v>0</v>
      </c>
      <c r="Q11" s="223">
        <v>0</v>
      </c>
      <c r="R11" s="224">
        <v>0</v>
      </c>
      <c r="S11" s="223">
        <v>0</v>
      </c>
      <c r="T11" s="224">
        <v>0</v>
      </c>
      <c r="U11" s="392">
        <f t="shared" si="1"/>
        <v>0</v>
      </c>
      <c r="V11" s="166" t="s">
        <v>1226</v>
      </c>
      <c r="W11" s="222">
        <v>0</v>
      </c>
      <c r="X11" s="224">
        <v>0</v>
      </c>
      <c r="Y11" s="10">
        <v>0</v>
      </c>
      <c r="Z11" s="4">
        <v>0</v>
      </c>
      <c r="AA11" s="392">
        <f t="shared" si="2"/>
        <v>0</v>
      </c>
      <c r="AB11" s="164" t="s">
        <v>1226</v>
      </c>
      <c r="AC11" s="437">
        <v>0</v>
      </c>
      <c r="AD11" s="438">
        <v>0</v>
      </c>
      <c r="AE11" s="236">
        <f t="shared" si="3"/>
        <v>0</v>
      </c>
      <c r="AF11" s="239" t="s">
        <v>1226</v>
      </c>
      <c r="AG11" s="10">
        <v>0</v>
      </c>
      <c r="AH11" s="10">
        <v>0</v>
      </c>
      <c r="AI11" s="238">
        <f>+AG11</f>
        <v>0</v>
      </c>
      <c r="AJ11" s="239" t="s">
        <v>1226</v>
      </c>
      <c r="AK11" s="240"/>
      <c r="AL11" s="222">
        <v>0</v>
      </c>
      <c r="AM11" s="223">
        <v>0</v>
      </c>
      <c r="AN11" s="238">
        <v>0</v>
      </c>
      <c r="AO11" s="239" t="s">
        <v>1226</v>
      </c>
      <c r="AP11" s="223" t="s">
        <v>52</v>
      </c>
      <c r="AQ11" s="224">
        <v>0</v>
      </c>
      <c r="AR11" s="238" t="str">
        <f>+AV11</f>
        <v>?</v>
      </c>
      <c r="AS11" s="239" t="s">
        <v>1226</v>
      </c>
      <c r="AT11" s="238">
        <f>+BT11</f>
        <v>0</v>
      </c>
      <c r="AU11" s="239" t="s">
        <v>1226</v>
      </c>
      <c r="AV11" s="226" t="s">
        <v>52</v>
      </c>
      <c r="AW11" s="227">
        <v>0</v>
      </c>
      <c r="AX11" s="392">
        <v>0</v>
      </c>
      <c r="AY11" s="166" t="s">
        <v>1226</v>
      </c>
      <c r="AZ11" s="392">
        <v>0</v>
      </c>
      <c r="BA11" s="166" t="s">
        <v>1226</v>
      </c>
      <c r="BB11" s="226">
        <v>0</v>
      </c>
      <c r="BC11" s="227">
        <v>0</v>
      </c>
      <c r="BD11" s="392">
        <v>0</v>
      </c>
      <c r="BE11" s="166" t="s">
        <v>1226</v>
      </c>
      <c r="BF11" s="392">
        <v>0</v>
      </c>
      <c r="BG11" s="166" t="s">
        <v>1226</v>
      </c>
      <c r="BH11" s="392">
        <v>0</v>
      </c>
      <c r="BI11" s="166" t="s">
        <v>1226</v>
      </c>
      <c r="BJ11" s="226">
        <v>0</v>
      </c>
      <c r="BK11" s="227">
        <v>0</v>
      </c>
      <c r="BL11" s="392">
        <f t="shared" si="4"/>
        <v>0</v>
      </c>
      <c r="BM11" s="166" t="s">
        <v>1226</v>
      </c>
      <c r="BN11" s="392">
        <f t="shared" si="5"/>
        <v>0</v>
      </c>
      <c r="BO11" s="166" t="s">
        <v>1226</v>
      </c>
      <c r="BP11" s="249"/>
      <c r="BQ11" s="239"/>
      <c r="BR11" s="249"/>
      <c r="BS11" s="239"/>
      <c r="BT11" s="228"/>
      <c r="BU11" s="231"/>
      <c r="BV11" s="232"/>
      <c r="BW11" s="231"/>
      <c r="BX11" s="231"/>
      <c r="BY11" s="231"/>
      <c r="BZ11" s="232"/>
      <c r="CA11" s="231"/>
      <c r="CB11" s="232"/>
      <c r="CC11" s="231"/>
      <c r="CD11" s="232"/>
      <c r="CE11" s="231"/>
      <c r="CF11" s="232"/>
      <c r="CG11" s="231"/>
      <c r="CH11" s="232"/>
      <c r="CI11" s="233" t="s">
        <v>501</v>
      </c>
      <c r="CJ11" s="235"/>
      <c r="CK11" s="235"/>
    </row>
    <row r="12" spans="1:91" ht="16.5">
      <c r="A12" t="s">
        <v>2533</v>
      </c>
      <c r="B12" s="61" t="s">
        <v>1592</v>
      </c>
      <c r="D12" s="219" t="s">
        <v>848</v>
      </c>
      <c r="E12" s="213" t="s">
        <v>821</v>
      </c>
      <c r="G12" s="213" t="s">
        <v>890</v>
      </c>
      <c r="H12" s="390" t="s">
        <v>2383</v>
      </c>
      <c r="I12" s="223">
        <v>0</v>
      </c>
      <c r="J12" s="223">
        <v>0</v>
      </c>
      <c r="K12" s="238">
        <f t="shared" si="0"/>
        <v>0</v>
      </c>
      <c r="L12" s="239" t="s">
        <v>1226</v>
      </c>
      <c r="M12" s="223">
        <v>0</v>
      </c>
      <c r="N12" s="224">
        <v>0</v>
      </c>
      <c r="O12" s="223">
        <v>0</v>
      </c>
      <c r="P12" s="224">
        <v>0</v>
      </c>
      <c r="Q12" s="223">
        <v>0</v>
      </c>
      <c r="R12" s="224">
        <v>0</v>
      </c>
      <c r="S12" s="223">
        <v>0</v>
      </c>
      <c r="T12" s="224">
        <v>0</v>
      </c>
      <c r="U12" s="392">
        <f t="shared" si="1"/>
        <v>0</v>
      </c>
      <c r="V12" s="166" t="s">
        <v>1226</v>
      </c>
      <c r="W12" s="222">
        <v>0</v>
      </c>
      <c r="X12" s="224">
        <v>0</v>
      </c>
      <c r="Y12" s="10">
        <v>0</v>
      </c>
      <c r="Z12" s="4">
        <v>0</v>
      </c>
      <c r="AA12" s="392">
        <f t="shared" si="2"/>
        <v>0</v>
      </c>
      <c r="AB12" s="164" t="s">
        <v>1226</v>
      </c>
      <c r="AC12" s="437">
        <v>0</v>
      </c>
      <c r="AD12" s="438">
        <v>0</v>
      </c>
      <c r="AE12" s="236">
        <f t="shared" si="3"/>
        <v>0</v>
      </c>
      <c r="AF12" s="239" t="s">
        <v>1226</v>
      </c>
      <c r="AG12" s="10">
        <v>0</v>
      </c>
      <c r="AH12" s="10">
        <v>0</v>
      </c>
      <c r="AI12" s="3">
        <v>0</v>
      </c>
      <c r="AJ12" s="4">
        <v>0</v>
      </c>
      <c r="AK12" s="240"/>
      <c r="AL12" s="222">
        <v>0</v>
      </c>
      <c r="AM12" s="223">
        <v>0</v>
      </c>
      <c r="AN12" s="238">
        <v>0</v>
      </c>
      <c r="AO12" s="239" t="s">
        <v>1226</v>
      </c>
      <c r="AP12" s="223">
        <v>0</v>
      </c>
      <c r="AQ12" s="224">
        <v>0</v>
      </c>
      <c r="AR12" s="238">
        <f>+AV12</f>
        <v>0</v>
      </c>
      <c r="AS12" s="239" t="s">
        <v>1226</v>
      </c>
      <c r="AT12" s="222">
        <v>0</v>
      </c>
      <c r="AU12" s="224">
        <v>0</v>
      </c>
      <c r="AV12" s="226">
        <v>0</v>
      </c>
      <c r="AW12" s="227">
        <v>0</v>
      </c>
      <c r="AX12" s="392">
        <v>0</v>
      </c>
      <c r="AY12" s="166" t="s">
        <v>1226</v>
      </c>
      <c r="AZ12" s="392">
        <v>0</v>
      </c>
      <c r="BA12" s="166" t="s">
        <v>1226</v>
      </c>
      <c r="BB12" s="226">
        <v>0</v>
      </c>
      <c r="BC12" s="227">
        <v>0</v>
      </c>
      <c r="BD12" s="392">
        <v>0</v>
      </c>
      <c r="BE12" s="166" t="s">
        <v>1226</v>
      </c>
      <c r="BF12" s="392">
        <v>0</v>
      </c>
      <c r="BG12" s="166" t="s">
        <v>1226</v>
      </c>
      <c r="BH12" s="392">
        <v>0</v>
      </c>
      <c r="BI12" s="166" t="s">
        <v>1226</v>
      </c>
      <c r="BJ12" s="226">
        <v>0</v>
      </c>
      <c r="BK12" s="227">
        <v>0</v>
      </c>
      <c r="BL12" s="392">
        <f t="shared" si="4"/>
        <v>0</v>
      </c>
      <c r="BM12" s="166" t="s">
        <v>1226</v>
      </c>
      <c r="BN12" s="392">
        <f t="shared" si="5"/>
        <v>0</v>
      </c>
      <c r="BO12" s="166" t="s">
        <v>1226</v>
      </c>
      <c r="BP12" s="249"/>
      <c r="BQ12" s="239"/>
      <c r="BR12" s="153">
        <v>0</v>
      </c>
      <c r="BS12" s="227">
        <v>0</v>
      </c>
      <c r="CI12" s="247" t="s">
        <v>150</v>
      </c>
    </row>
    <row r="13" spans="1:91" ht="16.5">
      <c r="A13" t="s">
        <v>2533</v>
      </c>
      <c r="B13" s="213">
        <v>0</v>
      </c>
      <c r="D13" s="219" t="s">
        <v>848</v>
      </c>
      <c r="E13" s="213" t="s">
        <v>821</v>
      </c>
      <c r="G13" s="213" t="s">
        <v>890</v>
      </c>
      <c r="H13" s="390" t="s">
        <v>2382</v>
      </c>
      <c r="I13" s="223">
        <v>0</v>
      </c>
      <c r="J13" s="223">
        <v>0</v>
      </c>
      <c r="K13" s="238">
        <f t="shared" si="0"/>
        <v>0</v>
      </c>
      <c r="L13" s="239" t="s">
        <v>1226</v>
      </c>
      <c r="M13" s="223">
        <v>0</v>
      </c>
      <c r="N13" s="224">
        <v>0</v>
      </c>
      <c r="O13" s="223">
        <v>0</v>
      </c>
      <c r="P13" s="224">
        <v>0</v>
      </c>
      <c r="Q13" s="223">
        <v>0</v>
      </c>
      <c r="R13" s="224">
        <v>0</v>
      </c>
      <c r="S13" s="223">
        <v>0</v>
      </c>
      <c r="T13" s="224">
        <v>0</v>
      </c>
      <c r="U13" s="392">
        <f t="shared" si="1"/>
        <v>0</v>
      </c>
      <c r="V13" s="166" t="s">
        <v>1226</v>
      </c>
      <c r="W13" s="222">
        <v>0</v>
      </c>
      <c r="X13" s="224">
        <v>0</v>
      </c>
      <c r="Y13" s="10">
        <v>0</v>
      </c>
      <c r="Z13" s="4">
        <v>0</v>
      </c>
      <c r="AA13" s="392">
        <f t="shared" si="2"/>
        <v>0</v>
      </c>
      <c r="AB13" s="164" t="s">
        <v>1226</v>
      </c>
      <c r="AC13" s="437">
        <v>0</v>
      </c>
      <c r="AD13" s="438">
        <v>0</v>
      </c>
      <c r="AE13" s="236">
        <f t="shared" si="3"/>
        <v>0</v>
      </c>
      <c r="AF13" s="239" t="s">
        <v>1226</v>
      </c>
      <c r="AG13" s="10">
        <v>0</v>
      </c>
      <c r="AH13" s="10">
        <v>0</v>
      </c>
      <c r="AI13" s="238">
        <f t="shared" ref="AI13:AI18" si="6">+AG13</f>
        <v>0</v>
      </c>
      <c r="AJ13" s="239" t="s">
        <v>1226</v>
      </c>
      <c r="AK13" s="240"/>
      <c r="AL13" s="381">
        <v>0</v>
      </c>
      <c r="AM13" s="423" t="s">
        <v>1226</v>
      </c>
      <c r="AN13" s="381">
        <v>0</v>
      </c>
      <c r="AO13" s="423" t="s">
        <v>1226</v>
      </c>
      <c r="AP13" s="223">
        <v>1</v>
      </c>
      <c r="AQ13" s="224">
        <v>0</v>
      </c>
      <c r="AR13" s="222">
        <v>0</v>
      </c>
      <c r="AS13" s="224">
        <v>0</v>
      </c>
      <c r="AT13" s="222">
        <v>0</v>
      </c>
      <c r="AU13" s="224">
        <v>0</v>
      </c>
      <c r="AV13" s="226">
        <v>0</v>
      </c>
      <c r="AW13" s="227">
        <v>0</v>
      </c>
      <c r="AX13" s="392">
        <v>0</v>
      </c>
      <c r="AY13" s="166" t="s">
        <v>1226</v>
      </c>
      <c r="AZ13" s="392">
        <v>0</v>
      </c>
      <c r="BA13" s="166" t="s">
        <v>1226</v>
      </c>
      <c r="BB13" s="226">
        <v>0</v>
      </c>
      <c r="BC13" s="227">
        <v>0</v>
      </c>
      <c r="BD13" s="392">
        <v>0</v>
      </c>
      <c r="BE13" s="166" t="s">
        <v>1226</v>
      </c>
      <c r="BF13" s="392">
        <v>0</v>
      </c>
      <c r="BG13" s="166" t="s">
        <v>1226</v>
      </c>
      <c r="BH13" s="392">
        <v>0</v>
      </c>
      <c r="BI13" s="166" t="s">
        <v>1226</v>
      </c>
      <c r="BJ13" s="226">
        <v>0</v>
      </c>
      <c r="BK13" s="227">
        <v>0</v>
      </c>
      <c r="BL13" s="392">
        <f t="shared" si="4"/>
        <v>0</v>
      </c>
      <c r="BM13" s="166" t="s">
        <v>1226</v>
      </c>
      <c r="BN13" s="392">
        <f t="shared" si="5"/>
        <v>0</v>
      </c>
      <c r="BO13" s="166" t="s">
        <v>1226</v>
      </c>
      <c r="BP13" s="249"/>
      <c r="BQ13" s="239"/>
      <c r="BR13" s="249"/>
      <c r="BS13" s="239"/>
      <c r="BT13" s="228"/>
      <c r="BU13" s="231"/>
      <c r="BV13" s="232"/>
      <c r="BW13" s="231"/>
      <c r="BX13" s="231"/>
      <c r="BY13" s="231"/>
      <c r="BZ13" s="232"/>
      <c r="CA13" s="231"/>
      <c r="CB13" s="232"/>
      <c r="CC13" s="231"/>
      <c r="CD13" s="232"/>
      <c r="CE13" s="231"/>
      <c r="CF13" s="232"/>
      <c r="CG13" s="231"/>
      <c r="CH13" s="232"/>
      <c r="CI13" s="233" t="s">
        <v>501</v>
      </c>
      <c r="CJ13" s="235"/>
      <c r="CK13" s="235"/>
    </row>
    <row r="14" spans="1:91" ht="16.5">
      <c r="A14" t="s">
        <v>2533</v>
      </c>
      <c r="B14" s="61" t="s">
        <v>1592</v>
      </c>
      <c r="D14" s="219" t="s">
        <v>848</v>
      </c>
      <c r="E14" t="s">
        <v>819</v>
      </c>
      <c r="F14"/>
      <c r="G14" s="213" t="s">
        <v>890</v>
      </c>
      <c r="H14" s="390" t="s">
        <v>2555</v>
      </c>
      <c r="I14" s="223">
        <v>0</v>
      </c>
      <c r="J14" s="223">
        <v>0</v>
      </c>
      <c r="K14" s="238">
        <f t="shared" si="0"/>
        <v>0</v>
      </c>
      <c r="L14" s="239" t="s">
        <v>1226</v>
      </c>
      <c r="M14" s="223">
        <v>0</v>
      </c>
      <c r="N14" s="224">
        <v>0</v>
      </c>
      <c r="O14" s="223">
        <v>0</v>
      </c>
      <c r="P14" s="224">
        <v>0</v>
      </c>
      <c r="Q14" s="223">
        <v>0</v>
      </c>
      <c r="R14" s="224">
        <v>0</v>
      </c>
      <c r="S14" s="223">
        <v>0</v>
      </c>
      <c r="T14" s="224">
        <v>0</v>
      </c>
      <c r="U14" s="392">
        <f t="shared" si="1"/>
        <v>0</v>
      </c>
      <c r="V14" s="166" t="s">
        <v>1226</v>
      </c>
      <c r="W14" s="222">
        <v>0</v>
      </c>
      <c r="X14" s="224">
        <v>0</v>
      </c>
      <c r="Y14" s="10">
        <v>0</v>
      </c>
      <c r="Z14" s="4">
        <v>0</v>
      </c>
      <c r="AA14" s="392">
        <f t="shared" si="2"/>
        <v>0</v>
      </c>
      <c r="AB14" s="164" t="s">
        <v>1226</v>
      </c>
      <c r="AC14" s="437">
        <v>0</v>
      </c>
      <c r="AD14" s="438">
        <v>0</v>
      </c>
      <c r="AE14" s="236">
        <f t="shared" si="3"/>
        <v>0</v>
      </c>
      <c r="AF14" s="239" t="s">
        <v>1226</v>
      </c>
      <c r="AG14" s="10">
        <v>0</v>
      </c>
      <c r="AH14" s="10">
        <v>0</v>
      </c>
      <c r="AI14" s="238">
        <f t="shared" si="6"/>
        <v>0</v>
      </c>
      <c r="AJ14" s="239" t="s">
        <v>1226</v>
      </c>
      <c r="AK14" s="240"/>
      <c r="AL14" s="222">
        <v>0</v>
      </c>
      <c r="AM14" s="223">
        <v>0</v>
      </c>
      <c r="AN14" s="238">
        <v>0</v>
      </c>
      <c r="AO14" s="239" t="s">
        <v>1226</v>
      </c>
      <c r="AP14" s="223">
        <v>0</v>
      </c>
      <c r="AQ14" s="224">
        <v>0</v>
      </c>
      <c r="AR14" s="223">
        <v>0</v>
      </c>
      <c r="AS14" s="224">
        <v>0</v>
      </c>
      <c r="AT14" s="238">
        <f>+BT14</f>
        <v>0</v>
      </c>
      <c r="AU14" s="239" t="s">
        <v>1226</v>
      </c>
      <c r="AV14" s="153">
        <v>0</v>
      </c>
      <c r="AW14" s="227">
        <v>0</v>
      </c>
      <c r="AX14" s="392">
        <v>0</v>
      </c>
      <c r="AY14" s="166" t="s">
        <v>1226</v>
      </c>
      <c r="AZ14" s="392">
        <v>0</v>
      </c>
      <c r="BA14" s="166" t="s">
        <v>1226</v>
      </c>
      <c r="BB14" s="238">
        <v>0</v>
      </c>
      <c r="BC14" s="239" t="s">
        <v>1226</v>
      </c>
      <c r="BD14" s="392">
        <v>0</v>
      </c>
      <c r="BE14" s="166" t="s">
        <v>1226</v>
      </c>
      <c r="BF14" s="392">
        <v>0</v>
      </c>
      <c r="BG14" s="166" t="s">
        <v>1226</v>
      </c>
      <c r="BH14" s="392">
        <v>0</v>
      </c>
      <c r="BI14" s="166" t="s">
        <v>1226</v>
      </c>
      <c r="BJ14" s="153">
        <v>0</v>
      </c>
      <c r="BK14" s="227">
        <v>0</v>
      </c>
      <c r="BL14" s="392">
        <f t="shared" si="4"/>
        <v>0</v>
      </c>
      <c r="BM14" s="166" t="s">
        <v>1226</v>
      </c>
      <c r="BN14" s="392">
        <f t="shared" si="5"/>
        <v>0</v>
      </c>
      <c r="BO14" s="166" t="s">
        <v>1226</v>
      </c>
      <c r="BP14" s="249"/>
      <c r="BQ14" s="239"/>
      <c r="BR14" s="249"/>
      <c r="BS14" s="239"/>
      <c r="BT14" s="228"/>
      <c r="BU14" s="231"/>
      <c r="BV14" s="232"/>
      <c r="BW14" s="231"/>
      <c r="BX14" s="231"/>
      <c r="BY14" s="231"/>
      <c r="BZ14" s="232"/>
      <c r="CA14" s="231"/>
      <c r="CB14" s="232"/>
      <c r="CC14" s="231"/>
      <c r="CD14" s="232"/>
      <c r="CE14" s="231"/>
      <c r="CF14" s="232"/>
      <c r="CG14" s="231"/>
      <c r="CH14" s="232"/>
      <c r="CI14" s="247" t="s">
        <v>150</v>
      </c>
      <c r="CJ14" s="235"/>
      <c r="CK14" s="235"/>
    </row>
    <row r="15" spans="1:91" ht="16.5">
      <c r="A15" t="s">
        <v>2533</v>
      </c>
      <c r="B15" s="61" t="s">
        <v>1592</v>
      </c>
      <c r="D15" s="219" t="s">
        <v>848</v>
      </c>
      <c r="E15" t="s">
        <v>871</v>
      </c>
      <c r="F15"/>
      <c r="G15" s="213" t="s">
        <v>890</v>
      </c>
      <c r="H15" s="390" t="s">
        <v>2556</v>
      </c>
      <c r="I15" s="223">
        <v>0</v>
      </c>
      <c r="J15" s="223">
        <v>0</v>
      </c>
      <c r="K15" s="238">
        <f t="shared" si="0"/>
        <v>0</v>
      </c>
      <c r="L15" s="239" t="s">
        <v>1226</v>
      </c>
      <c r="M15" s="223">
        <v>0</v>
      </c>
      <c r="N15" s="224">
        <v>0</v>
      </c>
      <c r="O15" s="223">
        <v>0</v>
      </c>
      <c r="P15" s="224">
        <v>0</v>
      </c>
      <c r="Q15" s="223">
        <v>0</v>
      </c>
      <c r="R15" s="224">
        <v>0</v>
      </c>
      <c r="S15" s="223">
        <v>0</v>
      </c>
      <c r="T15" s="224">
        <v>0</v>
      </c>
      <c r="U15" s="392">
        <f t="shared" si="1"/>
        <v>0</v>
      </c>
      <c r="V15" s="166" t="s">
        <v>1226</v>
      </c>
      <c r="W15" s="222">
        <v>0</v>
      </c>
      <c r="X15" s="224">
        <v>0</v>
      </c>
      <c r="Y15" s="10">
        <v>0</v>
      </c>
      <c r="Z15" s="4">
        <v>0</v>
      </c>
      <c r="AA15" s="392">
        <f t="shared" si="2"/>
        <v>0</v>
      </c>
      <c r="AB15" s="164" t="s">
        <v>1226</v>
      </c>
      <c r="AC15" s="437">
        <v>0</v>
      </c>
      <c r="AD15" s="438">
        <v>0</v>
      </c>
      <c r="AE15" s="236">
        <f t="shared" si="3"/>
        <v>0</v>
      </c>
      <c r="AF15" s="239" t="s">
        <v>1226</v>
      </c>
      <c r="AG15" s="10">
        <v>0</v>
      </c>
      <c r="AH15" s="10">
        <v>0</v>
      </c>
      <c r="AI15" s="238">
        <f t="shared" si="6"/>
        <v>0</v>
      </c>
      <c r="AJ15" s="239" t="s">
        <v>1226</v>
      </c>
      <c r="AK15" s="240"/>
      <c r="AL15" s="272">
        <v>0</v>
      </c>
      <c r="AM15" s="304">
        <v>2</v>
      </c>
      <c r="AN15" s="238">
        <v>0</v>
      </c>
      <c r="AO15" s="239" t="s">
        <v>1226</v>
      </c>
      <c r="AP15" s="223">
        <v>1</v>
      </c>
      <c r="AQ15" s="224">
        <v>0</v>
      </c>
      <c r="AR15" s="238">
        <f>+AV15</f>
        <v>0</v>
      </c>
      <c r="AS15" s="239" t="s">
        <v>1226</v>
      </c>
      <c r="AT15" s="222">
        <v>0</v>
      </c>
      <c r="AU15" s="224">
        <v>0</v>
      </c>
      <c r="AV15" s="226">
        <v>0</v>
      </c>
      <c r="AW15" s="227">
        <v>0</v>
      </c>
      <c r="AX15" s="392">
        <v>0</v>
      </c>
      <c r="AY15" s="166" t="s">
        <v>1226</v>
      </c>
      <c r="AZ15" s="392">
        <v>0</v>
      </c>
      <c r="BA15" s="166" t="s">
        <v>1226</v>
      </c>
      <c r="BB15" s="226">
        <v>0</v>
      </c>
      <c r="BC15" s="227">
        <v>0</v>
      </c>
      <c r="BD15" s="392">
        <v>0</v>
      </c>
      <c r="BE15" s="166" t="s">
        <v>1226</v>
      </c>
      <c r="BF15" s="392">
        <v>0</v>
      </c>
      <c r="BG15" s="166" t="s">
        <v>1226</v>
      </c>
      <c r="BH15" s="392">
        <v>0</v>
      </c>
      <c r="BI15" s="166" t="s">
        <v>1226</v>
      </c>
      <c r="BJ15" s="226">
        <v>0</v>
      </c>
      <c r="BK15" s="227">
        <v>0</v>
      </c>
      <c r="BL15" s="392">
        <f t="shared" si="4"/>
        <v>0</v>
      </c>
      <c r="BM15" s="166" t="s">
        <v>1226</v>
      </c>
      <c r="BN15" s="392">
        <f t="shared" si="5"/>
        <v>0</v>
      </c>
      <c r="BO15" s="166" t="s">
        <v>1226</v>
      </c>
      <c r="BP15" s="249"/>
      <c r="BQ15" s="239"/>
      <c r="BR15" s="153">
        <v>0</v>
      </c>
      <c r="BS15" s="227">
        <v>0</v>
      </c>
      <c r="BT15" s="228"/>
      <c r="BU15" s="231"/>
      <c r="BV15" s="232"/>
      <c r="BW15" s="231"/>
      <c r="BX15" s="231"/>
      <c r="BY15" s="231"/>
      <c r="BZ15" s="232"/>
      <c r="CA15" s="231"/>
      <c r="CB15" s="232"/>
      <c r="CC15" s="231"/>
      <c r="CD15" s="232"/>
      <c r="CE15" s="231"/>
      <c r="CF15" s="232"/>
      <c r="CG15" s="231"/>
      <c r="CH15" s="232"/>
      <c r="CI15" s="247" t="s">
        <v>150</v>
      </c>
      <c r="CJ15" s="235"/>
      <c r="CK15" s="235"/>
    </row>
    <row r="16" spans="1:91" ht="16.5">
      <c r="A16" t="s">
        <v>2533</v>
      </c>
      <c r="B16" s="61" t="s">
        <v>1610</v>
      </c>
      <c r="D16" s="219" t="s">
        <v>848</v>
      </c>
      <c r="E16" t="s">
        <v>819</v>
      </c>
      <c r="F16"/>
      <c r="G16" s="213" t="s">
        <v>890</v>
      </c>
      <c r="H16" s="390" t="s">
        <v>2384</v>
      </c>
      <c r="I16" s="223">
        <v>0</v>
      </c>
      <c r="J16" s="223">
        <v>0</v>
      </c>
      <c r="K16" s="238">
        <f t="shared" si="0"/>
        <v>0</v>
      </c>
      <c r="L16" s="239" t="s">
        <v>1226</v>
      </c>
      <c r="M16" s="223">
        <v>0</v>
      </c>
      <c r="N16" s="224">
        <v>0</v>
      </c>
      <c r="O16" s="223">
        <v>0</v>
      </c>
      <c r="P16" s="224">
        <v>0</v>
      </c>
      <c r="Q16" s="223">
        <v>0</v>
      </c>
      <c r="R16" s="224">
        <v>0</v>
      </c>
      <c r="S16" s="223">
        <v>0</v>
      </c>
      <c r="T16" s="224">
        <v>0</v>
      </c>
      <c r="U16" s="392">
        <f t="shared" si="1"/>
        <v>0</v>
      </c>
      <c r="V16" s="166" t="s">
        <v>1226</v>
      </c>
      <c r="W16" s="222">
        <v>0</v>
      </c>
      <c r="X16" s="224">
        <v>0</v>
      </c>
      <c r="Y16" s="10">
        <v>0</v>
      </c>
      <c r="Z16" s="4">
        <v>0</v>
      </c>
      <c r="AA16" s="392">
        <f t="shared" si="2"/>
        <v>0</v>
      </c>
      <c r="AB16" s="164" t="s">
        <v>1226</v>
      </c>
      <c r="AC16" s="437">
        <v>0</v>
      </c>
      <c r="AD16" s="438">
        <v>0</v>
      </c>
      <c r="AE16" s="236">
        <f t="shared" si="3"/>
        <v>0</v>
      </c>
      <c r="AF16" s="239" t="s">
        <v>1226</v>
      </c>
      <c r="AG16" s="10">
        <v>0</v>
      </c>
      <c r="AH16" s="10">
        <v>0</v>
      </c>
      <c r="AI16" s="238">
        <f t="shared" si="6"/>
        <v>0</v>
      </c>
      <c r="AJ16" s="239" t="s">
        <v>1226</v>
      </c>
      <c r="AK16" s="240"/>
      <c r="AL16" s="222">
        <v>0</v>
      </c>
      <c r="AM16" s="223">
        <v>0</v>
      </c>
      <c r="AN16" s="238">
        <v>0</v>
      </c>
      <c r="AO16" s="239" t="s">
        <v>1226</v>
      </c>
      <c r="AP16" s="223">
        <v>0</v>
      </c>
      <c r="AQ16" s="224">
        <v>0</v>
      </c>
      <c r="AR16" s="223">
        <v>0</v>
      </c>
      <c r="AS16" s="224">
        <v>0</v>
      </c>
      <c r="AT16" s="238">
        <f>+BT16</f>
        <v>0</v>
      </c>
      <c r="AU16" s="239" t="s">
        <v>1226</v>
      </c>
      <c r="AV16" s="153">
        <v>0</v>
      </c>
      <c r="AW16" s="227">
        <v>0</v>
      </c>
      <c r="AX16" s="392">
        <v>0</v>
      </c>
      <c r="AY16" s="166" t="s">
        <v>1226</v>
      </c>
      <c r="AZ16" s="392">
        <v>0</v>
      </c>
      <c r="BA16" s="166" t="s">
        <v>1226</v>
      </c>
      <c r="BB16" s="226">
        <v>0</v>
      </c>
      <c r="BC16" s="227">
        <v>0</v>
      </c>
      <c r="BD16" s="392">
        <v>0</v>
      </c>
      <c r="BE16" s="166" t="s">
        <v>1226</v>
      </c>
      <c r="BF16" s="392">
        <v>0</v>
      </c>
      <c r="BG16" s="166" t="s">
        <v>1226</v>
      </c>
      <c r="BH16" s="392">
        <v>0</v>
      </c>
      <c r="BI16" s="166" t="s">
        <v>1226</v>
      </c>
      <c r="BJ16" s="153">
        <v>0</v>
      </c>
      <c r="BK16" s="227">
        <v>0</v>
      </c>
      <c r="BL16" s="392">
        <f t="shared" si="4"/>
        <v>0</v>
      </c>
      <c r="BM16" s="166" t="s">
        <v>1226</v>
      </c>
      <c r="BN16" s="392">
        <f t="shared" si="5"/>
        <v>0</v>
      </c>
      <c r="BO16" s="166" t="s">
        <v>1226</v>
      </c>
      <c r="BP16" s="249"/>
      <c r="BQ16" s="239"/>
      <c r="BR16" s="153">
        <v>0</v>
      </c>
      <c r="BS16" s="227">
        <v>0</v>
      </c>
      <c r="BT16" s="228"/>
      <c r="BU16" s="231"/>
      <c r="BV16" s="232"/>
      <c r="BW16" s="231"/>
      <c r="BX16" s="231"/>
      <c r="BY16" s="231"/>
      <c r="BZ16" s="232"/>
      <c r="CA16" s="231"/>
      <c r="CB16" s="232"/>
      <c r="CC16" s="231"/>
      <c r="CD16" s="232"/>
      <c r="CE16" s="231"/>
      <c r="CF16" s="232"/>
      <c r="CG16" s="231"/>
      <c r="CH16" s="232"/>
      <c r="CI16" s="247"/>
      <c r="CJ16" s="235"/>
      <c r="CK16" s="235"/>
    </row>
    <row r="17" spans="1:91" ht="16.5">
      <c r="A17" t="s">
        <v>2533</v>
      </c>
      <c r="B17" s="61" t="s">
        <v>1592</v>
      </c>
      <c r="D17" s="219" t="s">
        <v>848</v>
      </c>
      <c r="E17" t="s">
        <v>819</v>
      </c>
      <c r="F17"/>
      <c r="G17" s="213" t="s">
        <v>890</v>
      </c>
      <c r="H17" s="390" t="s">
        <v>2403</v>
      </c>
      <c r="I17" s="223">
        <v>0</v>
      </c>
      <c r="J17" s="223">
        <v>0</v>
      </c>
      <c r="K17" s="238">
        <f t="shared" si="0"/>
        <v>0</v>
      </c>
      <c r="L17" s="239" t="s">
        <v>1226</v>
      </c>
      <c r="M17" s="223">
        <v>0</v>
      </c>
      <c r="N17" s="224">
        <v>0</v>
      </c>
      <c r="O17" s="223">
        <v>0</v>
      </c>
      <c r="P17" s="224">
        <v>0</v>
      </c>
      <c r="Q17" s="223">
        <v>1</v>
      </c>
      <c r="R17" s="224">
        <v>0</v>
      </c>
      <c r="S17" s="223">
        <v>0</v>
      </c>
      <c r="T17" s="224">
        <v>0</v>
      </c>
      <c r="U17" s="392">
        <f t="shared" si="1"/>
        <v>0</v>
      </c>
      <c r="V17" s="166" t="s">
        <v>1226</v>
      </c>
      <c r="W17" s="222">
        <v>0</v>
      </c>
      <c r="X17" s="224">
        <v>0</v>
      </c>
      <c r="Y17" s="10">
        <v>0</v>
      </c>
      <c r="Z17" s="4">
        <v>0</v>
      </c>
      <c r="AA17" s="392">
        <f t="shared" si="2"/>
        <v>0</v>
      </c>
      <c r="AB17" s="164" t="s">
        <v>1226</v>
      </c>
      <c r="AC17" s="437">
        <v>0</v>
      </c>
      <c r="AD17" s="438">
        <v>0</v>
      </c>
      <c r="AE17" s="236">
        <f t="shared" si="3"/>
        <v>0</v>
      </c>
      <c r="AF17" s="239" t="s">
        <v>1226</v>
      </c>
      <c r="AG17" s="10">
        <v>0</v>
      </c>
      <c r="AH17" s="10">
        <v>0</v>
      </c>
      <c r="AI17" s="238">
        <f t="shared" si="6"/>
        <v>0</v>
      </c>
      <c r="AJ17" s="239" t="s">
        <v>1226</v>
      </c>
      <c r="AK17" s="240"/>
      <c r="AL17" s="222">
        <v>0</v>
      </c>
      <c r="AM17" s="223">
        <v>0</v>
      </c>
      <c r="AN17" s="238">
        <v>0</v>
      </c>
      <c r="AO17" s="239" t="s">
        <v>1226</v>
      </c>
      <c r="AP17" s="223">
        <v>0</v>
      </c>
      <c r="AQ17" s="224">
        <v>0</v>
      </c>
      <c r="AR17" s="223">
        <v>0</v>
      </c>
      <c r="AS17" s="224">
        <v>0</v>
      </c>
      <c r="AT17" s="223">
        <v>0</v>
      </c>
      <c r="AU17" s="224">
        <v>0</v>
      </c>
      <c r="AV17" s="153">
        <v>0</v>
      </c>
      <c r="AW17" s="227">
        <v>0</v>
      </c>
      <c r="AX17" s="392">
        <v>0</v>
      </c>
      <c r="AY17" s="166" t="s">
        <v>1226</v>
      </c>
      <c r="AZ17" s="392">
        <v>0</v>
      </c>
      <c r="BA17" s="166" t="s">
        <v>1226</v>
      </c>
      <c r="BB17" s="226">
        <v>0</v>
      </c>
      <c r="BC17" s="227">
        <v>0</v>
      </c>
      <c r="BD17" s="392">
        <v>0</v>
      </c>
      <c r="BE17" s="166" t="s">
        <v>1226</v>
      </c>
      <c r="BF17" s="392">
        <v>0</v>
      </c>
      <c r="BG17" s="166" t="s">
        <v>1226</v>
      </c>
      <c r="BH17" s="392">
        <v>0</v>
      </c>
      <c r="BI17" s="166" t="s">
        <v>1226</v>
      </c>
      <c r="BJ17" s="153">
        <v>0</v>
      </c>
      <c r="BK17" s="227">
        <v>0</v>
      </c>
      <c r="BL17" s="392">
        <f t="shared" si="4"/>
        <v>0</v>
      </c>
      <c r="BM17" s="166" t="s">
        <v>1226</v>
      </c>
      <c r="BN17" s="392">
        <f t="shared" si="5"/>
        <v>0</v>
      </c>
      <c r="BO17" s="166" t="s">
        <v>1226</v>
      </c>
      <c r="BP17" s="249"/>
      <c r="BQ17" s="239"/>
      <c r="BR17" s="153">
        <v>0</v>
      </c>
      <c r="BS17" s="227">
        <v>0</v>
      </c>
      <c r="BT17" s="228"/>
      <c r="BU17" s="231"/>
      <c r="BV17" s="232"/>
      <c r="BW17" s="231"/>
      <c r="BX17" s="231"/>
      <c r="BY17" s="231"/>
      <c r="BZ17" s="232"/>
      <c r="CA17" s="231"/>
      <c r="CB17" s="232"/>
      <c r="CC17" s="231"/>
      <c r="CD17" s="232"/>
      <c r="CE17" s="231"/>
      <c r="CF17" s="232"/>
      <c r="CG17" s="231"/>
      <c r="CH17" s="232"/>
      <c r="CI17" s="247" t="s">
        <v>150</v>
      </c>
      <c r="CJ17" s="235"/>
      <c r="CK17" s="235"/>
    </row>
    <row r="18" spans="1:91" ht="16.5">
      <c r="A18" t="s">
        <v>2533</v>
      </c>
      <c r="B18" s="61" t="s">
        <v>1592</v>
      </c>
      <c r="D18" s="219" t="s">
        <v>848</v>
      </c>
      <c r="E18" t="s">
        <v>819</v>
      </c>
      <c r="F18"/>
      <c r="G18" s="213" t="s">
        <v>890</v>
      </c>
      <c r="H18" s="390" t="s">
        <v>2404</v>
      </c>
      <c r="I18" s="223">
        <v>0</v>
      </c>
      <c r="J18" s="223">
        <v>0</v>
      </c>
      <c r="K18" s="238">
        <f t="shared" si="0"/>
        <v>0</v>
      </c>
      <c r="L18" s="239" t="s">
        <v>1226</v>
      </c>
      <c r="M18" s="223">
        <v>0</v>
      </c>
      <c r="N18" s="224">
        <v>0</v>
      </c>
      <c r="O18" s="223">
        <v>0</v>
      </c>
      <c r="P18" s="224">
        <v>0</v>
      </c>
      <c r="Q18" s="238">
        <f>+O18</f>
        <v>0</v>
      </c>
      <c r="R18" s="239" t="s">
        <v>1226</v>
      </c>
      <c r="S18" s="223">
        <v>0</v>
      </c>
      <c r="T18" s="224">
        <v>0</v>
      </c>
      <c r="U18" s="392">
        <f t="shared" si="1"/>
        <v>0</v>
      </c>
      <c r="V18" s="166" t="s">
        <v>1226</v>
      </c>
      <c r="W18" s="222">
        <v>0</v>
      </c>
      <c r="X18" s="224">
        <v>0</v>
      </c>
      <c r="Y18" s="10">
        <v>0</v>
      </c>
      <c r="Z18" s="4">
        <v>0</v>
      </c>
      <c r="AA18" s="392">
        <f t="shared" si="2"/>
        <v>0</v>
      </c>
      <c r="AB18" s="164" t="s">
        <v>1226</v>
      </c>
      <c r="AC18" s="437">
        <v>0</v>
      </c>
      <c r="AD18" s="438">
        <v>0</v>
      </c>
      <c r="AE18" s="236">
        <f t="shared" si="3"/>
        <v>0</v>
      </c>
      <c r="AF18" s="239" t="s">
        <v>1226</v>
      </c>
      <c r="AG18" s="10">
        <v>0</v>
      </c>
      <c r="AH18" s="10">
        <v>0</v>
      </c>
      <c r="AI18" s="238">
        <f t="shared" si="6"/>
        <v>0</v>
      </c>
      <c r="AJ18" s="239" t="s">
        <v>1226</v>
      </c>
      <c r="AK18" s="240"/>
      <c r="AL18" s="222">
        <v>0</v>
      </c>
      <c r="AM18" s="223">
        <v>0</v>
      </c>
      <c r="AN18" s="238">
        <v>0</v>
      </c>
      <c r="AO18" s="239" t="s">
        <v>1226</v>
      </c>
      <c r="AP18" s="223">
        <v>0</v>
      </c>
      <c r="AQ18" s="224">
        <v>0</v>
      </c>
      <c r="AR18" s="223">
        <v>0</v>
      </c>
      <c r="AS18" s="224">
        <v>0</v>
      </c>
      <c r="AT18" s="223">
        <v>0</v>
      </c>
      <c r="AU18" s="224">
        <v>0</v>
      </c>
      <c r="AV18" s="153">
        <v>0</v>
      </c>
      <c r="AW18" s="227">
        <v>0</v>
      </c>
      <c r="AX18" s="392">
        <v>0</v>
      </c>
      <c r="AY18" s="166" t="s">
        <v>1226</v>
      </c>
      <c r="AZ18" s="392">
        <v>0</v>
      </c>
      <c r="BA18" s="166" t="s">
        <v>1226</v>
      </c>
      <c r="BB18" s="226">
        <v>0</v>
      </c>
      <c r="BC18" s="227">
        <v>0</v>
      </c>
      <c r="BD18" s="392">
        <v>0</v>
      </c>
      <c r="BE18" s="166" t="s">
        <v>1226</v>
      </c>
      <c r="BF18" s="392">
        <v>0</v>
      </c>
      <c r="BG18" s="166" t="s">
        <v>1226</v>
      </c>
      <c r="BH18" s="392">
        <v>0</v>
      </c>
      <c r="BI18" s="166" t="s">
        <v>1226</v>
      </c>
      <c r="BJ18" s="153">
        <v>0</v>
      </c>
      <c r="BK18" s="227">
        <v>0</v>
      </c>
      <c r="BL18" s="392">
        <f t="shared" si="4"/>
        <v>0</v>
      </c>
      <c r="BM18" s="166" t="s">
        <v>1226</v>
      </c>
      <c r="BN18" s="392">
        <f t="shared" si="5"/>
        <v>0</v>
      </c>
      <c r="BO18" s="166" t="s">
        <v>1226</v>
      </c>
      <c r="BP18" s="249"/>
      <c r="BQ18" s="239"/>
      <c r="BR18" s="153">
        <v>0</v>
      </c>
      <c r="BS18" s="227">
        <v>0</v>
      </c>
      <c r="BT18" s="228"/>
      <c r="BU18" s="231"/>
      <c r="BV18" s="232"/>
      <c r="BW18" s="231"/>
      <c r="BX18" s="231"/>
      <c r="BY18" s="231"/>
      <c r="BZ18" s="232"/>
      <c r="CA18" s="231"/>
      <c r="CB18" s="232"/>
      <c r="CC18" s="231"/>
      <c r="CD18" s="232"/>
      <c r="CE18" s="231"/>
      <c r="CF18" s="232"/>
      <c r="CG18" s="231"/>
      <c r="CH18" s="232"/>
      <c r="CI18" s="247"/>
      <c r="CJ18" s="235"/>
      <c r="CK18" s="235"/>
    </row>
    <row r="19" spans="1:91" ht="16.5">
      <c r="A19" t="s">
        <v>2533</v>
      </c>
      <c r="B19" s="213">
        <v>0</v>
      </c>
      <c r="D19" s="213" t="s">
        <v>864</v>
      </c>
      <c r="E19" s="213" t="s">
        <v>821</v>
      </c>
      <c r="G19" s="219" t="s">
        <v>890</v>
      </c>
      <c r="H19" s="390" t="s">
        <v>2381</v>
      </c>
      <c r="I19" s="223">
        <v>0</v>
      </c>
      <c r="J19" s="224">
        <v>0</v>
      </c>
      <c r="K19" s="236">
        <f>+M19</f>
        <v>0</v>
      </c>
      <c r="L19" s="239" t="s">
        <v>1226</v>
      </c>
      <c r="M19" s="238">
        <f t="shared" ref="M19:M24" si="7">+O19</f>
        <v>0</v>
      </c>
      <c r="N19" s="239" t="s">
        <v>1226</v>
      </c>
      <c r="O19" s="223">
        <v>0</v>
      </c>
      <c r="P19" s="224">
        <v>0</v>
      </c>
      <c r="Q19" s="223">
        <v>0</v>
      </c>
      <c r="R19" s="224">
        <v>0</v>
      </c>
      <c r="S19" s="223">
        <v>0</v>
      </c>
      <c r="T19" s="224">
        <v>0</v>
      </c>
      <c r="U19" s="223">
        <v>0</v>
      </c>
      <c r="V19" s="224">
        <v>0</v>
      </c>
      <c r="W19" s="300">
        <f>+U19</f>
        <v>0</v>
      </c>
      <c r="X19" s="239" t="s">
        <v>1226</v>
      </c>
      <c r="Y19" s="857">
        <f t="shared" ref="Y19:Y24" si="8">+W19</f>
        <v>0</v>
      </c>
      <c r="Z19" s="166" t="s">
        <v>1226</v>
      </c>
      <c r="AA19" s="857">
        <f t="shared" si="2"/>
        <v>0</v>
      </c>
      <c r="AB19" s="164" t="s">
        <v>1226</v>
      </c>
      <c r="AC19" s="437">
        <v>0</v>
      </c>
      <c r="AD19" s="452">
        <v>0</v>
      </c>
      <c r="AE19" s="359">
        <f t="shared" si="3"/>
        <v>0</v>
      </c>
      <c r="AF19" s="239" t="s">
        <v>1226</v>
      </c>
      <c r="AG19" s="222">
        <v>0</v>
      </c>
      <c r="AH19" s="259">
        <v>0</v>
      </c>
      <c r="AI19" s="222">
        <v>0</v>
      </c>
      <c r="AJ19" s="259">
        <v>0</v>
      </c>
      <c r="AK19" s="243"/>
      <c r="AL19" s="222">
        <v>0</v>
      </c>
      <c r="AM19" s="224">
        <v>0</v>
      </c>
      <c r="AN19" s="222">
        <v>0</v>
      </c>
      <c r="AO19" s="224">
        <v>0</v>
      </c>
      <c r="AP19" s="223">
        <v>0</v>
      </c>
      <c r="AQ19" s="224">
        <v>0</v>
      </c>
      <c r="AR19" s="222">
        <v>0</v>
      </c>
      <c r="AS19" s="224">
        <v>0</v>
      </c>
      <c r="AT19" s="222">
        <v>0</v>
      </c>
      <c r="AU19" s="224">
        <v>0</v>
      </c>
      <c r="AV19" s="226">
        <v>0</v>
      </c>
      <c r="AW19" s="227">
        <v>0</v>
      </c>
      <c r="AX19" s="392">
        <v>0</v>
      </c>
      <c r="AY19" s="166" t="s">
        <v>1226</v>
      </c>
      <c r="AZ19" s="392">
        <v>0</v>
      </c>
      <c r="BA19" s="166" t="s">
        <v>1226</v>
      </c>
      <c r="BB19" s="226">
        <v>0</v>
      </c>
      <c r="BC19" s="227">
        <v>0</v>
      </c>
      <c r="BD19" s="392">
        <v>0</v>
      </c>
      <c r="BE19" s="166" t="s">
        <v>1226</v>
      </c>
      <c r="BF19" s="392">
        <v>0</v>
      </c>
      <c r="BG19" s="166" t="s">
        <v>1226</v>
      </c>
      <c r="BH19" s="392">
        <v>0</v>
      </c>
      <c r="BI19" s="166" t="s">
        <v>1226</v>
      </c>
      <c r="BJ19" s="226">
        <v>0</v>
      </c>
      <c r="BK19" s="227">
        <v>0</v>
      </c>
      <c r="BL19" s="392">
        <f t="shared" si="4"/>
        <v>0</v>
      </c>
      <c r="BM19" s="166" t="s">
        <v>1226</v>
      </c>
      <c r="BN19" s="392">
        <f t="shared" si="5"/>
        <v>0</v>
      </c>
      <c r="BO19" s="166" t="s">
        <v>1226</v>
      </c>
      <c r="BP19" s="249"/>
      <c r="BQ19" s="239"/>
      <c r="BR19" s="249"/>
      <c r="BS19" s="239"/>
      <c r="BT19" s="244"/>
      <c r="BU19" s="245"/>
      <c r="BV19" s="246"/>
      <c r="BW19" s="245"/>
      <c r="BX19" s="245"/>
      <c r="BY19" s="245"/>
      <c r="BZ19" s="246"/>
      <c r="CA19" s="245"/>
      <c r="CB19" s="246"/>
      <c r="CC19" s="245"/>
      <c r="CD19" s="246"/>
      <c r="CE19" s="245"/>
      <c r="CF19" s="246"/>
      <c r="CG19" s="245"/>
      <c r="CH19" s="246"/>
      <c r="CI19" s="247" t="s">
        <v>601</v>
      </c>
      <c r="CJ19" s="234" t="s">
        <v>600</v>
      </c>
    </row>
    <row r="20" spans="1:91" ht="16.5">
      <c r="A20" t="s">
        <v>2533</v>
      </c>
      <c r="B20" s="213">
        <v>10283</v>
      </c>
      <c r="D20" s="213" t="s">
        <v>864</v>
      </c>
      <c r="E20" t="s">
        <v>819</v>
      </c>
      <c r="F20"/>
      <c r="G20" s="219" t="s">
        <v>890</v>
      </c>
      <c r="H20" s="390" t="s">
        <v>2395</v>
      </c>
      <c r="I20" s="223">
        <v>0</v>
      </c>
      <c r="J20" s="224">
        <v>0</v>
      </c>
      <c r="K20" s="223">
        <v>0</v>
      </c>
      <c r="L20" s="224">
        <v>0</v>
      </c>
      <c r="M20" s="238">
        <f t="shared" si="7"/>
        <v>0</v>
      </c>
      <c r="N20" s="239" t="s">
        <v>1226</v>
      </c>
      <c r="O20" s="223">
        <v>0</v>
      </c>
      <c r="P20" s="224">
        <v>0</v>
      </c>
      <c r="Q20" s="223">
        <v>0</v>
      </c>
      <c r="R20" s="224">
        <v>0</v>
      </c>
      <c r="S20" s="223">
        <v>0</v>
      </c>
      <c r="T20" s="224">
        <v>0</v>
      </c>
      <c r="U20" s="223">
        <v>0</v>
      </c>
      <c r="V20" s="224">
        <v>0</v>
      </c>
      <c r="W20" s="222">
        <v>0</v>
      </c>
      <c r="X20" s="224">
        <v>0</v>
      </c>
      <c r="Y20" s="857">
        <f t="shared" si="8"/>
        <v>0</v>
      </c>
      <c r="Z20" s="166" t="s">
        <v>1226</v>
      </c>
      <c r="AA20" s="857">
        <f t="shared" si="2"/>
        <v>0</v>
      </c>
      <c r="AB20" s="164" t="s">
        <v>1226</v>
      </c>
      <c r="AC20" s="437">
        <v>0</v>
      </c>
      <c r="AD20" s="452">
        <v>0</v>
      </c>
      <c r="AE20" s="359">
        <f t="shared" si="3"/>
        <v>0</v>
      </c>
      <c r="AF20" s="239" t="s">
        <v>1226</v>
      </c>
      <c r="AG20" s="222" t="s">
        <v>52</v>
      </c>
      <c r="AH20" s="259">
        <v>0</v>
      </c>
      <c r="AI20" s="222">
        <v>0</v>
      </c>
      <c r="AJ20" s="259">
        <v>0</v>
      </c>
      <c r="AK20" s="243"/>
      <c r="AL20" s="222">
        <v>0</v>
      </c>
      <c r="AM20" s="223">
        <v>0</v>
      </c>
      <c r="AN20" s="238">
        <v>0</v>
      </c>
      <c r="AO20" s="239" t="s">
        <v>1226</v>
      </c>
      <c r="AP20" s="238">
        <v>0</v>
      </c>
      <c r="AQ20" s="239" t="s">
        <v>1226</v>
      </c>
      <c r="AR20" s="238">
        <v>0</v>
      </c>
      <c r="AS20" s="239" t="s">
        <v>1226</v>
      </c>
      <c r="AT20" s="222">
        <v>0</v>
      </c>
      <c r="AU20" s="224">
        <v>0</v>
      </c>
      <c r="AV20" s="226">
        <v>0</v>
      </c>
      <c r="AW20" s="227">
        <v>0</v>
      </c>
      <c r="AX20" s="392">
        <v>0</v>
      </c>
      <c r="AY20" s="166" t="s">
        <v>1226</v>
      </c>
      <c r="AZ20" s="392">
        <v>0</v>
      </c>
      <c r="BA20" s="166" t="s">
        <v>1226</v>
      </c>
      <c r="BB20" s="226">
        <v>0</v>
      </c>
      <c r="BC20" s="227">
        <v>0</v>
      </c>
      <c r="BD20" s="392">
        <v>0</v>
      </c>
      <c r="BE20" s="166" t="s">
        <v>1226</v>
      </c>
      <c r="BF20" s="392">
        <v>0</v>
      </c>
      <c r="BG20" s="166" t="s">
        <v>1226</v>
      </c>
      <c r="BH20" s="392">
        <v>0</v>
      </c>
      <c r="BI20" s="166" t="s">
        <v>1226</v>
      </c>
      <c r="BJ20" s="226">
        <v>0</v>
      </c>
      <c r="BK20" s="227">
        <v>0</v>
      </c>
      <c r="BL20" s="392">
        <f t="shared" si="4"/>
        <v>0</v>
      </c>
      <c r="BM20" s="166" t="s">
        <v>1226</v>
      </c>
      <c r="BN20" s="392">
        <f t="shared" si="5"/>
        <v>0</v>
      </c>
      <c r="BO20" s="166" t="s">
        <v>1226</v>
      </c>
      <c r="BP20" s="249"/>
      <c r="BQ20" s="239"/>
      <c r="BR20" s="153">
        <v>0</v>
      </c>
      <c r="BS20" s="227">
        <v>0</v>
      </c>
      <c r="BT20" s="244"/>
      <c r="BU20" s="245"/>
      <c r="BV20" s="246"/>
      <c r="BW20" s="245"/>
      <c r="BX20" s="245"/>
      <c r="BY20" s="245"/>
      <c r="BZ20" s="246"/>
      <c r="CA20" s="245"/>
      <c r="CB20" s="246"/>
      <c r="CC20" s="245"/>
      <c r="CD20" s="246"/>
      <c r="CE20" s="245"/>
      <c r="CF20" s="246"/>
      <c r="CG20" s="245"/>
      <c r="CH20" s="246"/>
      <c r="CI20" s="247" t="s">
        <v>150</v>
      </c>
    </row>
    <row r="21" spans="1:91" ht="16.5">
      <c r="A21" t="s">
        <v>2533</v>
      </c>
      <c r="B21" s="213">
        <v>10150</v>
      </c>
      <c r="D21" s="213" t="s">
        <v>864</v>
      </c>
      <c r="E21" t="s">
        <v>819</v>
      </c>
      <c r="F21"/>
      <c r="G21" s="219" t="s">
        <v>890</v>
      </c>
      <c r="H21" s="390" t="s">
        <v>2396</v>
      </c>
      <c r="I21" s="223">
        <v>0</v>
      </c>
      <c r="J21" s="224">
        <v>0</v>
      </c>
      <c r="K21" s="223">
        <v>0</v>
      </c>
      <c r="L21" s="224">
        <v>0</v>
      </c>
      <c r="M21" s="238">
        <f t="shared" si="7"/>
        <v>0</v>
      </c>
      <c r="N21" s="239" t="s">
        <v>1226</v>
      </c>
      <c r="O21" s="223">
        <v>0</v>
      </c>
      <c r="P21" s="224">
        <v>0</v>
      </c>
      <c r="Q21" s="223">
        <v>0</v>
      </c>
      <c r="R21" s="224">
        <v>0</v>
      </c>
      <c r="S21" s="223">
        <v>0</v>
      </c>
      <c r="T21" s="224">
        <v>0</v>
      </c>
      <c r="U21" s="223">
        <v>0</v>
      </c>
      <c r="V21" s="224">
        <v>0</v>
      </c>
      <c r="W21" s="222">
        <v>0</v>
      </c>
      <c r="X21" s="224">
        <v>0</v>
      </c>
      <c r="Y21" s="857">
        <f t="shared" si="8"/>
        <v>0</v>
      </c>
      <c r="Z21" s="166" t="s">
        <v>1226</v>
      </c>
      <c r="AA21" s="857">
        <f t="shared" si="2"/>
        <v>0</v>
      </c>
      <c r="AB21" s="164" t="s">
        <v>1226</v>
      </c>
      <c r="AC21" s="437">
        <v>0</v>
      </c>
      <c r="AD21" s="452">
        <v>0</v>
      </c>
      <c r="AE21" s="359">
        <f t="shared" si="3"/>
        <v>0</v>
      </c>
      <c r="AF21" s="239" t="s">
        <v>1226</v>
      </c>
      <c r="AG21" s="222">
        <v>0</v>
      </c>
      <c r="AH21" s="259">
        <v>0</v>
      </c>
      <c r="AI21" s="238">
        <f>+AG21</f>
        <v>0</v>
      </c>
      <c r="AJ21" s="239" t="s">
        <v>1226</v>
      </c>
      <c r="AK21" s="243"/>
      <c r="AL21" s="222">
        <v>3</v>
      </c>
      <c r="AM21" s="223">
        <v>2</v>
      </c>
      <c r="AN21" s="238">
        <v>0</v>
      </c>
      <c r="AO21" s="239" t="s">
        <v>1226</v>
      </c>
      <c r="AP21" s="238">
        <v>0</v>
      </c>
      <c r="AQ21" s="239" t="s">
        <v>1226</v>
      </c>
      <c r="AR21" s="238">
        <v>0</v>
      </c>
      <c r="AS21" s="239" t="s">
        <v>1226</v>
      </c>
      <c r="AT21" s="222">
        <v>0</v>
      </c>
      <c r="AU21" s="224">
        <v>0</v>
      </c>
      <c r="AV21" s="226">
        <v>0</v>
      </c>
      <c r="AW21" s="227">
        <v>0</v>
      </c>
      <c r="AX21" s="392">
        <v>0</v>
      </c>
      <c r="AY21" s="166" t="s">
        <v>1226</v>
      </c>
      <c r="AZ21" s="392">
        <v>0</v>
      </c>
      <c r="BA21" s="166" t="s">
        <v>1226</v>
      </c>
      <c r="BB21" s="226">
        <v>0</v>
      </c>
      <c r="BC21" s="227">
        <v>0</v>
      </c>
      <c r="BD21" s="392">
        <v>0</v>
      </c>
      <c r="BE21" s="166" t="s">
        <v>1226</v>
      </c>
      <c r="BF21" s="392">
        <v>0</v>
      </c>
      <c r="BG21" s="166" t="s">
        <v>1226</v>
      </c>
      <c r="BH21" s="392">
        <v>0</v>
      </c>
      <c r="BI21" s="166" t="s">
        <v>1226</v>
      </c>
      <c r="BJ21" s="226">
        <v>3</v>
      </c>
      <c r="BK21" s="227">
        <v>0</v>
      </c>
      <c r="BL21" s="392">
        <f t="shared" si="4"/>
        <v>3</v>
      </c>
      <c r="BM21" s="166" t="s">
        <v>1226</v>
      </c>
      <c r="BN21" s="392">
        <f t="shared" si="5"/>
        <v>3</v>
      </c>
      <c r="BO21" s="166" t="s">
        <v>1226</v>
      </c>
      <c r="BP21" s="249"/>
      <c r="BQ21" s="239"/>
      <c r="BR21" s="153">
        <v>0</v>
      </c>
      <c r="BS21" s="227">
        <v>0</v>
      </c>
      <c r="BT21" s="244"/>
      <c r="BU21" s="245"/>
      <c r="BV21" s="246"/>
      <c r="BW21" s="245"/>
      <c r="BX21" s="245"/>
      <c r="BY21" s="245"/>
      <c r="BZ21" s="246"/>
      <c r="CA21" s="245"/>
      <c r="CB21" s="246"/>
      <c r="CC21" s="245"/>
      <c r="CD21" s="246"/>
      <c r="CE21" s="245"/>
      <c r="CF21" s="246"/>
      <c r="CG21" s="245"/>
      <c r="CH21" s="246"/>
      <c r="CI21" s="103" t="s">
        <v>2397</v>
      </c>
    </row>
    <row r="22" spans="1:91" ht="16.5">
      <c r="A22" t="s">
        <v>2533</v>
      </c>
      <c r="B22" s="51">
        <v>0</v>
      </c>
      <c r="D22" s="213" t="s">
        <v>864</v>
      </c>
      <c r="E22" t="s">
        <v>819</v>
      </c>
      <c r="F22"/>
      <c r="G22" s="219" t="s">
        <v>890</v>
      </c>
      <c r="H22" s="390" t="s">
        <v>2558</v>
      </c>
      <c r="I22" s="223">
        <v>0</v>
      </c>
      <c r="J22" s="224">
        <v>0</v>
      </c>
      <c r="K22" s="223">
        <v>0</v>
      </c>
      <c r="L22" s="224">
        <v>0</v>
      </c>
      <c r="M22" s="238">
        <f t="shared" si="7"/>
        <v>0</v>
      </c>
      <c r="N22" s="239" t="s">
        <v>1226</v>
      </c>
      <c r="O22" s="223">
        <v>0</v>
      </c>
      <c r="P22" s="224">
        <v>0</v>
      </c>
      <c r="Q22" s="223">
        <v>0</v>
      </c>
      <c r="R22" s="224">
        <v>0</v>
      </c>
      <c r="S22" s="223">
        <v>0</v>
      </c>
      <c r="T22" s="224">
        <v>0</v>
      </c>
      <c r="U22" s="223">
        <v>0</v>
      </c>
      <c r="V22" s="224">
        <v>0</v>
      </c>
      <c r="W22" s="222">
        <v>0</v>
      </c>
      <c r="X22" s="224">
        <v>0</v>
      </c>
      <c r="Y22" s="857">
        <f t="shared" si="8"/>
        <v>0</v>
      </c>
      <c r="Z22" s="166" t="s">
        <v>1226</v>
      </c>
      <c r="AA22" s="857">
        <f t="shared" si="2"/>
        <v>0</v>
      </c>
      <c r="AB22" s="164" t="s">
        <v>1226</v>
      </c>
      <c r="AC22" s="437">
        <v>0</v>
      </c>
      <c r="AD22" s="452">
        <v>0</v>
      </c>
      <c r="AE22" s="359">
        <f t="shared" si="3"/>
        <v>0</v>
      </c>
      <c r="AF22" s="239" t="s">
        <v>1226</v>
      </c>
      <c r="AG22" s="223">
        <v>0</v>
      </c>
      <c r="AH22" s="258">
        <v>0</v>
      </c>
      <c r="AI22" s="238">
        <f>+AG22</f>
        <v>0</v>
      </c>
      <c r="AJ22" s="239" t="s">
        <v>1226</v>
      </c>
      <c r="AK22" s="243"/>
      <c r="AL22" s="222">
        <v>0</v>
      </c>
      <c r="AM22" s="223">
        <v>0</v>
      </c>
      <c r="AN22" s="238">
        <v>0</v>
      </c>
      <c r="AO22" s="239" t="s">
        <v>1226</v>
      </c>
      <c r="AP22" s="238">
        <v>0</v>
      </c>
      <c r="AQ22" s="239" t="s">
        <v>1226</v>
      </c>
      <c r="AR22" s="238">
        <v>0</v>
      </c>
      <c r="AS22" s="239" t="s">
        <v>1226</v>
      </c>
      <c r="AT22" s="222">
        <v>8</v>
      </c>
      <c r="AU22" s="224">
        <v>1</v>
      </c>
      <c r="AV22" s="226">
        <v>4</v>
      </c>
      <c r="AW22" s="227">
        <v>0</v>
      </c>
      <c r="AX22" s="392">
        <v>0</v>
      </c>
      <c r="AY22" s="166" t="s">
        <v>1226</v>
      </c>
      <c r="AZ22" s="392">
        <v>0</v>
      </c>
      <c r="BA22" s="166" t="s">
        <v>1226</v>
      </c>
      <c r="BB22" s="226">
        <v>0</v>
      </c>
      <c r="BC22" s="227">
        <v>0</v>
      </c>
      <c r="BD22" s="392">
        <v>0</v>
      </c>
      <c r="BE22" s="166" t="s">
        <v>1226</v>
      </c>
      <c r="BF22" s="392">
        <v>0</v>
      </c>
      <c r="BG22" s="166" t="s">
        <v>1226</v>
      </c>
      <c r="BH22" s="392">
        <v>0</v>
      </c>
      <c r="BI22" s="166" t="s">
        <v>1226</v>
      </c>
      <c r="BJ22" s="226">
        <v>0</v>
      </c>
      <c r="BK22" s="227">
        <v>0</v>
      </c>
      <c r="BL22" s="392">
        <f t="shared" si="4"/>
        <v>0</v>
      </c>
      <c r="BM22" s="166" t="s">
        <v>1226</v>
      </c>
      <c r="BN22" s="392">
        <f t="shared" si="5"/>
        <v>0</v>
      </c>
      <c r="BO22" s="166" t="s">
        <v>1226</v>
      </c>
      <c r="BP22" s="249"/>
      <c r="BQ22" s="239"/>
      <c r="BR22" s="153">
        <v>0</v>
      </c>
      <c r="BS22" s="227">
        <v>0</v>
      </c>
      <c r="BT22" s="244"/>
      <c r="BU22" s="245"/>
      <c r="BV22" s="246"/>
      <c r="BW22" s="245"/>
      <c r="BX22" s="245"/>
      <c r="BY22" s="245"/>
      <c r="BZ22" s="246"/>
      <c r="CA22" s="245"/>
      <c r="CB22" s="246"/>
      <c r="CC22" s="245"/>
      <c r="CD22" s="246"/>
      <c r="CE22" s="245"/>
      <c r="CF22" s="246"/>
      <c r="CG22" s="245"/>
      <c r="CH22" s="246"/>
      <c r="CI22" s="103"/>
    </row>
    <row r="23" spans="1:91" ht="16.5">
      <c r="A23" t="s">
        <v>2533</v>
      </c>
      <c r="B23" s="51">
        <v>0</v>
      </c>
      <c r="D23" s="213" t="s">
        <v>864</v>
      </c>
      <c r="E23" t="s">
        <v>819</v>
      </c>
      <c r="F23"/>
      <c r="G23" s="219" t="s">
        <v>890</v>
      </c>
      <c r="H23" s="390" t="s">
        <v>2557</v>
      </c>
      <c r="I23" s="223">
        <v>0</v>
      </c>
      <c r="J23" s="224">
        <v>0</v>
      </c>
      <c r="K23" s="223">
        <v>0</v>
      </c>
      <c r="L23" s="224">
        <v>0</v>
      </c>
      <c r="M23" s="238">
        <f t="shared" si="7"/>
        <v>0</v>
      </c>
      <c r="N23" s="239" t="s">
        <v>1226</v>
      </c>
      <c r="O23" s="223">
        <v>0</v>
      </c>
      <c r="P23" s="224">
        <v>0</v>
      </c>
      <c r="Q23" s="223">
        <v>0</v>
      </c>
      <c r="R23" s="224">
        <v>0</v>
      </c>
      <c r="S23" s="223">
        <v>0</v>
      </c>
      <c r="T23" s="224">
        <v>0</v>
      </c>
      <c r="U23" s="223">
        <v>0</v>
      </c>
      <c r="V23" s="224">
        <v>0</v>
      </c>
      <c r="W23" s="222">
        <v>0</v>
      </c>
      <c r="X23" s="224">
        <v>0</v>
      </c>
      <c r="Y23" s="857">
        <f t="shared" si="8"/>
        <v>0</v>
      </c>
      <c r="Z23" s="166" t="s">
        <v>1226</v>
      </c>
      <c r="AA23" s="857">
        <f t="shared" si="2"/>
        <v>0</v>
      </c>
      <c r="AB23" s="164" t="s">
        <v>1226</v>
      </c>
      <c r="AC23" s="437">
        <v>0</v>
      </c>
      <c r="AD23" s="452">
        <v>0</v>
      </c>
      <c r="AE23" s="359">
        <f t="shared" si="3"/>
        <v>0</v>
      </c>
      <c r="AF23" s="239" t="s">
        <v>1226</v>
      </c>
      <c r="AG23" s="223">
        <v>0</v>
      </c>
      <c r="AH23" s="258">
        <v>0</v>
      </c>
      <c r="AI23" s="238">
        <f>+AG23</f>
        <v>0</v>
      </c>
      <c r="AJ23" s="239" t="s">
        <v>1226</v>
      </c>
      <c r="AK23" s="243"/>
      <c r="AL23" s="222">
        <v>0</v>
      </c>
      <c r="AM23" s="223">
        <v>0</v>
      </c>
      <c r="AN23" s="238">
        <v>0</v>
      </c>
      <c r="AO23" s="239" t="s">
        <v>1226</v>
      </c>
      <c r="AP23" s="238">
        <f>+AR23</f>
        <v>0</v>
      </c>
      <c r="AQ23" s="239" t="s">
        <v>1226</v>
      </c>
      <c r="AR23" s="238">
        <v>0</v>
      </c>
      <c r="AS23" s="239" t="s">
        <v>1226</v>
      </c>
      <c r="AT23" s="222">
        <v>1</v>
      </c>
      <c r="AU23" s="224">
        <v>0</v>
      </c>
      <c r="AV23" s="226">
        <v>0</v>
      </c>
      <c r="AW23" s="227">
        <v>0</v>
      </c>
      <c r="AX23" s="392">
        <v>0</v>
      </c>
      <c r="AY23" s="166" t="s">
        <v>1226</v>
      </c>
      <c r="AZ23" s="392">
        <v>0</v>
      </c>
      <c r="BA23" s="166" t="s">
        <v>1226</v>
      </c>
      <c r="BB23" s="226">
        <v>0</v>
      </c>
      <c r="BC23" s="227">
        <v>0</v>
      </c>
      <c r="BD23" s="392">
        <v>0</v>
      </c>
      <c r="BE23" s="166" t="s">
        <v>1226</v>
      </c>
      <c r="BF23" s="392">
        <v>0</v>
      </c>
      <c r="BG23" s="166" t="s">
        <v>1226</v>
      </c>
      <c r="BH23" s="392">
        <v>0</v>
      </c>
      <c r="BI23" s="166" t="s">
        <v>1226</v>
      </c>
      <c r="BJ23" s="226">
        <v>0</v>
      </c>
      <c r="BK23" s="227">
        <v>0</v>
      </c>
      <c r="BL23" s="392">
        <f t="shared" si="4"/>
        <v>0</v>
      </c>
      <c r="BM23" s="166" t="s">
        <v>1226</v>
      </c>
      <c r="BN23" s="392">
        <f t="shared" si="5"/>
        <v>0</v>
      </c>
      <c r="BO23" s="166" t="s">
        <v>1226</v>
      </c>
      <c r="BP23" s="249"/>
      <c r="BQ23" s="239"/>
      <c r="BR23" s="153">
        <v>0</v>
      </c>
      <c r="BS23" s="227">
        <v>0</v>
      </c>
      <c r="BT23" s="244"/>
      <c r="BU23" s="245"/>
      <c r="BV23" s="246"/>
      <c r="BW23" s="245"/>
      <c r="BX23" s="245"/>
      <c r="BY23" s="245"/>
      <c r="BZ23" s="246"/>
      <c r="CA23" s="245"/>
      <c r="CB23" s="246"/>
      <c r="CC23" s="245"/>
      <c r="CD23" s="246"/>
      <c r="CE23" s="245"/>
      <c r="CF23" s="246"/>
      <c r="CG23" s="245"/>
      <c r="CH23" s="246"/>
      <c r="CI23" s="103"/>
    </row>
    <row r="24" spans="1:91" ht="16.5">
      <c r="A24" t="s">
        <v>2533</v>
      </c>
      <c r="B24" s="61" t="s">
        <v>1610</v>
      </c>
      <c r="D24" s="213" t="s">
        <v>864</v>
      </c>
      <c r="E24" t="s">
        <v>819</v>
      </c>
      <c r="F24"/>
      <c r="G24" s="219" t="s">
        <v>890</v>
      </c>
      <c r="H24" s="390" t="s">
        <v>2398</v>
      </c>
      <c r="I24" s="223">
        <v>0</v>
      </c>
      <c r="J24" s="224">
        <v>0</v>
      </c>
      <c r="K24" s="223">
        <v>0</v>
      </c>
      <c r="L24" s="224">
        <v>0</v>
      </c>
      <c r="M24" s="238">
        <f t="shared" si="7"/>
        <v>0</v>
      </c>
      <c r="N24" s="239" t="s">
        <v>1226</v>
      </c>
      <c r="O24" s="223">
        <v>0</v>
      </c>
      <c r="P24" s="224">
        <v>0</v>
      </c>
      <c r="Q24" s="223">
        <v>0</v>
      </c>
      <c r="R24" s="224">
        <v>0</v>
      </c>
      <c r="S24" s="223">
        <v>0</v>
      </c>
      <c r="T24" s="224">
        <v>0</v>
      </c>
      <c r="U24" s="223">
        <v>0</v>
      </c>
      <c r="V24" s="224">
        <v>0</v>
      </c>
      <c r="W24" s="222">
        <v>0</v>
      </c>
      <c r="X24" s="224">
        <v>0</v>
      </c>
      <c r="Y24" s="857">
        <f t="shared" si="8"/>
        <v>0</v>
      </c>
      <c r="Z24" s="166" t="s">
        <v>1226</v>
      </c>
      <c r="AA24" s="857">
        <f t="shared" si="2"/>
        <v>0</v>
      </c>
      <c r="AB24" s="164" t="s">
        <v>1226</v>
      </c>
      <c r="AC24" s="437">
        <v>0</v>
      </c>
      <c r="AD24" s="452">
        <v>0</v>
      </c>
      <c r="AE24" s="359">
        <f t="shared" si="3"/>
        <v>0</v>
      </c>
      <c r="AF24" s="239" t="s">
        <v>1226</v>
      </c>
      <c r="AG24" s="223">
        <v>0</v>
      </c>
      <c r="AH24" s="258">
        <v>0</v>
      </c>
      <c r="AI24" s="238">
        <f>+AG24</f>
        <v>0</v>
      </c>
      <c r="AJ24" s="239" t="s">
        <v>1226</v>
      </c>
      <c r="AK24" s="243"/>
      <c r="AL24" s="222">
        <v>0</v>
      </c>
      <c r="AM24" s="223">
        <v>0</v>
      </c>
      <c r="AN24" s="238">
        <v>0</v>
      </c>
      <c r="AO24" s="239" t="s">
        <v>1226</v>
      </c>
      <c r="AP24" s="238">
        <f>+AR24</f>
        <v>0</v>
      </c>
      <c r="AQ24" s="239" t="s">
        <v>1226</v>
      </c>
      <c r="AR24" s="238">
        <f>+AT24</f>
        <v>0</v>
      </c>
      <c r="AS24" s="239" t="s">
        <v>1226</v>
      </c>
      <c r="AT24" s="222">
        <v>0</v>
      </c>
      <c r="AU24" s="224">
        <v>0</v>
      </c>
      <c r="AV24" s="226">
        <v>0</v>
      </c>
      <c r="AW24" s="227">
        <v>0</v>
      </c>
      <c r="AX24" s="392">
        <v>0</v>
      </c>
      <c r="AY24" s="166" t="s">
        <v>1226</v>
      </c>
      <c r="AZ24" s="392">
        <v>0</v>
      </c>
      <c r="BA24" s="166" t="s">
        <v>1226</v>
      </c>
      <c r="BB24" s="238">
        <v>0</v>
      </c>
      <c r="BC24" s="239" t="s">
        <v>1226</v>
      </c>
      <c r="BD24" s="392">
        <v>0</v>
      </c>
      <c r="BE24" s="166" t="s">
        <v>1226</v>
      </c>
      <c r="BF24" s="392">
        <v>0</v>
      </c>
      <c r="BG24" s="166" t="s">
        <v>1226</v>
      </c>
      <c r="BH24" s="392">
        <v>0</v>
      </c>
      <c r="BI24" s="166" t="s">
        <v>1226</v>
      </c>
      <c r="BJ24" s="226">
        <v>0</v>
      </c>
      <c r="BK24" s="227">
        <v>0</v>
      </c>
      <c r="BL24" s="392">
        <f t="shared" si="4"/>
        <v>0</v>
      </c>
      <c r="BM24" s="166" t="s">
        <v>1226</v>
      </c>
      <c r="BN24" s="392">
        <f t="shared" si="5"/>
        <v>0</v>
      </c>
      <c r="BO24" s="166" t="s">
        <v>1226</v>
      </c>
      <c r="BP24" s="249"/>
      <c r="BQ24" s="239"/>
      <c r="BR24" s="153">
        <v>0</v>
      </c>
      <c r="BS24" s="227">
        <v>0</v>
      </c>
      <c r="BT24" s="244"/>
      <c r="BU24" s="245"/>
      <c r="BV24" s="246"/>
      <c r="BW24" s="245"/>
      <c r="BX24" s="245"/>
      <c r="BY24" s="245"/>
      <c r="BZ24" s="246"/>
      <c r="CA24" s="245"/>
      <c r="CB24" s="246"/>
      <c r="CC24" s="245"/>
      <c r="CD24" s="246"/>
      <c r="CE24" s="245"/>
      <c r="CF24" s="246"/>
      <c r="CG24" s="245"/>
      <c r="CH24" s="246"/>
      <c r="CI24" s="103"/>
    </row>
    <row r="25" spans="1:91" ht="16.5">
      <c r="A25" t="s">
        <v>2533</v>
      </c>
      <c r="B25" s="61" t="s">
        <v>1616</v>
      </c>
      <c r="D25" s="213" t="s">
        <v>864</v>
      </c>
      <c r="E25" s="213" t="s">
        <v>819</v>
      </c>
      <c r="G25" s="219" t="s">
        <v>199</v>
      </c>
      <c r="H25" s="390" t="s">
        <v>2451</v>
      </c>
      <c r="I25" s="185">
        <f>+K25</f>
        <v>0</v>
      </c>
      <c r="J25" s="426" t="s">
        <v>1226</v>
      </c>
      <c r="K25" s="223">
        <v>0</v>
      </c>
      <c r="L25" s="224">
        <v>0</v>
      </c>
      <c r="M25" s="222">
        <v>0</v>
      </c>
      <c r="N25" s="224">
        <v>0</v>
      </c>
      <c r="O25" s="181">
        <f>+M25</f>
        <v>0</v>
      </c>
      <c r="P25" s="426" t="s">
        <v>1226</v>
      </c>
      <c r="Q25" s="181">
        <f>+O25</f>
        <v>0</v>
      </c>
      <c r="R25" s="426" t="s">
        <v>1226</v>
      </c>
      <c r="S25" s="274">
        <v>0</v>
      </c>
      <c r="T25" s="279">
        <v>0</v>
      </c>
      <c r="U25" s="181">
        <f>+S25</f>
        <v>0</v>
      </c>
      <c r="V25" s="426" t="s">
        <v>1226</v>
      </c>
      <c r="W25" s="278">
        <v>0</v>
      </c>
      <c r="X25" s="279">
        <v>0</v>
      </c>
      <c r="Y25" s="278">
        <v>0</v>
      </c>
      <c r="Z25" s="279">
        <v>0</v>
      </c>
      <c r="AA25" s="181">
        <f t="shared" si="2"/>
        <v>0</v>
      </c>
      <c r="AB25" s="185" t="s">
        <v>1226</v>
      </c>
      <c r="AC25" s="437">
        <v>0</v>
      </c>
      <c r="AD25" s="452">
        <v>0</v>
      </c>
      <c r="AE25" s="258">
        <v>0</v>
      </c>
      <c r="AF25" s="259">
        <v>0</v>
      </c>
      <c r="AG25" s="238">
        <f>+AE25</f>
        <v>0</v>
      </c>
      <c r="AH25" s="239" t="s">
        <v>1226</v>
      </c>
      <c r="AI25" s="223">
        <v>0</v>
      </c>
      <c r="AJ25" s="223">
        <v>0</v>
      </c>
      <c r="AK25" s="261">
        <v>42294</v>
      </c>
      <c r="AL25" s="238">
        <f>+AN25</f>
        <v>0</v>
      </c>
      <c r="AM25" s="249" t="s">
        <v>1226</v>
      </c>
      <c r="AN25" s="222">
        <v>0</v>
      </c>
      <c r="AO25" s="224">
        <v>0</v>
      </c>
      <c r="AP25" s="236">
        <f>+AR25</f>
        <v>0</v>
      </c>
      <c r="AQ25" s="239" t="s">
        <v>1226</v>
      </c>
      <c r="AR25" s="245">
        <v>0</v>
      </c>
      <c r="AS25" s="246">
        <v>0</v>
      </c>
      <c r="AT25" s="238">
        <f>+AV25</f>
        <v>0</v>
      </c>
      <c r="AU25" s="239" t="s">
        <v>1226</v>
      </c>
      <c r="AV25" s="245">
        <v>0</v>
      </c>
      <c r="AW25" s="246">
        <v>0</v>
      </c>
      <c r="AX25" s="392">
        <f>+AV25</f>
        <v>0</v>
      </c>
      <c r="AY25" s="166" t="s">
        <v>1226</v>
      </c>
      <c r="AZ25" s="392">
        <f>+AX25</f>
        <v>0</v>
      </c>
      <c r="BA25" s="166" t="s">
        <v>1226</v>
      </c>
      <c r="BB25" s="164">
        <f>+AZ25</f>
        <v>0</v>
      </c>
      <c r="BC25" s="166" t="s">
        <v>1226</v>
      </c>
      <c r="BD25" s="392">
        <f>+BB25</f>
        <v>0</v>
      </c>
      <c r="BE25" s="166" t="s">
        <v>1226</v>
      </c>
      <c r="BF25" s="392">
        <f>+BD25</f>
        <v>0</v>
      </c>
      <c r="BG25" s="166" t="s">
        <v>1226</v>
      </c>
      <c r="BH25" s="815">
        <v>0</v>
      </c>
      <c r="BI25" s="246">
        <v>0</v>
      </c>
      <c r="BJ25" s="164">
        <f>+BH25</f>
        <v>0</v>
      </c>
      <c r="BK25" s="166" t="s">
        <v>1226</v>
      </c>
      <c r="BL25" s="392">
        <f t="shared" si="4"/>
        <v>0</v>
      </c>
      <c r="BM25" s="166" t="s">
        <v>1226</v>
      </c>
      <c r="BN25" s="392">
        <f t="shared" si="5"/>
        <v>0</v>
      </c>
      <c r="BO25" s="166" t="s">
        <v>1226</v>
      </c>
      <c r="BP25" s="236">
        <f>+BN25</f>
        <v>0</v>
      </c>
      <c r="BQ25" s="239" t="s">
        <v>1226</v>
      </c>
      <c r="BR25" s="245">
        <v>0</v>
      </c>
      <c r="BS25" s="246">
        <v>0</v>
      </c>
      <c r="BT25" s="262"/>
      <c r="BU25" s="245"/>
      <c r="BV25" s="246"/>
      <c r="BW25" s="245"/>
      <c r="BX25" s="245"/>
      <c r="BY25" s="245"/>
      <c r="BZ25" s="246"/>
      <c r="CA25" s="245"/>
      <c r="CB25" s="246"/>
      <c r="CC25" s="245"/>
      <c r="CD25" s="246"/>
      <c r="CE25" s="245"/>
      <c r="CF25" s="246"/>
      <c r="CG25" s="245"/>
      <c r="CH25" s="246"/>
      <c r="CI25" s="16" t="s">
        <v>361</v>
      </c>
      <c r="CM25" s="237"/>
    </row>
    <row r="26" spans="1:91" ht="16.5">
      <c r="A26" t="s">
        <v>2533</v>
      </c>
      <c r="B26" s="213">
        <v>0</v>
      </c>
      <c r="D26" s="213" t="s">
        <v>864</v>
      </c>
      <c r="E26" s="213" t="s">
        <v>819</v>
      </c>
      <c r="G26" s="219" t="s">
        <v>199</v>
      </c>
      <c r="H26" s="390" t="s">
        <v>1749</v>
      </c>
      <c r="I26" s="236">
        <v>0</v>
      </c>
      <c r="J26" s="239" t="s">
        <v>1226</v>
      </c>
      <c r="K26" s="222">
        <v>0</v>
      </c>
      <c r="L26" s="224">
        <v>0</v>
      </c>
      <c r="M26" s="222">
        <v>0</v>
      </c>
      <c r="N26" s="223">
        <v>0</v>
      </c>
      <c r="O26" s="238">
        <f>+M26</f>
        <v>0</v>
      </c>
      <c r="P26" s="239" t="s">
        <v>1226</v>
      </c>
      <c r="Q26" s="392">
        <f>+O26</f>
        <v>0</v>
      </c>
      <c r="R26" s="166" t="s">
        <v>1226</v>
      </c>
      <c r="S26" s="222">
        <v>0</v>
      </c>
      <c r="T26" s="224">
        <v>0</v>
      </c>
      <c r="U26" s="392">
        <f>+S26</f>
        <v>0</v>
      </c>
      <c r="V26" s="166" t="s">
        <v>1226</v>
      </c>
      <c r="W26" s="222">
        <v>0</v>
      </c>
      <c r="X26" s="224">
        <v>0</v>
      </c>
      <c r="Y26" s="185">
        <f>+W26</f>
        <v>0</v>
      </c>
      <c r="Z26" s="426" t="s">
        <v>1226</v>
      </c>
      <c r="AA26" s="181">
        <f t="shared" si="2"/>
        <v>0</v>
      </c>
      <c r="AB26" s="185" t="s">
        <v>1226</v>
      </c>
      <c r="AC26" s="437">
        <v>0</v>
      </c>
      <c r="AD26" s="438">
        <v>0</v>
      </c>
      <c r="AE26" s="258">
        <v>1</v>
      </c>
      <c r="AF26" s="259">
        <v>15</v>
      </c>
      <c r="AG26" s="238">
        <f>+AI26</f>
        <v>0</v>
      </c>
      <c r="AH26" s="239" t="s">
        <v>1226</v>
      </c>
      <c r="AI26" s="222">
        <v>0</v>
      </c>
      <c r="AJ26" s="224">
        <v>0</v>
      </c>
      <c r="AK26" s="261"/>
      <c r="AL26" s="238">
        <v>0</v>
      </c>
      <c r="AM26" s="249" t="s">
        <v>1226</v>
      </c>
      <c r="AN26" s="222">
        <v>0</v>
      </c>
      <c r="AO26" s="224">
        <v>0</v>
      </c>
      <c r="AP26" s="236">
        <v>0</v>
      </c>
      <c r="AQ26" s="239" t="s">
        <v>1226</v>
      </c>
      <c r="AR26" s="245">
        <v>0</v>
      </c>
      <c r="AS26" s="246">
        <v>0</v>
      </c>
      <c r="AT26" s="815">
        <v>0</v>
      </c>
      <c r="AU26" s="246">
        <v>0</v>
      </c>
      <c r="AV26" s="245">
        <v>0</v>
      </c>
      <c r="AW26" s="246">
        <v>0</v>
      </c>
      <c r="AX26" s="392">
        <v>0</v>
      </c>
      <c r="AY26" s="166" t="s">
        <v>1226</v>
      </c>
      <c r="AZ26" s="392">
        <v>0</v>
      </c>
      <c r="BA26" s="166" t="s">
        <v>1226</v>
      </c>
      <c r="BB26" s="164">
        <v>0</v>
      </c>
      <c r="BC26" s="166" t="s">
        <v>1226</v>
      </c>
      <c r="BD26" s="392">
        <v>0</v>
      </c>
      <c r="BE26" s="166" t="s">
        <v>1226</v>
      </c>
      <c r="BF26" s="392">
        <v>0</v>
      </c>
      <c r="BG26" s="166" t="s">
        <v>1226</v>
      </c>
      <c r="BH26" s="815">
        <v>0</v>
      </c>
      <c r="BI26" s="246">
        <v>0</v>
      </c>
      <c r="BJ26" s="185">
        <f>+BH26</f>
        <v>0</v>
      </c>
      <c r="BK26" s="423" t="s">
        <v>1226</v>
      </c>
      <c r="BL26" s="181">
        <f t="shared" si="4"/>
        <v>0</v>
      </c>
      <c r="BM26" s="166" t="s">
        <v>1226</v>
      </c>
      <c r="BN26" s="181">
        <f t="shared" si="5"/>
        <v>0</v>
      </c>
      <c r="BO26" s="166" t="s">
        <v>1226</v>
      </c>
      <c r="BP26" s="249"/>
      <c r="BQ26" s="239"/>
      <c r="BR26" s="249"/>
      <c r="BS26" s="239"/>
      <c r="BT26" s="262"/>
      <c r="BU26" s="245"/>
      <c r="BV26" s="246"/>
      <c r="BW26" s="245"/>
      <c r="BX26" s="245"/>
      <c r="BY26" s="245"/>
      <c r="BZ26" s="246"/>
      <c r="CA26" s="245"/>
      <c r="CB26" s="246"/>
      <c r="CC26" s="245"/>
      <c r="CD26" s="246"/>
      <c r="CE26" s="245"/>
      <c r="CF26" s="246"/>
      <c r="CG26" s="245"/>
      <c r="CH26" s="246"/>
      <c r="CI26" s="247"/>
      <c r="CJ26" s="213"/>
      <c r="CM26" s="237">
        <f t="shared" ref="CM26:CM38" si="9">MAX(I26:AJ26)</f>
        <v>15</v>
      </c>
    </row>
    <row r="27" spans="1:91" ht="16.5">
      <c r="A27" t="s">
        <v>2533</v>
      </c>
      <c r="B27" s="213">
        <v>10025</v>
      </c>
      <c r="D27" s="213" t="s">
        <v>864</v>
      </c>
      <c r="E27" s="213" t="s">
        <v>819</v>
      </c>
      <c r="G27" s="219" t="s">
        <v>199</v>
      </c>
      <c r="H27" s="390" t="s">
        <v>1740</v>
      </c>
      <c r="I27" s="223">
        <v>0</v>
      </c>
      <c r="J27" s="224">
        <v>0</v>
      </c>
      <c r="K27" s="222">
        <v>3</v>
      </c>
      <c r="L27" s="224">
        <v>0</v>
      </c>
      <c r="M27" s="222">
        <v>8</v>
      </c>
      <c r="N27" s="223">
        <v>0</v>
      </c>
      <c r="O27" s="392">
        <f>+M27</f>
        <v>8</v>
      </c>
      <c r="P27" s="166" t="s">
        <v>1226</v>
      </c>
      <c r="Q27" s="392">
        <f>+O27</f>
        <v>8</v>
      </c>
      <c r="R27" s="166" t="s">
        <v>1226</v>
      </c>
      <c r="S27" s="222">
        <v>1</v>
      </c>
      <c r="T27" s="224">
        <v>0</v>
      </c>
      <c r="U27" s="181">
        <f>+W27</f>
        <v>0</v>
      </c>
      <c r="V27" s="426" t="s">
        <v>1226</v>
      </c>
      <c r="W27" s="223">
        <v>0</v>
      </c>
      <c r="X27" s="224">
        <v>0</v>
      </c>
      <c r="Y27" s="164">
        <f>+W27</f>
        <v>0</v>
      </c>
      <c r="Z27" s="166" t="s">
        <v>1226</v>
      </c>
      <c r="AA27" s="392">
        <f t="shared" si="2"/>
        <v>0</v>
      </c>
      <c r="AB27" s="164" t="s">
        <v>1226</v>
      </c>
      <c r="AC27" s="437">
        <v>0</v>
      </c>
      <c r="AD27" s="438">
        <v>0</v>
      </c>
      <c r="AE27" s="223">
        <v>0</v>
      </c>
      <c r="AF27" s="224">
        <v>2</v>
      </c>
      <c r="AG27" s="301" t="s">
        <v>1226</v>
      </c>
      <c r="AH27" s="250">
        <f>+AJ27</f>
        <v>2</v>
      </c>
      <c r="AI27" s="266">
        <v>0</v>
      </c>
      <c r="AJ27" s="267">
        <v>2</v>
      </c>
      <c r="AK27" s="261"/>
      <c r="AL27" s="238">
        <v>0</v>
      </c>
      <c r="AM27" s="239" t="s">
        <v>1226</v>
      </c>
      <c r="AN27" s="222">
        <v>0</v>
      </c>
      <c r="AO27" s="224">
        <v>0</v>
      </c>
      <c r="AP27" s="185">
        <v>0</v>
      </c>
      <c r="AQ27" s="426" t="s">
        <v>1226</v>
      </c>
      <c r="AR27" s="245">
        <v>0</v>
      </c>
      <c r="AS27" s="246">
        <v>0</v>
      </c>
      <c r="AT27" s="238">
        <v>0</v>
      </c>
      <c r="AU27" s="239" t="s">
        <v>1226</v>
      </c>
      <c r="AV27" s="245">
        <v>0</v>
      </c>
      <c r="AW27" s="246">
        <v>0</v>
      </c>
      <c r="AX27" s="392">
        <f>+AZ27</f>
        <v>0</v>
      </c>
      <c r="AY27" s="166" t="s">
        <v>1226</v>
      </c>
      <c r="AZ27" s="392">
        <f>+BB27</f>
        <v>0</v>
      </c>
      <c r="BA27" s="166" t="s">
        <v>1226</v>
      </c>
      <c r="BB27" s="164">
        <f>+BD27</f>
        <v>0</v>
      </c>
      <c r="BC27" s="166" t="s">
        <v>1226</v>
      </c>
      <c r="BD27" s="392">
        <f>+BF27</f>
        <v>0</v>
      </c>
      <c r="BE27" s="166" t="s">
        <v>1226</v>
      </c>
      <c r="BF27" s="392">
        <f>+BH27</f>
        <v>0</v>
      </c>
      <c r="BG27" s="166" t="s">
        <v>1226</v>
      </c>
      <c r="BH27" s="815">
        <v>0</v>
      </c>
      <c r="BI27" s="246">
        <v>0</v>
      </c>
      <c r="BJ27" s="392">
        <v>0</v>
      </c>
      <c r="BK27" s="166" t="s">
        <v>1226</v>
      </c>
      <c r="BL27" s="392">
        <v>0</v>
      </c>
      <c r="BM27" s="166" t="s">
        <v>1226</v>
      </c>
      <c r="BN27" s="392">
        <f t="shared" si="5"/>
        <v>0</v>
      </c>
      <c r="BO27" s="166" t="s">
        <v>1226</v>
      </c>
      <c r="BP27" s="249"/>
      <c r="BQ27" s="239"/>
      <c r="BR27" s="249"/>
      <c r="BS27" s="239"/>
      <c r="BT27" s="262"/>
      <c r="BU27" s="245"/>
      <c r="BV27" s="246"/>
      <c r="BW27" s="245"/>
      <c r="BX27" s="245"/>
      <c r="BY27" s="245"/>
      <c r="BZ27" s="246"/>
      <c r="CA27" s="245"/>
      <c r="CB27" s="246"/>
      <c r="CC27" s="245"/>
      <c r="CD27" s="246"/>
      <c r="CE27" s="245"/>
      <c r="CF27" s="246"/>
      <c r="CG27" s="245"/>
      <c r="CH27" s="246"/>
      <c r="CI27" s="247" t="s">
        <v>150</v>
      </c>
      <c r="CJ27" s="234" t="s">
        <v>411</v>
      </c>
      <c r="CM27" s="237">
        <f t="shared" si="9"/>
        <v>8</v>
      </c>
    </row>
    <row r="28" spans="1:91" ht="16.5">
      <c r="A28" t="s">
        <v>2533</v>
      </c>
      <c r="B28" s="213">
        <v>10023</v>
      </c>
      <c r="D28" s="213" t="s">
        <v>864</v>
      </c>
      <c r="E28" s="213" t="s">
        <v>819</v>
      </c>
      <c r="G28" s="219" t="s">
        <v>199</v>
      </c>
      <c r="H28" s="390" t="s">
        <v>1746</v>
      </c>
      <c r="I28" s="223">
        <v>0</v>
      </c>
      <c r="J28" s="223">
        <v>0</v>
      </c>
      <c r="K28" s="222">
        <v>0</v>
      </c>
      <c r="L28" s="224">
        <v>0</v>
      </c>
      <c r="M28" s="222">
        <v>0</v>
      </c>
      <c r="N28" s="223">
        <v>0</v>
      </c>
      <c r="O28" s="222">
        <v>0</v>
      </c>
      <c r="P28" s="224">
        <v>0</v>
      </c>
      <c r="Q28" s="222">
        <v>0</v>
      </c>
      <c r="R28" s="224">
        <v>0</v>
      </c>
      <c r="S28" s="222">
        <v>0</v>
      </c>
      <c r="T28" s="224">
        <v>0</v>
      </c>
      <c r="U28" s="392">
        <f>+S28</f>
        <v>0</v>
      </c>
      <c r="V28" s="166" t="s">
        <v>1226</v>
      </c>
      <c r="W28" s="222">
        <v>0</v>
      </c>
      <c r="X28" s="224">
        <v>0</v>
      </c>
      <c r="Y28" s="185">
        <f>+W28</f>
        <v>0</v>
      </c>
      <c r="Z28" s="426" t="s">
        <v>1226</v>
      </c>
      <c r="AA28" s="181">
        <f t="shared" si="2"/>
        <v>0</v>
      </c>
      <c r="AB28" s="185" t="s">
        <v>1226</v>
      </c>
      <c r="AC28" s="437">
        <v>0</v>
      </c>
      <c r="AD28" s="438">
        <v>0</v>
      </c>
      <c r="AE28" s="258">
        <v>0</v>
      </c>
      <c r="AF28" s="224">
        <v>0</v>
      </c>
      <c r="AG28" s="238">
        <f>+AE28</f>
        <v>0</v>
      </c>
      <c r="AH28" s="239" t="s">
        <v>1226</v>
      </c>
      <c r="AI28" s="222">
        <v>0</v>
      </c>
      <c r="AJ28" s="224">
        <v>0</v>
      </c>
      <c r="AK28" s="261"/>
      <c r="AL28" s="238">
        <v>0</v>
      </c>
      <c r="AM28" s="249" t="s">
        <v>1226</v>
      </c>
      <c r="AN28" s="222">
        <v>0</v>
      </c>
      <c r="AO28" s="224">
        <v>0</v>
      </c>
      <c r="AP28" s="236">
        <v>0</v>
      </c>
      <c r="AQ28" s="239" t="s">
        <v>1226</v>
      </c>
      <c r="AR28" s="245">
        <v>0</v>
      </c>
      <c r="AS28" s="246">
        <v>0</v>
      </c>
      <c r="AT28" s="236">
        <v>0</v>
      </c>
      <c r="AU28" s="239" t="s">
        <v>1226</v>
      </c>
      <c r="AV28" s="245">
        <v>0</v>
      </c>
      <c r="AW28" s="246">
        <v>0</v>
      </c>
      <c r="AX28" s="392">
        <v>0</v>
      </c>
      <c r="AY28" s="166" t="s">
        <v>1226</v>
      </c>
      <c r="AZ28" s="392">
        <v>0</v>
      </c>
      <c r="BA28" s="166" t="s">
        <v>1226</v>
      </c>
      <c r="BB28" s="164">
        <v>0</v>
      </c>
      <c r="BC28" s="164" t="s">
        <v>1226</v>
      </c>
      <c r="BD28" s="392">
        <v>0</v>
      </c>
      <c r="BE28" s="166" t="s">
        <v>1226</v>
      </c>
      <c r="BF28" s="392">
        <v>0</v>
      </c>
      <c r="BG28" s="166" t="s">
        <v>1226</v>
      </c>
      <c r="BH28" s="815">
        <v>0</v>
      </c>
      <c r="BI28" s="246">
        <v>0</v>
      </c>
      <c r="BJ28" s="181">
        <f>+BH28</f>
        <v>0</v>
      </c>
      <c r="BK28" s="423" t="s">
        <v>1226</v>
      </c>
      <c r="BL28" s="181">
        <f>+BJ28</f>
        <v>0</v>
      </c>
      <c r="BM28" s="166" t="s">
        <v>1226</v>
      </c>
      <c r="BN28" s="181">
        <f t="shared" si="5"/>
        <v>0</v>
      </c>
      <c r="BO28" s="166" t="s">
        <v>1226</v>
      </c>
      <c r="BP28" s="249"/>
      <c r="BQ28" s="239"/>
      <c r="BR28" s="249"/>
      <c r="BS28" s="239"/>
      <c r="BT28" s="262"/>
      <c r="BU28" s="245"/>
      <c r="BV28" s="246"/>
      <c r="BW28" s="245"/>
      <c r="BX28" s="245"/>
      <c r="BY28" s="245"/>
      <c r="BZ28" s="246"/>
      <c r="CA28" s="245"/>
      <c r="CB28" s="246"/>
      <c r="CC28" s="245"/>
      <c r="CD28" s="246"/>
      <c r="CE28" s="245"/>
      <c r="CF28" s="246"/>
      <c r="CG28" s="245"/>
      <c r="CH28" s="246"/>
      <c r="CI28" s="247" t="s">
        <v>150</v>
      </c>
      <c r="CJ28" s="248" t="s">
        <v>556</v>
      </c>
      <c r="CM28" s="237">
        <f t="shared" si="9"/>
        <v>0</v>
      </c>
    </row>
    <row r="29" spans="1:91" ht="16.5">
      <c r="A29" t="s">
        <v>2533</v>
      </c>
      <c r="B29" s="61" t="s">
        <v>1592</v>
      </c>
      <c r="D29" s="213" t="s">
        <v>864</v>
      </c>
      <c r="E29" s="213" t="s">
        <v>819</v>
      </c>
      <c r="G29" s="219" t="s">
        <v>199</v>
      </c>
      <c r="H29" s="390" t="s">
        <v>1747</v>
      </c>
      <c r="I29" s="223">
        <v>0</v>
      </c>
      <c r="J29" s="223">
        <v>0</v>
      </c>
      <c r="K29" s="266">
        <v>3</v>
      </c>
      <c r="L29" s="267">
        <v>4</v>
      </c>
      <c r="M29" s="223">
        <v>0</v>
      </c>
      <c r="N29" s="224">
        <v>0</v>
      </c>
      <c r="O29" s="238">
        <f>+M29</f>
        <v>0</v>
      </c>
      <c r="P29" s="239" t="s">
        <v>1226</v>
      </c>
      <c r="Q29" s="222">
        <v>0</v>
      </c>
      <c r="R29" s="224">
        <v>0</v>
      </c>
      <c r="S29" s="238">
        <f>+Q29</f>
        <v>0</v>
      </c>
      <c r="T29" s="239" t="s">
        <v>1226</v>
      </c>
      <c r="U29" s="392">
        <f>+S29</f>
        <v>0</v>
      </c>
      <c r="V29" s="166" t="s">
        <v>1226</v>
      </c>
      <c r="W29" s="222">
        <v>0</v>
      </c>
      <c r="X29" s="224">
        <v>0</v>
      </c>
      <c r="Y29" s="181">
        <f>+W29</f>
        <v>0</v>
      </c>
      <c r="Z29" s="426" t="s">
        <v>1226</v>
      </c>
      <c r="AA29" s="181">
        <f t="shared" si="2"/>
        <v>0</v>
      </c>
      <c r="AB29" s="185" t="s">
        <v>1226</v>
      </c>
      <c r="AC29" s="437">
        <v>0</v>
      </c>
      <c r="AD29" s="438">
        <v>0</v>
      </c>
      <c r="AE29" s="258">
        <v>0</v>
      </c>
      <c r="AF29" s="224">
        <v>0</v>
      </c>
      <c r="AG29" s="238">
        <f>+AE29</f>
        <v>0</v>
      </c>
      <c r="AH29" s="239" t="s">
        <v>1226</v>
      </c>
      <c r="AI29" s="222">
        <v>0</v>
      </c>
      <c r="AJ29" s="224">
        <v>0</v>
      </c>
      <c r="AK29" s="261">
        <v>42088</v>
      </c>
      <c r="AL29" s="238">
        <v>0</v>
      </c>
      <c r="AM29" s="249" t="s">
        <v>1226</v>
      </c>
      <c r="AN29" s="222">
        <v>0</v>
      </c>
      <c r="AO29" s="224">
        <v>0</v>
      </c>
      <c r="AP29" s="238">
        <v>0</v>
      </c>
      <c r="AQ29" s="239" t="s">
        <v>1226</v>
      </c>
      <c r="AR29" s="815">
        <v>0</v>
      </c>
      <c r="AS29" s="246">
        <v>0</v>
      </c>
      <c r="AT29" s="238">
        <v>0</v>
      </c>
      <c r="AU29" s="239" t="s">
        <v>1226</v>
      </c>
      <c r="AV29" s="815">
        <v>0</v>
      </c>
      <c r="AW29" s="246">
        <v>0</v>
      </c>
      <c r="AX29" s="392">
        <v>0</v>
      </c>
      <c r="AY29" s="166" t="s">
        <v>1226</v>
      </c>
      <c r="AZ29" s="392">
        <v>0</v>
      </c>
      <c r="BA29" s="166" t="s">
        <v>1226</v>
      </c>
      <c r="BB29" s="164">
        <v>0</v>
      </c>
      <c r="BC29" s="166" t="s">
        <v>1226</v>
      </c>
      <c r="BD29" s="392">
        <v>0</v>
      </c>
      <c r="BE29" s="166" t="s">
        <v>1226</v>
      </c>
      <c r="BF29" s="392">
        <v>0</v>
      </c>
      <c r="BG29" s="166" t="s">
        <v>1226</v>
      </c>
      <c r="BH29" s="815">
        <v>0</v>
      </c>
      <c r="BI29" s="246">
        <v>0</v>
      </c>
      <c r="BJ29" s="181">
        <f>+BH29</f>
        <v>0</v>
      </c>
      <c r="BK29" s="423" t="s">
        <v>1226</v>
      </c>
      <c r="BL29" s="181">
        <f>+BJ29</f>
        <v>0</v>
      </c>
      <c r="BM29" s="166" t="s">
        <v>1226</v>
      </c>
      <c r="BN29" s="181">
        <f t="shared" si="5"/>
        <v>0</v>
      </c>
      <c r="BO29" s="166" t="s">
        <v>1226</v>
      </c>
      <c r="BP29" s="249"/>
      <c r="BQ29" s="239"/>
      <c r="BR29" s="249"/>
      <c r="BS29" s="239"/>
      <c r="BT29" s="262"/>
      <c r="BU29" s="245"/>
      <c r="BV29" s="246"/>
      <c r="BW29" s="245"/>
      <c r="BX29" s="245"/>
      <c r="BY29" s="245"/>
      <c r="BZ29" s="246"/>
      <c r="CA29" s="245"/>
      <c r="CB29" s="246"/>
      <c r="CC29" s="245"/>
      <c r="CD29" s="246"/>
      <c r="CE29" s="245"/>
      <c r="CF29" s="246"/>
      <c r="CG29" s="245"/>
      <c r="CH29" s="246"/>
      <c r="CI29" s="103" t="s">
        <v>1748</v>
      </c>
      <c r="CJ29" s="213" t="s">
        <v>782</v>
      </c>
      <c r="CM29" s="237">
        <f t="shared" si="9"/>
        <v>4</v>
      </c>
    </row>
    <row r="30" spans="1:91" ht="16.5">
      <c r="A30" t="s">
        <v>2533</v>
      </c>
      <c r="B30" s="213">
        <v>10179</v>
      </c>
      <c r="D30" s="213" t="s">
        <v>864</v>
      </c>
      <c r="E30" s="213" t="s">
        <v>819</v>
      </c>
      <c r="G30" s="219" t="s">
        <v>199</v>
      </c>
      <c r="H30" s="390" t="s">
        <v>1739</v>
      </c>
      <c r="I30" s="223">
        <v>0</v>
      </c>
      <c r="J30" s="223">
        <v>0</v>
      </c>
      <c r="K30" s="222">
        <v>0</v>
      </c>
      <c r="L30" s="224">
        <v>0</v>
      </c>
      <c r="M30" s="222">
        <v>0</v>
      </c>
      <c r="N30" s="223">
        <v>0</v>
      </c>
      <c r="O30" s="392">
        <f>+M30</f>
        <v>0</v>
      </c>
      <c r="P30" s="166" t="s">
        <v>1226</v>
      </c>
      <c r="Q30" s="392">
        <f>+O30</f>
        <v>0</v>
      </c>
      <c r="R30" s="166" t="s">
        <v>1226</v>
      </c>
      <c r="S30" s="278">
        <v>0</v>
      </c>
      <c r="T30" s="279">
        <v>0</v>
      </c>
      <c r="U30" s="181">
        <f>+W30</f>
        <v>0</v>
      </c>
      <c r="V30" s="426" t="s">
        <v>1226</v>
      </c>
      <c r="W30" s="278">
        <v>0</v>
      </c>
      <c r="X30" s="279">
        <v>0</v>
      </c>
      <c r="Y30" s="181">
        <f>+W30</f>
        <v>0</v>
      </c>
      <c r="Z30" s="426" t="s">
        <v>1226</v>
      </c>
      <c r="AA30" s="181">
        <f t="shared" si="2"/>
        <v>0</v>
      </c>
      <c r="AB30" s="185" t="s">
        <v>1226</v>
      </c>
      <c r="AC30" s="437">
        <v>0</v>
      </c>
      <c r="AD30" s="452">
        <v>0</v>
      </c>
      <c r="AE30" s="258">
        <v>0</v>
      </c>
      <c r="AF30" s="259">
        <v>0</v>
      </c>
      <c r="AG30" s="238">
        <f>+AE30</f>
        <v>0</v>
      </c>
      <c r="AH30" s="239" t="s">
        <v>1226</v>
      </c>
      <c r="AI30" s="222">
        <v>0</v>
      </c>
      <c r="AJ30" s="259">
        <v>0</v>
      </c>
      <c r="AK30" s="261"/>
      <c r="AL30" s="222">
        <v>0</v>
      </c>
      <c r="AM30" s="223">
        <v>0</v>
      </c>
      <c r="AN30" s="222">
        <v>0</v>
      </c>
      <c r="AO30" s="224">
        <v>0</v>
      </c>
      <c r="AP30" s="185">
        <f>+AN30</f>
        <v>0</v>
      </c>
      <c r="AQ30" s="426" t="s">
        <v>1226</v>
      </c>
      <c r="AR30" s="223">
        <v>0</v>
      </c>
      <c r="AS30" s="224">
        <v>0</v>
      </c>
      <c r="AT30" s="238">
        <f>+AR30</f>
        <v>0</v>
      </c>
      <c r="AU30" s="239" t="s">
        <v>1226</v>
      </c>
      <c r="AV30" s="245">
        <v>2</v>
      </c>
      <c r="AW30" s="246">
        <v>0</v>
      </c>
      <c r="AX30" s="392">
        <f>+AZ30</f>
        <v>0</v>
      </c>
      <c r="AY30" s="166" t="s">
        <v>1226</v>
      </c>
      <c r="AZ30" s="392">
        <f>+BB30</f>
        <v>0</v>
      </c>
      <c r="BA30" s="166" t="s">
        <v>1226</v>
      </c>
      <c r="BB30" s="164">
        <f>+BD30</f>
        <v>0</v>
      </c>
      <c r="BC30" s="166" t="s">
        <v>1226</v>
      </c>
      <c r="BD30" s="392">
        <f>+BF30</f>
        <v>0</v>
      </c>
      <c r="BE30" s="166" t="s">
        <v>1226</v>
      </c>
      <c r="BF30" s="392">
        <f>+BH30</f>
        <v>0</v>
      </c>
      <c r="BG30" s="166" t="s">
        <v>1226</v>
      </c>
      <c r="BH30" s="815">
        <v>0</v>
      </c>
      <c r="BI30" s="246">
        <v>0</v>
      </c>
      <c r="BJ30" s="392">
        <v>0</v>
      </c>
      <c r="BK30" s="166" t="s">
        <v>1226</v>
      </c>
      <c r="BL30" s="392">
        <v>0</v>
      </c>
      <c r="BM30" s="166" t="s">
        <v>1226</v>
      </c>
      <c r="BN30" s="392">
        <f t="shared" si="5"/>
        <v>0</v>
      </c>
      <c r="BO30" s="166" t="s">
        <v>1226</v>
      </c>
      <c r="BP30" s="249"/>
      <c r="BQ30" s="239"/>
      <c r="BR30" s="249"/>
      <c r="BS30" s="239"/>
      <c r="BT30" s="262"/>
      <c r="BU30" s="245"/>
      <c r="BV30" s="246"/>
      <c r="BW30" s="245"/>
      <c r="BX30" s="245"/>
      <c r="BY30" s="245"/>
      <c r="BZ30" s="246"/>
      <c r="CA30" s="245"/>
      <c r="CB30" s="246"/>
      <c r="CC30" s="245"/>
      <c r="CD30" s="246"/>
      <c r="CE30" s="245"/>
      <c r="CF30" s="246"/>
      <c r="CG30" s="245"/>
      <c r="CH30" s="246"/>
      <c r="CI30" s="247" t="s">
        <v>150</v>
      </c>
      <c r="CM30" s="237">
        <f t="shared" si="9"/>
        <v>0</v>
      </c>
    </row>
    <row r="31" spans="1:91" ht="16.5">
      <c r="A31" t="s">
        <v>2533</v>
      </c>
      <c r="B31" s="213">
        <v>10179</v>
      </c>
      <c r="D31" s="213" t="s">
        <v>864</v>
      </c>
      <c r="E31" s="213" t="s">
        <v>819</v>
      </c>
      <c r="G31" s="219" t="s">
        <v>199</v>
      </c>
      <c r="H31" s="390" t="s">
        <v>1751</v>
      </c>
      <c r="I31" s="223">
        <v>0</v>
      </c>
      <c r="J31" s="223">
        <v>0</v>
      </c>
      <c r="K31" s="272">
        <v>19</v>
      </c>
      <c r="L31" s="273">
        <v>0</v>
      </c>
      <c r="M31" s="222">
        <v>0</v>
      </c>
      <c r="N31" s="223">
        <v>0</v>
      </c>
      <c r="O31" s="392">
        <f>+M31</f>
        <v>0</v>
      </c>
      <c r="P31" s="166" t="s">
        <v>1226</v>
      </c>
      <c r="Q31" s="392">
        <f>+O31</f>
        <v>0</v>
      </c>
      <c r="R31" s="166" t="s">
        <v>1226</v>
      </c>
      <c r="S31" s="222">
        <v>1</v>
      </c>
      <c r="T31" s="224">
        <v>0</v>
      </c>
      <c r="U31" s="181">
        <f>+W31</f>
        <v>6</v>
      </c>
      <c r="V31" s="426" t="s">
        <v>1226</v>
      </c>
      <c r="W31" s="266">
        <v>6</v>
      </c>
      <c r="X31" s="267">
        <v>0</v>
      </c>
      <c r="Y31" s="392">
        <f>+AA31</f>
        <v>0</v>
      </c>
      <c r="Z31" s="166" t="s">
        <v>1226</v>
      </c>
      <c r="AA31" s="392">
        <f>+AC31</f>
        <v>0</v>
      </c>
      <c r="AB31" s="164" t="s">
        <v>1226</v>
      </c>
      <c r="AC31" s="437">
        <v>0</v>
      </c>
      <c r="AD31" s="452">
        <v>0</v>
      </c>
      <c r="AE31" s="258">
        <v>0</v>
      </c>
      <c r="AF31" s="259">
        <v>0</v>
      </c>
      <c r="AG31" s="238">
        <f>+AI31</f>
        <v>0</v>
      </c>
      <c r="AH31" s="239" t="s">
        <v>1226</v>
      </c>
      <c r="AI31" s="222">
        <v>0</v>
      </c>
      <c r="AJ31" s="224">
        <v>0</v>
      </c>
      <c r="AK31" s="261"/>
      <c r="AL31" s="238">
        <v>0</v>
      </c>
      <c r="AM31" s="249" t="s">
        <v>1226</v>
      </c>
      <c r="AN31" s="222">
        <v>1</v>
      </c>
      <c r="AO31" s="224">
        <v>0</v>
      </c>
      <c r="AP31" s="185">
        <v>0</v>
      </c>
      <c r="AQ31" s="426" t="s">
        <v>1226</v>
      </c>
      <c r="AR31" s="815">
        <v>0</v>
      </c>
      <c r="AS31" s="246">
        <v>0</v>
      </c>
      <c r="AT31" s="238">
        <v>0</v>
      </c>
      <c r="AU31" s="239" t="s">
        <v>1226</v>
      </c>
      <c r="AV31" s="245">
        <v>0</v>
      </c>
      <c r="AW31" s="246">
        <v>0</v>
      </c>
      <c r="AX31" s="392">
        <f>+AZ31</f>
        <v>0</v>
      </c>
      <c r="AY31" s="166" t="s">
        <v>1226</v>
      </c>
      <c r="AZ31" s="392">
        <v>0</v>
      </c>
      <c r="BA31" s="166" t="s">
        <v>1226</v>
      </c>
      <c r="BB31" s="164">
        <v>0</v>
      </c>
      <c r="BC31" s="166" t="s">
        <v>1226</v>
      </c>
      <c r="BD31" s="392">
        <v>0</v>
      </c>
      <c r="BE31" s="166" t="s">
        <v>1226</v>
      </c>
      <c r="BF31" s="392">
        <f>+BH31</f>
        <v>0</v>
      </c>
      <c r="BG31" s="166" t="s">
        <v>1226</v>
      </c>
      <c r="BH31" s="815">
        <v>0</v>
      </c>
      <c r="BI31" s="246">
        <v>0</v>
      </c>
      <c r="BJ31" s="392">
        <v>0</v>
      </c>
      <c r="BK31" s="166" t="s">
        <v>1226</v>
      </c>
      <c r="BL31" s="392">
        <v>0</v>
      </c>
      <c r="BM31" s="166" t="s">
        <v>1226</v>
      </c>
      <c r="BN31" s="392">
        <v>0</v>
      </c>
      <c r="BO31" s="166" t="s">
        <v>1226</v>
      </c>
      <c r="BP31" s="249"/>
      <c r="BQ31" s="239"/>
      <c r="BR31" s="249"/>
      <c r="BS31" s="239"/>
      <c r="BT31" s="262"/>
      <c r="BU31" s="245"/>
      <c r="BV31" s="246"/>
      <c r="BW31" s="245"/>
      <c r="BX31" s="245"/>
      <c r="BY31" s="245"/>
      <c r="BZ31" s="246"/>
      <c r="CA31" s="245"/>
      <c r="CB31" s="246"/>
      <c r="CC31" s="245"/>
      <c r="CD31" s="246"/>
      <c r="CE31" s="245"/>
      <c r="CF31" s="246"/>
      <c r="CG31" s="245"/>
      <c r="CH31" s="246"/>
      <c r="CI31" s="247" t="s">
        <v>153</v>
      </c>
      <c r="CJ31" s="234" t="s">
        <v>438</v>
      </c>
      <c r="CM31" s="237">
        <f t="shared" si="9"/>
        <v>19</v>
      </c>
    </row>
    <row r="32" spans="1:91" ht="16.5">
      <c r="A32" t="s">
        <v>2533</v>
      </c>
      <c r="B32" s="213">
        <v>10180</v>
      </c>
      <c r="D32" s="213" t="s">
        <v>864</v>
      </c>
      <c r="E32" s="213" t="s">
        <v>819</v>
      </c>
      <c r="G32" s="219" t="s">
        <v>199</v>
      </c>
      <c r="H32" s="390" t="s">
        <v>1737</v>
      </c>
      <c r="I32" s="223">
        <v>0</v>
      </c>
      <c r="J32" s="223">
        <v>0</v>
      </c>
      <c r="K32" s="222">
        <v>1</v>
      </c>
      <c r="L32" s="224">
        <v>0</v>
      </c>
      <c r="M32" s="222">
        <v>0</v>
      </c>
      <c r="N32" s="224">
        <v>0</v>
      </c>
      <c r="O32" s="252">
        <f>+M32</f>
        <v>0</v>
      </c>
      <c r="P32" s="423" t="s">
        <v>1226</v>
      </c>
      <c r="Q32" s="185">
        <f>+O32</f>
        <v>0</v>
      </c>
      <c r="R32" s="185" t="s">
        <v>1226</v>
      </c>
      <c r="S32" s="278">
        <v>1</v>
      </c>
      <c r="T32" s="279">
        <v>0</v>
      </c>
      <c r="U32" s="185">
        <f>+W32</f>
        <v>2</v>
      </c>
      <c r="V32" s="185" t="s">
        <v>1226</v>
      </c>
      <c r="W32" s="278">
        <v>2</v>
      </c>
      <c r="X32" s="279">
        <v>0</v>
      </c>
      <c r="Y32" s="185">
        <v>36</v>
      </c>
      <c r="Z32" s="426" t="s">
        <v>1226</v>
      </c>
      <c r="AA32" s="181">
        <v>36</v>
      </c>
      <c r="AB32" s="185" t="s">
        <v>1226</v>
      </c>
      <c r="AC32" s="437">
        <v>35</v>
      </c>
      <c r="AD32" s="438">
        <v>0</v>
      </c>
      <c r="AE32" s="223">
        <v>0</v>
      </c>
      <c r="AF32" s="224">
        <v>0</v>
      </c>
      <c r="AG32" s="222">
        <v>0</v>
      </c>
      <c r="AH32" s="224">
        <v>0</v>
      </c>
      <c r="AI32" s="222">
        <v>0</v>
      </c>
      <c r="AJ32" s="224">
        <v>0</v>
      </c>
      <c r="AK32" s="261"/>
      <c r="AL32" s="238">
        <v>0</v>
      </c>
      <c r="AM32" s="249" t="s">
        <v>1226</v>
      </c>
      <c r="AN32" s="222">
        <v>3</v>
      </c>
      <c r="AO32" s="224">
        <v>0</v>
      </c>
      <c r="AP32" s="185">
        <f>+AR32</f>
        <v>1</v>
      </c>
      <c r="AQ32" s="426" t="s">
        <v>1226</v>
      </c>
      <c r="AR32" s="815">
        <v>1</v>
      </c>
      <c r="AS32" s="246">
        <v>0</v>
      </c>
      <c r="AT32" s="238">
        <f>+AV32</f>
        <v>1</v>
      </c>
      <c r="AU32" s="239" t="s">
        <v>1226</v>
      </c>
      <c r="AV32" s="245">
        <v>1</v>
      </c>
      <c r="AW32" s="246">
        <v>0</v>
      </c>
      <c r="AX32" s="392">
        <f>+AZ32</f>
        <v>0</v>
      </c>
      <c r="AY32" s="166" t="s">
        <v>1226</v>
      </c>
      <c r="AZ32" s="392">
        <f>+BB32</f>
        <v>0</v>
      </c>
      <c r="BA32" s="166" t="s">
        <v>1226</v>
      </c>
      <c r="BB32" s="164">
        <f>+BD32</f>
        <v>0</v>
      </c>
      <c r="BC32" s="166" t="s">
        <v>1226</v>
      </c>
      <c r="BD32" s="392">
        <f>+BF32</f>
        <v>0</v>
      </c>
      <c r="BE32" s="166" t="s">
        <v>1226</v>
      </c>
      <c r="BF32" s="392">
        <f>+BH32</f>
        <v>0</v>
      </c>
      <c r="BG32" s="166" t="s">
        <v>1226</v>
      </c>
      <c r="BH32" s="815">
        <v>0</v>
      </c>
      <c r="BI32" s="246">
        <v>0</v>
      </c>
      <c r="BJ32" s="392">
        <v>0</v>
      </c>
      <c r="BK32" s="166" t="s">
        <v>1226</v>
      </c>
      <c r="BL32" s="392">
        <v>0</v>
      </c>
      <c r="BM32" s="166" t="s">
        <v>1226</v>
      </c>
      <c r="BN32" s="392">
        <f>+BL32</f>
        <v>0</v>
      </c>
      <c r="BO32" s="166" t="s">
        <v>1226</v>
      </c>
      <c r="BP32" s="249"/>
      <c r="BQ32" s="239"/>
      <c r="BR32" s="249"/>
      <c r="BS32" s="239"/>
      <c r="BT32" s="262"/>
      <c r="BU32" s="245"/>
      <c r="BV32" s="246"/>
      <c r="BW32" s="245"/>
      <c r="BX32" s="245"/>
      <c r="BY32" s="245"/>
      <c r="BZ32" s="246"/>
      <c r="CA32" s="245"/>
      <c r="CB32" s="246"/>
      <c r="CC32" s="245"/>
      <c r="CD32" s="246"/>
      <c r="CE32" s="245">
        <v>9</v>
      </c>
      <c r="CF32" s="246"/>
      <c r="CG32" s="245"/>
      <c r="CH32" s="246"/>
      <c r="CI32" s="247" t="s">
        <v>150</v>
      </c>
      <c r="CJ32" s="234" t="s">
        <v>406</v>
      </c>
      <c r="CM32" s="237">
        <f t="shared" si="9"/>
        <v>36</v>
      </c>
    </row>
    <row r="33" spans="1:91" ht="16.5">
      <c r="A33" t="s">
        <v>2533</v>
      </c>
      <c r="B33" s="284">
        <v>0</v>
      </c>
      <c r="C33" s="284"/>
      <c r="D33" s="284" t="s">
        <v>864</v>
      </c>
      <c r="E33" s="284" t="s">
        <v>819</v>
      </c>
      <c r="F33" s="284"/>
      <c r="G33" s="284" t="s">
        <v>199</v>
      </c>
      <c r="H33" s="721" t="s">
        <v>46</v>
      </c>
      <c r="I33" s="230">
        <v>0</v>
      </c>
      <c r="J33" s="230">
        <v>0</v>
      </c>
      <c r="K33" s="285">
        <v>0</v>
      </c>
      <c r="L33" s="229">
        <v>0</v>
      </c>
      <c r="M33" s="285">
        <v>0</v>
      </c>
      <c r="N33" s="230">
        <v>0</v>
      </c>
      <c r="O33" s="286">
        <v>0</v>
      </c>
      <c r="P33" s="299">
        <v>0</v>
      </c>
      <c r="Q33" s="702"/>
      <c r="R33" s="704" t="s">
        <v>1226</v>
      </c>
      <c r="S33" s="285">
        <v>0</v>
      </c>
      <c r="T33" s="229">
        <v>0</v>
      </c>
      <c r="U33" s="708"/>
      <c r="V33" s="708"/>
      <c r="W33" s="285" t="s">
        <v>52</v>
      </c>
      <c r="X33" s="229">
        <v>0</v>
      </c>
      <c r="Y33" s="285"/>
      <c r="Z33" s="229"/>
      <c r="AA33" s="868"/>
      <c r="AB33" s="708"/>
      <c r="AC33" s="456" t="s">
        <v>52</v>
      </c>
      <c r="AD33" s="457"/>
      <c r="AE33" s="291"/>
      <c r="AF33" s="290"/>
      <c r="AG33" s="998"/>
      <c r="AH33" s="299"/>
      <c r="AI33" s="285" t="s">
        <v>52</v>
      </c>
      <c r="AJ33" s="229">
        <v>0</v>
      </c>
      <c r="AK33" s="292"/>
      <c r="AL33" s="286">
        <v>0</v>
      </c>
      <c r="AM33" s="288" t="s">
        <v>1226</v>
      </c>
      <c r="AN33" s="285"/>
      <c r="AO33" s="229"/>
      <c r="AP33" s="289">
        <f>+AN33</f>
        <v>0</v>
      </c>
      <c r="AQ33" s="287" t="s">
        <v>1226</v>
      </c>
      <c r="AR33" s="293"/>
      <c r="AS33" s="294"/>
      <c r="AT33" s="896"/>
      <c r="AU33" s="294"/>
      <c r="AV33" s="293" t="s">
        <v>52</v>
      </c>
      <c r="AW33" s="294"/>
      <c r="AX33" s="887"/>
      <c r="AY33" s="747"/>
      <c r="AZ33" s="887"/>
      <c r="BA33" s="747"/>
      <c r="BB33" s="697"/>
      <c r="BC33" s="747"/>
      <c r="BD33" s="887"/>
      <c r="BE33" s="747"/>
      <c r="BF33" s="887"/>
      <c r="BG33" s="747"/>
      <c r="BH33" s="896"/>
      <c r="BI33" s="294"/>
      <c r="BJ33" s="697"/>
      <c r="BK33" s="747"/>
      <c r="BL33" s="887"/>
      <c r="BM33" s="747"/>
      <c r="BN33" s="887"/>
      <c r="BO33" s="747"/>
      <c r="BP33" s="293"/>
      <c r="BQ33" s="294"/>
      <c r="BR33" s="293"/>
      <c r="BS33" s="294"/>
      <c r="BT33" s="295"/>
      <c r="BU33" s="293"/>
      <c r="BV33" s="294"/>
      <c r="BW33" s="293"/>
      <c r="BX33" s="293"/>
      <c r="BY33" s="293"/>
      <c r="BZ33" s="294"/>
      <c r="CA33" s="293"/>
      <c r="CB33" s="294"/>
      <c r="CC33" s="293"/>
      <c r="CD33" s="294"/>
      <c r="CE33" s="293"/>
      <c r="CF33" s="294"/>
      <c r="CG33" s="293"/>
      <c r="CH33" s="294"/>
      <c r="CI33" s="214" t="s">
        <v>437</v>
      </c>
      <c r="CJ33" s="296"/>
      <c r="CK33" s="297"/>
      <c r="CL33" s="284"/>
      <c r="CM33" s="237">
        <f t="shared" si="9"/>
        <v>0</v>
      </c>
    </row>
    <row r="34" spans="1:91" ht="16.5">
      <c r="A34" t="s">
        <v>2533</v>
      </c>
      <c r="B34" s="213">
        <v>10102</v>
      </c>
      <c r="D34" s="213" t="s">
        <v>864</v>
      </c>
      <c r="E34" s="213" t="s">
        <v>819</v>
      </c>
      <c r="G34" s="219" t="s">
        <v>199</v>
      </c>
      <c r="H34" s="390" t="s">
        <v>1743</v>
      </c>
      <c r="I34" s="223">
        <v>2</v>
      </c>
      <c r="J34" s="223">
        <v>0</v>
      </c>
      <c r="K34" s="222">
        <v>8</v>
      </c>
      <c r="L34" s="224">
        <v>0</v>
      </c>
      <c r="M34" s="222" t="s">
        <v>52</v>
      </c>
      <c r="N34" s="223">
        <v>0</v>
      </c>
      <c r="O34" s="392">
        <f>+Q34</f>
        <v>1</v>
      </c>
      <c r="P34" s="166" t="s">
        <v>1226</v>
      </c>
      <c r="Q34" s="392">
        <f>+S34</f>
        <v>1</v>
      </c>
      <c r="R34" s="166" t="s">
        <v>1226</v>
      </c>
      <c r="S34" s="222">
        <v>1</v>
      </c>
      <c r="T34" s="224">
        <v>0</v>
      </c>
      <c r="U34" s="392">
        <v>0</v>
      </c>
      <c r="V34" s="166" t="s">
        <v>1226</v>
      </c>
      <c r="W34" s="266">
        <v>1</v>
      </c>
      <c r="X34" s="267">
        <v>2</v>
      </c>
      <c r="Y34" s="181">
        <f>+W34</f>
        <v>1</v>
      </c>
      <c r="Z34" s="426">
        <f>+X34</f>
        <v>2</v>
      </c>
      <c r="AA34" s="181">
        <f>+Y34</f>
        <v>1</v>
      </c>
      <c r="AB34" s="185" t="s">
        <v>1226</v>
      </c>
      <c r="AC34" s="437">
        <v>1</v>
      </c>
      <c r="AD34" s="452">
        <v>0</v>
      </c>
      <c r="AE34" s="258">
        <v>1</v>
      </c>
      <c r="AF34" s="259">
        <v>0</v>
      </c>
      <c r="AG34" s="238">
        <f>+AI34</f>
        <v>1</v>
      </c>
      <c r="AH34" s="239" t="s">
        <v>1226</v>
      </c>
      <c r="AI34" s="222">
        <v>1</v>
      </c>
      <c r="AJ34" s="223">
        <v>0</v>
      </c>
      <c r="AK34" s="261"/>
      <c r="AL34" s="238">
        <v>0</v>
      </c>
      <c r="AM34" s="249" t="s">
        <v>1226</v>
      </c>
      <c r="AN34" s="222">
        <v>8</v>
      </c>
      <c r="AO34" s="224">
        <v>0</v>
      </c>
      <c r="AP34" s="236">
        <f>+AR34</f>
        <v>0</v>
      </c>
      <c r="AQ34" s="239" t="s">
        <v>1226</v>
      </c>
      <c r="AR34" s="245">
        <v>0</v>
      </c>
      <c r="AS34" s="246">
        <v>0</v>
      </c>
      <c r="AT34" s="238">
        <v>0</v>
      </c>
      <c r="AU34" s="239" t="s">
        <v>1226</v>
      </c>
      <c r="AV34" s="245">
        <v>0</v>
      </c>
      <c r="AW34" s="246">
        <v>0</v>
      </c>
      <c r="AX34" s="392">
        <v>0</v>
      </c>
      <c r="AY34" s="166" t="s">
        <v>1226</v>
      </c>
      <c r="AZ34" s="392">
        <v>0</v>
      </c>
      <c r="BA34" s="166" t="s">
        <v>1226</v>
      </c>
      <c r="BB34" s="164">
        <v>0</v>
      </c>
      <c r="BC34" s="166" t="s">
        <v>1226</v>
      </c>
      <c r="BD34" s="392">
        <v>0</v>
      </c>
      <c r="BE34" s="166" t="s">
        <v>1226</v>
      </c>
      <c r="BF34" s="392">
        <v>0</v>
      </c>
      <c r="BG34" s="166" t="s">
        <v>1226</v>
      </c>
      <c r="BH34" s="951">
        <v>1</v>
      </c>
      <c r="BI34" s="241">
        <v>2</v>
      </c>
      <c r="BJ34" s="185">
        <f t="shared" ref="BJ34:BO34" si="10">+BH34</f>
        <v>1</v>
      </c>
      <c r="BK34" s="423">
        <f t="shared" si="10"/>
        <v>2</v>
      </c>
      <c r="BL34" s="181">
        <f t="shared" si="10"/>
        <v>1</v>
      </c>
      <c r="BM34" s="423">
        <f t="shared" si="10"/>
        <v>2</v>
      </c>
      <c r="BN34" s="181">
        <f t="shared" si="10"/>
        <v>1</v>
      </c>
      <c r="BO34" s="423">
        <f t="shared" si="10"/>
        <v>2</v>
      </c>
      <c r="BP34" s="249"/>
      <c r="BQ34" s="239"/>
      <c r="BR34" s="249"/>
      <c r="BS34" s="239"/>
      <c r="BT34" s="262"/>
      <c r="BU34" s="245"/>
      <c r="BV34" s="246"/>
      <c r="BW34" s="245"/>
      <c r="BX34" s="245"/>
      <c r="BY34" s="245"/>
      <c r="BZ34" s="246"/>
      <c r="CA34" s="245"/>
      <c r="CB34" s="246"/>
      <c r="CC34" s="245"/>
      <c r="CD34" s="246"/>
      <c r="CE34" s="245"/>
      <c r="CF34" s="246"/>
      <c r="CG34" s="245"/>
      <c r="CH34" s="246"/>
      <c r="CI34" s="247" t="s">
        <v>150</v>
      </c>
      <c r="CJ34" s="234" t="s">
        <v>407</v>
      </c>
      <c r="CM34" s="237">
        <f t="shared" si="9"/>
        <v>8</v>
      </c>
    </row>
    <row r="35" spans="1:91" ht="16.5">
      <c r="A35" t="s">
        <v>2533</v>
      </c>
      <c r="B35" s="61" t="s">
        <v>1610</v>
      </c>
      <c r="D35" s="213" t="s">
        <v>864</v>
      </c>
      <c r="E35" s="213" t="s">
        <v>819</v>
      </c>
      <c r="G35" s="219" t="s">
        <v>199</v>
      </c>
      <c r="H35" s="390" t="s">
        <v>1744</v>
      </c>
      <c r="I35" s="223">
        <v>0</v>
      </c>
      <c r="J35" s="223">
        <v>0</v>
      </c>
      <c r="K35" s="222">
        <v>0</v>
      </c>
      <c r="L35" s="224">
        <v>0</v>
      </c>
      <c r="M35" s="222">
        <v>0</v>
      </c>
      <c r="N35" s="223">
        <v>0</v>
      </c>
      <c r="O35" s="222">
        <v>0</v>
      </c>
      <c r="P35" s="224">
        <v>0</v>
      </c>
      <c r="Q35" s="222">
        <v>0</v>
      </c>
      <c r="R35" s="224">
        <v>0</v>
      </c>
      <c r="S35" s="222">
        <v>0</v>
      </c>
      <c r="T35" s="224">
        <v>0</v>
      </c>
      <c r="U35" s="392">
        <f>+S35</f>
        <v>0</v>
      </c>
      <c r="V35" s="166" t="s">
        <v>1226</v>
      </c>
      <c r="W35" s="222">
        <v>0</v>
      </c>
      <c r="X35" s="224">
        <v>0</v>
      </c>
      <c r="Y35" s="181">
        <f>+W35</f>
        <v>0</v>
      </c>
      <c r="Z35" s="426" t="s">
        <v>1226</v>
      </c>
      <c r="AA35" s="181">
        <f>+Y35</f>
        <v>0</v>
      </c>
      <c r="AB35" s="185" t="s">
        <v>1226</v>
      </c>
      <c r="AC35" s="437">
        <v>0</v>
      </c>
      <c r="AD35" s="438">
        <v>0</v>
      </c>
      <c r="AE35" s="258">
        <v>0</v>
      </c>
      <c r="AF35" s="224">
        <v>0</v>
      </c>
      <c r="AG35" s="222">
        <v>0</v>
      </c>
      <c r="AH35" s="224">
        <v>0</v>
      </c>
      <c r="AI35" s="222">
        <v>0</v>
      </c>
      <c r="AJ35" s="223">
        <v>0</v>
      </c>
      <c r="AK35" s="261"/>
      <c r="AL35" s="238">
        <v>0</v>
      </c>
      <c r="AM35" s="249" t="s">
        <v>1226</v>
      </c>
      <c r="AN35" s="222">
        <v>1</v>
      </c>
      <c r="AO35" s="224">
        <v>0</v>
      </c>
      <c r="AP35" s="236">
        <v>0</v>
      </c>
      <c r="AQ35" s="239" t="s">
        <v>1226</v>
      </c>
      <c r="AR35" s="815">
        <v>0</v>
      </c>
      <c r="AS35" s="246">
        <v>0</v>
      </c>
      <c r="AT35" s="238">
        <v>0</v>
      </c>
      <c r="AU35" s="239" t="s">
        <v>1226</v>
      </c>
      <c r="AV35" s="245">
        <v>0</v>
      </c>
      <c r="AW35" s="246">
        <v>0</v>
      </c>
      <c r="AX35" s="392">
        <v>0</v>
      </c>
      <c r="AY35" s="166" t="s">
        <v>1226</v>
      </c>
      <c r="AZ35" s="392">
        <v>0</v>
      </c>
      <c r="BA35" s="166" t="s">
        <v>1226</v>
      </c>
      <c r="BB35" s="164">
        <v>0</v>
      </c>
      <c r="BC35" s="166" t="s">
        <v>1226</v>
      </c>
      <c r="BD35" s="392">
        <v>0</v>
      </c>
      <c r="BE35" s="166" t="s">
        <v>1226</v>
      </c>
      <c r="BF35" s="392">
        <v>0</v>
      </c>
      <c r="BG35" s="166" t="s">
        <v>1226</v>
      </c>
      <c r="BH35" s="815">
        <v>1</v>
      </c>
      <c r="BI35" s="246">
        <v>0</v>
      </c>
      <c r="BJ35" s="181">
        <f>+BH35</f>
        <v>1</v>
      </c>
      <c r="BK35" s="423" t="s">
        <v>1226</v>
      </c>
      <c r="BL35" s="181">
        <f>+BJ35</f>
        <v>1</v>
      </c>
      <c r="BM35" s="166" t="s">
        <v>1226</v>
      </c>
      <c r="BN35" s="181">
        <f>+BL35</f>
        <v>1</v>
      </c>
      <c r="BO35" s="166" t="s">
        <v>1226</v>
      </c>
      <c r="BP35" s="249"/>
      <c r="BQ35" s="239"/>
      <c r="BR35" s="249"/>
      <c r="BS35" s="239"/>
      <c r="BT35" s="262"/>
      <c r="BU35" s="245"/>
      <c r="BV35" s="246"/>
      <c r="BW35" s="245"/>
      <c r="BX35" s="245"/>
      <c r="BY35" s="245"/>
      <c r="BZ35" s="246"/>
      <c r="CA35" s="245"/>
      <c r="CB35" s="246"/>
      <c r="CC35" s="245"/>
      <c r="CD35" s="246"/>
      <c r="CE35" s="245"/>
      <c r="CF35" s="246"/>
      <c r="CG35" s="245"/>
      <c r="CH35" s="246"/>
      <c r="CI35" s="103" t="s">
        <v>1745</v>
      </c>
      <c r="CJ35" s="248"/>
      <c r="CM35" s="237">
        <f t="shared" si="9"/>
        <v>0</v>
      </c>
    </row>
    <row r="36" spans="1:91" ht="16.5">
      <c r="A36" t="s">
        <v>2533</v>
      </c>
      <c r="B36" s="213">
        <v>10104</v>
      </c>
      <c r="D36" s="213" t="s">
        <v>864</v>
      </c>
      <c r="E36" s="213" t="s">
        <v>819</v>
      </c>
      <c r="G36" s="219" t="s">
        <v>199</v>
      </c>
      <c r="H36" s="390" t="s">
        <v>1742</v>
      </c>
      <c r="I36" s="223">
        <v>60</v>
      </c>
      <c r="J36" s="223">
        <v>6</v>
      </c>
      <c r="K36" s="222">
        <v>70</v>
      </c>
      <c r="L36" s="224">
        <v>8</v>
      </c>
      <c r="M36" s="222">
        <v>65</v>
      </c>
      <c r="N36" s="223">
        <v>16</v>
      </c>
      <c r="O36" s="1043">
        <f>+Q36</f>
        <v>65</v>
      </c>
      <c r="P36" s="744">
        <f>+R36</f>
        <v>25</v>
      </c>
      <c r="Q36" s="181">
        <f>+S36</f>
        <v>65</v>
      </c>
      <c r="R36" s="426">
        <f>+T36</f>
        <v>25</v>
      </c>
      <c r="S36" s="278">
        <v>65</v>
      </c>
      <c r="T36" s="279">
        <v>25</v>
      </c>
      <c r="U36" s="181">
        <f>+W36</f>
        <v>70</v>
      </c>
      <c r="V36" s="426">
        <f>+X36</f>
        <v>65</v>
      </c>
      <c r="W36" s="222">
        <v>70</v>
      </c>
      <c r="X36" s="224">
        <v>65</v>
      </c>
      <c r="Y36" s="181">
        <v>70</v>
      </c>
      <c r="Z36" s="426">
        <v>65</v>
      </c>
      <c r="AA36" s="181">
        <f>+AC36</f>
        <v>75</v>
      </c>
      <c r="AB36" s="185">
        <f>+AD36</f>
        <v>70</v>
      </c>
      <c r="AC36" s="437">
        <v>75</v>
      </c>
      <c r="AD36" s="452">
        <v>70</v>
      </c>
      <c r="AE36" s="304">
        <v>90</v>
      </c>
      <c r="AF36" s="273">
        <v>32</v>
      </c>
      <c r="AG36" s="181">
        <f>+AI36</f>
        <v>73</v>
      </c>
      <c r="AH36" s="426">
        <f>+AJ36</f>
        <v>32</v>
      </c>
      <c r="AI36" s="222">
        <f>27+4+1+8+5+4+10+11+3</f>
        <v>73</v>
      </c>
      <c r="AJ36" s="224">
        <v>32</v>
      </c>
      <c r="AK36" s="261"/>
      <c r="AL36" s="181">
        <f>+AN36</f>
        <v>70</v>
      </c>
      <c r="AM36" s="185">
        <f>+AO36</f>
        <v>30</v>
      </c>
      <c r="AN36" s="222">
        <v>70</v>
      </c>
      <c r="AO36" s="224">
        <v>30</v>
      </c>
      <c r="AP36" s="185">
        <f>+AN36</f>
        <v>70</v>
      </c>
      <c r="AQ36" s="426">
        <f>+AO36</f>
        <v>30</v>
      </c>
      <c r="AR36" s="815">
        <f>20+17+8+13+3+3+4</f>
        <v>68</v>
      </c>
      <c r="AS36" s="246">
        <f>1+15+21</f>
        <v>37</v>
      </c>
      <c r="AT36" s="181">
        <f>+AR36</f>
        <v>68</v>
      </c>
      <c r="AU36" s="426">
        <f>+AS36</f>
        <v>37</v>
      </c>
      <c r="AV36" s="245">
        <v>55</v>
      </c>
      <c r="AW36" s="246">
        <v>39</v>
      </c>
      <c r="AX36" s="392">
        <f t="shared" ref="AX36:BG36" si="11">+AZ36</f>
        <v>55</v>
      </c>
      <c r="AY36" s="166">
        <f t="shared" si="11"/>
        <v>55</v>
      </c>
      <c r="AZ36" s="392">
        <f t="shared" si="11"/>
        <v>55</v>
      </c>
      <c r="BA36" s="166">
        <f t="shared" si="11"/>
        <v>55</v>
      </c>
      <c r="BB36" s="164">
        <f t="shared" si="11"/>
        <v>55</v>
      </c>
      <c r="BC36" s="166">
        <f t="shared" si="11"/>
        <v>55</v>
      </c>
      <c r="BD36" s="392">
        <f t="shared" si="11"/>
        <v>55</v>
      </c>
      <c r="BE36" s="166">
        <f t="shared" si="11"/>
        <v>55</v>
      </c>
      <c r="BF36" s="392">
        <f t="shared" si="11"/>
        <v>55</v>
      </c>
      <c r="BG36" s="166">
        <f t="shared" si="11"/>
        <v>55</v>
      </c>
      <c r="BH36" s="815">
        <f>6+10+13+18+6+2</f>
        <v>55</v>
      </c>
      <c r="BI36" s="246">
        <f>22+17+6+2+8</f>
        <v>55</v>
      </c>
      <c r="BJ36" s="181">
        <f>+BH36</f>
        <v>55</v>
      </c>
      <c r="BK36" s="423">
        <f>+BI36</f>
        <v>55</v>
      </c>
      <c r="BL36" s="181">
        <f>+BJ36</f>
        <v>55</v>
      </c>
      <c r="BM36" s="423">
        <f>+BK36</f>
        <v>55</v>
      </c>
      <c r="BN36" s="181">
        <f>+BL36</f>
        <v>55</v>
      </c>
      <c r="BO36" s="423">
        <f>+BM36</f>
        <v>55</v>
      </c>
      <c r="BP36" s="249"/>
      <c r="BQ36" s="239"/>
      <c r="BR36" s="249"/>
      <c r="BS36" s="239"/>
      <c r="BT36" s="262"/>
      <c r="BU36" s="245"/>
      <c r="BV36" s="246"/>
      <c r="BW36" s="245"/>
      <c r="BX36" s="245"/>
      <c r="BY36" s="245"/>
      <c r="BZ36" s="246"/>
      <c r="CA36" s="245"/>
      <c r="CB36" s="246"/>
      <c r="CC36" s="245"/>
      <c r="CD36" s="246"/>
      <c r="CE36" s="245">
        <v>70</v>
      </c>
      <c r="CF36" s="246">
        <v>27</v>
      </c>
      <c r="CG36" s="245"/>
      <c r="CH36" s="246"/>
      <c r="CI36" s="233" t="s">
        <v>50</v>
      </c>
      <c r="CJ36" s="234" t="s">
        <v>409</v>
      </c>
      <c r="CM36" s="237">
        <f t="shared" si="9"/>
        <v>90</v>
      </c>
    </row>
    <row r="37" spans="1:91" ht="16.5">
      <c r="A37" t="s">
        <v>2533</v>
      </c>
      <c r="B37" s="213">
        <v>10178</v>
      </c>
      <c r="D37" s="213" t="s">
        <v>864</v>
      </c>
      <c r="E37" s="213" t="s">
        <v>819</v>
      </c>
      <c r="G37" s="219" t="s">
        <v>199</v>
      </c>
      <c r="H37" s="390" t="s">
        <v>1741</v>
      </c>
      <c r="I37" s="223">
        <v>0</v>
      </c>
      <c r="J37" s="223">
        <v>0</v>
      </c>
      <c r="K37" s="222">
        <v>0</v>
      </c>
      <c r="L37" s="224">
        <v>0</v>
      </c>
      <c r="M37" s="222">
        <v>0</v>
      </c>
      <c r="N37" s="223">
        <v>0</v>
      </c>
      <c r="O37" s="238">
        <f>+M37</f>
        <v>0</v>
      </c>
      <c r="P37" s="239" t="s">
        <v>1226</v>
      </c>
      <c r="Q37" s="392">
        <f>+O37</f>
        <v>0</v>
      </c>
      <c r="R37" s="166" t="s">
        <v>1226</v>
      </c>
      <c r="S37" s="222">
        <v>0</v>
      </c>
      <c r="T37" s="224">
        <v>0</v>
      </c>
      <c r="U37" s="392">
        <f>+S37</f>
        <v>0</v>
      </c>
      <c r="V37" s="166" t="s">
        <v>1226</v>
      </c>
      <c r="W37" s="266">
        <v>1</v>
      </c>
      <c r="X37" s="267">
        <v>1</v>
      </c>
      <c r="Y37" s="222">
        <v>4</v>
      </c>
      <c r="Z37" s="224">
        <v>0</v>
      </c>
      <c r="AA37" s="392">
        <f>+Y37</f>
        <v>4</v>
      </c>
      <c r="AB37" s="164" t="s">
        <v>1226</v>
      </c>
      <c r="AC37" s="447">
        <v>1</v>
      </c>
      <c r="AD37" s="458">
        <v>2</v>
      </c>
      <c r="AE37" s="258">
        <v>1</v>
      </c>
      <c r="AF37" s="259">
        <v>0</v>
      </c>
      <c r="AG37" s="222">
        <v>0</v>
      </c>
      <c r="AH37" s="224">
        <v>0</v>
      </c>
      <c r="AI37" s="222">
        <v>0</v>
      </c>
      <c r="AJ37" s="224">
        <v>0</v>
      </c>
      <c r="AK37" s="261">
        <v>42272</v>
      </c>
      <c r="AL37" s="238">
        <v>0</v>
      </c>
      <c r="AM37" s="249" t="s">
        <v>1226</v>
      </c>
      <c r="AN37" s="222">
        <v>0</v>
      </c>
      <c r="AO37" s="224">
        <v>0</v>
      </c>
      <c r="AP37" s="236">
        <v>0</v>
      </c>
      <c r="AQ37" s="239" t="s">
        <v>1226</v>
      </c>
      <c r="AR37" s="245">
        <v>0</v>
      </c>
      <c r="AS37" s="246">
        <v>0</v>
      </c>
      <c r="AT37" s="238">
        <v>0</v>
      </c>
      <c r="AU37" s="239" t="s">
        <v>1226</v>
      </c>
      <c r="AV37" s="245">
        <v>0</v>
      </c>
      <c r="AW37" s="246">
        <v>0</v>
      </c>
      <c r="AX37" s="392">
        <v>0</v>
      </c>
      <c r="AY37" s="166" t="s">
        <v>1226</v>
      </c>
      <c r="AZ37" s="392">
        <v>0</v>
      </c>
      <c r="BA37" s="166" t="s">
        <v>1226</v>
      </c>
      <c r="BB37" s="164">
        <v>0</v>
      </c>
      <c r="BC37" s="166" t="s">
        <v>1226</v>
      </c>
      <c r="BD37" s="392">
        <v>0</v>
      </c>
      <c r="BE37" s="166" t="s">
        <v>1226</v>
      </c>
      <c r="BF37" s="392">
        <v>0</v>
      </c>
      <c r="BG37" s="166" t="s">
        <v>1226</v>
      </c>
      <c r="BH37" s="815">
        <v>2</v>
      </c>
      <c r="BI37" s="246">
        <v>0</v>
      </c>
      <c r="BJ37" s="392">
        <v>0</v>
      </c>
      <c r="BK37" s="166" t="s">
        <v>1226</v>
      </c>
      <c r="BL37" s="392">
        <v>0</v>
      </c>
      <c r="BM37" s="166" t="s">
        <v>1226</v>
      </c>
      <c r="BN37" s="392">
        <v>0</v>
      </c>
      <c r="BO37" s="166" t="s">
        <v>1226</v>
      </c>
      <c r="BP37" s="249"/>
      <c r="BQ37" s="239"/>
      <c r="BR37" s="249"/>
      <c r="BS37" s="239"/>
      <c r="BT37" s="262"/>
      <c r="BU37" s="245"/>
      <c r="BV37" s="246"/>
      <c r="BW37" s="245"/>
      <c r="BX37" s="245"/>
      <c r="BY37" s="245"/>
      <c r="BZ37" s="246"/>
      <c r="CA37" s="245"/>
      <c r="CB37" s="246"/>
      <c r="CC37" s="245"/>
      <c r="CD37" s="246"/>
      <c r="CE37" s="245"/>
      <c r="CF37" s="246"/>
      <c r="CG37" s="245"/>
      <c r="CH37" s="246"/>
      <c r="CI37" s="247" t="s">
        <v>150</v>
      </c>
      <c r="CJ37" s="235" t="s">
        <v>408</v>
      </c>
      <c r="CK37" s="235"/>
      <c r="CM37" s="237">
        <f t="shared" si="9"/>
        <v>4</v>
      </c>
    </row>
    <row r="38" spans="1:91" ht="16.5">
      <c r="A38" t="s">
        <v>2533</v>
      </c>
      <c r="B38" s="61" t="s">
        <v>1610</v>
      </c>
      <c r="D38" s="284" t="s">
        <v>864</v>
      </c>
      <c r="E38" s="284" t="s">
        <v>819</v>
      </c>
      <c r="F38" s="284"/>
      <c r="G38" s="284" t="s">
        <v>199</v>
      </c>
      <c r="H38" s="721" t="s">
        <v>2069</v>
      </c>
      <c r="I38" s="230" t="s">
        <v>52</v>
      </c>
      <c r="J38" s="230">
        <v>0</v>
      </c>
      <c r="K38" s="285" t="s">
        <v>52</v>
      </c>
      <c r="L38" s="229">
        <v>0</v>
      </c>
      <c r="M38" s="285" t="s">
        <v>52</v>
      </c>
      <c r="N38" s="230">
        <v>0</v>
      </c>
      <c r="O38" s="286" t="str">
        <f>+Q38</f>
        <v>?</v>
      </c>
      <c r="P38" s="287" t="s">
        <v>1226</v>
      </c>
      <c r="Q38" s="702" t="str">
        <f>+S38</f>
        <v>?</v>
      </c>
      <c r="R38" s="704" t="s">
        <v>1226</v>
      </c>
      <c r="S38" s="285" t="s">
        <v>52</v>
      </c>
      <c r="T38" s="229">
        <v>0</v>
      </c>
      <c r="U38" s="702">
        <f>+W38</f>
        <v>0</v>
      </c>
      <c r="V38" s="704" t="s">
        <v>1226</v>
      </c>
      <c r="W38" s="285">
        <v>0</v>
      </c>
      <c r="X38" s="229">
        <v>0</v>
      </c>
      <c r="Y38" s="286">
        <f>+W38</f>
        <v>0</v>
      </c>
      <c r="Z38" s="287" t="s">
        <v>1226</v>
      </c>
      <c r="AA38" s="702">
        <f>+Y38</f>
        <v>0</v>
      </c>
      <c r="AB38" s="703" t="s">
        <v>1226</v>
      </c>
      <c r="AC38" s="456">
        <v>0</v>
      </c>
      <c r="AD38" s="457">
        <v>0</v>
      </c>
      <c r="AE38" s="291">
        <v>0</v>
      </c>
      <c r="AF38" s="290">
        <v>0</v>
      </c>
      <c r="AG38" s="286">
        <f>+AE38</f>
        <v>0</v>
      </c>
      <c r="AH38" s="287" t="s">
        <v>1226</v>
      </c>
      <c r="AI38" s="285">
        <v>0</v>
      </c>
      <c r="AJ38" s="229">
        <v>0</v>
      </c>
      <c r="AK38" s="292"/>
      <c r="AL38" s="286">
        <v>0</v>
      </c>
      <c r="AM38" s="288" t="s">
        <v>1226</v>
      </c>
      <c r="AN38" s="285">
        <v>0</v>
      </c>
      <c r="AO38" s="229">
        <v>0</v>
      </c>
      <c r="AP38" s="289">
        <v>0</v>
      </c>
      <c r="AQ38" s="287" t="s">
        <v>1226</v>
      </c>
      <c r="AR38" s="293">
        <v>0</v>
      </c>
      <c r="AS38" s="294">
        <v>0</v>
      </c>
      <c r="AT38" s="286">
        <v>0</v>
      </c>
      <c r="AU38" s="287" t="s">
        <v>1226</v>
      </c>
      <c r="AV38" s="293">
        <v>0</v>
      </c>
      <c r="AW38" s="294">
        <v>0</v>
      </c>
      <c r="AX38" s="887"/>
      <c r="AY38" s="747"/>
      <c r="AZ38" s="887"/>
      <c r="BA38" s="747"/>
      <c r="BB38" s="697"/>
      <c r="BC38" s="747"/>
      <c r="BD38" s="887"/>
      <c r="BE38" s="747"/>
      <c r="BF38" s="887"/>
      <c r="BG38" s="747"/>
      <c r="BH38" s="896"/>
      <c r="BI38" s="294"/>
      <c r="BJ38" s="887"/>
      <c r="BK38" s="747"/>
      <c r="BL38" s="887"/>
      <c r="BM38" s="747"/>
      <c r="BN38" s="887"/>
      <c r="BO38" s="747"/>
      <c r="BP38" s="293"/>
      <c r="BQ38" s="294"/>
      <c r="BR38" s="293"/>
      <c r="BS38" s="294"/>
      <c r="BT38" s="295"/>
      <c r="BU38" s="293"/>
      <c r="BV38" s="294"/>
      <c r="BW38" s="293"/>
      <c r="BX38" s="293"/>
      <c r="BY38" s="293"/>
      <c r="BZ38" s="294"/>
      <c r="CA38" s="293"/>
      <c r="CB38" s="294"/>
      <c r="CC38" s="293"/>
      <c r="CD38" s="294"/>
      <c r="CE38" s="293"/>
      <c r="CF38" s="294"/>
      <c r="CG38" s="293"/>
      <c r="CH38" s="294"/>
      <c r="CI38" s="214" t="s">
        <v>992</v>
      </c>
      <c r="CJ38" s="296"/>
      <c r="CK38" s="297"/>
      <c r="CL38" s="284"/>
      <c r="CM38" s="237">
        <f t="shared" si="9"/>
        <v>0</v>
      </c>
    </row>
    <row r="39" spans="1:91" ht="16.5">
      <c r="A39" t="s">
        <v>2533</v>
      </c>
      <c r="B39" s="51">
        <v>10157</v>
      </c>
      <c r="D39" s="213" t="s">
        <v>864</v>
      </c>
      <c r="E39" s="213" t="s">
        <v>819</v>
      </c>
      <c r="G39" s="219" t="s">
        <v>199</v>
      </c>
      <c r="H39" s="390" t="s">
        <v>2258</v>
      </c>
      <c r="I39" s="223">
        <v>0</v>
      </c>
      <c r="J39" s="223">
        <v>0</v>
      </c>
      <c r="K39" s="222">
        <v>0</v>
      </c>
      <c r="L39" s="224">
        <v>0</v>
      </c>
      <c r="M39" s="222">
        <v>0</v>
      </c>
      <c r="N39" s="223">
        <v>0</v>
      </c>
      <c r="O39" s="392">
        <f>+M39</f>
        <v>0</v>
      </c>
      <c r="P39" s="166" t="s">
        <v>1226</v>
      </c>
      <c r="Q39" s="392">
        <f>+O39</f>
        <v>0</v>
      </c>
      <c r="R39" s="166" t="s">
        <v>1226</v>
      </c>
      <c r="S39" s="222">
        <v>4</v>
      </c>
      <c r="T39" s="224">
        <v>0</v>
      </c>
      <c r="U39" s="392">
        <f>+S39</f>
        <v>4</v>
      </c>
      <c r="V39" s="166" t="s">
        <v>1226</v>
      </c>
      <c r="W39" s="222">
        <v>4</v>
      </c>
      <c r="X39" s="224">
        <v>0</v>
      </c>
      <c r="Y39" s="222">
        <v>4</v>
      </c>
      <c r="Z39" s="224">
        <v>0</v>
      </c>
      <c r="AA39" s="392">
        <f>+Y39</f>
        <v>4</v>
      </c>
      <c r="AB39" s="164" t="s">
        <v>1226</v>
      </c>
      <c r="AC39" s="437">
        <v>7</v>
      </c>
      <c r="AD39" s="452">
        <v>0</v>
      </c>
      <c r="AE39" s="258">
        <v>7</v>
      </c>
      <c r="AF39" s="259">
        <v>0</v>
      </c>
      <c r="AG39" s="780">
        <v>0</v>
      </c>
      <c r="AH39" s="259">
        <v>0</v>
      </c>
      <c r="AI39" s="222">
        <v>11</v>
      </c>
      <c r="AJ39" s="223">
        <v>0</v>
      </c>
      <c r="AK39" s="261"/>
      <c r="AL39" s="223">
        <v>11</v>
      </c>
      <c r="AM39" s="224">
        <v>0</v>
      </c>
      <c r="AN39" s="223">
        <v>11</v>
      </c>
      <c r="AO39" s="224">
        <v>0</v>
      </c>
      <c r="AP39" s="245">
        <v>0</v>
      </c>
      <c r="AQ39" s="246">
        <v>0</v>
      </c>
      <c r="AR39" s="245">
        <v>0</v>
      </c>
      <c r="AS39" s="246">
        <v>0</v>
      </c>
      <c r="AT39" s="392">
        <f>+AR39</f>
        <v>0</v>
      </c>
      <c r="AU39" s="166" t="s">
        <v>1226</v>
      </c>
      <c r="AV39" s="245">
        <v>0</v>
      </c>
      <c r="AW39" s="246">
        <v>0</v>
      </c>
      <c r="AX39" s="392">
        <f>+AV39</f>
        <v>0</v>
      </c>
      <c r="AY39" s="166" t="s">
        <v>1226</v>
      </c>
      <c r="AZ39" s="392">
        <f>+AX39</f>
        <v>0</v>
      </c>
      <c r="BA39" s="166" t="s">
        <v>1226</v>
      </c>
      <c r="BB39" s="164">
        <f>+AZ39</f>
        <v>0</v>
      </c>
      <c r="BC39" s="166" t="s">
        <v>1226</v>
      </c>
      <c r="BD39" s="392">
        <f>+BB39</f>
        <v>0</v>
      </c>
      <c r="BE39" s="166" t="s">
        <v>1226</v>
      </c>
      <c r="BF39" s="392">
        <f>+BD39</f>
        <v>0</v>
      </c>
      <c r="BG39" s="166" t="s">
        <v>1226</v>
      </c>
      <c r="BH39" s="815">
        <v>0</v>
      </c>
      <c r="BI39" s="246">
        <v>0</v>
      </c>
      <c r="BJ39" s="181">
        <f t="shared" ref="BJ39:BJ45" si="12">+BH39</f>
        <v>0</v>
      </c>
      <c r="BK39" s="423" t="s">
        <v>1226</v>
      </c>
      <c r="BL39" s="181">
        <f t="shared" ref="BL39:BL45" si="13">+BJ39</f>
        <v>0</v>
      </c>
      <c r="BM39" s="166" t="s">
        <v>1226</v>
      </c>
      <c r="BN39" s="181">
        <f t="shared" ref="BN39:BN45" si="14">+BL39</f>
        <v>0</v>
      </c>
      <c r="BO39" s="166" t="s">
        <v>1226</v>
      </c>
      <c r="BP39" s="164">
        <f>+BN39</f>
        <v>0</v>
      </c>
      <c r="BQ39" s="166" t="s">
        <v>1226</v>
      </c>
      <c r="BR39" s="245">
        <v>0</v>
      </c>
      <c r="BS39" s="246">
        <v>0</v>
      </c>
      <c r="BT39" s="262"/>
      <c r="BU39" s="245"/>
      <c r="BV39" s="246"/>
      <c r="BW39" s="245"/>
      <c r="BX39" s="245"/>
      <c r="BY39" s="245"/>
      <c r="BZ39" s="246"/>
      <c r="CA39" s="245"/>
      <c r="CB39" s="246"/>
      <c r="CC39" s="245"/>
      <c r="CD39" s="246"/>
      <c r="CE39" s="245"/>
      <c r="CF39" s="246"/>
      <c r="CG39" s="245"/>
      <c r="CH39" s="246"/>
      <c r="CI39" s="247" t="s">
        <v>153</v>
      </c>
      <c r="CM39" s="237"/>
    </row>
    <row r="40" spans="1:91" ht="16.5">
      <c r="A40" t="s">
        <v>2533</v>
      </c>
      <c r="B40" s="61" t="s">
        <v>1610</v>
      </c>
      <c r="D40" s="213" t="s">
        <v>864</v>
      </c>
      <c r="E40" s="213" t="s">
        <v>819</v>
      </c>
      <c r="G40" s="219" t="s">
        <v>199</v>
      </c>
      <c r="H40" s="390" t="s">
        <v>2259</v>
      </c>
      <c r="I40" s="223">
        <v>0</v>
      </c>
      <c r="J40" s="223">
        <v>0</v>
      </c>
      <c r="K40" s="222">
        <v>0</v>
      </c>
      <c r="L40" s="224">
        <v>0</v>
      </c>
      <c r="M40" s="222">
        <v>0</v>
      </c>
      <c r="N40" s="223">
        <v>0</v>
      </c>
      <c r="O40" s="392">
        <f>+M40</f>
        <v>0</v>
      </c>
      <c r="P40" s="166" t="s">
        <v>1226</v>
      </c>
      <c r="Q40" s="392">
        <f>+O40</f>
        <v>0</v>
      </c>
      <c r="R40" s="166" t="s">
        <v>1226</v>
      </c>
      <c r="S40" s="222">
        <v>0</v>
      </c>
      <c r="T40" s="224">
        <v>0</v>
      </c>
      <c r="U40" s="392">
        <f>+S40</f>
        <v>0</v>
      </c>
      <c r="V40" s="166" t="s">
        <v>1226</v>
      </c>
      <c r="W40" s="222">
        <v>0</v>
      </c>
      <c r="X40" s="224">
        <v>0</v>
      </c>
      <c r="Y40" s="181">
        <v>0</v>
      </c>
      <c r="Z40" s="426">
        <v>0</v>
      </c>
      <c r="AA40" s="392">
        <f>+Y40</f>
        <v>0</v>
      </c>
      <c r="AB40" s="164" t="s">
        <v>1226</v>
      </c>
      <c r="AC40" s="437">
        <v>0</v>
      </c>
      <c r="AD40" s="452">
        <v>0</v>
      </c>
      <c r="AE40" s="258">
        <v>0</v>
      </c>
      <c r="AF40" s="259">
        <v>0</v>
      </c>
      <c r="AG40" s="780">
        <v>0</v>
      </c>
      <c r="AH40" s="259">
        <v>0</v>
      </c>
      <c r="AI40" s="222">
        <v>0</v>
      </c>
      <c r="AJ40" s="223">
        <v>0</v>
      </c>
      <c r="AK40" s="261"/>
      <c r="AL40" s="236">
        <v>0</v>
      </c>
      <c r="AM40" s="250">
        <v>0</v>
      </c>
      <c r="AN40" s="223">
        <v>0</v>
      </c>
      <c r="AO40" s="224">
        <v>0</v>
      </c>
      <c r="AP40" s="245">
        <v>0</v>
      </c>
      <c r="AQ40" s="246">
        <v>0</v>
      </c>
      <c r="AR40" s="245">
        <v>0</v>
      </c>
      <c r="AS40" s="246">
        <v>0</v>
      </c>
      <c r="AT40" s="392">
        <f>+AR40</f>
        <v>0</v>
      </c>
      <c r="AU40" s="166" t="s">
        <v>1226</v>
      </c>
      <c r="AV40" s="245">
        <v>0</v>
      </c>
      <c r="AW40" s="246">
        <v>0</v>
      </c>
      <c r="AX40" s="392">
        <f>+AV40</f>
        <v>0</v>
      </c>
      <c r="AY40" s="166" t="s">
        <v>1226</v>
      </c>
      <c r="AZ40" s="392">
        <f>+AX40</f>
        <v>0</v>
      </c>
      <c r="BA40" s="166" t="s">
        <v>1226</v>
      </c>
      <c r="BB40" s="164">
        <f>+AZ40</f>
        <v>0</v>
      </c>
      <c r="BC40" s="166" t="s">
        <v>1226</v>
      </c>
      <c r="BD40" s="392">
        <f>+BB40</f>
        <v>0</v>
      </c>
      <c r="BE40" s="166" t="s">
        <v>1226</v>
      </c>
      <c r="BF40" s="392">
        <f>+BD40</f>
        <v>0</v>
      </c>
      <c r="BG40" s="166" t="s">
        <v>1226</v>
      </c>
      <c r="BH40" s="815">
        <v>0</v>
      </c>
      <c r="BI40" s="246">
        <v>0</v>
      </c>
      <c r="BJ40" s="185">
        <f t="shared" si="12"/>
        <v>0</v>
      </c>
      <c r="BK40" s="423" t="s">
        <v>1226</v>
      </c>
      <c r="BL40" s="181">
        <f t="shared" si="13"/>
        <v>0</v>
      </c>
      <c r="BM40" s="166" t="s">
        <v>1226</v>
      </c>
      <c r="BN40" s="181">
        <f t="shared" si="14"/>
        <v>0</v>
      </c>
      <c r="BO40" s="166" t="s">
        <v>1226</v>
      </c>
      <c r="BP40" s="164">
        <f>+BN40</f>
        <v>0</v>
      </c>
      <c r="BQ40" s="166" t="s">
        <v>1226</v>
      </c>
      <c r="BR40" s="245">
        <v>0</v>
      </c>
      <c r="BS40" s="246">
        <v>0</v>
      </c>
      <c r="BT40" s="262"/>
      <c r="BU40" s="245"/>
      <c r="BV40" s="246"/>
      <c r="BW40" s="245"/>
      <c r="BX40" s="245"/>
      <c r="BY40" s="245"/>
      <c r="BZ40" s="246"/>
      <c r="CA40" s="245"/>
      <c r="CB40" s="246"/>
      <c r="CC40" s="245"/>
      <c r="CD40" s="246"/>
      <c r="CE40" s="245"/>
      <c r="CF40" s="246"/>
      <c r="CG40" s="245"/>
      <c r="CH40" s="246"/>
      <c r="CI40" s="247" t="s">
        <v>153</v>
      </c>
      <c r="CM40" s="237"/>
    </row>
    <row r="41" spans="1:91" ht="16.5">
      <c r="A41" t="s">
        <v>2533</v>
      </c>
      <c r="B41" s="213">
        <v>10151</v>
      </c>
      <c r="D41" s="213" t="s">
        <v>864</v>
      </c>
      <c r="E41" s="213" t="s">
        <v>819</v>
      </c>
      <c r="G41" s="219" t="s">
        <v>199</v>
      </c>
      <c r="H41" s="390" t="s">
        <v>1752</v>
      </c>
      <c r="I41" s="223">
        <v>0</v>
      </c>
      <c r="J41" s="223">
        <v>0</v>
      </c>
      <c r="K41" s="222">
        <v>0</v>
      </c>
      <c r="L41" s="224">
        <v>0</v>
      </c>
      <c r="M41" s="222">
        <v>0</v>
      </c>
      <c r="N41" s="223">
        <v>0</v>
      </c>
      <c r="O41" s="222">
        <v>0</v>
      </c>
      <c r="P41" s="224">
        <v>0</v>
      </c>
      <c r="Q41" s="392">
        <f>+O41</f>
        <v>0</v>
      </c>
      <c r="R41" s="166" t="s">
        <v>1226</v>
      </c>
      <c r="S41" s="222">
        <v>0</v>
      </c>
      <c r="T41" s="224">
        <v>0</v>
      </c>
      <c r="U41" s="392">
        <f>+S41</f>
        <v>0</v>
      </c>
      <c r="V41" s="166" t="s">
        <v>1226</v>
      </c>
      <c r="W41" s="222">
        <v>0</v>
      </c>
      <c r="X41" s="224">
        <v>0</v>
      </c>
      <c r="Y41" s="181">
        <f>+W41</f>
        <v>0</v>
      </c>
      <c r="Z41" s="426" t="s">
        <v>1226</v>
      </c>
      <c r="AA41" s="181">
        <f>+AC41</f>
        <v>0</v>
      </c>
      <c r="AB41" s="185" t="s">
        <v>1226</v>
      </c>
      <c r="AC41" s="437">
        <v>0</v>
      </c>
      <c r="AD41" s="452">
        <v>0</v>
      </c>
      <c r="AE41" s="258">
        <v>3</v>
      </c>
      <c r="AF41" s="259">
        <v>0</v>
      </c>
      <c r="AG41" s="780">
        <v>1</v>
      </c>
      <c r="AH41" s="259">
        <v>0</v>
      </c>
      <c r="AI41" s="222">
        <v>0</v>
      </c>
      <c r="AJ41" s="223">
        <v>0</v>
      </c>
      <c r="AK41" s="261"/>
      <c r="AL41" s="238"/>
      <c r="AM41" s="236"/>
      <c r="AN41" s="222"/>
      <c r="AO41" s="224"/>
      <c r="AP41" s="236"/>
      <c r="AQ41" s="250"/>
      <c r="AR41" s="245">
        <v>0</v>
      </c>
      <c r="AS41" s="246">
        <v>0</v>
      </c>
      <c r="AT41" s="238">
        <v>0</v>
      </c>
      <c r="AU41" s="239" t="s">
        <v>1226</v>
      </c>
      <c r="AV41" s="245">
        <v>0</v>
      </c>
      <c r="AW41" s="246">
        <v>1</v>
      </c>
      <c r="AX41" s="392">
        <f>+AZ41</f>
        <v>0</v>
      </c>
      <c r="AY41" s="166" t="s">
        <v>1226</v>
      </c>
      <c r="AZ41" s="392">
        <v>0</v>
      </c>
      <c r="BA41" s="166" t="s">
        <v>1226</v>
      </c>
      <c r="BB41" s="392">
        <v>0</v>
      </c>
      <c r="BC41" s="166" t="s">
        <v>1226</v>
      </c>
      <c r="BD41" s="392">
        <v>0</v>
      </c>
      <c r="BE41" s="166" t="s">
        <v>1226</v>
      </c>
      <c r="BF41" s="392">
        <f>+BH41</f>
        <v>0</v>
      </c>
      <c r="BG41" s="166" t="s">
        <v>1226</v>
      </c>
      <c r="BH41" s="815">
        <v>0</v>
      </c>
      <c r="BI41" s="246">
        <v>0</v>
      </c>
      <c r="BJ41" s="181">
        <f t="shared" si="12"/>
        <v>0</v>
      </c>
      <c r="BK41" s="423" t="s">
        <v>1226</v>
      </c>
      <c r="BL41" s="181">
        <f t="shared" si="13"/>
        <v>0</v>
      </c>
      <c r="BM41" s="166" t="s">
        <v>1226</v>
      </c>
      <c r="BN41" s="181">
        <f t="shared" si="14"/>
        <v>0</v>
      </c>
      <c r="BO41" s="166" t="s">
        <v>1226</v>
      </c>
      <c r="BP41" s="249"/>
      <c r="BQ41" s="239"/>
      <c r="BR41" s="249"/>
      <c r="BS41" s="239"/>
      <c r="BT41" s="262"/>
      <c r="BU41" s="245"/>
      <c r="BV41" s="246"/>
      <c r="BW41" s="245"/>
      <c r="BX41" s="245"/>
      <c r="BY41" s="245"/>
      <c r="BZ41" s="246"/>
      <c r="CA41" s="245"/>
      <c r="CB41" s="246"/>
      <c r="CC41" s="245"/>
      <c r="CD41" s="246"/>
      <c r="CE41" s="245">
        <v>13</v>
      </c>
      <c r="CF41" s="246">
        <v>0</v>
      </c>
      <c r="CG41" s="245"/>
      <c r="CH41" s="246"/>
      <c r="CI41" s="247" t="s">
        <v>150</v>
      </c>
      <c r="CM41" s="237">
        <f>MAX(I41:AJ41)</f>
        <v>3</v>
      </c>
    </row>
    <row r="42" spans="1:91" ht="16.5">
      <c r="A42" t="s">
        <v>2533</v>
      </c>
      <c r="B42" s="213">
        <v>10181</v>
      </c>
      <c r="D42" s="213" t="s">
        <v>864</v>
      </c>
      <c r="E42" s="213" t="s">
        <v>819</v>
      </c>
      <c r="G42" s="219" t="s">
        <v>199</v>
      </c>
      <c r="H42" s="390" t="s">
        <v>1738</v>
      </c>
      <c r="I42" s="223">
        <v>2</v>
      </c>
      <c r="J42" s="223">
        <v>0</v>
      </c>
      <c r="K42" s="222">
        <v>1</v>
      </c>
      <c r="L42" s="224">
        <v>0</v>
      </c>
      <c r="M42" s="222">
        <v>1</v>
      </c>
      <c r="N42" s="223">
        <v>0</v>
      </c>
      <c r="O42" s="278">
        <v>1</v>
      </c>
      <c r="P42" s="431">
        <v>0</v>
      </c>
      <c r="Q42" s="278">
        <v>1</v>
      </c>
      <c r="R42" s="431">
        <v>0</v>
      </c>
      <c r="S42" s="278">
        <v>1</v>
      </c>
      <c r="T42" s="279">
        <v>0</v>
      </c>
      <c r="U42" s="181">
        <f>+W42</f>
        <v>2</v>
      </c>
      <c r="V42" s="426" t="s">
        <v>1226</v>
      </c>
      <c r="W42" s="278">
        <v>2</v>
      </c>
      <c r="X42" s="279">
        <v>0</v>
      </c>
      <c r="Y42" s="181">
        <f>+W42</f>
        <v>2</v>
      </c>
      <c r="Z42" s="426" t="s">
        <v>1226</v>
      </c>
      <c r="AA42" s="181">
        <f>+Y42</f>
        <v>2</v>
      </c>
      <c r="AB42" s="185" t="s">
        <v>1226</v>
      </c>
      <c r="AC42" s="437">
        <v>1</v>
      </c>
      <c r="AD42" s="438">
        <v>0</v>
      </c>
      <c r="AE42" s="223">
        <v>0</v>
      </c>
      <c r="AF42" s="224">
        <v>0</v>
      </c>
      <c r="AG42" s="222">
        <v>0</v>
      </c>
      <c r="AH42" s="224">
        <v>0</v>
      </c>
      <c r="AI42" s="222">
        <v>0</v>
      </c>
      <c r="AJ42" s="223">
        <v>0</v>
      </c>
      <c r="AK42" s="261"/>
      <c r="AL42" s="222">
        <v>0</v>
      </c>
      <c r="AM42" s="223">
        <v>0</v>
      </c>
      <c r="AN42" s="222">
        <v>1</v>
      </c>
      <c r="AO42" s="224">
        <v>0</v>
      </c>
      <c r="AP42" s="185">
        <f>+AR42</f>
        <v>2</v>
      </c>
      <c r="AQ42" s="426" t="s">
        <v>1226</v>
      </c>
      <c r="AR42" s="245">
        <v>2</v>
      </c>
      <c r="AS42" s="246">
        <v>0</v>
      </c>
      <c r="AT42" s="238">
        <f>+AV42</f>
        <v>1</v>
      </c>
      <c r="AU42" s="239" t="s">
        <v>1226</v>
      </c>
      <c r="AV42" s="245">
        <v>1</v>
      </c>
      <c r="AW42" s="246">
        <v>0</v>
      </c>
      <c r="AX42" s="392">
        <f>+AV42</f>
        <v>1</v>
      </c>
      <c r="AY42" s="166" t="s">
        <v>1226</v>
      </c>
      <c r="AZ42" s="392">
        <f>+AX42</f>
        <v>1</v>
      </c>
      <c r="BA42" s="166" t="s">
        <v>1226</v>
      </c>
      <c r="BB42" s="392">
        <f>+AZ42</f>
        <v>1</v>
      </c>
      <c r="BC42" s="166" t="s">
        <v>1226</v>
      </c>
      <c r="BD42" s="392">
        <f>+BB42</f>
        <v>1</v>
      </c>
      <c r="BE42" s="166" t="s">
        <v>1226</v>
      </c>
      <c r="BF42" s="392">
        <f>+BD42</f>
        <v>1</v>
      </c>
      <c r="BG42" s="166" t="s">
        <v>1226</v>
      </c>
      <c r="BH42" s="815">
        <v>2</v>
      </c>
      <c r="BI42" s="246">
        <v>0</v>
      </c>
      <c r="BJ42" s="392">
        <f t="shared" si="12"/>
        <v>2</v>
      </c>
      <c r="BK42" s="166" t="s">
        <v>1226</v>
      </c>
      <c r="BL42" s="392">
        <f t="shared" si="13"/>
        <v>2</v>
      </c>
      <c r="BM42" s="166" t="s">
        <v>1226</v>
      </c>
      <c r="BN42" s="392">
        <f t="shared" si="14"/>
        <v>2</v>
      </c>
      <c r="BO42" s="166" t="s">
        <v>1226</v>
      </c>
      <c r="BP42" s="249"/>
      <c r="BQ42" s="239"/>
      <c r="BR42" s="249"/>
      <c r="BS42" s="239"/>
      <c r="BT42" s="262"/>
      <c r="BU42" s="245"/>
      <c r="BV42" s="246"/>
      <c r="BW42" s="245"/>
      <c r="BX42" s="245"/>
      <c r="BY42" s="245"/>
      <c r="BZ42" s="246"/>
      <c r="CA42" s="245"/>
      <c r="CB42" s="246"/>
      <c r="CC42" s="245"/>
      <c r="CD42" s="246"/>
      <c r="CE42" s="245"/>
      <c r="CF42" s="246"/>
      <c r="CG42" s="245"/>
      <c r="CH42" s="246"/>
      <c r="CI42" s="247" t="s">
        <v>150</v>
      </c>
      <c r="CJ42" s="234" t="s">
        <v>404</v>
      </c>
      <c r="CM42" s="237">
        <f>MAX(I42:AJ42)</f>
        <v>2</v>
      </c>
    </row>
    <row r="43" spans="1:91" ht="16.5">
      <c r="A43" t="s">
        <v>2533</v>
      </c>
      <c r="B43" s="61" t="s">
        <v>1610</v>
      </c>
      <c r="D43" s="213" t="s">
        <v>864</v>
      </c>
      <c r="E43" s="213" t="s">
        <v>819</v>
      </c>
      <c r="G43" s="219" t="s">
        <v>199</v>
      </c>
      <c r="H43" s="390" t="s">
        <v>2260</v>
      </c>
      <c r="I43" s="223">
        <v>0</v>
      </c>
      <c r="J43" s="223">
        <v>0</v>
      </c>
      <c r="K43" s="222">
        <v>0</v>
      </c>
      <c r="L43" s="224">
        <v>0</v>
      </c>
      <c r="M43" s="222">
        <v>0</v>
      </c>
      <c r="N43" s="223">
        <v>0</v>
      </c>
      <c r="O43" s="222" t="s">
        <v>52</v>
      </c>
      <c r="P43" s="224">
        <v>0</v>
      </c>
      <c r="Q43" s="222" t="s">
        <v>52</v>
      </c>
      <c r="R43" s="224">
        <v>0</v>
      </c>
      <c r="S43" s="222" t="s">
        <v>52</v>
      </c>
      <c r="T43" s="224">
        <v>0</v>
      </c>
      <c r="U43" s="844" t="str">
        <f>+S43</f>
        <v>?</v>
      </c>
      <c r="V43" s="423" t="s">
        <v>1226</v>
      </c>
      <c r="W43" s="222" t="s">
        <v>52</v>
      </c>
      <c r="X43" s="224">
        <v>0</v>
      </c>
      <c r="Y43" s="222" t="s">
        <v>52</v>
      </c>
      <c r="Z43" s="224">
        <v>0</v>
      </c>
      <c r="AA43" s="181">
        <f>+AC43</f>
        <v>0</v>
      </c>
      <c r="AB43" s="251" t="s">
        <v>1226</v>
      </c>
      <c r="AC43" s="437">
        <v>0</v>
      </c>
      <c r="AD43" s="452">
        <v>0</v>
      </c>
      <c r="AE43" s="258">
        <v>0</v>
      </c>
      <c r="AF43" s="259">
        <v>0</v>
      </c>
      <c r="AG43" s="780">
        <v>0</v>
      </c>
      <c r="AH43" s="259">
        <v>0</v>
      </c>
      <c r="AI43" s="222">
        <v>0</v>
      </c>
      <c r="AJ43" s="224">
        <v>0</v>
      </c>
      <c r="AK43" s="261">
        <v>42194</v>
      </c>
      <c r="AL43" s="222">
        <v>0</v>
      </c>
      <c r="AM43" s="223">
        <v>0</v>
      </c>
      <c r="AN43" s="815">
        <v>0</v>
      </c>
      <c r="AO43" s="246">
        <v>0</v>
      </c>
      <c r="AP43" s="185">
        <f>+AN43</f>
        <v>0</v>
      </c>
      <c r="AQ43" s="423" t="s">
        <v>1226</v>
      </c>
      <c r="AR43" s="245">
        <v>0</v>
      </c>
      <c r="AS43" s="246">
        <v>0</v>
      </c>
      <c r="AT43" s="181">
        <f>+AR43</f>
        <v>0</v>
      </c>
      <c r="AU43" s="423" t="s">
        <v>1226</v>
      </c>
      <c r="AV43" s="245">
        <v>0</v>
      </c>
      <c r="AW43" s="246">
        <v>0</v>
      </c>
      <c r="AX43" s="181">
        <f>+AV43</f>
        <v>0</v>
      </c>
      <c r="AY43" s="423" t="s">
        <v>1226</v>
      </c>
      <c r="AZ43" s="181">
        <f>+AX43</f>
        <v>0</v>
      </c>
      <c r="BA43" s="423" t="s">
        <v>1226</v>
      </c>
      <c r="BB43" s="185">
        <f>+AZ43</f>
        <v>0</v>
      </c>
      <c r="BC43" s="426" t="s">
        <v>1226</v>
      </c>
      <c r="BD43" s="181">
        <f>+BB43</f>
        <v>0</v>
      </c>
      <c r="BE43" s="426" t="s">
        <v>1226</v>
      </c>
      <c r="BF43" s="181">
        <f>+BD43</f>
        <v>0</v>
      </c>
      <c r="BG43" s="426" t="s">
        <v>1226</v>
      </c>
      <c r="BH43" s="815">
        <v>0</v>
      </c>
      <c r="BI43" s="246">
        <v>0</v>
      </c>
      <c r="BJ43" s="181">
        <f t="shared" si="12"/>
        <v>0</v>
      </c>
      <c r="BK43" s="423" t="s">
        <v>1226</v>
      </c>
      <c r="BL43" s="181">
        <f t="shared" si="13"/>
        <v>0</v>
      </c>
      <c r="BM43" s="426" t="s">
        <v>1226</v>
      </c>
      <c r="BN43" s="181">
        <f t="shared" si="14"/>
        <v>0</v>
      </c>
      <c r="BO43" s="426" t="s">
        <v>1226</v>
      </c>
      <c r="BP43" s="185">
        <f>+BN43</f>
        <v>0</v>
      </c>
      <c r="BQ43" s="423" t="s">
        <v>1226</v>
      </c>
      <c r="BR43" s="245">
        <v>0</v>
      </c>
      <c r="BS43" s="246">
        <v>0</v>
      </c>
      <c r="BT43" s="262"/>
      <c r="BU43" s="245"/>
      <c r="BV43" s="246"/>
      <c r="BW43" s="245"/>
      <c r="BX43" s="245"/>
      <c r="BY43" s="245"/>
      <c r="BZ43" s="246"/>
      <c r="CA43" s="245"/>
      <c r="CB43" s="246"/>
      <c r="CC43" s="245"/>
      <c r="CD43" s="246"/>
      <c r="CE43" s="245"/>
      <c r="CF43" s="246"/>
      <c r="CG43" s="245"/>
      <c r="CH43" s="246"/>
      <c r="CI43" s="103" t="s">
        <v>2261</v>
      </c>
      <c r="CJ43" s="213"/>
      <c r="CM43" s="237"/>
    </row>
    <row r="44" spans="1:91" ht="16.5">
      <c r="A44" t="s">
        <v>2533</v>
      </c>
      <c r="B44" s="213">
        <v>10033</v>
      </c>
      <c r="D44" s="213" t="s">
        <v>864</v>
      </c>
      <c r="E44" s="213" t="s">
        <v>819</v>
      </c>
      <c r="G44" s="219" t="s">
        <v>199</v>
      </c>
      <c r="H44" s="390" t="s">
        <v>1750</v>
      </c>
      <c r="I44" s="223">
        <v>0</v>
      </c>
      <c r="J44" s="223">
        <v>0</v>
      </c>
      <c r="K44" s="222">
        <v>0</v>
      </c>
      <c r="L44" s="224">
        <v>0</v>
      </c>
      <c r="M44" s="222">
        <v>0</v>
      </c>
      <c r="N44" s="223">
        <v>0</v>
      </c>
      <c r="O44" s="222">
        <v>1</v>
      </c>
      <c r="P44" s="224">
        <v>0</v>
      </c>
      <c r="Q44" s="222">
        <v>0</v>
      </c>
      <c r="R44" s="224">
        <v>1</v>
      </c>
      <c r="S44" s="222">
        <v>3</v>
      </c>
      <c r="T44" s="224">
        <v>1</v>
      </c>
      <c r="U44" s="392">
        <f>+S44</f>
        <v>3</v>
      </c>
      <c r="V44" s="166">
        <f>+T44</f>
        <v>1</v>
      </c>
      <c r="W44" s="222">
        <v>1</v>
      </c>
      <c r="X44" s="224">
        <v>1</v>
      </c>
      <c r="Y44" s="181">
        <f>+W44</f>
        <v>1</v>
      </c>
      <c r="Z44" s="426">
        <f>+X44</f>
        <v>1</v>
      </c>
      <c r="AA44" s="181">
        <f>+AC44</f>
        <v>0</v>
      </c>
      <c r="AB44" s="185" t="s">
        <v>1226</v>
      </c>
      <c r="AC44" s="437">
        <v>0</v>
      </c>
      <c r="AD44" s="452">
        <v>0</v>
      </c>
      <c r="AE44" s="258">
        <v>0</v>
      </c>
      <c r="AF44" s="259">
        <v>0</v>
      </c>
      <c r="AG44" s="780">
        <v>2</v>
      </c>
      <c r="AH44" s="259">
        <v>0</v>
      </c>
      <c r="AI44" s="222">
        <v>2</v>
      </c>
      <c r="AJ44" s="224">
        <v>0</v>
      </c>
      <c r="AK44" s="261"/>
      <c r="AL44" s="222">
        <v>3</v>
      </c>
      <c r="AM44" s="223">
        <v>0</v>
      </c>
      <c r="AN44" s="222">
        <v>4</v>
      </c>
      <c r="AO44" s="224">
        <v>0</v>
      </c>
      <c r="AP44" s="236">
        <f>+AR44</f>
        <v>1</v>
      </c>
      <c r="AQ44" s="239" t="s">
        <v>1226</v>
      </c>
      <c r="AR44" s="245">
        <v>1</v>
      </c>
      <c r="AS44" s="246">
        <v>0</v>
      </c>
      <c r="AT44" s="815">
        <v>1</v>
      </c>
      <c r="AU44" s="246">
        <v>0</v>
      </c>
      <c r="AV44" s="245">
        <v>1</v>
      </c>
      <c r="AW44" s="246">
        <v>0</v>
      </c>
      <c r="AX44" s="392">
        <f>+AZ44</f>
        <v>1</v>
      </c>
      <c r="AY44" s="166" t="s">
        <v>1226</v>
      </c>
      <c r="AZ44" s="392">
        <f>+BB44</f>
        <v>1</v>
      </c>
      <c r="BA44" s="166" t="s">
        <v>1226</v>
      </c>
      <c r="BB44" s="164">
        <f>+BD44</f>
        <v>1</v>
      </c>
      <c r="BC44" s="166" t="s">
        <v>1226</v>
      </c>
      <c r="BD44" s="392">
        <f>+BF44</f>
        <v>1</v>
      </c>
      <c r="BE44" s="166" t="s">
        <v>1226</v>
      </c>
      <c r="BF44" s="392">
        <f>+BH44</f>
        <v>1</v>
      </c>
      <c r="BG44" s="166" t="s">
        <v>1226</v>
      </c>
      <c r="BH44" s="815">
        <v>1</v>
      </c>
      <c r="BI44" s="246">
        <v>0</v>
      </c>
      <c r="BJ44" s="181">
        <f t="shared" si="12"/>
        <v>1</v>
      </c>
      <c r="BK44" s="423" t="s">
        <v>1226</v>
      </c>
      <c r="BL44" s="181">
        <f t="shared" si="13"/>
        <v>1</v>
      </c>
      <c r="BM44" s="166" t="s">
        <v>1226</v>
      </c>
      <c r="BN44" s="181">
        <f t="shared" si="14"/>
        <v>1</v>
      </c>
      <c r="BO44" s="166" t="s">
        <v>1226</v>
      </c>
      <c r="BP44" s="249"/>
      <c r="BQ44" s="239"/>
      <c r="BR44" s="249"/>
      <c r="BS44" s="239"/>
      <c r="BT44" s="262"/>
      <c r="BU44" s="245"/>
      <c r="BV44" s="246"/>
      <c r="BW44" s="245"/>
      <c r="BX44" s="245"/>
      <c r="BY44" s="245"/>
      <c r="BZ44" s="246"/>
      <c r="CA44" s="245"/>
      <c r="CB44" s="246"/>
      <c r="CC44" s="245"/>
      <c r="CD44" s="246"/>
      <c r="CE44" s="245">
        <v>7</v>
      </c>
      <c r="CF44" s="246"/>
      <c r="CG44" s="245"/>
      <c r="CH44" s="246"/>
      <c r="CI44" s="247" t="s">
        <v>150</v>
      </c>
      <c r="CJ44" s="213"/>
      <c r="CM44" s="237">
        <f>MAX(I44:AJ44)</f>
        <v>3</v>
      </c>
    </row>
    <row r="45" spans="1:91" ht="16.5">
      <c r="A45" t="s">
        <v>2533</v>
      </c>
      <c r="B45" s="61">
        <v>10181</v>
      </c>
      <c r="D45" s="213" t="s">
        <v>864</v>
      </c>
      <c r="E45" s="213" t="s">
        <v>819</v>
      </c>
      <c r="G45" s="219" t="s">
        <v>199</v>
      </c>
      <c r="H45" s="390" t="s">
        <v>2361</v>
      </c>
      <c r="I45" s="223">
        <v>0</v>
      </c>
      <c r="J45" s="223">
        <v>0</v>
      </c>
      <c r="K45" s="222">
        <v>0</v>
      </c>
      <c r="L45" s="224">
        <v>0</v>
      </c>
      <c r="M45" s="222">
        <v>0</v>
      </c>
      <c r="N45" s="223">
        <v>0</v>
      </c>
      <c r="O45" s="222">
        <v>0</v>
      </c>
      <c r="P45" s="224">
        <v>0</v>
      </c>
      <c r="Q45" s="222">
        <v>0</v>
      </c>
      <c r="R45" s="224">
        <v>0</v>
      </c>
      <c r="S45" s="222">
        <v>0</v>
      </c>
      <c r="T45" s="224">
        <v>0</v>
      </c>
      <c r="U45" s="392">
        <f>+S45</f>
        <v>0</v>
      </c>
      <c r="V45" s="423" t="s">
        <v>1226</v>
      </c>
      <c r="W45" s="222">
        <v>0</v>
      </c>
      <c r="X45" s="224">
        <v>0</v>
      </c>
      <c r="Y45" s="223">
        <v>0</v>
      </c>
      <c r="Z45" s="224">
        <v>0</v>
      </c>
      <c r="AA45" s="181">
        <f>+Y45</f>
        <v>0</v>
      </c>
      <c r="AB45" s="251" t="s">
        <v>1226</v>
      </c>
      <c r="AC45" s="437">
        <v>0</v>
      </c>
      <c r="AD45" s="452">
        <v>0</v>
      </c>
      <c r="AE45" s="258">
        <v>0</v>
      </c>
      <c r="AF45" s="259">
        <v>0</v>
      </c>
      <c r="AG45" s="780">
        <v>0</v>
      </c>
      <c r="AH45" s="259">
        <v>0</v>
      </c>
      <c r="AI45" s="222">
        <v>0</v>
      </c>
      <c r="AJ45" s="224">
        <v>0</v>
      </c>
      <c r="AK45" s="261"/>
      <c r="AL45" s="222">
        <v>0</v>
      </c>
      <c r="AM45" s="223">
        <v>0</v>
      </c>
      <c r="AN45" s="815">
        <v>0</v>
      </c>
      <c r="AO45" s="246">
        <v>0</v>
      </c>
      <c r="AP45" s="245">
        <v>0</v>
      </c>
      <c r="AQ45" s="246">
        <v>0</v>
      </c>
      <c r="AR45" s="815">
        <v>0</v>
      </c>
      <c r="AS45" s="246">
        <v>0</v>
      </c>
      <c r="AT45" s="815">
        <v>0</v>
      </c>
      <c r="AU45" s="246">
        <v>0</v>
      </c>
      <c r="AV45" s="815">
        <v>0</v>
      </c>
      <c r="AW45" s="246">
        <v>0</v>
      </c>
      <c r="AX45" s="181">
        <f>+AV45</f>
        <v>0</v>
      </c>
      <c r="AY45" s="423" t="s">
        <v>1226</v>
      </c>
      <c r="AZ45" s="181">
        <f>+AX45</f>
        <v>0</v>
      </c>
      <c r="BA45" s="423" t="s">
        <v>1226</v>
      </c>
      <c r="BB45" s="181">
        <f>+AZ45</f>
        <v>0</v>
      </c>
      <c r="BC45" s="426" t="s">
        <v>1226</v>
      </c>
      <c r="BD45" s="181">
        <f>+BB45</f>
        <v>0</v>
      </c>
      <c r="BE45" s="426" t="s">
        <v>1226</v>
      </c>
      <c r="BF45" s="181">
        <f>+BD45</f>
        <v>0</v>
      </c>
      <c r="BG45" s="426" t="s">
        <v>1226</v>
      </c>
      <c r="BH45" s="815">
        <v>0</v>
      </c>
      <c r="BI45" s="246">
        <v>0</v>
      </c>
      <c r="BJ45" s="181">
        <f t="shared" si="12"/>
        <v>0</v>
      </c>
      <c r="BK45" s="423" t="s">
        <v>1226</v>
      </c>
      <c r="BL45" s="181">
        <f t="shared" si="13"/>
        <v>0</v>
      </c>
      <c r="BM45" s="426" t="s">
        <v>1226</v>
      </c>
      <c r="BN45" s="181">
        <f t="shared" si="14"/>
        <v>0</v>
      </c>
      <c r="BO45" s="426" t="s">
        <v>1226</v>
      </c>
      <c r="BP45" s="185">
        <f>+BN45</f>
        <v>0</v>
      </c>
      <c r="BQ45" s="423" t="s">
        <v>1226</v>
      </c>
      <c r="BR45" s="245">
        <v>0</v>
      </c>
      <c r="BS45" s="246">
        <v>0</v>
      </c>
      <c r="BT45" s="262"/>
      <c r="BU45" s="245"/>
      <c r="BV45" s="246"/>
      <c r="BW45" s="245"/>
      <c r="BX45" s="245"/>
      <c r="BY45" s="245"/>
      <c r="BZ45" s="246"/>
      <c r="CA45" s="245"/>
      <c r="CB45" s="246"/>
      <c r="CC45" s="245"/>
      <c r="CD45" s="246"/>
      <c r="CE45" s="245"/>
      <c r="CF45" s="246"/>
      <c r="CG45" s="245"/>
      <c r="CH45" s="246"/>
      <c r="CI45" s="247" t="s">
        <v>150</v>
      </c>
      <c r="CM45" s="237"/>
    </row>
    <row r="46" spans="1:91" ht="16.5">
      <c r="A46" t="s">
        <v>2533</v>
      </c>
      <c r="B46" s="61" t="s">
        <v>52</v>
      </c>
      <c r="D46" s="219" t="s">
        <v>375</v>
      </c>
      <c r="E46" s="213" t="s">
        <v>822</v>
      </c>
      <c r="G46" s="219" t="s">
        <v>199</v>
      </c>
      <c r="H46" s="390" t="s">
        <v>2335</v>
      </c>
      <c r="I46" s="236">
        <f>+K46</f>
        <v>0</v>
      </c>
      <c r="J46" s="249" t="s">
        <v>1226</v>
      </c>
      <c r="K46" s="278">
        <v>0</v>
      </c>
      <c r="L46" s="279">
        <v>0</v>
      </c>
      <c r="M46" s="278">
        <v>0</v>
      </c>
      <c r="N46" s="274">
        <v>0</v>
      </c>
      <c r="O46" s="181">
        <f>+Q46</f>
        <v>0</v>
      </c>
      <c r="P46" s="426" t="s">
        <v>1226</v>
      </c>
      <c r="Q46" s="278">
        <v>0</v>
      </c>
      <c r="R46" s="279">
        <v>0</v>
      </c>
      <c r="S46" s="181">
        <f>+U46</f>
        <v>0</v>
      </c>
      <c r="T46" s="426" t="s">
        <v>1226</v>
      </c>
      <c r="U46" s="181">
        <f>+W46</f>
        <v>0</v>
      </c>
      <c r="V46" s="426" t="s">
        <v>1226</v>
      </c>
      <c r="W46" s="278">
        <v>0</v>
      </c>
      <c r="X46" s="279">
        <v>0</v>
      </c>
      <c r="Y46" s="181">
        <f>+AA46</f>
        <v>0</v>
      </c>
      <c r="Z46" s="426" t="s">
        <v>1226</v>
      </c>
      <c r="AA46" s="181">
        <f>+AC46</f>
        <v>0</v>
      </c>
      <c r="AB46" s="251" t="s">
        <v>1226</v>
      </c>
      <c r="AC46" s="437">
        <v>0</v>
      </c>
      <c r="AD46" s="438">
        <v>0</v>
      </c>
      <c r="AE46" s="223">
        <v>0</v>
      </c>
      <c r="AF46" s="224">
        <v>0</v>
      </c>
      <c r="AG46" s="238">
        <v>0</v>
      </c>
      <c r="AH46" s="239" t="s">
        <v>1226</v>
      </c>
      <c r="AI46" s="222">
        <v>1</v>
      </c>
      <c r="AJ46" s="224">
        <v>0</v>
      </c>
      <c r="AK46" s="261"/>
      <c r="AL46" s="300">
        <f>+AI46</f>
        <v>1</v>
      </c>
      <c r="AM46" s="239" t="s">
        <v>1226</v>
      </c>
      <c r="AN46" s="222">
        <v>1</v>
      </c>
      <c r="AO46" s="224">
        <v>0</v>
      </c>
      <c r="AP46" s="236">
        <v>0</v>
      </c>
      <c r="AQ46" s="239" t="s">
        <v>1226</v>
      </c>
      <c r="AR46" s="226">
        <v>0</v>
      </c>
      <c r="AS46" s="239" t="s">
        <v>1226</v>
      </c>
      <c r="AT46" s="952">
        <v>1</v>
      </c>
      <c r="AU46" s="227">
        <v>0</v>
      </c>
      <c r="AV46" s="226">
        <v>0</v>
      </c>
      <c r="AW46" s="227">
        <v>0</v>
      </c>
      <c r="AX46" s="392">
        <v>0</v>
      </c>
      <c r="AY46" s="166" t="s">
        <v>1226</v>
      </c>
      <c r="AZ46" s="392">
        <v>0</v>
      </c>
      <c r="BA46" s="166" t="s">
        <v>1226</v>
      </c>
      <c r="BB46" s="341">
        <v>0</v>
      </c>
      <c r="BC46" s="227">
        <v>0</v>
      </c>
      <c r="BD46" s="392">
        <v>0</v>
      </c>
      <c r="BE46" s="239" t="s">
        <v>1226</v>
      </c>
      <c r="BF46" s="392">
        <v>0</v>
      </c>
      <c r="BG46" s="166" t="s">
        <v>1226</v>
      </c>
      <c r="BH46" s="951">
        <v>0</v>
      </c>
      <c r="BI46" s="571" t="s">
        <v>1004</v>
      </c>
      <c r="BJ46" s="392">
        <v>0</v>
      </c>
      <c r="BK46" s="166" t="s">
        <v>1226</v>
      </c>
      <c r="BL46" s="392">
        <v>0</v>
      </c>
      <c r="BM46" s="166" t="s">
        <v>1226</v>
      </c>
      <c r="BN46" s="392">
        <v>0</v>
      </c>
      <c r="BO46" s="166" t="s">
        <v>1226</v>
      </c>
      <c r="BP46" s="249"/>
      <c r="BQ46" s="239"/>
      <c r="BR46" s="249"/>
      <c r="BS46" s="239"/>
      <c r="BT46" s="262"/>
      <c r="BU46" s="245"/>
      <c r="BV46" s="246"/>
      <c r="BW46" s="245"/>
      <c r="BX46" s="245"/>
      <c r="BY46" s="245"/>
      <c r="BZ46" s="246"/>
      <c r="CA46" s="245"/>
      <c r="CB46" s="246"/>
      <c r="CC46" s="245"/>
      <c r="CD46" s="246"/>
      <c r="CE46" s="245"/>
      <c r="CF46" s="246"/>
      <c r="CG46" s="245"/>
      <c r="CH46" s="246"/>
      <c r="CI46" s="16" t="s">
        <v>2336</v>
      </c>
      <c r="CM46" s="237">
        <f>MAX(I46:AJ46)</f>
        <v>1</v>
      </c>
    </row>
    <row r="47" spans="1:91" ht="16.5">
      <c r="A47" t="s">
        <v>2533</v>
      </c>
      <c r="B47" s="61" t="s">
        <v>1610</v>
      </c>
      <c r="D47" s="213" t="s">
        <v>864</v>
      </c>
      <c r="E47" s="213" t="s">
        <v>819</v>
      </c>
      <c r="G47" s="219" t="s">
        <v>204</v>
      </c>
      <c r="H47" s="390" t="s">
        <v>2439</v>
      </c>
      <c r="I47" s="223">
        <v>0</v>
      </c>
      <c r="J47" s="223">
        <v>0</v>
      </c>
      <c r="K47" s="278">
        <v>1</v>
      </c>
      <c r="L47" s="279">
        <v>0</v>
      </c>
      <c r="M47" s="222">
        <v>0</v>
      </c>
      <c r="N47" s="223">
        <v>0</v>
      </c>
      <c r="O47" s="222">
        <v>0</v>
      </c>
      <c r="P47" s="224">
        <v>0</v>
      </c>
      <c r="Q47" s="222">
        <v>0</v>
      </c>
      <c r="R47" s="224">
        <v>0</v>
      </c>
      <c r="S47" s="222">
        <v>0</v>
      </c>
      <c r="T47" s="224">
        <v>0</v>
      </c>
      <c r="U47" s="222">
        <v>0</v>
      </c>
      <c r="V47" s="224">
        <v>0</v>
      </c>
      <c r="W47" s="222">
        <v>0</v>
      </c>
      <c r="X47" s="224">
        <v>0</v>
      </c>
      <c r="Y47" s="222">
        <v>0</v>
      </c>
      <c r="Z47" s="224">
        <v>0</v>
      </c>
      <c r="AA47" s="842">
        <v>0</v>
      </c>
      <c r="AB47" s="795">
        <v>0</v>
      </c>
      <c r="AC47" s="453">
        <v>0</v>
      </c>
      <c r="AD47" s="459">
        <v>0</v>
      </c>
      <c r="AE47" s="278">
        <v>0</v>
      </c>
      <c r="AF47" s="279">
        <v>0</v>
      </c>
      <c r="AG47" s="222">
        <v>0</v>
      </c>
      <c r="AH47" s="224">
        <v>0</v>
      </c>
      <c r="AI47" s="222">
        <v>0</v>
      </c>
      <c r="AJ47" s="224">
        <v>0</v>
      </c>
      <c r="AK47" s="243"/>
      <c r="AL47" s="222">
        <v>0</v>
      </c>
      <c r="AM47" s="223">
        <v>0</v>
      </c>
      <c r="AN47" s="222">
        <v>0</v>
      </c>
      <c r="AO47" s="224">
        <v>0</v>
      </c>
      <c r="AP47" s="185">
        <f>+AN47</f>
        <v>0</v>
      </c>
      <c r="AQ47" s="423" t="s">
        <v>1226</v>
      </c>
      <c r="AR47" s="245">
        <v>0</v>
      </c>
      <c r="AS47" s="246">
        <v>0</v>
      </c>
      <c r="AT47" s="341">
        <v>0</v>
      </c>
      <c r="AU47" s="227">
        <v>0</v>
      </c>
      <c r="AV47" s="226">
        <v>0</v>
      </c>
      <c r="AW47" s="227">
        <v>0</v>
      </c>
      <c r="AX47" s="181">
        <f>+AV47</f>
        <v>0</v>
      </c>
      <c r="AY47" s="423" t="s">
        <v>1226</v>
      </c>
      <c r="AZ47" s="181">
        <f>+AX47</f>
        <v>0</v>
      </c>
      <c r="BA47" s="423" t="s">
        <v>1226</v>
      </c>
      <c r="BB47" s="185">
        <f>+AZ47</f>
        <v>0</v>
      </c>
      <c r="BC47" s="426" t="s">
        <v>1226</v>
      </c>
      <c r="BD47" s="181">
        <f>+BB47</f>
        <v>0</v>
      </c>
      <c r="BE47" s="426" t="s">
        <v>1226</v>
      </c>
      <c r="BF47" s="181">
        <f>+BD47</f>
        <v>0</v>
      </c>
      <c r="BG47" s="426" t="s">
        <v>1226</v>
      </c>
      <c r="BH47" s="341">
        <v>0</v>
      </c>
      <c r="BI47" s="227">
        <v>0</v>
      </c>
      <c r="BJ47" s="341">
        <v>0</v>
      </c>
      <c r="BK47" s="227">
        <v>0</v>
      </c>
      <c r="BL47" s="181">
        <f>+BJ47</f>
        <v>0</v>
      </c>
      <c r="BM47" s="423" t="s">
        <v>1226</v>
      </c>
      <c r="BN47" s="181">
        <f>+BL47</f>
        <v>0</v>
      </c>
      <c r="BO47" s="423" t="s">
        <v>1226</v>
      </c>
      <c r="BP47" s="185">
        <f>+BN47</f>
        <v>0</v>
      </c>
      <c r="BQ47" s="423" t="s">
        <v>1226</v>
      </c>
      <c r="BR47" s="185">
        <f>+BP47</f>
        <v>0</v>
      </c>
      <c r="BS47" s="423" t="s">
        <v>1226</v>
      </c>
      <c r="BT47" s="244"/>
      <c r="BU47" s="245"/>
      <c r="BV47" s="246"/>
      <c r="BW47" s="245"/>
      <c r="BX47" s="245"/>
      <c r="BY47" s="245"/>
      <c r="BZ47" s="246"/>
      <c r="CA47" s="245"/>
      <c r="CB47" s="246"/>
      <c r="CC47" s="245"/>
      <c r="CD47" s="246"/>
      <c r="CE47" s="245"/>
      <c r="CF47" s="246"/>
      <c r="CG47" s="245"/>
      <c r="CH47" s="246"/>
      <c r="CI47" s="16" t="s">
        <v>361</v>
      </c>
      <c r="CJ47" s="269"/>
      <c r="CM47" s="237"/>
    </row>
    <row r="48" spans="1:91" ht="16.5">
      <c r="A48" t="s">
        <v>2533</v>
      </c>
      <c r="B48" s="61" t="s">
        <v>1610</v>
      </c>
      <c r="D48" s="213" t="s">
        <v>864</v>
      </c>
      <c r="E48" s="213" t="s">
        <v>819</v>
      </c>
      <c r="G48" s="219" t="s">
        <v>204</v>
      </c>
      <c r="H48" s="390" t="s">
        <v>2438</v>
      </c>
      <c r="I48" s="223">
        <v>0</v>
      </c>
      <c r="J48" s="223">
        <v>0</v>
      </c>
      <c r="K48" s="222">
        <v>0</v>
      </c>
      <c r="L48" s="224">
        <v>0</v>
      </c>
      <c r="M48" s="222">
        <v>0</v>
      </c>
      <c r="N48" s="223">
        <v>0</v>
      </c>
      <c r="O48" s="222">
        <v>0</v>
      </c>
      <c r="P48" s="224">
        <v>0</v>
      </c>
      <c r="Q48" s="222">
        <v>0</v>
      </c>
      <c r="R48" s="224">
        <v>0</v>
      </c>
      <c r="S48" s="222">
        <v>0</v>
      </c>
      <c r="T48" s="224">
        <v>0</v>
      </c>
      <c r="U48" s="222">
        <v>0</v>
      </c>
      <c r="V48" s="224">
        <v>0</v>
      </c>
      <c r="W48" s="222">
        <v>0</v>
      </c>
      <c r="X48" s="224">
        <v>0</v>
      </c>
      <c r="Y48" s="222">
        <v>0</v>
      </c>
      <c r="Z48" s="224">
        <v>0</v>
      </c>
      <c r="AA48" s="842">
        <v>0</v>
      </c>
      <c r="AB48" s="795">
        <v>0</v>
      </c>
      <c r="AC48" s="453">
        <v>0</v>
      </c>
      <c r="AD48" s="459">
        <v>0</v>
      </c>
      <c r="AE48" s="274">
        <v>0</v>
      </c>
      <c r="AF48" s="279">
        <v>0</v>
      </c>
      <c r="AG48" s="222">
        <v>0</v>
      </c>
      <c r="AH48" s="224">
        <v>0</v>
      </c>
      <c r="AI48" s="222">
        <v>0</v>
      </c>
      <c r="AJ48" s="224">
        <v>0</v>
      </c>
      <c r="AK48" s="243"/>
      <c r="AL48" s="222">
        <v>0</v>
      </c>
      <c r="AM48" s="223">
        <v>0</v>
      </c>
      <c r="AN48" s="222">
        <v>0</v>
      </c>
      <c r="AO48" s="224">
        <v>0</v>
      </c>
      <c r="AP48" s="185">
        <f>+AN48</f>
        <v>0</v>
      </c>
      <c r="AQ48" s="423" t="s">
        <v>1226</v>
      </c>
      <c r="AR48" s="245">
        <v>0</v>
      </c>
      <c r="AS48" s="246">
        <v>0</v>
      </c>
      <c r="AT48" s="341">
        <v>0</v>
      </c>
      <c r="AU48" s="227">
        <v>0</v>
      </c>
      <c r="AV48" s="226">
        <v>0</v>
      </c>
      <c r="AW48" s="227">
        <v>0</v>
      </c>
      <c r="AX48" s="181">
        <f>+AV48</f>
        <v>0</v>
      </c>
      <c r="AY48" s="423" t="s">
        <v>1226</v>
      </c>
      <c r="AZ48" s="181">
        <f>+AX48</f>
        <v>0</v>
      </c>
      <c r="BA48" s="423" t="s">
        <v>1226</v>
      </c>
      <c r="BB48" s="185">
        <f>+AZ48</f>
        <v>0</v>
      </c>
      <c r="BC48" s="426" t="s">
        <v>1226</v>
      </c>
      <c r="BD48" s="181">
        <f>+BB48</f>
        <v>0</v>
      </c>
      <c r="BE48" s="426" t="s">
        <v>1226</v>
      </c>
      <c r="BF48" s="181">
        <f>+BD48</f>
        <v>0</v>
      </c>
      <c r="BG48" s="426" t="s">
        <v>1226</v>
      </c>
      <c r="BH48" s="341">
        <v>0</v>
      </c>
      <c r="BI48" s="227">
        <v>0</v>
      </c>
      <c r="BJ48" s="341">
        <v>0</v>
      </c>
      <c r="BK48" s="227">
        <v>0</v>
      </c>
      <c r="BL48" s="181">
        <f>+BJ48</f>
        <v>0</v>
      </c>
      <c r="BM48" s="423" t="s">
        <v>1226</v>
      </c>
      <c r="BN48" s="181">
        <f>+BL48</f>
        <v>0</v>
      </c>
      <c r="BO48" s="423" t="s">
        <v>1226</v>
      </c>
      <c r="BP48" s="185">
        <f>+BN48</f>
        <v>0</v>
      </c>
      <c r="BQ48" s="423" t="s">
        <v>1226</v>
      </c>
      <c r="BR48" s="185">
        <f>+BP48</f>
        <v>0</v>
      </c>
      <c r="BS48" s="423" t="s">
        <v>1226</v>
      </c>
      <c r="BT48" s="244"/>
      <c r="BU48" s="245"/>
      <c r="BV48" s="246"/>
      <c r="BW48" s="245"/>
      <c r="BX48" s="245"/>
      <c r="BY48" s="245"/>
      <c r="BZ48" s="246"/>
      <c r="CA48" s="245"/>
      <c r="CB48" s="246"/>
      <c r="CC48" s="245"/>
      <c r="CD48" s="246"/>
      <c r="CE48" s="245"/>
      <c r="CF48" s="246"/>
      <c r="CG48" s="245"/>
      <c r="CH48" s="246"/>
      <c r="CI48" s="16" t="s">
        <v>361</v>
      </c>
      <c r="CJ48" s="269"/>
      <c r="CM48" s="237"/>
    </row>
    <row r="49" spans="1:91" ht="16.5">
      <c r="A49" t="s">
        <v>2533</v>
      </c>
      <c r="B49" s="61" t="s">
        <v>1610</v>
      </c>
      <c r="D49" s="213" t="s">
        <v>864</v>
      </c>
      <c r="E49" s="213" t="s">
        <v>819</v>
      </c>
      <c r="G49" s="219" t="s">
        <v>204</v>
      </c>
      <c r="H49" s="390" t="s">
        <v>1790</v>
      </c>
      <c r="I49" s="223">
        <v>0</v>
      </c>
      <c r="J49" s="223">
        <v>0</v>
      </c>
      <c r="K49" s="222">
        <v>0</v>
      </c>
      <c r="L49" s="224">
        <v>0</v>
      </c>
      <c r="M49" s="222">
        <v>0</v>
      </c>
      <c r="N49" s="223">
        <v>0</v>
      </c>
      <c r="O49" s="222">
        <v>0</v>
      </c>
      <c r="P49" s="224">
        <v>0</v>
      </c>
      <c r="Q49" s="278">
        <v>1</v>
      </c>
      <c r="R49" s="224">
        <v>0</v>
      </c>
      <c r="S49" s="222">
        <v>1</v>
      </c>
      <c r="T49" s="224">
        <v>0</v>
      </c>
      <c r="U49" s="222">
        <v>2</v>
      </c>
      <c r="V49" s="224">
        <v>0</v>
      </c>
      <c r="W49" s="222">
        <v>2</v>
      </c>
      <c r="X49" s="224">
        <v>0</v>
      </c>
      <c r="Y49" s="164">
        <f>+AA49</f>
        <v>2</v>
      </c>
      <c r="Z49" s="166" t="s">
        <v>1226</v>
      </c>
      <c r="AA49" s="392">
        <f>+W49</f>
        <v>2</v>
      </c>
      <c r="AB49" s="164" t="s">
        <v>1226</v>
      </c>
      <c r="AC49" s="439">
        <v>2</v>
      </c>
      <c r="AD49" s="440">
        <v>0</v>
      </c>
      <c r="AE49" s="223">
        <v>2</v>
      </c>
      <c r="AF49" s="224">
        <v>0</v>
      </c>
      <c r="AG49" s="222">
        <v>0</v>
      </c>
      <c r="AH49" s="224">
        <v>0</v>
      </c>
      <c r="AI49" s="222">
        <v>0</v>
      </c>
      <c r="AJ49" s="224">
        <v>0</v>
      </c>
      <c r="AK49" s="261"/>
      <c r="AL49" s="222">
        <v>0</v>
      </c>
      <c r="AM49" s="223">
        <v>0</v>
      </c>
      <c r="AN49" s="278">
        <v>2</v>
      </c>
      <c r="AO49" s="279">
        <v>0</v>
      </c>
      <c r="AP49" s="185">
        <v>0</v>
      </c>
      <c r="AQ49" s="426" t="s">
        <v>1226</v>
      </c>
      <c r="AR49" s="245">
        <v>0</v>
      </c>
      <c r="AS49" s="246">
        <v>0</v>
      </c>
      <c r="AT49" s="341">
        <v>0</v>
      </c>
      <c r="AU49" s="227">
        <v>0</v>
      </c>
      <c r="AV49" s="226">
        <v>0</v>
      </c>
      <c r="AW49" s="227">
        <v>0</v>
      </c>
      <c r="AX49" s="392">
        <f>+AZ49</f>
        <v>0</v>
      </c>
      <c r="AY49" s="166" t="s">
        <v>1226</v>
      </c>
      <c r="AZ49" s="392">
        <f>+BB49</f>
        <v>0</v>
      </c>
      <c r="BA49" s="166" t="s">
        <v>1226</v>
      </c>
      <c r="BB49" s="164">
        <f>+BD49</f>
        <v>0</v>
      </c>
      <c r="BC49" s="166" t="s">
        <v>1226</v>
      </c>
      <c r="BD49" s="392">
        <f>+BF49</f>
        <v>0</v>
      </c>
      <c r="BE49" s="166" t="s">
        <v>1226</v>
      </c>
      <c r="BF49" s="392">
        <v>0</v>
      </c>
      <c r="BG49" s="166" t="s">
        <v>1226</v>
      </c>
      <c r="BH49" s="341">
        <v>1</v>
      </c>
      <c r="BI49" s="227">
        <v>0</v>
      </c>
      <c r="BJ49" s="341">
        <v>1</v>
      </c>
      <c r="BK49" s="227">
        <v>0</v>
      </c>
      <c r="BL49" s="181">
        <f>+BJ49</f>
        <v>1</v>
      </c>
      <c r="BM49" s="423" t="s">
        <v>1226</v>
      </c>
      <c r="BN49" s="181">
        <f>+BL49</f>
        <v>1</v>
      </c>
      <c r="BO49" s="423" t="s">
        <v>1226</v>
      </c>
      <c r="BP49" s="249"/>
      <c r="BQ49" s="239"/>
      <c r="BR49" s="249"/>
      <c r="BS49" s="239"/>
      <c r="BT49" s="262"/>
      <c r="BU49" s="245"/>
      <c r="BV49" s="246"/>
      <c r="BW49" s="245"/>
      <c r="BX49" s="245"/>
      <c r="BY49" s="245"/>
      <c r="BZ49" s="246"/>
      <c r="CA49" s="245"/>
      <c r="CB49" s="246"/>
      <c r="CC49" s="245"/>
      <c r="CD49" s="246"/>
      <c r="CE49" s="245"/>
      <c r="CF49" s="246"/>
      <c r="CG49" s="245"/>
      <c r="CH49" s="246"/>
      <c r="CI49" s="247" t="s">
        <v>153</v>
      </c>
      <c r="CJ49" s="269"/>
      <c r="CM49" s="237">
        <f>MAX(I49:AJ49)</f>
        <v>2</v>
      </c>
    </row>
    <row r="50" spans="1:91" ht="16.5">
      <c r="A50" t="s">
        <v>2533</v>
      </c>
      <c r="B50" s="213">
        <v>10024</v>
      </c>
      <c r="D50" s="213" t="s">
        <v>864</v>
      </c>
      <c r="E50" s="213" t="s">
        <v>819</v>
      </c>
      <c r="G50" s="219" t="s">
        <v>204</v>
      </c>
      <c r="H50" s="390" t="s">
        <v>1791</v>
      </c>
      <c r="I50" s="223">
        <v>0</v>
      </c>
      <c r="J50" s="224">
        <v>0</v>
      </c>
      <c r="K50" s="222">
        <v>0</v>
      </c>
      <c r="L50" s="224">
        <v>0</v>
      </c>
      <c r="M50" s="222">
        <v>1</v>
      </c>
      <c r="N50" s="224">
        <v>0</v>
      </c>
      <c r="O50" s="222">
        <v>0</v>
      </c>
      <c r="P50" s="224">
        <v>0</v>
      </c>
      <c r="Q50" s="222">
        <v>9</v>
      </c>
      <c r="R50" s="224">
        <v>1</v>
      </c>
      <c r="S50" s="222">
        <v>4</v>
      </c>
      <c r="T50" s="224">
        <v>0</v>
      </c>
      <c r="U50" s="222">
        <v>3</v>
      </c>
      <c r="V50" s="224">
        <v>0</v>
      </c>
      <c r="W50" s="222">
        <v>3</v>
      </c>
      <c r="X50" s="224">
        <v>0</v>
      </c>
      <c r="Y50" s="181">
        <f>+U50</f>
        <v>3</v>
      </c>
      <c r="Z50" s="426" t="s">
        <v>1226</v>
      </c>
      <c r="AA50" s="181">
        <f>+W50</f>
        <v>3</v>
      </c>
      <c r="AB50" s="185" t="s">
        <v>1226</v>
      </c>
      <c r="AC50" s="453">
        <v>3</v>
      </c>
      <c r="AD50" s="459">
        <v>1</v>
      </c>
      <c r="AE50" s="274">
        <v>3</v>
      </c>
      <c r="AF50" s="279">
        <v>0</v>
      </c>
      <c r="AG50" s="278">
        <v>3</v>
      </c>
      <c r="AH50" s="274">
        <v>0</v>
      </c>
      <c r="AI50" s="278">
        <v>3</v>
      </c>
      <c r="AJ50" s="279">
        <v>2</v>
      </c>
      <c r="AK50" s="261"/>
      <c r="AL50" s="222">
        <v>3</v>
      </c>
      <c r="AM50" s="223">
        <v>2</v>
      </c>
      <c r="AN50" s="278">
        <v>2</v>
      </c>
      <c r="AO50" s="279">
        <v>2</v>
      </c>
      <c r="AP50" s="185">
        <f>+AN50</f>
        <v>2</v>
      </c>
      <c r="AQ50" s="426">
        <f>+AO50</f>
        <v>2</v>
      </c>
      <c r="AR50" s="815">
        <v>4</v>
      </c>
      <c r="AS50" s="246">
        <v>1</v>
      </c>
      <c r="AT50" s="341">
        <v>6</v>
      </c>
      <c r="AU50" s="227">
        <v>1</v>
      </c>
      <c r="AV50" s="226">
        <v>4</v>
      </c>
      <c r="AW50" s="227">
        <v>1</v>
      </c>
      <c r="AX50" s="392">
        <f>+AZ50</f>
        <v>4</v>
      </c>
      <c r="AY50" s="166" t="s">
        <v>1226</v>
      </c>
      <c r="AZ50" s="392">
        <f>+BB50</f>
        <v>4</v>
      </c>
      <c r="BA50" s="166" t="s">
        <v>1226</v>
      </c>
      <c r="BB50" s="164">
        <f>+BD50</f>
        <v>4</v>
      </c>
      <c r="BC50" s="166" t="s">
        <v>1226</v>
      </c>
      <c r="BD50" s="392">
        <f>+BF50</f>
        <v>4</v>
      </c>
      <c r="BE50" s="166" t="s">
        <v>1226</v>
      </c>
      <c r="BF50" s="392">
        <f>+BH50</f>
        <v>4</v>
      </c>
      <c r="BG50" s="166" t="s">
        <v>1226</v>
      </c>
      <c r="BH50" s="392">
        <f>+BJ50</f>
        <v>4</v>
      </c>
      <c r="BI50" s="166" t="s">
        <v>1226</v>
      </c>
      <c r="BJ50" s="341">
        <v>4</v>
      </c>
      <c r="BK50" s="227">
        <v>0</v>
      </c>
      <c r="BL50" s="181">
        <f>+BJ50</f>
        <v>4</v>
      </c>
      <c r="BM50" s="423" t="s">
        <v>1226</v>
      </c>
      <c r="BN50" s="181">
        <f>+BL50</f>
        <v>4</v>
      </c>
      <c r="BO50" s="423" t="s">
        <v>1226</v>
      </c>
      <c r="BP50" s="249"/>
      <c r="BQ50" s="239"/>
      <c r="BR50" s="249"/>
      <c r="BS50" s="239"/>
      <c r="BT50" s="262"/>
      <c r="BU50" s="245"/>
      <c r="BV50" s="246"/>
      <c r="BW50" s="245"/>
      <c r="BX50" s="245"/>
      <c r="BY50" s="245"/>
      <c r="BZ50" s="246"/>
      <c r="CA50" s="245"/>
      <c r="CB50" s="246"/>
      <c r="CC50" s="245"/>
      <c r="CD50" s="246"/>
      <c r="CE50" s="245"/>
      <c r="CF50" s="246"/>
      <c r="CG50" s="245"/>
      <c r="CH50" s="246"/>
      <c r="CI50" s="247" t="s">
        <v>150</v>
      </c>
      <c r="CJ50" s="235" t="s">
        <v>426</v>
      </c>
      <c r="CK50" s="235"/>
      <c r="CM50" s="237">
        <f>MAX(I50:AJ50)</f>
        <v>9</v>
      </c>
    </row>
    <row r="51" spans="1:91" ht="16.5">
      <c r="A51" t="s">
        <v>2533</v>
      </c>
      <c r="B51" s="51">
        <v>10309</v>
      </c>
      <c r="D51" s="213" t="s">
        <v>864</v>
      </c>
      <c r="E51" s="213" t="s">
        <v>819</v>
      </c>
      <c r="G51" s="219" t="s">
        <v>204</v>
      </c>
      <c r="H51" s="390" t="s">
        <v>2345</v>
      </c>
      <c r="I51" s="185">
        <f>+K51</f>
        <v>0</v>
      </c>
      <c r="J51" s="426" t="s">
        <v>1226</v>
      </c>
      <c r="K51" s="223">
        <v>0</v>
      </c>
      <c r="L51" s="224">
        <v>0</v>
      </c>
      <c r="M51" s="222">
        <v>0</v>
      </c>
      <c r="N51" s="224">
        <v>0</v>
      </c>
      <c r="O51" s="223">
        <v>0</v>
      </c>
      <c r="P51" s="224">
        <v>0</v>
      </c>
      <c r="Q51" s="223">
        <v>0</v>
      </c>
      <c r="R51" s="224">
        <v>0</v>
      </c>
      <c r="S51" s="222">
        <v>0</v>
      </c>
      <c r="T51" s="224">
        <v>0</v>
      </c>
      <c r="U51" s="222">
        <v>0</v>
      </c>
      <c r="V51" s="224">
        <v>0</v>
      </c>
      <c r="W51" s="222">
        <v>0</v>
      </c>
      <c r="X51" s="224">
        <v>0</v>
      </c>
      <c r="Y51" s="222">
        <v>0</v>
      </c>
      <c r="Z51" s="224">
        <v>0</v>
      </c>
      <c r="AA51" s="916">
        <v>0</v>
      </c>
      <c r="AB51" s="795">
        <v>0</v>
      </c>
      <c r="AC51" s="453">
        <v>0</v>
      </c>
      <c r="AD51" s="470">
        <v>0</v>
      </c>
      <c r="AE51" s="185">
        <f>+AC51</f>
        <v>0</v>
      </c>
      <c r="AF51" s="423" t="s">
        <v>1226</v>
      </c>
      <c r="AG51" s="185">
        <f>+AE51</f>
        <v>0</v>
      </c>
      <c r="AH51" s="423" t="s">
        <v>1226</v>
      </c>
      <c r="AI51" s="222">
        <v>0</v>
      </c>
      <c r="AJ51" s="224">
        <v>0</v>
      </c>
      <c r="AK51" s="261"/>
      <c r="AL51" s="222">
        <v>0</v>
      </c>
      <c r="AM51" s="223">
        <v>0</v>
      </c>
      <c r="AN51" s="181">
        <f>+AL51</f>
        <v>0</v>
      </c>
      <c r="AO51" s="423" t="s">
        <v>1226</v>
      </c>
      <c r="AP51" s="185">
        <f>+AN51</f>
        <v>0</v>
      </c>
      <c r="AQ51" s="423" t="s">
        <v>1226</v>
      </c>
      <c r="AR51" s="815">
        <v>2</v>
      </c>
      <c r="AS51" s="246">
        <v>0</v>
      </c>
      <c r="AT51" s="341">
        <v>0</v>
      </c>
      <c r="AU51" s="227">
        <v>0</v>
      </c>
      <c r="AV51" s="226">
        <v>0</v>
      </c>
      <c r="AW51" s="227">
        <v>0</v>
      </c>
      <c r="AX51" s="392"/>
      <c r="AY51" s="166"/>
      <c r="AZ51" s="392"/>
      <c r="BA51" s="166"/>
      <c r="BB51" s="236"/>
      <c r="BC51" s="239"/>
      <c r="BD51" s="238"/>
      <c r="BE51" s="239"/>
      <c r="BF51" s="341"/>
      <c r="BG51" s="227"/>
      <c r="BH51" s="238"/>
      <c r="BI51" s="239"/>
      <c r="BJ51" s="341">
        <v>0</v>
      </c>
      <c r="BK51" s="227">
        <v>0</v>
      </c>
      <c r="BL51" s="238"/>
      <c r="BM51" s="239"/>
      <c r="BN51" s="238"/>
      <c r="BO51" s="239"/>
      <c r="BP51" s="249"/>
      <c r="BQ51" s="239"/>
      <c r="BR51" s="226">
        <v>0</v>
      </c>
      <c r="BS51" s="227">
        <v>0</v>
      </c>
      <c r="BT51" s="262"/>
      <c r="BU51" s="245"/>
      <c r="BV51" s="246"/>
      <c r="BW51" s="245"/>
      <c r="BX51" s="245"/>
      <c r="BY51" s="245"/>
      <c r="BZ51" s="246"/>
      <c r="CA51" s="245"/>
      <c r="CB51" s="246"/>
      <c r="CC51" s="245"/>
      <c r="CD51" s="246"/>
      <c r="CE51" s="245"/>
      <c r="CF51" s="246"/>
      <c r="CG51" s="245"/>
      <c r="CH51" s="246"/>
      <c r="CI51" s="247"/>
      <c r="CM51" s="237"/>
    </row>
    <row r="52" spans="1:91" ht="16.5">
      <c r="A52" t="s">
        <v>2533</v>
      </c>
      <c r="B52" s="213">
        <v>10002</v>
      </c>
      <c r="D52" s="213" t="s">
        <v>864</v>
      </c>
      <c r="E52" s="213" t="s">
        <v>819</v>
      </c>
      <c r="G52" s="219" t="s">
        <v>204</v>
      </c>
      <c r="H52" s="390" t="s">
        <v>1789</v>
      </c>
      <c r="I52" s="223">
        <v>8</v>
      </c>
      <c r="J52" s="224">
        <v>7</v>
      </c>
      <c r="K52" s="164">
        <f>+I52</f>
        <v>8</v>
      </c>
      <c r="L52" s="166">
        <f>+J52</f>
        <v>7</v>
      </c>
      <c r="M52" s="223">
        <v>9</v>
      </c>
      <c r="N52" s="224">
        <v>6</v>
      </c>
      <c r="O52" s="223">
        <v>15</v>
      </c>
      <c r="P52" s="224">
        <v>0</v>
      </c>
      <c r="Q52" s="223">
        <v>10</v>
      </c>
      <c r="R52" s="224">
        <v>6</v>
      </c>
      <c r="S52" s="222">
        <v>9</v>
      </c>
      <c r="T52" s="224">
        <v>7</v>
      </c>
      <c r="U52" s="223">
        <v>8</v>
      </c>
      <c r="V52" s="224">
        <v>0</v>
      </c>
      <c r="W52" s="222">
        <v>14</v>
      </c>
      <c r="X52" s="224">
        <v>2</v>
      </c>
      <c r="Y52" s="185">
        <f>+AA52</f>
        <v>12</v>
      </c>
      <c r="Z52" s="426">
        <f>+AB52</f>
        <v>5</v>
      </c>
      <c r="AA52" s="274">
        <v>12</v>
      </c>
      <c r="AB52" s="274">
        <v>5</v>
      </c>
      <c r="AC52" s="453">
        <v>11</v>
      </c>
      <c r="AD52" s="459">
        <v>4</v>
      </c>
      <c r="AE52" s="274">
        <v>4</v>
      </c>
      <c r="AF52" s="279">
        <v>3</v>
      </c>
      <c r="AG52" s="274">
        <v>4</v>
      </c>
      <c r="AH52" s="279">
        <v>3</v>
      </c>
      <c r="AI52" s="278">
        <v>4</v>
      </c>
      <c r="AJ52" s="279">
        <v>2</v>
      </c>
      <c r="AK52" s="261"/>
      <c r="AL52" s="222">
        <v>4</v>
      </c>
      <c r="AM52" s="224">
        <v>3</v>
      </c>
      <c r="AN52" s="278">
        <v>4</v>
      </c>
      <c r="AO52" s="279">
        <v>2</v>
      </c>
      <c r="AP52" s="185">
        <f>+AN52</f>
        <v>4</v>
      </c>
      <c r="AQ52" s="426">
        <f>+AO52</f>
        <v>2</v>
      </c>
      <c r="AR52" s="245">
        <v>2</v>
      </c>
      <c r="AS52" s="246">
        <v>3</v>
      </c>
      <c r="AT52" s="341">
        <v>3</v>
      </c>
      <c r="AU52" s="227">
        <v>3</v>
      </c>
      <c r="AV52" s="226">
        <v>7</v>
      </c>
      <c r="AW52" s="227">
        <v>2</v>
      </c>
      <c r="AX52" s="392">
        <f>+AZ52</f>
        <v>4</v>
      </c>
      <c r="AY52" s="166" t="s">
        <v>1226</v>
      </c>
      <c r="AZ52" s="392">
        <f>+BB52</f>
        <v>4</v>
      </c>
      <c r="BA52" s="166" t="s">
        <v>1226</v>
      </c>
      <c r="BB52" s="164">
        <f>+BD52</f>
        <v>4</v>
      </c>
      <c r="BC52" s="166" t="s">
        <v>1226</v>
      </c>
      <c r="BD52" s="392">
        <f>+BF52</f>
        <v>4</v>
      </c>
      <c r="BE52" s="166" t="s">
        <v>1226</v>
      </c>
      <c r="BF52" s="392">
        <f>+BH52</f>
        <v>4</v>
      </c>
      <c r="BG52" s="166" t="s">
        <v>1226</v>
      </c>
      <c r="BH52" s="392">
        <f>+BJ52</f>
        <v>4</v>
      </c>
      <c r="BI52" s="239" t="s">
        <v>1226</v>
      </c>
      <c r="BJ52" s="341">
        <v>4</v>
      </c>
      <c r="BK52" s="227">
        <v>0</v>
      </c>
      <c r="BL52" s="181">
        <f t="shared" ref="BL52:BL65" si="15">+BJ52</f>
        <v>4</v>
      </c>
      <c r="BM52" s="423" t="s">
        <v>1226</v>
      </c>
      <c r="BN52" s="181">
        <f t="shared" ref="BN52:BN65" si="16">+BL52</f>
        <v>4</v>
      </c>
      <c r="BO52" s="423" t="s">
        <v>1226</v>
      </c>
      <c r="BP52" s="249"/>
      <c r="BQ52" s="239"/>
      <c r="BR52" s="249"/>
      <c r="BS52" s="239"/>
      <c r="BT52" s="262"/>
      <c r="BU52" s="245"/>
      <c r="BV52" s="246"/>
      <c r="BW52" s="245"/>
      <c r="BX52" s="245"/>
      <c r="BY52" s="245"/>
      <c r="BZ52" s="246"/>
      <c r="CA52" s="245"/>
      <c r="CB52" s="246"/>
      <c r="CC52" s="245"/>
      <c r="CD52" s="246"/>
      <c r="CE52" s="245"/>
      <c r="CF52" s="246"/>
      <c r="CG52" s="245"/>
      <c r="CH52" s="246"/>
      <c r="CI52" s="247" t="s">
        <v>150</v>
      </c>
      <c r="CJ52" s="234" t="s">
        <v>427</v>
      </c>
      <c r="CK52" s="235"/>
      <c r="CM52" s="237">
        <f>MAX(I52:AJ52)</f>
        <v>15</v>
      </c>
    </row>
    <row r="53" spans="1:91" ht="16.5">
      <c r="A53" t="s">
        <v>2533</v>
      </c>
      <c r="B53" s="213">
        <v>10044</v>
      </c>
      <c r="D53" s="213" t="s">
        <v>864</v>
      </c>
      <c r="E53" s="213" t="s">
        <v>819</v>
      </c>
      <c r="G53" s="219" t="s">
        <v>204</v>
      </c>
      <c r="H53" s="390" t="s">
        <v>2344</v>
      </c>
      <c r="I53" s="223">
        <v>0</v>
      </c>
      <c r="J53" s="223">
        <v>0</v>
      </c>
      <c r="K53" s="181">
        <f>+M53</f>
        <v>0</v>
      </c>
      <c r="L53" s="426" t="s">
        <v>1226</v>
      </c>
      <c r="M53" s="223">
        <v>0</v>
      </c>
      <c r="N53" s="224">
        <v>0</v>
      </c>
      <c r="O53" s="223">
        <v>0</v>
      </c>
      <c r="P53" s="224">
        <v>0</v>
      </c>
      <c r="Q53" s="223">
        <v>0</v>
      </c>
      <c r="R53" s="224">
        <v>0</v>
      </c>
      <c r="S53" s="222">
        <v>0</v>
      </c>
      <c r="T53" s="224">
        <v>0</v>
      </c>
      <c r="U53" s="223">
        <v>0</v>
      </c>
      <c r="V53" s="224">
        <v>0</v>
      </c>
      <c r="W53" s="222">
        <v>0</v>
      </c>
      <c r="X53" s="224">
        <v>0</v>
      </c>
      <c r="Y53" s="185">
        <f>+W53</f>
        <v>0</v>
      </c>
      <c r="Z53" s="423" t="s">
        <v>1226</v>
      </c>
      <c r="AA53" s="916">
        <v>0</v>
      </c>
      <c r="AB53" s="795">
        <v>0</v>
      </c>
      <c r="AC53" s="453">
        <v>0</v>
      </c>
      <c r="AD53" s="470">
        <v>0</v>
      </c>
      <c r="AE53" s="223">
        <v>0</v>
      </c>
      <c r="AF53" s="224">
        <v>0</v>
      </c>
      <c r="AG53" s="223">
        <v>0</v>
      </c>
      <c r="AH53" s="223">
        <v>0</v>
      </c>
      <c r="AI53" s="222">
        <v>0</v>
      </c>
      <c r="AJ53" s="224">
        <v>0</v>
      </c>
      <c r="AK53" s="261"/>
      <c r="AL53" s="222">
        <v>0</v>
      </c>
      <c r="AM53" s="223">
        <v>0</v>
      </c>
      <c r="AN53" s="222">
        <v>0</v>
      </c>
      <c r="AO53" s="224">
        <v>0</v>
      </c>
      <c r="AP53" s="185">
        <f>+AN53</f>
        <v>0</v>
      </c>
      <c r="AQ53" s="423" t="s">
        <v>1226</v>
      </c>
      <c r="AR53" s="245">
        <v>0</v>
      </c>
      <c r="AS53" s="246">
        <v>1</v>
      </c>
      <c r="AT53" s="341">
        <v>0</v>
      </c>
      <c r="AU53" s="227">
        <v>1</v>
      </c>
      <c r="AV53" s="226">
        <v>0</v>
      </c>
      <c r="AW53" s="227">
        <v>1</v>
      </c>
      <c r="AX53" s="181">
        <f>+AV53</f>
        <v>0</v>
      </c>
      <c r="AY53" s="423" t="s">
        <v>1226</v>
      </c>
      <c r="AZ53" s="181">
        <f>+AX53</f>
        <v>0</v>
      </c>
      <c r="BA53" s="423" t="s">
        <v>1226</v>
      </c>
      <c r="BB53" s="181">
        <f>+AZ53</f>
        <v>0</v>
      </c>
      <c r="BC53" s="423" t="s">
        <v>1226</v>
      </c>
      <c r="BD53" s="181">
        <f>+BB53</f>
        <v>0</v>
      </c>
      <c r="BE53" s="423" t="s">
        <v>1226</v>
      </c>
      <c r="BF53" s="181">
        <f>+BD53</f>
        <v>0</v>
      </c>
      <c r="BG53" s="423" t="s">
        <v>1226</v>
      </c>
      <c r="BH53" s="185">
        <f>+BF53</f>
        <v>0</v>
      </c>
      <c r="BI53" s="423" t="s">
        <v>1226</v>
      </c>
      <c r="BJ53" s="226" t="s">
        <v>52</v>
      </c>
      <c r="BK53" s="227">
        <v>0</v>
      </c>
      <c r="BL53" s="181" t="str">
        <f t="shared" si="15"/>
        <v>?</v>
      </c>
      <c r="BM53" s="423" t="s">
        <v>1226</v>
      </c>
      <c r="BN53" s="181" t="str">
        <f t="shared" si="16"/>
        <v>?</v>
      </c>
      <c r="BO53" s="423" t="s">
        <v>1226</v>
      </c>
      <c r="BP53" s="185" t="str">
        <f>+BN53</f>
        <v>?</v>
      </c>
      <c r="BQ53" s="423" t="s">
        <v>1226</v>
      </c>
      <c r="BR53" s="185" t="str">
        <f>+BP53</f>
        <v>?</v>
      </c>
      <c r="BS53" s="423" t="s">
        <v>1226</v>
      </c>
      <c r="BT53" s="262"/>
      <c r="BU53" s="245"/>
      <c r="BV53" s="246"/>
      <c r="BW53" s="245"/>
      <c r="BX53" s="245"/>
      <c r="BY53" s="245"/>
      <c r="BZ53" s="246"/>
      <c r="CA53" s="245"/>
      <c r="CB53" s="246"/>
      <c r="CC53" s="245"/>
      <c r="CD53" s="246"/>
      <c r="CE53" s="245"/>
      <c r="CF53" s="246"/>
      <c r="CG53" s="245"/>
      <c r="CH53" s="246"/>
      <c r="CI53" s="247" t="s">
        <v>558</v>
      </c>
      <c r="CM53" s="237"/>
    </row>
    <row r="54" spans="1:91" ht="16.5">
      <c r="A54" t="s">
        <v>2533</v>
      </c>
      <c r="B54" s="61" t="s">
        <v>1610</v>
      </c>
      <c r="D54" s="213" t="s">
        <v>864</v>
      </c>
      <c r="E54" s="213" t="s">
        <v>819</v>
      </c>
      <c r="G54" s="219" t="s">
        <v>204</v>
      </c>
      <c r="H54" s="390" t="s">
        <v>1797</v>
      </c>
      <c r="I54" s="223">
        <v>0</v>
      </c>
      <c r="J54" s="224">
        <v>0</v>
      </c>
      <c r="K54" s="381">
        <f>+I54</f>
        <v>0</v>
      </c>
      <c r="L54" s="423" t="s">
        <v>1226</v>
      </c>
      <c r="M54" s="278">
        <v>1</v>
      </c>
      <c r="N54" s="279">
        <v>0</v>
      </c>
      <c r="O54" s="274">
        <v>1</v>
      </c>
      <c r="P54" s="224">
        <v>0</v>
      </c>
      <c r="Q54" s="274">
        <v>1</v>
      </c>
      <c r="R54" s="224">
        <v>0</v>
      </c>
      <c r="S54" s="222">
        <v>1</v>
      </c>
      <c r="T54" s="224">
        <v>0</v>
      </c>
      <c r="U54" s="223">
        <v>1</v>
      </c>
      <c r="V54" s="224">
        <v>0</v>
      </c>
      <c r="W54" s="222">
        <v>1</v>
      </c>
      <c r="X54" s="224">
        <v>0</v>
      </c>
      <c r="Y54" s="181">
        <f>+W54</f>
        <v>1</v>
      </c>
      <c r="Z54" s="426" t="s">
        <v>1226</v>
      </c>
      <c r="AA54" s="185">
        <f>+Y54</f>
        <v>1</v>
      </c>
      <c r="AB54" s="185" t="s">
        <v>1226</v>
      </c>
      <c r="AC54" s="453">
        <v>1</v>
      </c>
      <c r="AD54" s="459">
        <v>0</v>
      </c>
      <c r="AE54" s="274">
        <v>1</v>
      </c>
      <c r="AF54" s="279">
        <v>0</v>
      </c>
      <c r="AG54" s="274">
        <v>0</v>
      </c>
      <c r="AH54" s="274">
        <v>0</v>
      </c>
      <c r="AI54" s="278">
        <v>0</v>
      </c>
      <c r="AJ54" s="279">
        <v>0</v>
      </c>
      <c r="AK54" s="261"/>
      <c r="AL54" s="222">
        <v>1</v>
      </c>
      <c r="AM54" s="223">
        <v>0</v>
      </c>
      <c r="AN54" s="181">
        <f>+AP54</f>
        <v>1</v>
      </c>
      <c r="AO54" s="426" t="s">
        <v>1226</v>
      </c>
      <c r="AP54" s="185">
        <f>+AR54</f>
        <v>1</v>
      </c>
      <c r="AQ54" s="426" t="s">
        <v>1226</v>
      </c>
      <c r="AR54" s="245">
        <v>1</v>
      </c>
      <c r="AS54" s="246">
        <v>0</v>
      </c>
      <c r="AT54" s="341">
        <v>1</v>
      </c>
      <c r="AU54" s="227">
        <v>0</v>
      </c>
      <c r="AV54" s="226">
        <v>2</v>
      </c>
      <c r="AW54" s="227">
        <v>0</v>
      </c>
      <c r="AX54" s="392">
        <f>+AZ54</f>
        <v>1</v>
      </c>
      <c r="AY54" s="166" t="s">
        <v>1226</v>
      </c>
      <c r="AZ54" s="392">
        <f>+BB54</f>
        <v>1</v>
      </c>
      <c r="BA54" s="166" t="s">
        <v>1226</v>
      </c>
      <c r="BB54" s="164">
        <f>+BD54</f>
        <v>1</v>
      </c>
      <c r="BC54" s="164" t="s">
        <v>1226</v>
      </c>
      <c r="BD54" s="392">
        <f>+BF54</f>
        <v>1</v>
      </c>
      <c r="BE54" s="166" t="s">
        <v>1226</v>
      </c>
      <c r="BF54" s="392">
        <f>+BH54</f>
        <v>1</v>
      </c>
      <c r="BG54" s="166" t="s">
        <v>1226</v>
      </c>
      <c r="BH54" s="164">
        <f>+BJ54</f>
        <v>1</v>
      </c>
      <c r="BI54" s="166" t="s">
        <v>1226</v>
      </c>
      <c r="BJ54" s="226">
        <v>1</v>
      </c>
      <c r="BK54" s="226">
        <v>0</v>
      </c>
      <c r="BL54" s="181">
        <f t="shared" si="15"/>
        <v>1</v>
      </c>
      <c r="BM54" s="423" t="s">
        <v>1226</v>
      </c>
      <c r="BN54" s="181">
        <f t="shared" si="16"/>
        <v>1</v>
      </c>
      <c r="BO54" s="423" t="s">
        <v>1226</v>
      </c>
      <c r="BP54" s="249"/>
      <c r="BQ54" s="239"/>
      <c r="BR54" s="249"/>
      <c r="BS54" s="239"/>
      <c r="BT54" s="262"/>
      <c r="BU54" s="245"/>
      <c r="BV54" s="246"/>
      <c r="BW54" s="245"/>
      <c r="BX54" s="245"/>
      <c r="BY54" s="245"/>
      <c r="BZ54" s="246"/>
      <c r="CA54" s="245"/>
      <c r="CB54" s="246"/>
      <c r="CC54" s="245"/>
      <c r="CD54" s="246"/>
      <c r="CE54" s="245"/>
      <c r="CF54" s="246"/>
      <c r="CG54" s="245"/>
      <c r="CH54" s="246"/>
      <c r="CI54" s="16" t="s">
        <v>1798</v>
      </c>
      <c r="CM54" s="237">
        <f>MAX(I54:AJ54)</f>
        <v>1</v>
      </c>
    </row>
    <row r="55" spans="1:91" ht="16.5">
      <c r="A55" t="s">
        <v>2533</v>
      </c>
      <c r="B55" s="213">
        <v>10304</v>
      </c>
      <c r="D55" s="213" t="s">
        <v>864</v>
      </c>
      <c r="E55" s="213" t="s">
        <v>819</v>
      </c>
      <c r="G55" s="219" t="s">
        <v>204</v>
      </c>
      <c r="H55" s="390" t="s">
        <v>2343</v>
      </c>
      <c r="I55" s="223">
        <v>1</v>
      </c>
      <c r="J55" s="224">
        <v>0</v>
      </c>
      <c r="K55" s="181">
        <f>+M55</f>
        <v>3</v>
      </c>
      <c r="L55" s="426" t="s">
        <v>1226</v>
      </c>
      <c r="M55" s="222">
        <v>3</v>
      </c>
      <c r="N55" s="224">
        <v>0</v>
      </c>
      <c r="O55" s="223">
        <v>4</v>
      </c>
      <c r="P55" s="224">
        <v>0</v>
      </c>
      <c r="Q55" s="223">
        <v>1</v>
      </c>
      <c r="R55" s="224">
        <v>0</v>
      </c>
      <c r="S55" s="222">
        <v>0</v>
      </c>
      <c r="T55" s="224">
        <v>0</v>
      </c>
      <c r="U55" s="223">
        <v>0</v>
      </c>
      <c r="V55" s="224">
        <v>0</v>
      </c>
      <c r="W55" s="222">
        <v>0</v>
      </c>
      <c r="X55" s="224">
        <v>0</v>
      </c>
      <c r="Y55" s="185">
        <f>+W55</f>
        <v>0</v>
      </c>
      <c r="Z55" s="423" t="s">
        <v>1226</v>
      </c>
      <c r="AA55" s="916">
        <v>2</v>
      </c>
      <c r="AB55" s="795">
        <v>0</v>
      </c>
      <c r="AC55" s="453">
        <v>3</v>
      </c>
      <c r="AD55" s="470">
        <v>0</v>
      </c>
      <c r="AE55" s="916">
        <v>2</v>
      </c>
      <c r="AF55" s="224">
        <v>0</v>
      </c>
      <c r="AG55" s="304">
        <v>4</v>
      </c>
      <c r="AH55" s="298">
        <v>0</v>
      </c>
      <c r="AI55" s="185">
        <f>+AG55</f>
        <v>4</v>
      </c>
      <c r="AJ55" s="423" t="s">
        <v>1226</v>
      </c>
      <c r="AK55" s="261"/>
      <c r="AL55" s="222">
        <v>0</v>
      </c>
      <c r="AM55" s="223">
        <v>0</v>
      </c>
      <c r="AN55" s="181">
        <f>+AL55</f>
        <v>0</v>
      </c>
      <c r="AO55" s="423" t="s">
        <v>1226</v>
      </c>
      <c r="AP55" s="185">
        <f>+AN55</f>
        <v>0</v>
      </c>
      <c r="AQ55" s="423" t="s">
        <v>1226</v>
      </c>
      <c r="AR55" s="245">
        <v>0</v>
      </c>
      <c r="AS55" s="246">
        <v>0</v>
      </c>
      <c r="AT55" s="341">
        <v>0</v>
      </c>
      <c r="AU55" s="227">
        <v>0</v>
      </c>
      <c r="AV55" s="226">
        <v>0</v>
      </c>
      <c r="AW55" s="227">
        <v>0</v>
      </c>
      <c r="AX55" s="181">
        <f>+AV55</f>
        <v>0</v>
      </c>
      <c r="AY55" s="423" t="s">
        <v>1226</v>
      </c>
      <c r="AZ55" s="181">
        <f>+AX55</f>
        <v>0</v>
      </c>
      <c r="BA55" s="423" t="s">
        <v>1226</v>
      </c>
      <c r="BB55" s="185">
        <f>+AZ55</f>
        <v>0</v>
      </c>
      <c r="BC55" s="251" t="s">
        <v>1226</v>
      </c>
      <c r="BD55" s="181">
        <f>+BB55</f>
        <v>0</v>
      </c>
      <c r="BE55" s="423" t="s">
        <v>1226</v>
      </c>
      <c r="BF55" s="181">
        <f>+BD55</f>
        <v>0</v>
      </c>
      <c r="BG55" s="423" t="s">
        <v>1226</v>
      </c>
      <c r="BH55" s="185">
        <f>+BF55</f>
        <v>0</v>
      </c>
      <c r="BI55" s="423" t="s">
        <v>1226</v>
      </c>
      <c r="BJ55" s="226">
        <v>0</v>
      </c>
      <c r="BK55" s="227">
        <v>0</v>
      </c>
      <c r="BL55" s="181">
        <f t="shared" si="15"/>
        <v>0</v>
      </c>
      <c r="BM55" s="423" t="s">
        <v>1226</v>
      </c>
      <c r="BN55" s="181">
        <f t="shared" si="16"/>
        <v>0</v>
      </c>
      <c r="BO55" s="423" t="s">
        <v>1226</v>
      </c>
      <c r="BP55" s="185">
        <f>+BN55</f>
        <v>0</v>
      </c>
      <c r="BQ55" s="423" t="s">
        <v>1226</v>
      </c>
      <c r="BR55" s="249"/>
      <c r="BS55" s="239"/>
      <c r="BT55" s="262"/>
      <c r="BU55" s="245"/>
      <c r="BV55" s="246"/>
      <c r="BW55" s="245"/>
      <c r="BX55" s="245"/>
      <c r="BY55" s="245"/>
      <c r="BZ55" s="246"/>
      <c r="CA55" s="245"/>
      <c r="CB55" s="246"/>
      <c r="CC55" s="245"/>
      <c r="CD55" s="246"/>
      <c r="CE55" s="245"/>
      <c r="CF55" s="246"/>
      <c r="CG55" s="245"/>
      <c r="CH55" s="246"/>
      <c r="CI55" s="247" t="s">
        <v>558</v>
      </c>
      <c r="CM55" s="237"/>
    </row>
    <row r="56" spans="1:91" ht="16.5">
      <c r="A56" t="s">
        <v>2533</v>
      </c>
      <c r="B56" s="61" t="s">
        <v>1610</v>
      </c>
      <c r="D56" s="213" t="s">
        <v>864</v>
      </c>
      <c r="E56" s="213" t="s">
        <v>819</v>
      </c>
      <c r="G56" s="219" t="s">
        <v>204</v>
      </c>
      <c r="H56" s="390" t="s">
        <v>2437</v>
      </c>
      <c r="I56" s="223">
        <v>0</v>
      </c>
      <c r="J56" s="224">
        <v>0</v>
      </c>
      <c r="K56" s="181">
        <f>+M56</f>
        <v>0</v>
      </c>
      <c r="L56" s="426" t="s">
        <v>1226</v>
      </c>
      <c r="M56" s="222">
        <v>0</v>
      </c>
      <c r="N56" s="224">
        <v>0</v>
      </c>
      <c r="O56" s="223">
        <v>0</v>
      </c>
      <c r="P56" s="224">
        <v>0</v>
      </c>
      <c r="Q56" s="223">
        <v>0</v>
      </c>
      <c r="R56" s="224">
        <v>0</v>
      </c>
      <c r="S56" s="222">
        <v>0</v>
      </c>
      <c r="T56" s="224">
        <v>0</v>
      </c>
      <c r="U56" s="223">
        <v>1</v>
      </c>
      <c r="V56" s="224">
        <v>0</v>
      </c>
      <c r="W56" s="222">
        <v>0</v>
      </c>
      <c r="X56" s="224">
        <v>0</v>
      </c>
      <c r="Y56" s="181">
        <f>+W56</f>
        <v>0</v>
      </c>
      <c r="Z56" s="423" t="s">
        <v>1226</v>
      </c>
      <c r="AA56" s="916">
        <v>0</v>
      </c>
      <c r="AB56" s="795">
        <v>0</v>
      </c>
      <c r="AC56" s="453">
        <v>0</v>
      </c>
      <c r="AD56" s="459">
        <v>0</v>
      </c>
      <c r="AE56" s="274">
        <v>0</v>
      </c>
      <c r="AF56" s="279">
        <v>0</v>
      </c>
      <c r="AG56" s="223">
        <v>0</v>
      </c>
      <c r="AH56" s="224">
        <v>0</v>
      </c>
      <c r="AI56" s="222">
        <v>0</v>
      </c>
      <c r="AJ56" s="224">
        <v>0</v>
      </c>
      <c r="AK56" s="243">
        <v>42281</v>
      </c>
      <c r="AL56" s="222">
        <v>0</v>
      </c>
      <c r="AM56" s="223">
        <v>0</v>
      </c>
      <c r="AN56" s="181">
        <f>+AL56</f>
        <v>0</v>
      </c>
      <c r="AO56" s="423" t="s">
        <v>1226</v>
      </c>
      <c r="AP56" s="185">
        <f>+AN56</f>
        <v>0</v>
      </c>
      <c r="AQ56" s="423" t="s">
        <v>1226</v>
      </c>
      <c r="AR56" s="245">
        <v>0</v>
      </c>
      <c r="AS56" s="246">
        <v>0</v>
      </c>
      <c r="AT56" s="341">
        <v>0</v>
      </c>
      <c r="AU56" s="227">
        <v>0</v>
      </c>
      <c r="AV56" s="226">
        <v>0</v>
      </c>
      <c r="AW56" s="227">
        <v>0</v>
      </c>
      <c r="AX56" s="181">
        <f>+AV56</f>
        <v>0</v>
      </c>
      <c r="AY56" s="423" t="s">
        <v>1226</v>
      </c>
      <c r="AZ56" s="181">
        <f>+AX56</f>
        <v>0</v>
      </c>
      <c r="BA56" s="423" t="s">
        <v>1226</v>
      </c>
      <c r="BB56" s="185">
        <f>+AZ56</f>
        <v>0</v>
      </c>
      <c r="BC56" s="185" t="s">
        <v>1226</v>
      </c>
      <c r="BD56" s="181">
        <f>+BB56</f>
        <v>0</v>
      </c>
      <c r="BE56" s="426" t="s">
        <v>1226</v>
      </c>
      <c r="BF56" s="181">
        <f>+BD56</f>
        <v>0</v>
      </c>
      <c r="BG56" s="426" t="s">
        <v>1226</v>
      </c>
      <c r="BH56" s="185">
        <f>+BF56</f>
        <v>0</v>
      </c>
      <c r="BI56" s="426" t="s">
        <v>1226</v>
      </c>
      <c r="BJ56" s="226">
        <v>0</v>
      </c>
      <c r="BK56" s="227">
        <v>0</v>
      </c>
      <c r="BL56" s="181">
        <f t="shared" si="15"/>
        <v>0</v>
      </c>
      <c r="BM56" s="423" t="s">
        <v>1226</v>
      </c>
      <c r="BN56" s="181">
        <f t="shared" si="16"/>
        <v>0</v>
      </c>
      <c r="BO56" s="423" t="s">
        <v>1226</v>
      </c>
      <c r="BP56" s="185">
        <f>+BN56</f>
        <v>0</v>
      </c>
      <c r="BQ56" s="423" t="s">
        <v>1226</v>
      </c>
      <c r="BR56" s="185">
        <f>+BP56</f>
        <v>0</v>
      </c>
      <c r="BS56" s="423" t="s">
        <v>1226</v>
      </c>
      <c r="BT56" s="244"/>
      <c r="BU56" s="245"/>
      <c r="BV56" s="246"/>
      <c r="BW56" s="245"/>
      <c r="BX56" s="245"/>
      <c r="BY56" s="245"/>
      <c r="BZ56" s="246"/>
      <c r="CA56" s="245"/>
      <c r="CB56" s="246"/>
      <c r="CC56" s="245"/>
      <c r="CD56" s="246"/>
      <c r="CE56" s="245"/>
      <c r="CF56" s="246"/>
      <c r="CG56" s="245"/>
      <c r="CH56" s="246"/>
      <c r="CI56" s="16" t="s">
        <v>361</v>
      </c>
      <c r="CJ56" s="269"/>
      <c r="CM56" s="237"/>
    </row>
    <row r="57" spans="1:91" ht="16.5">
      <c r="A57" t="s">
        <v>2533</v>
      </c>
      <c r="B57" s="213">
        <v>0</v>
      </c>
      <c r="D57" s="213" t="s">
        <v>864</v>
      </c>
      <c r="E57" s="213" t="s">
        <v>819</v>
      </c>
      <c r="G57" s="219" t="s">
        <v>204</v>
      </c>
      <c r="H57" s="390" t="s">
        <v>2068</v>
      </c>
      <c r="I57" s="223">
        <v>0</v>
      </c>
      <c r="J57" s="224">
        <v>0</v>
      </c>
      <c r="K57" s="222">
        <v>0</v>
      </c>
      <c r="L57" s="224">
        <v>0</v>
      </c>
      <c r="M57" s="222">
        <v>0</v>
      </c>
      <c r="N57" s="250">
        <v>0</v>
      </c>
      <c r="O57" s="278">
        <v>0</v>
      </c>
      <c r="P57" s="224">
        <v>0</v>
      </c>
      <c r="Q57" s="223">
        <v>0</v>
      </c>
      <c r="R57" s="224">
        <v>0</v>
      </c>
      <c r="S57" s="222">
        <v>0</v>
      </c>
      <c r="T57" s="224">
        <v>0</v>
      </c>
      <c r="U57" s="223">
        <v>0</v>
      </c>
      <c r="V57" s="224">
        <v>0</v>
      </c>
      <c r="W57" s="222">
        <v>0</v>
      </c>
      <c r="X57" s="224">
        <v>0</v>
      </c>
      <c r="Y57" s="392">
        <f>+AA57</f>
        <v>0</v>
      </c>
      <c r="Z57" s="166" t="s">
        <v>1226</v>
      </c>
      <c r="AA57" s="223">
        <v>0</v>
      </c>
      <c r="AB57" s="223">
        <v>0</v>
      </c>
      <c r="AC57" s="437">
        <v>0</v>
      </c>
      <c r="AD57" s="438">
        <v>0</v>
      </c>
      <c r="AE57" s="236">
        <f>+AC57</f>
        <v>0</v>
      </c>
      <c r="AF57" s="239" t="s">
        <v>1226</v>
      </c>
      <c r="AG57" s="236">
        <f>+AE57</f>
        <v>0</v>
      </c>
      <c r="AH57" s="239" t="s">
        <v>1226</v>
      </c>
      <c r="AI57" s="222">
        <v>0</v>
      </c>
      <c r="AJ57" s="224">
        <v>0</v>
      </c>
      <c r="AK57" s="243"/>
      <c r="AL57" s="222">
        <v>0</v>
      </c>
      <c r="AM57" s="223">
        <v>0</v>
      </c>
      <c r="AN57" s="392">
        <v>0</v>
      </c>
      <c r="AO57" s="166" t="s">
        <v>1226</v>
      </c>
      <c r="AP57" s="185">
        <v>0</v>
      </c>
      <c r="AQ57" s="426" t="s">
        <v>1226</v>
      </c>
      <c r="AR57" s="226">
        <v>0</v>
      </c>
      <c r="AS57" s="227">
        <v>0</v>
      </c>
      <c r="AT57" s="341">
        <v>0</v>
      </c>
      <c r="AU57" s="227">
        <v>0</v>
      </c>
      <c r="AV57" s="226">
        <v>0</v>
      </c>
      <c r="AW57" s="227">
        <v>0</v>
      </c>
      <c r="AX57" s="392">
        <v>0</v>
      </c>
      <c r="AY57" s="166" t="s">
        <v>1226</v>
      </c>
      <c r="AZ57" s="392">
        <f>+AX57</f>
        <v>0</v>
      </c>
      <c r="BA57" s="166" t="s">
        <v>1226</v>
      </c>
      <c r="BB57" s="392">
        <f>+AZ57</f>
        <v>0</v>
      </c>
      <c r="BC57" s="166" t="s">
        <v>1226</v>
      </c>
      <c r="BD57" s="392">
        <f>+BB57</f>
        <v>0</v>
      </c>
      <c r="BE57" s="166" t="s">
        <v>1226</v>
      </c>
      <c r="BF57" s="392">
        <f>+BD57</f>
        <v>0</v>
      </c>
      <c r="BG57" s="166" t="s">
        <v>1226</v>
      </c>
      <c r="BH57" s="164">
        <f>+BF57</f>
        <v>0</v>
      </c>
      <c r="BI57" s="166" t="s">
        <v>1226</v>
      </c>
      <c r="BJ57" s="226">
        <v>0</v>
      </c>
      <c r="BK57" s="227">
        <v>0</v>
      </c>
      <c r="BL57" s="181">
        <f t="shared" si="15"/>
        <v>0</v>
      </c>
      <c r="BM57" s="239" t="s">
        <v>1226</v>
      </c>
      <c r="BN57" s="181">
        <f t="shared" si="16"/>
        <v>0</v>
      </c>
      <c r="BO57" s="239" t="s">
        <v>1226</v>
      </c>
      <c r="BP57" s="249"/>
      <c r="BQ57" s="239"/>
      <c r="BR57" s="249"/>
      <c r="BS57" s="239"/>
      <c r="BT57" s="244"/>
      <c r="BU57" s="245"/>
      <c r="BV57" s="246"/>
      <c r="BW57" s="245"/>
      <c r="BX57" s="245"/>
      <c r="BY57" s="245"/>
      <c r="BZ57" s="246"/>
      <c r="CA57" s="245"/>
      <c r="CB57" s="246"/>
      <c r="CC57" s="245"/>
      <c r="CD57" s="246"/>
      <c r="CE57" s="245"/>
      <c r="CF57" s="246"/>
      <c r="CG57" s="245"/>
      <c r="CH57" s="246"/>
      <c r="CI57" s="247" t="s">
        <v>379</v>
      </c>
      <c r="CJ57" s="234" t="s">
        <v>378</v>
      </c>
      <c r="CM57" s="237">
        <f>MAX(I57:AJ57)</f>
        <v>0</v>
      </c>
    </row>
    <row r="58" spans="1:91" ht="16.5">
      <c r="A58" t="s">
        <v>2533</v>
      </c>
      <c r="B58" s="213">
        <v>10170</v>
      </c>
      <c r="D58" s="213" t="s">
        <v>864</v>
      </c>
      <c r="E58" s="213" t="s">
        <v>819</v>
      </c>
      <c r="G58" s="219" t="s">
        <v>204</v>
      </c>
      <c r="H58" s="390" t="s">
        <v>1796</v>
      </c>
      <c r="I58" s="223">
        <v>0</v>
      </c>
      <c r="J58" s="224">
        <v>0</v>
      </c>
      <c r="K58" s="381">
        <f>+I58</f>
        <v>0</v>
      </c>
      <c r="L58" s="423" t="s">
        <v>1226</v>
      </c>
      <c r="M58" s="278">
        <v>0</v>
      </c>
      <c r="N58" s="279">
        <v>0</v>
      </c>
      <c r="O58" s="278">
        <v>1</v>
      </c>
      <c r="P58" s="224">
        <v>0</v>
      </c>
      <c r="Q58" s="278">
        <v>5</v>
      </c>
      <c r="R58" s="224">
        <v>0</v>
      </c>
      <c r="S58" s="222">
        <v>5</v>
      </c>
      <c r="T58" s="224"/>
      <c r="U58" s="272">
        <v>5</v>
      </c>
      <c r="V58" s="273">
        <v>2</v>
      </c>
      <c r="W58" s="222">
        <v>4</v>
      </c>
      <c r="X58" s="224">
        <v>1</v>
      </c>
      <c r="Y58" s="181">
        <f>+W58</f>
        <v>4</v>
      </c>
      <c r="Z58" s="426">
        <f>+X58</f>
        <v>1</v>
      </c>
      <c r="AA58" s="181">
        <f>+Y58</f>
        <v>4</v>
      </c>
      <c r="AB58" s="185">
        <f>+Z58</f>
        <v>1</v>
      </c>
      <c r="AC58" s="453">
        <v>4</v>
      </c>
      <c r="AD58" s="459">
        <v>1</v>
      </c>
      <c r="AE58" s="274">
        <v>4</v>
      </c>
      <c r="AF58" s="279">
        <v>1</v>
      </c>
      <c r="AG58" s="278">
        <v>6</v>
      </c>
      <c r="AH58" s="279">
        <v>1</v>
      </c>
      <c r="AI58" s="181">
        <f>+AL58</f>
        <v>4</v>
      </c>
      <c r="AJ58" s="426" t="s">
        <v>1226</v>
      </c>
      <c r="AK58" s="261"/>
      <c r="AL58" s="222">
        <v>4</v>
      </c>
      <c r="AM58" s="223">
        <v>0</v>
      </c>
      <c r="AN58" s="181">
        <f>+AP58</f>
        <v>1</v>
      </c>
      <c r="AO58" s="426" t="s">
        <v>1226</v>
      </c>
      <c r="AP58" s="185">
        <f>+AR58</f>
        <v>1</v>
      </c>
      <c r="AQ58" s="426" t="s">
        <v>1226</v>
      </c>
      <c r="AR58" s="245">
        <v>1</v>
      </c>
      <c r="AS58" s="246">
        <v>0</v>
      </c>
      <c r="AT58" s="341">
        <v>1</v>
      </c>
      <c r="AU58" s="227">
        <v>0</v>
      </c>
      <c r="AV58" s="226">
        <v>0</v>
      </c>
      <c r="AW58" s="227">
        <v>0</v>
      </c>
      <c r="AX58" s="392">
        <f>+AZ58</f>
        <v>0</v>
      </c>
      <c r="AY58" s="166" t="s">
        <v>1226</v>
      </c>
      <c r="AZ58" s="392">
        <f>+BB58</f>
        <v>0</v>
      </c>
      <c r="BA58" s="166" t="s">
        <v>1226</v>
      </c>
      <c r="BB58" s="164">
        <f>+BD58</f>
        <v>0</v>
      </c>
      <c r="BC58" s="166" t="s">
        <v>1226</v>
      </c>
      <c r="BD58" s="392">
        <f>+BF58</f>
        <v>0</v>
      </c>
      <c r="BE58" s="166" t="s">
        <v>1226</v>
      </c>
      <c r="BF58" s="392">
        <f>+BH58</f>
        <v>0</v>
      </c>
      <c r="BG58" s="166" t="s">
        <v>1226</v>
      </c>
      <c r="BH58" s="164">
        <v>0</v>
      </c>
      <c r="BI58" s="166" t="s">
        <v>1226</v>
      </c>
      <c r="BJ58" s="226">
        <v>1</v>
      </c>
      <c r="BK58" s="227">
        <v>0</v>
      </c>
      <c r="BL58" s="181">
        <f t="shared" si="15"/>
        <v>1</v>
      </c>
      <c r="BM58" s="423" t="s">
        <v>1226</v>
      </c>
      <c r="BN58" s="181">
        <f t="shared" si="16"/>
        <v>1</v>
      </c>
      <c r="BO58" s="423" t="s">
        <v>1226</v>
      </c>
      <c r="BP58" s="249"/>
      <c r="BQ58" s="239"/>
      <c r="BR58" s="249"/>
      <c r="BS58" s="239"/>
      <c r="BT58" s="262"/>
      <c r="BU58" s="245"/>
      <c r="BV58" s="246"/>
      <c r="BW58" s="245"/>
      <c r="BX58" s="245"/>
      <c r="BY58" s="245"/>
      <c r="BZ58" s="246"/>
      <c r="CA58" s="245"/>
      <c r="CB58" s="246"/>
      <c r="CC58" s="245"/>
      <c r="CD58" s="246"/>
      <c r="CE58" s="245"/>
      <c r="CF58" s="246"/>
      <c r="CG58" s="245"/>
      <c r="CH58" s="246"/>
      <c r="CI58" s="247" t="s">
        <v>153</v>
      </c>
      <c r="CJ58" s="234" t="s">
        <v>380</v>
      </c>
      <c r="CM58" s="237">
        <f>MAX(I58:AJ58)</f>
        <v>6</v>
      </c>
    </row>
    <row r="59" spans="1:91" ht="16.5">
      <c r="A59" t="s">
        <v>2533</v>
      </c>
      <c r="B59" s="61" t="s">
        <v>1610</v>
      </c>
      <c r="D59" s="213" t="s">
        <v>864</v>
      </c>
      <c r="E59" s="213" t="s">
        <v>819</v>
      </c>
      <c r="G59" s="219" t="s">
        <v>204</v>
      </c>
      <c r="H59" s="390" t="s">
        <v>2268</v>
      </c>
      <c r="I59" s="223">
        <v>0</v>
      </c>
      <c r="J59" s="224">
        <v>0</v>
      </c>
      <c r="K59" s="181">
        <f>+M59</f>
        <v>0</v>
      </c>
      <c r="L59" s="426" t="s">
        <v>1226</v>
      </c>
      <c r="M59" s="222">
        <v>0</v>
      </c>
      <c r="N59" s="224">
        <v>0</v>
      </c>
      <c r="O59" s="222">
        <v>0</v>
      </c>
      <c r="P59" s="224">
        <v>0</v>
      </c>
      <c r="Q59" s="222">
        <v>0</v>
      </c>
      <c r="R59" s="224">
        <v>0</v>
      </c>
      <c r="S59" s="222">
        <v>0</v>
      </c>
      <c r="T59" s="224">
        <v>0</v>
      </c>
      <c r="U59" s="222">
        <v>0</v>
      </c>
      <c r="V59" s="224">
        <v>0</v>
      </c>
      <c r="W59" s="222" t="s">
        <v>52</v>
      </c>
      <c r="X59" s="224">
        <v>0</v>
      </c>
      <c r="Y59" s="181" t="str">
        <f>+W59</f>
        <v>?</v>
      </c>
      <c r="Z59" s="423" t="s">
        <v>1226</v>
      </c>
      <c r="AA59" s="842">
        <v>0</v>
      </c>
      <c r="AB59" s="795">
        <v>0</v>
      </c>
      <c r="AC59" s="453" t="s">
        <v>52</v>
      </c>
      <c r="AD59" s="470">
        <v>0</v>
      </c>
      <c r="AE59" s="274">
        <v>0</v>
      </c>
      <c r="AF59" s="279">
        <v>0</v>
      </c>
      <c r="AG59" s="222">
        <v>0</v>
      </c>
      <c r="AH59" s="224">
        <v>0</v>
      </c>
      <c r="AI59" s="181">
        <f>+AG59</f>
        <v>0</v>
      </c>
      <c r="AJ59" s="423" t="s">
        <v>1226</v>
      </c>
      <c r="AK59" s="261"/>
      <c r="AL59" s="222">
        <v>0</v>
      </c>
      <c r="AM59" s="223">
        <v>0</v>
      </c>
      <c r="AN59" s="181">
        <f>+AL59</f>
        <v>0</v>
      </c>
      <c r="AO59" s="423" t="s">
        <v>1226</v>
      </c>
      <c r="AP59" s="185">
        <f>+AN59</f>
        <v>0</v>
      </c>
      <c r="AQ59" s="423" t="s">
        <v>1226</v>
      </c>
      <c r="AR59" s="245">
        <v>1</v>
      </c>
      <c r="AS59" s="246">
        <v>0</v>
      </c>
      <c r="AT59" s="341">
        <v>0</v>
      </c>
      <c r="AU59" s="227">
        <v>0</v>
      </c>
      <c r="AV59" s="226">
        <v>1</v>
      </c>
      <c r="AW59" s="227">
        <v>0</v>
      </c>
      <c r="AX59" s="181">
        <v>0</v>
      </c>
      <c r="AY59" s="423" t="s">
        <v>1226</v>
      </c>
      <c r="AZ59" s="181">
        <f>+AX59</f>
        <v>0</v>
      </c>
      <c r="BA59" s="423" t="s">
        <v>1226</v>
      </c>
      <c r="BB59" s="185">
        <f>+AZ59</f>
        <v>0</v>
      </c>
      <c r="BC59" s="423" t="s">
        <v>1226</v>
      </c>
      <c r="BD59" s="181">
        <f>+BB59</f>
        <v>0</v>
      </c>
      <c r="BE59" s="423" t="s">
        <v>1226</v>
      </c>
      <c r="BF59" s="181">
        <f>+BD59</f>
        <v>0</v>
      </c>
      <c r="BG59" s="423" t="s">
        <v>1226</v>
      </c>
      <c r="BH59" s="185">
        <f>+BF59</f>
        <v>0</v>
      </c>
      <c r="BI59" s="423" t="s">
        <v>1226</v>
      </c>
      <c r="BJ59" s="226">
        <v>0</v>
      </c>
      <c r="BK59" s="227">
        <v>0</v>
      </c>
      <c r="BL59" s="181">
        <f t="shared" si="15"/>
        <v>0</v>
      </c>
      <c r="BM59" s="423" t="s">
        <v>1226</v>
      </c>
      <c r="BN59" s="181">
        <f t="shared" si="16"/>
        <v>0</v>
      </c>
      <c r="BO59" s="423" t="s">
        <v>1226</v>
      </c>
      <c r="BP59" s="185">
        <f>+BN59</f>
        <v>0</v>
      </c>
      <c r="BQ59" s="423" t="s">
        <v>1226</v>
      </c>
      <c r="BR59" s="226">
        <v>0</v>
      </c>
      <c r="BS59" s="227" t="s">
        <v>52</v>
      </c>
      <c r="BT59" s="262"/>
      <c r="BU59" s="245"/>
      <c r="BV59" s="246"/>
      <c r="BW59" s="245"/>
      <c r="BX59" s="245"/>
      <c r="BY59" s="245"/>
      <c r="BZ59" s="246"/>
      <c r="CA59" s="245"/>
      <c r="CB59" s="246"/>
      <c r="CC59" s="245"/>
      <c r="CD59" s="246"/>
      <c r="CE59" s="245"/>
      <c r="CF59" s="246"/>
      <c r="CG59" s="245"/>
      <c r="CH59" s="246"/>
      <c r="CI59" s="233"/>
      <c r="CM59" s="237"/>
    </row>
    <row r="60" spans="1:91" ht="16.5">
      <c r="A60" t="s">
        <v>2533</v>
      </c>
      <c r="B60" s="213">
        <v>10011</v>
      </c>
      <c r="D60" s="213" t="s">
        <v>864</v>
      </c>
      <c r="E60" s="213" t="s">
        <v>819</v>
      </c>
      <c r="G60" s="219" t="s">
        <v>204</v>
      </c>
      <c r="H60" s="390" t="s">
        <v>1794</v>
      </c>
      <c r="I60" s="223">
        <v>6</v>
      </c>
      <c r="J60" s="224">
        <v>0</v>
      </c>
      <c r="K60" s="181">
        <f>+I60</f>
        <v>6</v>
      </c>
      <c r="L60" s="423" t="s">
        <v>1226</v>
      </c>
      <c r="M60" s="181">
        <f>+O60</f>
        <v>21</v>
      </c>
      <c r="N60" s="426" t="s">
        <v>1226</v>
      </c>
      <c r="O60" s="278">
        <v>21</v>
      </c>
      <c r="P60" s="224">
        <v>0</v>
      </c>
      <c r="Q60" s="278">
        <v>9</v>
      </c>
      <c r="R60" s="223">
        <v>0</v>
      </c>
      <c r="S60" s="222">
        <v>8</v>
      </c>
      <c r="T60" s="224">
        <v>0</v>
      </c>
      <c r="U60" s="222">
        <v>17</v>
      </c>
      <c r="V60" s="224">
        <v>0</v>
      </c>
      <c r="W60" s="222">
        <v>11</v>
      </c>
      <c r="X60" s="224">
        <v>0</v>
      </c>
      <c r="Y60" s="181">
        <f>+AA60</f>
        <v>29</v>
      </c>
      <c r="Z60" s="426" t="s">
        <v>1226</v>
      </c>
      <c r="AA60" s="181">
        <f>+AC60</f>
        <v>29</v>
      </c>
      <c r="AB60" s="426" t="s">
        <v>1226</v>
      </c>
      <c r="AC60" s="453">
        <v>29</v>
      </c>
      <c r="AD60" s="459">
        <v>0</v>
      </c>
      <c r="AE60" s="274">
        <v>16</v>
      </c>
      <c r="AF60" s="279">
        <v>0</v>
      </c>
      <c r="AG60" s="278">
        <v>30</v>
      </c>
      <c r="AH60" s="279">
        <v>0</v>
      </c>
      <c r="AI60" s="181">
        <f>+AG60</f>
        <v>30</v>
      </c>
      <c r="AJ60" s="426" t="s">
        <v>1226</v>
      </c>
      <c r="AK60" s="261"/>
      <c r="AL60" s="222">
        <v>22</v>
      </c>
      <c r="AM60" s="223">
        <v>0</v>
      </c>
      <c r="AN60" s="181">
        <f>+AP60</f>
        <v>8</v>
      </c>
      <c r="AO60" s="426" t="s">
        <v>1226</v>
      </c>
      <c r="AP60" s="185">
        <f>+AR60</f>
        <v>8</v>
      </c>
      <c r="AQ60" s="426" t="s">
        <v>1226</v>
      </c>
      <c r="AR60" s="245">
        <v>8</v>
      </c>
      <c r="AS60" s="246">
        <v>0</v>
      </c>
      <c r="AT60" s="341">
        <v>9</v>
      </c>
      <c r="AU60" s="227">
        <v>0</v>
      </c>
      <c r="AV60" s="226">
        <v>10</v>
      </c>
      <c r="AW60" s="227">
        <v>0</v>
      </c>
      <c r="AX60" s="392">
        <f>+AZ60</f>
        <v>1</v>
      </c>
      <c r="AY60" s="166" t="s">
        <v>1226</v>
      </c>
      <c r="AZ60" s="392">
        <f>+BB60</f>
        <v>1</v>
      </c>
      <c r="BA60" s="166" t="s">
        <v>1226</v>
      </c>
      <c r="BB60" s="164">
        <f>+BD60</f>
        <v>1</v>
      </c>
      <c r="BC60" s="166" t="s">
        <v>1226</v>
      </c>
      <c r="BD60" s="392">
        <f>+BF60</f>
        <v>1</v>
      </c>
      <c r="BE60" s="166" t="s">
        <v>1226</v>
      </c>
      <c r="BF60" s="392">
        <f>+BH60</f>
        <v>1</v>
      </c>
      <c r="BG60" s="166" t="s">
        <v>1226</v>
      </c>
      <c r="BH60" s="164">
        <f>+BJ60</f>
        <v>1</v>
      </c>
      <c r="BI60" s="166" t="s">
        <v>1226</v>
      </c>
      <c r="BJ60" s="226">
        <v>1</v>
      </c>
      <c r="BK60" s="227">
        <v>0</v>
      </c>
      <c r="BL60" s="181">
        <f t="shared" si="15"/>
        <v>1</v>
      </c>
      <c r="BM60" s="423" t="s">
        <v>1226</v>
      </c>
      <c r="BN60" s="181">
        <f t="shared" si="16"/>
        <v>1</v>
      </c>
      <c r="BO60" s="423" t="s">
        <v>1226</v>
      </c>
      <c r="BP60" s="249"/>
      <c r="BQ60" s="239"/>
      <c r="BR60" s="249"/>
      <c r="BS60" s="239"/>
      <c r="BT60" s="262"/>
      <c r="BU60" s="245"/>
      <c r="BV60" s="246"/>
      <c r="BW60" s="245"/>
      <c r="BX60" s="245"/>
      <c r="BY60" s="245"/>
      <c r="BZ60" s="246"/>
      <c r="CA60" s="245"/>
      <c r="CB60" s="246"/>
      <c r="CC60" s="245"/>
      <c r="CD60" s="246"/>
      <c r="CE60" s="245"/>
      <c r="CF60" s="246"/>
      <c r="CG60" s="245"/>
      <c r="CH60" s="246"/>
      <c r="CI60" s="247" t="s">
        <v>100</v>
      </c>
      <c r="CJ60" s="235" t="s">
        <v>428</v>
      </c>
      <c r="CK60" s="235"/>
      <c r="CM60" s="237">
        <f>MAX(I60:AJ60)</f>
        <v>30</v>
      </c>
    </row>
    <row r="61" spans="1:91" ht="16.5">
      <c r="A61" t="s">
        <v>2533</v>
      </c>
      <c r="B61" s="61" t="s">
        <v>1592</v>
      </c>
      <c r="D61" s="213" t="s">
        <v>864</v>
      </c>
      <c r="E61" s="213" t="s">
        <v>819</v>
      </c>
      <c r="G61" s="219" t="s">
        <v>204</v>
      </c>
      <c r="H61" s="390" t="s">
        <v>1799</v>
      </c>
      <c r="I61" s="223">
        <v>0</v>
      </c>
      <c r="J61" s="224">
        <v>0</v>
      </c>
      <c r="K61" s="278">
        <v>0</v>
      </c>
      <c r="L61" s="279">
        <v>0</v>
      </c>
      <c r="M61" s="278">
        <v>0</v>
      </c>
      <c r="N61" s="431">
        <v>0</v>
      </c>
      <c r="O61" s="278">
        <v>2</v>
      </c>
      <c r="P61" s="224">
        <v>0</v>
      </c>
      <c r="Q61" s="222">
        <v>1</v>
      </c>
      <c r="R61" s="224">
        <v>0</v>
      </c>
      <c r="S61" s="222">
        <v>0</v>
      </c>
      <c r="T61" s="224">
        <v>0</v>
      </c>
      <c r="U61" s="222">
        <v>0</v>
      </c>
      <c r="V61" s="224">
        <v>0</v>
      </c>
      <c r="W61" s="222">
        <v>0</v>
      </c>
      <c r="X61" s="224">
        <v>0</v>
      </c>
      <c r="Y61" s="181">
        <f>+W61</f>
        <v>0</v>
      </c>
      <c r="Z61" s="426" t="s">
        <v>1226</v>
      </c>
      <c r="AA61" s="181">
        <f>+Y61</f>
        <v>0</v>
      </c>
      <c r="AB61" s="185" t="s">
        <v>1226</v>
      </c>
      <c r="AC61" s="453">
        <v>0</v>
      </c>
      <c r="AD61" s="459">
        <v>0</v>
      </c>
      <c r="AE61" s="274">
        <v>0</v>
      </c>
      <c r="AF61" s="279">
        <v>0</v>
      </c>
      <c r="AG61" s="278">
        <v>0</v>
      </c>
      <c r="AH61" s="279">
        <v>0</v>
      </c>
      <c r="AI61" s="381">
        <f>+AL61</f>
        <v>0</v>
      </c>
      <c r="AJ61" s="423" t="s">
        <v>1226</v>
      </c>
      <c r="AK61" s="243"/>
      <c r="AL61" s="222">
        <v>0</v>
      </c>
      <c r="AM61" s="223">
        <v>0</v>
      </c>
      <c r="AN61" s="278">
        <v>0</v>
      </c>
      <c r="AO61" s="279">
        <v>0</v>
      </c>
      <c r="AP61" s="185">
        <f>+AN61</f>
        <v>0</v>
      </c>
      <c r="AQ61" s="426" t="s">
        <v>1226</v>
      </c>
      <c r="AR61" s="245" t="s">
        <v>52</v>
      </c>
      <c r="AS61" s="246">
        <v>0</v>
      </c>
      <c r="AT61" s="341" t="s">
        <v>52</v>
      </c>
      <c r="AU61" s="227">
        <v>0</v>
      </c>
      <c r="AV61" s="226" t="s">
        <v>52</v>
      </c>
      <c r="AW61" s="227">
        <v>0</v>
      </c>
      <c r="AX61" s="392">
        <f>+AZ61</f>
        <v>0</v>
      </c>
      <c r="AY61" s="166" t="s">
        <v>1226</v>
      </c>
      <c r="AZ61" s="392">
        <f>+BB61</f>
        <v>0</v>
      </c>
      <c r="BA61" s="166" t="s">
        <v>1226</v>
      </c>
      <c r="BB61" s="164">
        <f>+BD61</f>
        <v>0</v>
      </c>
      <c r="BC61" s="166" t="s">
        <v>1226</v>
      </c>
      <c r="BD61" s="392">
        <f>+BF61</f>
        <v>0</v>
      </c>
      <c r="BE61" s="166" t="s">
        <v>1226</v>
      </c>
      <c r="BF61" s="392">
        <f>+BH61</f>
        <v>0</v>
      </c>
      <c r="BG61" s="166" t="s">
        <v>1226</v>
      </c>
      <c r="BH61" s="164">
        <v>0</v>
      </c>
      <c r="BI61" s="166" t="s">
        <v>1226</v>
      </c>
      <c r="BJ61" s="153" t="s">
        <v>52</v>
      </c>
      <c r="BK61" s="227">
        <v>0</v>
      </c>
      <c r="BL61" s="181" t="str">
        <f t="shared" si="15"/>
        <v>?</v>
      </c>
      <c r="BM61" s="423" t="s">
        <v>1226</v>
      </c>
      <c r="BN61" s="181" t="str">
        <f t="shared" si="16"/>
        <v>?</v>
      </c>
      <c r="BO61" s="423" t="s">
        <v>1226</v>
      </c>
      <c r="BP61" s="249"/>
      <c r="BQ61" s="239"/>
      <c r="BR61" s="249"/>
      <c r="BS61" s="239"/>
      <c r="BT61" s="244"/>
      <c r="BU61" s="245"/>
      <c r="BV61" s="246"/>
      <c r="BW61" s="245"/>
      <c r="BX61" s="245"/>
      <c r="BY61" s="245"/>
      <c r="BZ61" s="246"/>
      <c r="CA61" s="245"/>
      <c r="CB61" s="246"/>
      <c r="CC61" s="245"/>
      <c r="CD61" s="246"/>
      <c r="CE61" s="245"/>
      <c r="CF61" s="246"/>
      <c r="CG61" s="245"/>
      <c r="CH61" s="246"/>
      <c r="CI61" s="247" t="s">
        <v>150</v>
      </c>
      <c r="CJ61" s="269"/>
      <c r="CM61" s="237">
        <f>MAX(I61:AJ61)</f>
        <v>2</v>
      </c>
    </row>
    <row r="62" spans="1:91" ht="16.5">
      <c r="A62" t="s">
        <v>2533</v>
      </c>
      <c r="B62" s="213">
        <v>10012</v>
      </c>
      <c r="D62" s="213" t="s">
        <v>864</v>
      </c>
      <c r="E62" s="213" t="s">
        <v>819</v>
      </c>
      <c r="G62" s="219" t="s">
        <v>204</v>
      </c>
      <c r="H62" s="390" t="s">
        <v>1795</v>
      </c>
      <c r="I62" s="223">
        <v>7</v>
      </c>
      <c r="J62" s="224">
        <v>0</v>
      </c>
      <c r="K62" s="278">
        <v>7</v>
      </c>
      <c r="L62" s="279">
        <v>0</v>
      </c>
      <c r="M62" s="181">
        <f>+O62</f>
        <v>11</v>
      </c>
      <c r="N62" s="426" t="s">
        <v>1226</v>
      </c>
      <c r="O62" s="278">
        <v>11</v>
      </c>
      <c r="P62" s="224">
        <v>0</v>
      </c>
      <c r="Q62" s="278">
        <v>13</v>
      </c>
      <c r="R62" s="224">
        <v>0</v>
      </c>
      <c r="S62" s="222">
        <v>19</v>
      </c>
      <c r="T62" s="224">
        <v>0</v>
      </c>
      <c r="U62" s="223">
        <v>15</v>
      </c>
      <c r="V62" s="223">
        <v>0</v>
      </c>
      <c r="W62" s="222">
        <v>5</v>
      </c>
      <c r="X62" s="224">
        <v>0</v>
      </c>
      <c r="Y62" s="181">
        <f>+AA62</f>
        <v>7</v>
      </c>
      <c r="Z62" s="426" t="s">
        <v>1226</v>
      </c>
      <c r="AA62" s="185">
        <f>+AC62</f>
        <v>7</v>
      </c>
      <c r="AB62" s="185" t="s">
        <v>1226</v>
      </c>
      <c r="AC62" s="453">
        <v>7</v>
      </c>
      <c r="AD62" s="459">
        <v>0</v>
      </c>
      <c r="AE62" s="252">
        <f>+AC62</f>
        <v>7</v>
      </c>
      <c r="AF62" s="423" t="s">
        <v>1226</v>
      </c>
      <c r="AG62" s="274">
        <v>6</v>
      </c>
      <c r="AH62" s="274">
        <v>0</v>
      </c>
      <c r="AI62" s="181">
        <f>+AG62</f>
        <v>6</v>
      </c>
      <c r="AJ62" s="426" t="s">
        <v>1226</v>
      </c>
      <c r="AK62" s="261">
        <v>42273</v>
      </c>
      <c r="AL62" s="222">
        <v>4</v>
      </c>
      <c r="AM62" s="224">
        <v>1</v>
      </c>
      <c r="AN62" s="181">
        <f>+AP62</f>
        <v>1</v>
      </c>
      <c r="AO62" s="426" t="s">
        <v>1226</v>
      </c>
      <c r="AP62" s="185">
        <f>+AR62</f>
        <v>1</v>
      </c>
      <c r="AQ62" s="426" t="s">
        <v>1226</v>
      </c>
      <c r="AR62" s="815">
        <v>1</v>
      </c>
      <c r="AS62" s="246">
        <v>0</v>
      </c>
      <c r="AT62" s="226">
        <v>0</v>
      </c>
      <c r="AU62" s="227">
        <v>0</v>
      </c>
      <c r="AV62" s="226">
        <v>0</v>
      </c>
      <c r="AW62" s="227">
        <v>0</v>
      </c>
      <c r="AX62" s="392">
        <f>+AZ62</f>
        <v>0</v>
      </c>
      <c r="AY62" s="166" t="s">
        <v>1226</v>
      </c>
      <c r="AZ62" s="392">
        <f>+BB62</f>
        <v>0</v>
      </c>
      <c r="BA62" s="166" t="s">
        <v>1226</v>
      </c>
      <c r="BB62" s="392">
        <f>+BD62</f>
        <v>0</v>
      </c>
      <c r="BC62" s="166" t="s">
        <v>1226</v>
      </c>
      <c r="BD62" s="392">
        <f>+BF62</f>
        <v>0</v>
      </c>
      <c r="BE62" s="166" t="s">
        <v>1226</v>
      </c>
      <c r="BF62" s="392">
        <f>+BH62</f>
        <v>0</v>
      </c>
      <c r="BG62" s="166" t="s">
        <v>1226</v>
      </c>
      <c r="BH62" s="392">
        <f>+BJ62</f>
        <v>0</v>
      </c>
      <c r="BI62" s="166" t="s">
        <v>1226</v>
      </c>
      <c r="BJ62" s="341">
        <v>0</v>
      </c>
      <c r="BK62" s="227">
        <v>0</v>
      </c>
      <c r="BL62" s="181">
        <f t="shared" si="15"/>
        <v>0</v>
      </c>
      <c r="BM62" s="423" t="s">
        <v>1226</v>
      </c>
      <c r="BN62" s="181">
        <f t="shared" si="16"/>
        <v>0</v>
      </c>
      <c r="BO62" s="423" t="s">
        <v>1226</v>
      </c>
      <c r="BP62" s="249"/>
      <c r="BQ62" s="239"/>
      <c r="BR62" s="249"/>
      <c r="BS62" s="239"/>
      <c r="BT62" s="262"/>
      <c r="BU62" s="245"/>
      <c r="BV62" s="246"/>
      <c r="BW62" s="245"/>
      <c r="BX62" s="245"/>
      <c r="BY62" s="245"/>
      <c r="BZ62" s="246"/>
      <c r="CA62" s="245"/>
      <c r="CB62" s="246"/>
      <c r="CC62" s="245"/>
      <c r="CD62" s="246"/>
      <c r="CE62" s="245"/>
      <c r="CF62" s="246"/>
      <c r="CG62" s="245"/>
      <c r="CH62" s="246"/>
      <c r="CI62" s="247" t="s">
        <v>150</v>
      </c>
      <c r="CJ62" s="234" t="s">
        <v>429</v>
      </c>
      <c r="CM62" s="237">
        <f>MAX(I62:AJ62)</f>
        <v>19</v>
      </c>
    </row>
    <row r="63" spans="1:91" ht="16.5">
      <c r="A63" t="s">
        <v>2533</v>
      </c>
      <c r="B63" s="213">
        <v>10292</v>
      </c>
      <c r="D63" s="213" t="s">
        <v>864</v>
      </c>
      <c r="E63" s="213" t="s">
        <v>819</v>
      </c>
      <c r="G63" s="219" t="s">
        <v>204</v>
      </c>
      <c r="H63" s="390" t="s">
        <v>2269</v>
      </c>
      <c r="I63" s="223">
        <v>0</v>
      </c>
      <c r="J63" s="224">
        <v>0</v>
      </c>
      <c r="K63" s="222">
        <v>0</v>
      </c>
      <c r="L63" s="224">
        <v>0</v>
      </c>
      <c r="M63" s="222">
        <v>0</v>
      </c>
      <c r="N63" s="224">
        <v>0</v>
      </c>
      <c r="O63" s="222">
        <v>0</v>
      </c>
      <c r="P63" s="224">
        <v>0</v>
      </c>
      <c r="Q63" s="222">
        <v>0</v>
      </c>
      <c r="R63" s="224">
        <v>0</v>
      </c>
      <c r="S63" s="222">
        <v>0</v>
      </c>
      <c r="T63" s="224">
        <v>0</v>
      </c>
      <c r="U63" s="222">
        <v>0</v>
      </c>
      <c r="V63" s="224">
        <v>0</v>
      </c>
      <c r="W63" s="222">
        <v>0</v>
      </c>
      <c r="X63" s="224">
        <v>0</v>
      </c>
      <c r="Y63" s="181">
        <f>+W63</f>
        <v>0</v>
      </c>
      <c r="Z63" s="423" t="s">
        <v>1226</v>
      </c>
      <c r="AA63" s="842">
        <v>0</v>
      </c>
      <c r="AB63" s="795">
        <v>0</v>
      </c>
      <c r="AC63" s="453">
        <v>0</v>
      </c>
      <c r="AD63" s="470">
        <v>0</v>
      </c>
      <c r="AE63" s="751">
        <v>0</v>
      </c>
      <c r="AF63" s="423" t="s">
        <v>1226</v>
      </c>
      <c r="AG63" s="278">
        <v>0</v>
      </c>
      <c r="AH63" s="311">
        <v>0</v>
      </c>
      <c r="AI63" s="181">
        <f>+AG63</f>
        <v>0</v>
      </c>
      <c r="AJ63" s="423" t="s">
        <v>1226</v>
      </c>
      <c r="AK63" s="261"/>
      <c r="AL63" s="222">
        <v>0</v>
      </c>
      <c r="AM63" s="224">
        <v>0</v>
      </c>
      <c r="AN63" s="181">
        <f>+AL63</f>
        <v>0</v>
      </c>
      <c r="AO63" s="423" t="s">
        <v>1226</v>
      </c>
      <c r="AP63" s="185">
        <f>+AN63</f>
        <v>0</v>
      </c>
      <c r="AQ63" s="423" t="s">
        <v>1226</v>
      </c>
      <c r="AR63" s="245">
        <v>0</v>
      </c>
      <c r="AS63" s="246">
        <v>0</v>
      </c>
      <c r="AT63" s="341">
        <v>0</v>
      </c>
      <c r="AU63" s="227">
        <v>0</v>
      </c>
      <c r="AV63" s="226">
        <v>0</v>
      </c>
      <c r="AW63" s="227">
        <v>0</v>
      </c>
      <c r="AX63" s="181">
        <f>+AV63</f>
        <v>0</v>
      </c>
      <c r="AY63" s="423" t="s">
        <v>1226</v>
      </c>
      <c r="AZ63" s="181">
        <f>+AX63</f>
        <v>0</v>
      </c>
      <c r="BA63" s="423" t="s">
        <v>1226</v>
      </c>
      <c r="BB63" s="185">
        <f>+AZ63</f>
        <v>0</v>
      </c>
      <c r="BC63" s="423" t="s">
        <v>1226</v>
      </c>
      <c r="BD63" s="181">
        <f>+BB63</f>
        <v>0</v>
      </c>
      <c r="BE63" s="423" t="s">
        <v>1226</v>
      </c>
      <c r="BF63" s="181">
        <f>+BD63</f>
        <v>0</v>
      </c>
      <c r="BG63" s="423" t="s">
        <v>1226</v>
      </c>
      <c r="BH63" s="185">
        <f>+BF63</f>
        <v>0</v>
      </c>
      <c r="BI63" s="423" t="s">
        <v>1226</v>
      </c>
      <c r="BJ63" s="226">
        <v>0</v>
      </c>
      <c r="BK63" s="226">
        <v>0</v>
      </c>
      <c r="BL63" s="181">
        <f t="shared" si="15"/>
        <v>0</v>
      </c>
      <c r="BM63" s="423" t="s">
        <v>1226</v>
      </c>
      <c r="BN63" s="181">
        <f t="shared" si="16"/>
        <v>0</v>
      </c>
      <c r="BO63" s="423" t="s">
        <v>1226</v>
      </c>
      <c r="BP63" s="185">
        <f>+BN63</f>
        <v>0</v>
      </c>
      <c r="BQ63" s="423" t="s">
        <v>1226</v>
      </c>
      <c r="BR63" s="185">
        <f>+BP63</f>
        <v>0</v>
      </c>
      <c r="BS63" s="423" t="s">
        <v>1226</v>
      </c>
      <c r="BT63" s="262"/>
      <c r="BU63" s="245"/>
      <c r="BV63" s="246"/>
      <c r="BW63" s="245"/>
      <c r="BX63" s="245"/>
      <c r="BY63" s="245"/>
      <c r="BZ63" s="246"/>
      <c r="CA63" s="245"/>
      <c r="CB63" s="246"/>
      <c r="CC63" s="245"/>
      <c r="CD63" s="246"/>
      <c r="CE63" s="245"/>
      <c r="CF63" s="246"/>
      <c r="CG63" s="245"/>
      <c r="CH63" s="246"/>
      <c r="CI63" s="247" t="s">
        <v>558</v>
      </c>
      <c r="CM63" s="237"/>
    </row>
    <row r="64" spans="1:91" ht="16.5">
      <c r="A64" t="s">
        <v>2533</v>
      </c>
      <c r="B64" s="213">
        <v>10013</v>
      </c>
      <c r="D64" s="213" t="s">
        <v>864</v>
      </c>
      <c r="E64" s="213" t="s">
        <v>819</v>
      </c>
      <c r="G64" s="219" t="s">
        <v>204</v>
      </c>
      <c r="H64" s="390" t="s">
        <v>1793</v>
      </c>
      <c r="I64" s="223">
        <v>2</v>
      </c>
      <c r="J64" s="224">
        <v>0</v>
      </c>
      <c r="K64" s="278">
        <v>3</v>
      </c>
      <c r="L64" s="279">
        <v>1</v>
      </c>
      <c r="M64" s="181">
        <f>+K64</f>
        <v>3</v>
      </c>
      <c r="N64" s="426">
        <f>+P64</f>
        <v>1</v>
      </c>
      <c r="O64" s="222">
        <v>0</v>
      </c>
      <c r="P64" s="224">
        <v>1</v>
      </c>
      <c r="Q64" s="222">
        <v>1</v>
      </c>
      <c r="R64" s="224">
        <v>0</v>
      </c>
      <c r="S64" s="222">
        <v>1</v>
      </c>
      <c r="T64" s="224">
        <v>0</v>
      </c>
      <c r="U64" s="223">
        <v>1</v>
      </c>
      <c r="V64" s="223">
        <v>0</v>
      </c>
      <c r="W64" s="222">
        <v>0</v>
      </c>
      <c r="X64" s="224">
        <v>1</v>
      </c>
      <c r="Y64" s="181" t="s">
        <v>1226</v>
      </c>
      <c r="Z64" s="426">
        <f>+X64</f>
        <v>1</v>
      </c>
      <c r="AA64" s="181" t="s">
        <v>1226</v>
      </c>
      <c r="AB64" s="185">
        <f>+Z64</f>
        <v>1</v>
      </c>
      <c r="AC64" s="453">
        <v>0</v>
      </c>
      <c r="AD64" s="459">
        <v>0</v>
      </c>
      <c r="AE64" s="185">
        <f>+AG64</f>
        <v>0</v>
      </c>
      <c r="AF64" s="426" t="s">
        <v>1226</v>
      </c>
      <c r="AG64" s="278">
        <v>0</v>
      </c>
      <c r="AH64" s="279">
        <v>0</v>
      </c>
      <c r="AI64" s="181">
        <f>+AG64</f>
        <v>0</v>
      </c>
      <c r="AJ64" s="426" t="s">
        <v>1226</v>
      </c>
      <c r="AK64" s="261"/>
      <c r="AL64" s="222">
        <v>0</v>
      </c>
      <c r="AM64" s="223">
        <v>0</v>
      </c>
      <c r="AN64" s="181">
        <f>+AL64</f>
        <v>0</v>
      </c>
      <c r="AO64" s="426" t="s">
        <v>1226</v>
      </c>
      <c r="AP64" s="185">
        <f>+AN64</f>
        <v>0</v>
      </c>
      <c r="AQ64" s="426" t="s">
        <v>1226</v>
      </c>
      <c r="AR64" s="245">
        <v>0</v>
      </c>
      <c r="AS64" s="246">
        <v>0</v>
      </c>
      <c r="AT64" s="341">
        <v>0</v>
      </c>
      <c r="AU64" s="227">
        <v>0</v>
      </c>
      <c r="AV64" s="226">
        <v>0</v>
      </c>
      <c r="AW64" s="227">
        <v>0</v>
      </c>
      <c r="AX64" s="392">
        <f>+AZ64</f>
        <v>0</v>
      </c>
      <c r="AY64" s="166" t="s">
        <v>1226</v>
      </c>
      <c r="AZ64" s="392">
        <f>+BB64</f>
        <v>0</v>
      </c>
      <c r="BA64" s="166" t="s">
        <v>1226</v>
      </c>
      <c r="BB64" s="164">
        <f>+BD64</f>
        <v>0</v>
      </c>
      <c r="BC64" s="166" t="s">
        <v>1226</v>
      </c>
      <c r="BD64" s="392">
        <f>+BF64</f>
        <v>0</v>
      </c>
      <c r="BE64" s="166" t="s">
        <v>1226</v>
      </c>
      <c r="BF64" s="392">
        <f>+BH64</f>
        <v>0</v>
      </c>
      <c r="BG64" s="166" t="s">
        <v>1226</v>
      </c>
      <c r="BH64" s="164">
        <f>+BJ64</f>
        <v>0</v>
      </c>
      <c r="BI64" s="166" t="s">
        <v>1226</v>
      </c>
      <c r="BJ64" s="341">
        <v>0</v>
      </c>
      <c r="BK64" s="227">
        <v>0</v>
      </c>
      <c r="BL64" s="181">
        <f t="shared" si="15"/>
        <v>0</v>
      </c>
      <c r="BM64" s="423" t="s">
        <v>1226</v>
      </c>
      <c r="BN64" s="181">
        <f t="shared" si="16"/>
        <v>0</v>
      </c>
      <c r="BO64" s="423" t="s">
        <v>1226</v>
      </c>
      <c r="BP64" s="249"/>
      <c r="BQ64" s="239"/>
      <c r="BR64" s="249"/>
      <c r="BS64" s="239"/>
      <c r="BT64" s="262"/>
      <c r="BU64" s="245"/>
      <c r="BV64" s="246"/>
      <c r="BW64" s="245"/>
      <c r="BX64" s="245"/>
      <c r="BY64" s="245"/>
      <c r="BZ64" s="246"/>
      <c r="CA64" s="245"/>
      <c r="CB64" s="246"/>
      <c r="CC64" s="245"/>
      <c r="CD64" s="246"/>
      <c r="CE64" s="245"/>
      <c r="CF64" s="246"/>
      <c r="CG64" s="245"/>
      <c r="CH64" s="246"/>
      <c r="CI64" s="247" t="s">
        <v>150</v>
      </c>
      <c r="CJ64" s="235" t="s">
        <v>432</v>
      </c>
      <c r="CK64" s="235"/>
      <c r="CM64" s="237">
        <f t="shared" ref="CM64:CM69" si="17">MAX(I64:AJ64)</f>
        <v>3</v>
      </c>
    </row>
    <row r="65" spans="1:91" ht="16.5">
      <c r="A65" t="s">
        <v>2533</v>
      </c>
      <c r="B65" s="213">
        <v>10187</v>
      </c>
      <c r="D65" s="213" t="s">
        <v>864</v>
      </c>
      <c r="E65" s="213" t="s">
        <v>819</v>
      </c>
      <c r="G65" s="219" t="s">
        <v>204</v>
      </c>
      <c r="H65" s="390" t="s">
        <v>1792</v>
      </c>
      <c r="I65" s="223">
        <v>5</v>
      </c>
      <c r="J65" s="224">
        <v>0</v>
      </c>
      <c r="K65" s="278">
        <v>7</v>
      </c>
      <c r="L65" s="279">
        <v>0</v>
      </c>
      <c r="M65" s="181">
        <f>+K65</f>
        <v>7</v>
      </c>
      <c r="N65" s="426" t="s">
        <v>1226</v>
      </c>
      <c r="O65" s="222">
        <v>4</v>
      </c>
      <c r="P65" s="224">
        <v>0</v>
      </c>
      <c r="Q65" s="222">
        <v>5</v>
      </c>
      <c r="R65" s="224">
        <v>0</v>
      </c>
      <c r="S65" s="222">
        <v>5</v>
      </c>
      <c r="T65" s="224">
        <v>0</v>
      </c>
      <c r="U65" s="222">
        <v>9</v>
      </c>
      <c r="V65" s="224">
        <v>0</v>
      </c>
      <c r="W65" s="222">
        <v>6</v>
      </c>
      <c r="X65" s="224">
        <v>0</v>
      </c>
      <c r="Y65" s="181">
        <f>+W65</f>
        <v>6</v>
      </c>
      <c r="Z65" s="426" t="s">
        <v>1226</v>
      </c>
      <c r="AA65" s="181">
        <f>+Y65</f>
        <v>6</v>
      </c>
      <c r="AB65" s="426" t="s">
        <v>1226</v>
      </c>
      <c r="AC65" s="453">
        <v>7</v>
      </c>
      <c r="AD65" s="459">
        <v>0</v>
      </c>
      <c r="AE65" s="252">
        <f>+AC65</f>
        <v>7</v>
      </c>
      <c r="AF65" s="423" t="s">
        <v>1226</v>
      </c>
      <c r="AG65" s="278">
        <v>3</v>
      </c>
      <c r="AH65" s="279">
        <v>0</v>
      </c>
      <c r="AI65" s="181">
        <f>+AG65</f>
        <v>3</v>
      </c>
      <c r="AJ65" s="426" t="s">
        <v>1226</v>
      </c>
      <c r="AK65" s="261"/>
      <c r="AL65" s="222">
        <v>3</v>
      </c>
      <c r="AM65" s="223"/>
      <c r="AN65" s="181">
        <f>+AL65</f>
        <v>3</v>
      </c>
      <c r="AO65" s="426" t="s">
        <v>1226</v>
      </c>
      <c r="AP65" s="185">
        <f>+AN65</f>
        <v>3</v>
      </c>
      <c r="AQ65" s="426" t="s">
        <v>1226</v>
      </c>
      <c r="AR65" s="245">
        <v>3</v>
      </c>
      <c r="AS65" s="246">
        <v>0</v>
      </c>
      <c r="AT65" s="341">
        <v>3</v>
      </c>
      <c r="AU65" s="227">
        <v>0</v>
      </c>
      <c r="AV65" s="226">
        <v>3</v>
      </c>
      <c r="AW65" s="227">
        <v>0</v>
      </c>
      <c r="AX65" s="392">
        <f>+AZ65</f>
        <v>0</v>
      </c>
      <c r="AY65" s="166" t="s">
        <v>1226</v>
      </c>
      <c r="AZ65" s="392">
        <f>+BB65</f>
        <v>0</v>
      </c>
      <c r="BA65" s="166" t="s">
        <v>1226</v>
      </c>
      <c r="BB65" s="164">
        <f>+BD65</f>
        <v>0</v>
      </c>
      <c r="BC65" s="166" t="s">
        <v>1226</v>
      </c>
      <c r="BD65" s="392">
        <f>+BF65</f>
        <v>0</v>
      </c>
      <c r="BE65" s="166" t="s">
        <v>1226</v>
      </c>
      <c r="BF65" s="392">
        <f>+BH65</f>
        <v>0</v>
      </c>
      <c r="BG65" s="166" t="s">
        <v>1226</v>
      </c>
      <c r="BH65" s="164">
        <f>+BJ65</f>
        <v>0</v>
      </c>
      <c r="BI65" s="166" t="s">
        <v>1226</v>
      </c>
      <c r="BJ65" s="341">
        <v>0</v>
      </c>
      <c r="BK65" s="227">
        <v>0</v>
      </c>
      <c r="BL65" s="181">
        <f t="shared" si="15"/>
        <v>0</v>
      </c>
      <c r="BM65" s="423" t="s">
        <v>1226</v>
      </c>
      <c r="BN65" s="181">
        <f t="shared" si="16"/>
        <v>0</v>
      </c>
      <c r="BO65" s="423" t="s">
        <v>1226</v>
      </c>
      <c r="BP65" s="249"/>
      <c r="BQ65" s="239"/>
      <c r="BR65" s="249"/>
      <c r="BS65" s="239"/>
      <c r="BT65" s="262"/>
      <c r="BU65" s="245"/>
      <c r="BV65" s="246"/>
      <c r="BW65" s="245"/>
      <c r="BX65" s="245"/>
      <c r="BY65" s="245"/>
      <c r="BZ65" s="246"/>
      <c r="CA65" s="245"/>
      <c r="CB65" s="246"/>
      <c r="CC65" s="245"/>
      <c r="CD65" s="246"/>
      <c r="CE65" s="245"/>
      <c r="CF65" s="246"/>
      <c r="CG65" s="245"/>
      <c r="CH65" s="246"/>
      <c r="CI65" s="247" t="s">
        <v>153</v>
      </c>
      <c r="CJ65" s="235" t="s">
        <v>431</v>
      </c>
      <c r="CK65" s="235"/>
      <c r="CM65" s="237">
        <f t="shared" si="17"/>
        <v>9</v>
      </c>
    </row>
    <row r="66" spans="1:91" ht="16.5">
      <c r="A66" t="s">
        <v>2533</v>
      </c>
      <c r="B66" s="61" t="s">
        <v>1616</v>
      </c>
      <c r="D66" s="213" t="s">
        <v>864</v>
      </c>
      <c r="E66" s="213" t="s">
        <v>822</v>
      </c>
      <c r="G66" s="219" t="s">
        <v>202</v>
      </c>
      <c r="H66" s="390" t="s">
        <v>2102</v>
      </c>
      <c r="I66" s="223">
        <v>0</v>
      </c>
      <c r="J66" s="224">
        <v>0</v>
      </c>
      <c r="K66" s="278">
        <v>0</v>
      </c>
      <c r="L66" s="279">
        <v>0</v>
      </c>
      <c r="M66" s="278">
        <v>0</v>
      </c>
      <c r="N66" s="279">
        <v>0</v>
      </c>
      <c r="O66" s="222">
        <v>0</v>
      </c>
      <c r="P66" s="224">
        <v>0</v>
      </c>
      <c r="Q66" s="222">
        <v>0</v>
      </c>
      <c r="R66" s="224">
        <v>0</v>
      </c>
      <c r="S66" s="222">
        <v>0</v>
      </c>
      <c r="T66" s="224">
        <v>0</v>
      </c>
      <c r="U66" s="278">
        <v>0</v>
      </c>
      <c r="V66" s="279">
        <v>0</v>
      </c>
      <c r="W66" s="278">
        <v>0</v>
      </c>
      <c r="X66" s="279">
        <v>0</v>
      </c>
      <c r="Y66" s="278">
        <v>1</v>
      </c>
      <c r="Z66" s="279">
        <v>0</v>
      </c>
      <c r="AA66" s="278">
        <v>1</v>
      </c>
      <c r="AB66" s="279">
        <v>0</v>
      </c>
      <c r="AC66" s="453">
        <v>0</v>
      </c>
      <c r="AD66" s="459">
        <v>0</v>
      </c>
      <c r="AE66" s="274">
        <v>0</v>
      </c>
      <c r="AF66" s="279">
        <v>1</v>
      </c>
      <c r="AG66" s="252">
        <v>0</v>
      </c>
      <c r="AH66" s="425">
        <f>+AJ66</f>
        <v>1</v>
      </c>
      <c r="AI66" s="274">
        <v>0</v>
      </c>
      <c r="AJ66" s="279">
        <v>1</v>
      </c>
      <c r="AK66" s="261"/>
      <c r="AL66" s="301" t="s">
        <v>1226</v>
      </c>
      <c r="AM66" s="22">
        <f>+AJ66</f>
        <v>1</v>
      </c>
      <c r="AN66" s="278">
        <v>0</v>
      </c>
      <c r="AO66" s="279">
        <v>2</v>
      </c>
      <c r="AP66" s="185" t="s">
        <v>1226</v>
      </c>
      <c r="AQ66" s="431">
        <f>+AO66</f>
        <v>2</v>
      </c>
      <c r="AR66" s="252">
        <v>0</v>
      </c>
      <c r="AS66" s="423" t="s">
        <v>1226</v>
      </c>
      <c r="AT66" s="341">
        <v>0</v>
      </c>
      <c r="AU66" s="227">
        <v>0</v>
      </c>
      <c r="AV66" s="226">
        <v>0</v>
      </c>
      <c r="AW66" s="227">
        <v>1</v>
      </c>
      <c r="AX66" s="648" t="s">
        <v>1226</v>
      </c>
      <c r="AY66" s="167">
        <f>+BA66</f>
        <v>1</v>
      </c>
      <c r="AZ66" s="648" t="s">
        <v>1226</v>
      </c>
      <c r="BA66" s="167">
        <f>+BC66</f>
        <v>1</v>
      </c>
      <c r="BB66" s="367" t="s">
        <v>1226</v>
      </c>
      <c r="BC66" s="317">
        <f>+BE66</f>
        <v>1</v>
      </c>
      <c r="BD66" s="367" t="s">
        <v>1226</v>
      </c>
      <c r="BE66" s="317">
        <f>+BG66</f>
        <v>1</v>
      </c>
      <c r="BF66" s="367" t="s">
        <v>1226</v>
      </c>
      <c r="BG66" s="317">
        <f>+BI66</f>
        <v>1</v>
      </c>
      <c r="BH66" s="366" t="s">
        <v>1226</v>
      </c>
      <c r="BI66" s="317">
        <f>+BK66</f>
        <v>1</v>
      </c>
      <c r="BJ66" s="226">
        <v>0</v>
      </c>
      <c r="BK66" s="227">
        <v>1</v>
      </c>
      <c r="BL66" s="367" t="s">
        <v>1226</v>
      </c>
      <c r="BM66" s="317">
        <f>+BO66</f>
        <v>1</v>
      </c>
      <c r="BN66" s="341">
        <v>0</v>
      </c>
      <c r="BO66" s="227">
        <v>1</v>
      </c>
      <c r="BP66" s="226"/>
      <c r="BQ66" s="227"/>
      <c r="BR66" s="226"/>
      <c r="BS66" s="227"/>
      <c r="BT66" s="262"/>
      <c r="BU66" s="245"/>
      <c r="BV66" s="246"/>
      <c r="BW66" s="245"/>
      <c r="BX66" s="245"/>
      <c r="BY66" s="245"/>
      <c r="BZ66" s="246"/>
      <c r="CA66" s="245"/>
      <c r="CB66" s="246"/>
      <c r="CC66" s="245"/>
      <c r="CD66" s="246"/>
      <c r="CE66" s="245"/>
      <c r="CF66" s="246"/>
      <c r="CG66" s="245"/>
      <c r="CH66" s="246"/>
      <c r="CI66" s="233" t="s">
        <v>822</v>
      </c>
      <c r="CM66" s="237">
        <f t="shared" si="17"/>
        <v>1</v>
      </c>
    </row>
    <row r="67" spans="1:91" ht="16.5">
      <c r="A67" t="s">
        <v>2533</v>
      </c>
      <c r="B67" s="61" t="s">
        <v>1616</v>
      </c>
      <c r="D67" s="213" t="s">
        <v>864</v>
      </c>
      <c r="E67" s="213" t="s">
        <v>822</v>
      </c>
      <c r="G67" s="219" t="s">
        <v>202</v>
      </c>
      <c r="H67" s="390" t="s">
        <v>2101</v>
      </c>
      <c r="I67" s="223">
        <v>0</v>
      </c>
      <c r="J67" s="224">
        <v>0</v>
      </c>
      <c r="K67" s="278">
        <v>0</v>
      </c>
      <c r="L67" s="279">
        <v>0</v>
      </c>
      <c r="M67" s="278">
        <v>0</v>
      </c>
      <c r="N67" s="279">
        <v>0</v>
      </c>
      <c r="O67" s="222">
        <v>0</v>
      </c>
      <c r="P67" s="224">
        <v>0</v>
      </c>
      <c r="Q67" s="222">
        <v>0</v>
      </c>
      <c r="R67" s="224">
        <v>0</v>
      </c>
      <c r="S67" s="222">
        <v>0</v>
      </c>
      <c r="T67" s="224">
        <v>0</v>
      </c>
      <c r="U67" s="222">
        <v>1</v>
      </c>
      <c r="V67" s="224">
        <v>0</v>
      </c>
      <c r="W67" s="222">
        <v>3</v>
      </c>
      <c r="X67" s="224">
        <v>0</v>
      </c>
      <c r="Y67" s="278">
        <v>0</v>
      </c>
      <c r="Z67" s="279">
        <v>0</v>
      </c>
      <c r="AA67" s="278">
        <v>0</v>
      </c>
      <c r="AB67" s="279">
        <v>0</v>
      </c>
      <c r="AC67" s="453">
        <v>2</v>
      </c>
      <c r="AD67" s="459">
        <v>0</v>
      </c>
      <c r="AE67" s="274">
        <v>3</v>
      </c>
      <c r="AF67" s="279">
        <v>0</v>
      </c>
      <c r="AG67" s="381">
        <v>2</v>
      </c>
      <c r="AH67" s="423" t="s">
        <v>1226</v>
      </c>
      <c r="AI67" s="274">
        <v>0</v>
      </c>
      <c r="AJ67" s="279">
        <v>1</v>
      </c>
      <c r="AK67" s="243"/>
      <c r="AL67" s="238">
        <f>+AN67</f>
        <v>4</v>
      </c>
      <c r="AM67" s="249" t="s">
        <v>1226</v>
      </c>
      <c r="AN67" s="278">
        <v>4</v>
      </c>
      <c r="AO67" s="279">
        <v>0</v>
      </c>
      <c r="AP67" s="252">
        <f>+AR67</f>
        <v>8</v>
      </c>
      <c r="AQ67" s="423" t="s">
        <v>1226</v>
      </c>
      <c r="AR67" s="252">
        <f>+AT67</f>
        <v>8</v>
      </c>
      <c r="AS67" s="423" t="s">
        <v>1226</v>
      </c>
      <c r="AT67" s="341">
        <v>8</v>
      </c>
      <c r="AU67" s="227">
        <v>0</v>
      </c>
      <c r="AV67" s="226">
        <v>8</v>
      </c>
      <c r="AW67" s="227">
        <v>0</v>
      </c>
      <c r="AX67" s="392">
        <f>+AZ67</f>
        <v>3</v>
      </c>
      <c r="AY67" s="166" t="s">
        <v>1226</v>
      </c>
      <c r="AZ67" s="392">
        <f>+BB67</f>
        <v>3</v>
      </c>
      <c r="BA67" s="166" t="s">
        <v>1226</v>
      </c>
      <c r="BB67" s="236">
        <f>+BD67</f>
        <v>3</v>
      </c>
      <c r="BC67" s="239" t="s">
        <v>1226</v>
      </c>
      <c r="BD67" s="238">
        <f>+BF67</f>
        <v>3</v>
      </c>
      <c r="BE67" s="239" t="s">
        <v>1226</v>
      </c>
      <c r="BF67" s="238">
        <f>+BH67</f>
        <v>3</v>
      </c>
      <c r="BG67" s="239" t="s">
        <v>1226</v>
      </c>
      <c r="BH67" s="238">
        <f>+BJ67</f>
        <v>3</v>
      </c>
      <c r="BI67" s="239" t="s">
        <v>1226</v>
      </c>
      <c r="BJ67" s="341">
        <v>3</v>
      </c>
      <c r="BK67" s="227">
        <v>0</v>
      </c>
      <c r="BL67" s="181">
        <f>+BJ67</f>
        <v>3</v>
      </c>
      <c r="BM67" s="423" t="s">
        <v>1226</v>
      </c>
      <c r="BN67" s="341">
        <v>6</v>
      </c>
      <c r="BO67" s="227">
        <v>0</v>
      </c>
      <c r="BP67" s="226"/>
      <c r="BQ67" s="227"/>
      <c r="BR67" s="226"/>
      <c r="BS67" s="227"/>
      <c r="BT67" s="244"/>
      <c r="BU67" s="245"/>
      <c r="BV67" s="246"/>
      <c r="BW67" s="245"/>
      <c r="BX67" s="245"/>
      <c r="BY67" s="245"/>
      <c r="BZ67" s="246"/>
      <c r="CA67" s="245"/>
      <c r="CB67" s="246"/>
      <c r="CC67" s="245"/>
      <c r="CD67" s="246"/>
      <c r="CE67" s="245">
        <v>4</v>
      </c>
      <c r="CF67" s="246"/>
      <c r="CG67" s="245"/>
      <c r="CH67" s="246"/>
      <c r="CI67" s="233" t="s">
        <v>596</v>
      </c>
      <c r="CM67" s="237">
        <f t="shared" si="17"/>
        <v>3</v>
      </c>
    </row>
    <row r="68" spans="1:91" ht="16.5">
      <c r="A68" t="s">
        <v>2533</v>
      </c>
      <c r="B68" s="61" t="s">
        <v>1610</v>
      </c>
      <c r="D68" s="213" t="s">
        <v>864</v>
      </c>
      <c r="E68" s="213" t="s">
        <v>822</v>
      </c>
      <c r="G68" s="219" t="s">
        <v>202</v>
      </c>
      <c r="H68" s="390" t="s">
        <v>1800</v>
      </c>
      <c r="I68" s="223">
        <v>0</v>
      </c>
      <c r="J68" s="224">
        <v>0</v>
      </c>
      <c r="K68" s="278">
        <v>0</v>
      </c>
      <c r="L68" s="279">
        <v>0</v>
      </c>
      <c r="M68" s="278">
        <v>0</v>
      </c>
      <c r="N68" s="279">
        <v>0</v>
      </c>
      <c r="O68" s="222">
        <v>0</v>
      </c>
      <c r="P68" s="224">
        <v>0</v>
      </c>
      <c r="Q68" s="222">
        <v>0</v>
      </c>
      <c r="R68" s="224">
        <v>0</v>
      </c>
      <c r="S68" s="222">
        <v>0</v>
      </c>
      <c r="T68" s="224">
        <v>0</v>
      </c>
      <c r="U68" s="222">
        <v>1</v>
      </c>
      <c r="V68" s="224">
        <v>0</v>
      </c>
      <c r="W68" s="222">
        <v>0</v>
      </c>
      <c r="X68" s="224">
        <v>0</v>
      </c>
      <c r="Y68" s="181">
        <v>0</v>
      </c>
      <c r="Z68" s="426" t="s">
        <v>1226</v>
      </c>
      <c r="AA68" s="278">
        <v>0</v>
      </c>
      <c r="AB68" s="279">
        <v>0</v>
      </c>
      <c r="AC68" s="453">
        <v>0</v>
      </c>
      <c r="AD68" s="459">
        <v>0</v>
      </c>
      <c r="AE68" s="274">
        <v>0</v>
      </c>
      <c r="AF68" s="279">
        <v>0</v>
      </c>
      <c r="AG68" s="278">
        <v>0</v>
      </c>
      <c r="AH68" s="279">
        <v>0</v>
      </c>
      <c r="AI68" s="274">
        <v>0</v>
      </c>
      <c r="AJ68" s="279">
        <v>0</v>
      </c>
      <c r="AK68" s="261"/>
      <c r="AL68" s="238">
        <f>+AI68</f>
        <v>0</v>
      </c>
      <c r="AM68" s="249" t="s">
        <v>1226</v>
      </c>
      <c r="AN68" s="278">
        <v>0</v>
      </c>
      <c r="AO68" s="279">
        <v>0</v>
      </c>
      <c r="AP68" s="252">
        <f>+AN68</f>
        <v>0</v>
      </c>
      <c r="AQ68" s="423" t="s">
        <v>1226</v>
      </c>
      <c r="AR68" s="252">
        <f>+AP68</f>
        <v>0</v>
      </c>
      <c r="AS68" s="423" t="s">
        <v>1226</v>
      </c>
      <c r="AT68" s="341">
        <v>0</v>
      </c>
      <c r="AU68" s="227">
        <v>0</v>
      </c>
      <c r="AV68" s="226">
        <v>0</v>
      </c>
      <c r="AW68" s="227">
        <v>0</v>
      </c>
      <c r="AX68" s="392">
        <f>+AZ68</f>
        <v>0</v>
      </c>
      <c r="AY68" s="166" t="s">
        <v>1226</v>
      </c>
      <c r="AZ68" s="392">
        <f>+BB68</f>
        <v>0</v>
      </c>
      <c r="BA68" s="166" t="s">
        <v>1226</v>
      </c>
      <c r="BB68" s="164">
        <f>+BD68</f>
        <v>0</v>
      </c>
      <c r="BC68" s="166" t="s">
        <v>1226</v>
      </c>
      <c r="BD68" s="392">
        <f>+BF68</f>
        <v>0</v>
      </c>
      <c r="BE68" s="166" t="s">
        <v>1226</v>
      </c>
      <c r="BF68" s="392">
        <f>+BH68</f>
        <v>0</v>
      </c>
      <c r="BG68" s="166" t="s">
        <v>1226</v>
      </c>
      <c r="BH68" s="164">
        <v>0</v>
      </c>
      <c r="BI68" s="239" t="s">
        <v>1226</v>
      </c>
      <c r="BJ68" s="226">
        <v>0</v>
      </c>
      <c r="BK68" s="227">
        <v>0</v>
      </c>
      <c r="BL68" s="181">
        <f>+BJ68</f>
        <v>0</v>
      </c>
      <c r="BM68" s="423" t="s">
        <v>1226</v>
      </c>
      <c r="BN68" s="341">
        <v>0</v>
      </c>
      <c r="BO68" s="227">
        <v>0</v>
      </c>
      <c r="BP68" s="226"/>
      <c r="BQ68" s="227"/>
      <c r="BR68" s="226"/>
      <c r="BS68" s="227"/>
      <c r="BT68" s="262"/>
      <c r="BU68" s="245"/>
      <c r="BV68" s="246"/>
      <c r="BW68" s="245"/>
      <c r="BX68" s="245"/>
      <c r="BY68" s="245"/>
      <c r="BZ68" s="246"/>
      <c r="CA68" s="245"/>
      <c r="CB68" s="246"/>
      <c r="CC68" s="245"/>
      <c r="CD68" s="246"/>
      <c r="CE68" s="245"/>
      <c r="CF68" s="246"/>
      <c r="CG68" s="245"/>
      <c r="CH68" s="246"/>
      <c r="CI68" s="233" t="s">
        <v>443</v>
      </c>
      <c r="CM68" s="237">
        <f t="shared" si="17"/>
        <v>1</v>
      </c>
    </row>
    <row r="69" spans="1:91" ht="16.5">
      <c r="A69" t="s">
        <v>2533</v>
      </c>
      <c r="B69" s="213">
        <v>10299</v>
      </c>
      <c r="D69" s="213" t="s">
        <v>864</v>
      </c>
      <c r="E69" s="213" t="s">
        <v>819</v>
      </c>
      <c r="G69" s="219" t="s">
        <v>202</v>
      </c>
      <c r="H69" s="390" t="s">
        <v>2100</v>
      </c>
      <c r="I69" s="223">
        <v>0</v>
      </c>
      <c r="J69" s="224">
        <v>0</v>
      </c>
      <c r="K69" s="381">
        <v>0</v>
      </c>
      <c r="L69" s="423" t="s">
        <v>1226</v>
      </c>
      <c r="M69" s="381">
        <v>0</v>
      </c>
      <c r="N69" s="423" t="s">
        <v>1226</v>
      </c>
      <c r="O69" s="222">
        <v>0</v>
      </c>
      <c r="P69" s="224">
        <v>0</v>
      </c>
      <c r="Q69" s="222">
        <v>0</v>
      </c>
      <c r="R69" s="223">
        <v>0</v>
      </c>
      <c r="S69" s="222">
        <v>0</v>
      </c>
      <c r="T69" s="224">
        <v>0</v>
      </c>
      <c r="U69" s="223">
        <v>0</v>
      </c>
      <c r="V69" s="224">
        <v>0</v>
      </c>
      <c r="W69" s="222">
        <v>0</v>
      </c>
      <c r="X69" s="224">
        <v>0</v>
      </c>
      <c r="Y69" s="181">
        <v>0</v>
      </c>
      <c r="Z69" s="426" t="s">
        <v>1226</v>
      </c>
      <c r="AA69" s="278">
        <v>0</v>
      </c>
      <c r="AB69" s="274">
        <v>0</v>
      </c>
      <c r="AC69" s="453">
        <v>0</v>
      </c>
      <c r="AD69" s="459">
        <v>0</v>
      </c>
      <c r="AE69" s="185">
        <v>0</v>
      </c>
      <c r="AF69" s="426" t="s">
        <v>1226</v>
      </c>
      <c r="AG69" s="274">
        <v>0</v>
      </c>
      <c r="AH69" s="279">
        <v>0</v>
      </c>
      <c r="AI69" s="274">
        <v>0</v>
      </c>
      <c r="AJ69" s="279">
        <v>0</v>
      </c>
      <c r="AK69" s="261"/>
      <c r="AL69" s="222">
        <v>0</v>
      </c>
      <c r="AM69" s="224">
        <v>0</v>
      </c>
      <c r="AN69" s="381">
        <f>+AL69</f>
        <v>0</v>
      </c>
      <c r="AO69" s="423" t="s">
        <v>1226</v>
      </c>
      <c r="AP69" s="252">
        <f>+AN69</f>
        <v>0</v>
      </c>
      <c r="AQ69" s="423" t="s">
        <v>1226</v>
      </c>
      <c r="AR69" s="245">
        <v>0</v>
      </c>
      <c r="AS69" s="246">
        <v>0</v>
      </c>
      <c r="AT69" s="226">
        <v>0</v>
      </c>
      <c r="AU69" s="227">
        <v>0</v>
      </c>
      <c r="AV69" s="305">
        <v>14</v>
      </c>
      <c r="AW69" s="227">
        <v>0</v>
      </c>
      <c r="AX69" s="392">
        <v>0</v>
      </c>
      <c r="AY69" s="166" t="s">
        <v>1226</v>
      </c>
      <c r="AZ69" s="392">
        <v>0</v>
      </c>
      <c r="BA69" s="166" t="s">
        <v>1226</v>
      </c>
      <c r="BB69" s="392">
        <v>0</v>
      </c>
      <c r="BC69" s="166" t="s">
        <v>1226</v>
      </c>
      <c r="BD69" s="392">
        <v>0</v>
      </c>
      <c r="BE69" s="166" t="s">
        <v>1226</v>
      </c>
      <c r="BF69" s="392">
        <f>+BD69</f>
        <v>0</v>
      </c>
      <c r="BG69" s="166" t="s">
        <v>1226</v>
      </c>
      <c r="BH69" s="164">
        <v>0</v>
      </c>
      <c r="BI69" s="166" t="s">
        <v>1226</v>
      </c>
      <c r="BJ69" s="164">
        <v>0</v>
      </c>
      <c r="BK69" s="166" t="s">
        <v>1226</v>
      </c>
      <c r="BL69" s="181">
        <f>+BJ69</f>
        <v>0</v>
      </c>
      <c r="BM69" s="426" t="s">
        <v>1226</v>
      </c>
      <c r="BN69" s="392">
        <v>0</v>
      </c>
      <c r="BO69" s="166" t="s">
        <v>1226</v>
      </c>
      <c r="BP69" s="249"/>
      <c r="BQ69" s="239"/>
      <c r="BR69" s="249"/>
      <c r="BS69" s="239"/>
      <c r="BT69" s="262" t="s">
        <v>348</v>
      </c>
      <c r="BU69" s="245"/>
      <c r="BV69" s="246"/>
      <c r="BW69" s="245"/>
      <c r="BX69" s="245"/>
      <c r="BY69" s="245"/>
      <c r="BZ69" s="246"/>
      <c r="CA69" s="245"/>
      <c r="CB69" s="246"/>
      <c r="CC69" s="245"/>
      <c r="CD69" s="246"/>
      <c r="CE69" s="245"/>
      <c r="CF69" s="246"/>
      <c r="CG69" s="245"/>
      <c r="CH69" s="246"/>
      <c r="CI69" s="247" t="s">
        <v>150</v>
      </c>
      <c r="CJ69" s="234" t="s">
        <v>599</v>
      </c>
      <c r="CM69" s="237">
        <f t="shared" si="17"/>
        <v>0</v>
      </c>
    </row>
    <row r="70" spans="1:91" ht="16.5">
      <c r="A70" t="s">
        <v>2533</v>
      </c>
      <c r="B70" s="61" t="s">
        <v>1610</v>
      </c>
      <c r="D70" s="213" t="s">
        <v>864</v>
      </c>
      <c r="E70" s="213" t="s">
        <v>819</v>
      </c>
      <c r="G70" s="219" t="s">
        <v>202</v>
      </c>
      <c r="H70" s="390" t="s">
        <v>1342</v>
      </c>
      <c r="I70" s="223">
        <v>0</v>
      </c>
      <c r="J70" s="224">
        <v>0</v>
      </c>
      <c r="K70" s="381">
        <v>0</v>
      </c>
      <c r="L70" s="423" t="s">
        <v>1226</v>
      </c>
      <c r="M70" s="381">
        <v>0</v>
      </c>
      <c r="N70" s="423" t="s">
        <v>1226</v>
      </c>
      <c r="O70" s="222">
        <v>0</v>
      </c>
      <c r="P70" s="224">
        <v>0</v>
      </c>
      <c r="Q70" s="222">
        <v>0</v>
      </c>
      <c r="R70" s="223">
        <v>0</v>
      </c>
      <c r="S70" s="222">
        <v>0</v>
      </c>
      <c r="T70" s="224">
        <v>0</v>
      </c>
      <c r="U70" s="223">
        <v>0</v>
      </c>
      <c r="V70" s="223">
        <v>0</v>
      </c>
      <c r="W70" s="222">
        <v>0</v>
      </c>
      <c r="X70" s="224">
        <v>0</v>
      </c>
      <c r="Y70" s="181">
        <v>0</v>
      </c>
      <c r="Z70" s="426" t="s">
        <v>1226</v>
      </c>
      <c r="AA70" s="278">
        <v>0</v>
      </c>
      <c r="AB70" s="274">
        <v>0</v>
      </c>
      <c r="AC70" s="453"/>
      <c r="AD70" s="459"/>
      <c r="AE70" s="381"/>
      <c r="AF70" s="423"/>
      <c r="AG70" s="274">
        <v>0</v>
      </c>
      <c r="AH70" s="274">
        <v>0</v>
      </c>
      <c r="AI70" s="381">
        <f>+AL70</f>
        <v>0</v>
      </c>
      <c r="AJ70" s="423" t="s">
        <v>1226</v>
      </c>
      <c r="AK70" s="261"/>
      <c r="AL70" s="222">
        <v>0</v>
      </c>
      <c r="AM70" s="223">
        <v>0</v>
      </c>
      <c r="AN70" s="381">
        <f>+AL70</f>
        <v>0</v>
      </c>
      <c r="AO70" s="423" t="s">
        <v>1226</v>
      </c>
      <c r="AP70" s="245">
        <v>0</v>
      </c>
      <c r="AQ70" s="246">
        <v>0</v>
      </c>
      <c r="AR70" s="245">
        <v>0</v>
      </c>
      <c r="AS70" s="246">
        <v>0</v>
      </c>
      <c r="AT70" s="226">
        <v>1</v>
      </c>
      <c r="AU70" s="227">
        <v>0</v>
      </c>
      <c r="AV70" s="226">
        <v>4</v>
      </c>
      <c r="AW70" s="227">
        <v>0</v>
      </c>
      <c r="AX70" s="392"/>
      <c r="AY70" s="166"/>
      <c r="AZ70" s="392"/>
      <c r="BA70" s="166"/>
      <c r="BB70" s="226"/>
      <c r="BC70" s="226"/>
      <c r="BD70" s="238"/>
      <c r="BE70" s="239"/>
      <c r="BF70" s="238"/>
      <c r="BG70" s="239"/>
      <c r="BH70" s="226"/>
      <c r="BI70" s="227"/>
      <c r="BJ70" s="226"/>
      <c r="BK70" s="227"/>
      <c r="BL70" s="238"/>
      <c r="BM70" s="239"/>
      <c r="BN70" s="238"/>
      <c r="BO70" s="239"/>
      <c r="BP70" s="249"/>
      <c r="BQ70" s="239"/>
      <c r="BR70" s="249"/>
      <c r="BS70" s="239"/>
      <c r="BT70" s="262"/>
      <c r="BU70" s="245"/>
      <c r="BV70" s="246"/>
      <c r="BW70" s="245"/>
      <c r="BX70" s="245"/>
      <c r="BY70" s="245"/>
      <c r="BZ70" s="246"/>
      <c r="CA70" s="245"/>
      <c r="CB70" s="246"/>
      <c r="CC70" s="245"/>
      <c r="CD70" s="246"/>
      <c r="CE70" s="245"/>
      <c r="CF70" s="246"/>
      <c r="CG70" s="245"/>
      <c r="CH70" s="246"/>
      <c r="CI70" s="247" t="s">
        <v>153</v>
      </c>
      <c r="CM70" s="237"/>
    </row>
    <row r="71" spans="1:91" ht="16.5">
      <c r="A71" t="s">
        <v>2533</v>
      </c>
      <c r="B71" s="213">
        <v>0</v>
      </c>
      <c r="D71" s="213" t="s">
        <v>864</v>
      </c>
      <c r="E71" s="213" t="s">
        <v>819</v>
      </c>
      <c r="G71" s="219" t="s">
        <v>202</v>
      </c>
      <c r="H71" s="390" t="s">
        <v>1345</v>
      </c>
      <c r="I71" s="223">
        <v>0</v>
      </c>
      <c r="J71" s="224">
        <v>0</v>
      </c>
      <c r="K71" s="381">
        <v>0</v>
      </c>
      <c r="L71" s="423" t="s">
        <v>1226</v>
      </c>
      <c r="M71" s="381">
        <v>0</v>
      </c>
      <c r="N71" s="423" t="s">
        <v>1226</v>
      </c>
      <c r="O71" s="222">
        <v>0</v>
      </c>
      <c r="P71" s="224">
        <v>0</v>
      </c>
      <c r="Q71" s="222">
        <v>0</v>
      </c>
      <c r="R71" s="223">
        <v>0</v>
      </c>
      <c r="S71" s="222">
        <v>0</v>
      </c>
      <c r="T71" s="224">
        <v>0</v>
      </c>
      <c r="U71" s="223">
        <v>0</v>
      </c>
      <c r="V71" s="223">
        <v>0</v>
      </c>
      <c r="W71" s="222">
        <v>0</v>
      </c>
      <c r="X71" s="224">
        <v>0</v>
      </c>
      <c r="Y71" s="181">
        <v>0</v>
      </c>
      <c r="Z71" s="426" t="s">
        <v>1226</v>
      </c>
      <c r="AA71" s="278">
        <v>0</v>
      </c>
      <c r="AB71" s="274">
        <v>0</v>
      </c>
      <c r="AC71" s="453">
        <v>0</v>
      </c>
      <c r="AD71" s="459">
        <v>0</v>
      </c>
      <c r="AE71" s="185">
        <v>0</v>
      </c>
      <c r="AF71" s="426" t="s">
        <v>1226</v>
      </c>
      <c r="AG71" s="278">
        <v>0</v>
      </c>
      <c r="AH71" s="279">
        <v>0</v>
      </c>
      <c r="AI71" s="381">
        <f>+AL71</f>
        <v>0</v>
      </c>
      <c r="AJ71" s="423" t="s">
        <v>1226</v>
      </c>
      <c r="AK71" s="261"/>
      <c r="AL71" s="222">
        <v>0</v>
      </c>
      <c r="AM71" s="223">
        <v>0</v>
      </c>
      <c r="AN71" s="381">
        <f>+AL71</f>
        <v>0</v>
      </c>
      <c r="AO71" s="423" t="s">
        <v>1226</v>
      </c>
      <c r="AP71" s="245">
        <v>0</v>
      </c>
      <c r="AQ71" s="246">
        <v>0</v>
      </c>
      <c r="AR71" s="245">
        <v>1</v>
      </c>
      <c r="AS71" s="246">
        <v>0</v>
      </c>
      <c r="AT71" s="226">
        <v>0</v>
      </c>
      <c r="AU71" s="227">
        <v>0</v>
      </c>
      <c r="AV71" s="226">
        <v>0</v>
      </c>
      <c r="AW71" s="227">
        <v>0</v>
      </c>
      <c r="AX71" s="392"/>
      <c r="AY71" s="166"/>
      <c r="AZ71" s="392"/>
      <c r="BA71" s="166"/>
      <c r="BB71" s="226"/>
      <c r="BC71" s="226"/>
      <c r="BD71" s="238"/>
      <c r="BE71" s="239"/>
      <c r="BF71" s="238"/>
      <c r="BG71" s="239"/>
      <c r="BH71" s="226"/>
      <c r="BI71" s="227"/>
      <c r="BJ71" s="226"/>
      <c r="BK71" s="227"/>
      <c r="BL71" s="238"/>
      <c r="BM71" s="239"/>
      <c r="BN71" s="238"/>
      <c r="BO71" s="239"/>
      <c r="BP71" s="249"/>
      <c r="BQ71" s="239"/>
      <c r="BR71" s="249"/>
      <c r="BS71" s="239"/>
      <c r="BT71" s="262"/>
      <c r="BU71" s="245"/>
      <c r="BV71" s="246"/>
      <c r="BW71" s="245"/>
      <c r="BX71" s="245"/>
      <c r="BY71" s="245"/>
      <c r="BZ71" s="246"/>
      <c r="CA71" s="245"/>
      <c r="CB71" s="246"/>
      <c r="CC71" s="245"/>
      <c r="CD71" s="246"/>
      <c r="CE71" s="245"/>
      <c r="CF71" s="246"/>
      <c r="CG71" s="245"/>
      <c r="CH71" s="246"/>
      <c r="CI71" s="233"/>
      <c r="CM71" s="237"/>
    </row>
    <row r="72" spans="1:91" ht="16.5">
      <c r="A72" t="s">
        <v>2533</v>
      </c>
      <c r="B72" s="213">
        <v>10225</v>
      </c>
      <c r="D72" s="213" t="s">
        <v>864</v>
      </c>
      <c r="E72" s="213" t="s">
        <v>819</v>
      </c>
      <c r="G72" s="219" t="s">
        <v>202</v>
      </c>
      <c r="H72" s="390" t="s">
        <v>1341</v>
      </c>
      <c r="I72" s="223">
        <v>0</v>
      </c>
      <c r="J72" s="224">
        <v>0</v>
      </c>
      <c r="K72" s="381">
        <v>0</v>
      </c>
      <c r="L72" s="423" t="s">
        <v>1226</v>
      </c>
      <c r="M72" s="381">
        <v>0</v>
      </c>
      <c r="N72" s="423" t="s">
        <v>1226</v>
      </c>
      <c r="O72" s="222">
        <v>0</v>
      </c>
      <c r="P72" s="224">
        <v>0</v>
      </c>
      <c r="Q72" s="222">
        <v>2</v>
      </c>
      <c r="R72" s="223">
        <v>0</v>
      </c>
      <c r="S72" s="222">
        <v>0</v>
      </c>
      <c r="T72" s="223">
        <v>0</v>
      </c>
      <c r="U72" s="222">
        <v>6</v>
      </c>
      <c r="V72" s="223">
        <v>0</v>
      </c>
      <c r="W72" s="222">
        <v>0</v>
      </c>
      <c r="X72" s="224">
        <v>0</v>
      </c>
      <c r="Y72" s="181">
        <v>0</v>
      </c>
      <c r="Z72" s="426" t="s">
        <v>1226</v>
      </c>
      <c r="AA72" s="278">
        <v>4</v>
      </c>
      <c r="AB72" s="274">
        <v>0</v>
      </c>
      <c r="AC72" s="453">
        <v>0</v>
      </c>
      <c r="AD72" s="459">
        <v>0</v>
      </c>
      <c r="AE72" s="185">
        <v>0</v>
      </c>
      <c r="AF72" s="426" t="s">
        <v>1226</v>
      </c>
      <c r="AG72" s="274">
        <v>0</v>
      </c>
      <c r="AH72" s="274">
        <v>0</v>
      </c>
      <c r="AI72" s="278">
        <v>0</v>
      </c>
      <c r="AJ72" s="279">
        <v>0</v>
      </c>
      <c r="AK72" s="261"/>
      <c r="AL72" s="222">
        <v>2</v>
      </c>
      <c r="AM72" s="224">
        <v>0</v>
      </c>
      <c r="AN72" s="181">
        <f>+AP72</f>
        <v>0</v>
      </c>
      <c r="AO72" s="426" t="s">
        <v>1226</v>
      </c>
      <c r="AP72" s="245">
        <v>0</v>
      </c>
      <c r="AQ72" s="246">
        <v>0</v>
      </c>
      <c r="AR72" s="245">
        <v>2</v>
      </c>
      <c r="AS72" s="246">
        <v>0</v>
      </c>
      <c r="AT72" s="226">
        <v>5</v>
      </c>
      <c r="AU72" s="227">
        <v>0</v>
      </c>
      <c r="AV72" s="226">
        <v>2</v>
      </c>
      <c r="AW72" s="227">
        <v>0</v>
      </c>
      <c r="AX72" s="392">
        <v>0</v>
      </c>
      <c r="AY72" s="166" t="s">
        <v>1226</v>
      </c>
      <c r="AZ72" s="392">
        <v>0</v>
      </c>
      <c r="BA72" s="166" t="s">
        <v>1226</v>
      </c>
      <c r="BB72" s="164">
        <v>0</v>
      </c>
      <c r="BC72" s="164" t="s">
        <v>1226</v>
      </c>
      <c r="BD72" s="392">
        <v>0</v>
      </c>
      <c r="BE72" s="166" t="s">
        <v>1226</v>
      </c>
      <c r="BF72" s="392">
        <f>+BD72</f>
        <v>0</v>
      </c>
      <c r="BG72" s="166" t="s">
        <v>1226</v>
      </c>
      <c r="BH72" s="164">
        <v>0</v>
      </c>
      <c r="BI72" s="166" t="s">
        <v>1226</v>
      </c>
      <c r="BJ72" s="164">
        <v>0</v>
      </c>
      <c r="BK72" s="166" t="s">
        <v>1226</v>
      </c>
      <c r="BL72" s="181">
        <f>+BJ72</f>
        <v>0</v>
      </c>
      <c r="BM72" s="426" t="s">
        <v>1226</v>
      </c>
      <c r="BN72" s="392">
        <v>0</v>
      </c>
      <c r="BO72" s="166" t="s">
        <v>1226</v>
      </c>
      <c r="BP72" s="249"/>
      <c r="BQ72" s="239"/>
      <c r="BR72" s="249"/>
      <c r="BS72" s="239"/>
      <c r="BT72" s="262"/>
      <c r="BU72" s="245"/>
      <c r="BV72" s="246"/>
      <c r="BW72" s="245"/>
      <c r="BX72" s="245"/>
      <c r="BY72" s="245"/>
      <c r="BZ72" s="246"/>
      <c r="CA72" s="245"/>
      <c r="CB72" s="246"/>
      <c r="CC72" s="245"/>
      <c r="CD72" s="246"/>
      <c r="CE72" s="245"/>
      <c r="CF72" s="246"/>
      <c r="CG72" s="245"/>
      <c r="CH72" s="246"/>
      <c r="CI72" s="247" t="s">
        <v>153</v>
      </c>
      <c r="CM72" s="237"/>
    </row>
    <row r="73" spans="1:91" ht="16.5">
      <c r="A73" t="s">
        <v>2533</v>
      </c>
      <c r="B73" s="61">
        <v>0</v>
      </c>
      <c r="D73" s="213" t="s">
        <v>864</v>
      </c>
      <c r="E73" t="s">
        <v>819</v>
      </c>
      <c r="F73"/>
      <c r="G73" s="219" t="s">
        <v>202</v>
      </c>
      <c r="H73" s="390" t="s">
        <v>2605</v>
      </c>
      <c r="I73" s="10" t="s">
        <v>52</v>
      </c>
      <c r="J73" s="4">
        <v>0</v>
      </c>
      <c r="K73" s="181" t="str">
        <f>+I73</f>
        <v>?</v>
      </c>
      <c r="L73" s="426" t="s">
        <v>1226</v>
      </c>
      <c r="M73" s="181" t="str">
        <f>+K73</f>
        <v>?</v>
      </c>
      <c r="N73" s="426" t="s">
        <v>1226</v>
      </c>
      <c r="O73" s="3" t="s">
        <v>52</v>
      </c>
      <c r="P73" s="4">
        <v>0</v>
      </c>
      <c r="Q73" s="3" t="s">
        <v>52</v>
      </c>
      <c r="R73" s="10">
        <v>0</v>
      </c>
      <c r="S73" s="3" t="s">
        <v>52</v>
      </c>
      <c r="T73" s="10">
        <v>0</v>
      </c>
      <c r="U73" s="3">
        <v>2</v>
      </c>
      <c r="V73" s="10">
        <v>0</v>
      </c>
      <c r="W73" s="3" t="s">
        <v>52</v>
      </c>
      <c r="X73" s="4">
        <v>0</v>
      </c>
      <c r="Y73" s="181" t="str">
        <f>+W73</f>
        <v>?</v>
      </c>
      <c r="Z73" s="423" t="s">
        <v>1226</v>
      </c>
      <c r="AA73" s="842">
        <v>0</v>
      </c>
      <c r="AB73" s="795">
        <v>0</v>
      </c>
      <c r="AC73" s="453">
        <v>0</v>
      </c>
      <c r="AD73" s="470">
        <v>0</v>
      </c>
      <c r="AE73" s="700">
        <f>+AC73</f>
        <v>0</v>
      </c>
      <c r="AF73" s="426" t="s">
        <v>1226</v>
      </c>
      <c r="AG73" s="39">
        <v>0</v>
      </c>
      <c r="AH73" s="161">
        <v>0</v>
      </c>
      <c r="AI73" s="58">
        <v>0</v>
      </c>
      <c r="AJ73" s="426" t="s">
        <v>1226</v>
      </c>
      <c r="AK73" s="243">
        <v>42248</v>
      </c>
      <c r="AL73" s="222">
        <v>0</v>
      </c>
      <c r="AM73" s="223">
        <v>0</v>
      </c>
      <c r="AN73" s="181">
        <f t="shared" ref="AN73:AN79" si="18">+AL73</f>
        <v>0</v>
      </c>
      <c r="AO73" s="423" t="s">
        <v>1226</v>
      </c>
      <c r="AP73" s="223">
        <v>0</v>
      </c>
      <c r="AQ73" s="224">
        <v>0</v>
      </c>
      <c r="AR73" s="226">
        <v>0</v>
      </c>
      <c r="AS73" s="227">
        <v>0</v>
      </c>
      <c r="AT73" s="226">
        <v>0</v>
      </c>
      <c r="AU73" s="227">
        <v>0</v>
      </c>
      <c r="AV73" s="226">
        <v>0</v>
      </c>
      <c r="AW73" s="227">
        <v>0</v>
      </c>
      <c r="AX73" s="181">
        <f>+AV73</f>
        <v>0</v>
      </c>
      <c r="AY73" s="423" t="s">
        <v>1226</v>
      </c>
      <c r="AZ73" s="181">
        <f>+AX73</f>
        <v>0</v>
      </c>
      <c r="BA73" s="423" t="s">
        <v>1226</v>
      </c>
      <c r="BB73" s="185">
        <f>+AZ73</f>
        <v>0</v>
      </c>
      <c r="BC73" s="251" t="s">
        <v>1226</v>
      </c>
      <c r="BD73" s="181">
        <f>+BB73</f>
        <v>0</v>
      </c>
      <c r="BE73" s="423" t="s">
        <v>1226</v>
      </c>
      <c r="BF73" s="181">
        <f>+BD73</f>
        <v>0</v>
      </c>
      <c r="BG73" s="423" t="s">
        <v>1226</v>
      </c>
      <c r="BH73" s="185">
        <f>+BF73</f>
        <v>0</v>
      </c>
      <c r="BI73" s="423" t="s">
        <v>1226</v>
      </c>
      <c r="BJ73" s="185">
        <f>+BH73</f>
        <v>0</v>
      </c>
      <c r="BK73" s="423" t="s">
        <v>1226</v>
      </c>
      <c r="BL73" s="181">
        <f>+BJ73</f>
        <v>0</v>
      </c>
      <c r="BM73" s="426" t="s">
        <v>1226</v>
      </c>
      <c r="BN73" s="181">
        <f>+BL73</f>
        <v>0</v>
      </c>
      <c r="BO73" s="426" t="s">
        <v>1226</v>
      </c>
      <c r="BP73" s="185">
        <f>+BN73</f>
        <v>0</v>
      </c>
      <c r="BQ73" s="423" t="s">
        <v>1226</v>
      </c>
      <c r="BR73" s="153">
        <v>0</v>
      </c>
      <c r="BS73" s="54">
        <v>0</v>
      </c>
      <c r="BT73" s="244"/>
      <c r="BU73" s="245"/>
      <c r="BV73" s="246"/>
      <c r="BW73" s="245"/>
      <c r="BX73" s="245"/>
      <c r="BY73" s="245"/>
      <c r="BZ73" s="246"/>
      <c r="CA73" s="245"/>
      <c r="CB73" s="246"/>
      <c r="CC73" s="245"/>
      <c r="CD73" s="246"/>
      <c r="CE73" s="245"/>
      <c r="CF73" s="246"/>
      <c r="CG73" s="245"/>
      <c r="CH73" s="246"/>
      <c r="CI73" s="103"/>
      <c r="CJ73" s="213"/>
    </row>
    <row r="74" spans="1:91" ht="16.5">
      <c r="A74" t="s">
        <v>2533</v>
      </c>
      <c r="B74" s="61" t="s">
        <v>1592</v>
      </c>
      <c r="D74" s="213" t="s">
        <v>864</v>
      </c>
      <c r="E74" t="s">
        <v>819</v>
      </c>
      <c r="F74"/>
      <c r="G74" s="219" t="s">
        <v>202</v>
      </c>
      <c r="H74" s="390" t="s">
        <v>2420</v>
      </c>
      <c r="I74" s="10">
        <v>0</v>
      </c>
      <c r="J74" s="4">
        <v>0</v>
      </c>
      <c r="K74" s="181">
        <f>+I74</f>
        <v>0</v>
      </c>
      <c r="L74" s="426" t="s">
        <v>1226</v>
      </c>
      <c r="M74" s="181">
        <f>+K74</f>
        <v>0</v>
      </c>
      <c r="N74" s="426" t="s">
        <v>1226</v>
      </c>
      <c r="O74" s="3">
        <v>0</v>
      </c>
      <c r="P74" s="4">
        <v>0</v>
      </c>
      <c r="Q74" s="3">
        <v>0</v>
      </c>
      <c r="R74" s="10">
        <v>0</v>
      </c>
      <c r="S74" s="3">
        <v>0</v>
      </c>
      <c r="T74" s="4">
        <v>0</v>
      </c>
      <c r="U74" s="10">
        <v>0</v>
      </c>
      <c r="V74" s="10">
        <v>0</v>
      </c>
      <c r="W74" s="3">
        <v>0</v>
      </c>
      <c r="X74" s="4">
        <v>0</v>
      </c>
      <c r="Y74" s="185">
        <f>+W74</f>
        <v>0</v>
      </c>
      <c r="Z74" s="423" t="s">
        <v>1226</v>
      </c>
      <c r="AA74" s="916">
        <v>0</v>
      </c>
      <c r="AB74" s="795">
        <v>0</v>
      </c>
      <c r="AC74" s="453">
        <v>0</v>
      </c>
      <c r="AD74" s="470">
        <v>0</v>
      </c>
      <c r="AE74" s="700">
        <f>+AC74</f>
        <v>0</v>
      </c>
      <c r="AF74" s="426" t="s">
        <v>1226</v>
      </c>
      <c r="AG74" s="52">
        <v>0</v>
      </c>
      <c r="AH74" s="52">
        <v>0</v>
      </c>
      <c r="AI74" s="58">
        <v>0</v>
      </c>
      <c r="AJ74" s="426" t="s">
        <v>1226</v>
      </c>
      <c r="AK74" s="243"/>
      <c r="AL74" s="222">
        <v>0</v>
      </c>
      <c r="AM74" s="223">
        <v>0</v>
      </c>
      <c r="AN74" s="181">
        <f t="shared" si="18"/>
        <v>0</v>
      </c>
      <c r="AO74" s="423" t="s">
        <v>1226</v>
      </c>
      <c r="AP74" s="223">
        <v>0</v>
      </c>
      <c r="AQ74" s="224">
        <v>0</v>
      </c>
      <c r="AR74" s="226">
        <v>0</v>
      </c>
      <c r="AS74" s="227">
        <v>0</v>
      </c>
      <c r="AT74" s="341">
        <v>0</v>
      </c>
      <c r="AU74" s="227">
        <v>0</v>
      </c>
      <c r="AV74" s="226">
        <v>0</v>
      </c>
      <c r="AW74" s="227">
        <v>0</v>
      </c>
      <c r="AX74" s="181">
        <f>+AV74</f>
        <v>0</v>
      </c>
      <c r="AY74" s="423" t="s">
        <v>1226</v>
      </c>
      <c r="AZ74" s="181">
        <f>+AX74</f>
        <v>0</v>
      </c>
      <c r="BA74" s="423" t="s">
        <v>1226</v>
      </c>
      <c r="BB74" s="185">
        <f>+AZ74</f>
        <v>0</v>
      </c>
      <c r="BC74" s="251" t="s">
        <v>1226</v>
      </c>
      <c r="BD74" s="181">
        <f>+BB74</f>
        <v>0</v>
      </c>
      <c r="BE74" s="423" t="s">
        <v>1226</v>
      </c>
      <c r="BF74" s="181">
        <f>+BD74</f>
        <v>0</v>
      </c>
      <c r="BG74" s="423" t="s">
        <v>1226</v>
      </c>
      <c r="BH74" s="185">
        <f>+BF74</f>
        <v>0</v>
      </c>
      <c r="BI74" s="423" t="s">
        <v>1226</v>
      </c>
      <c r="BJ74" s="185">
        <f>+BH74</f>
        <v>0</v>
      </c>
      <c r="BK74" s="423" t="s">
        <v>1226</v>
      </c>
      <c r="BL74" s="181">
        <f>+BJ74</f>
        <v>0</v>
      </c>
      <c r="BM74" s="426" t="s">
        <v>1226</v>
      </c>
      <c r="BN74" s="181">
        <f>+BL74</f>
        <v>0</v>
      </c>
      <c r="BO74" s="426" t="s">
        <v>1226</v>
      </c>
      <c r="BP74" s="185">
        <f>+BN74</f>
        <v>0</v>
      </c>
      <c r="BQ74" s="423" t="s">
        <v>1226</v>
      </c>
      <c r="BR74" s="245">
        <v>0</v>
      </c>
      <c r="BS74" s="246">
        <v>0</v>
      </c>
      <c r="BT74" s="244"/>
      <c r="BU74" s="245"/>
      <c r="BV74" s="246"/>
      <c r="BW74" s="245"/>
      <c r="BX74" s="245"/>
      <c r="BY74" s="245"/>
      <c r="BZ74" s="246"/>
      <c r="CA74" s="245"/>
      <c r="CB74" s="246"/>
      <c r="CC74" s="245"/>
      <c r="CD74" s="246"/>
      <c r="CE74" s="245"/>
      <c r="CF74" s="246"/>
      <c r="CG74" s="245"/>
      <c r="CH74" s="246"/>
      <c r="CI74" s="247" t="s">
        <v>150</v>
      </c>
      <c r="CJ74" s="213"/>
    </row>
    <row r="75" spans="1:91" ht="16.5">
      <c r="A75" t="s">
        <v>2533</v>
      </c>
      <c r="B75" s="61" t="s">
        <v>1610</v>
      </c>
      <c r="D75" s="213" t="s">
        <v>864</v>
      </c>
      <c r="E75" t="s">
        <v>819</v>
      </c>
      <c r="F75"/>
      <c r="G75" s="219" t="s">
        <v>202</v>
      </c>
      <c r="H75" s="390" t="s">
        <v>2419</v>
      </c>
      <c r="I75" s="10">
        <v>0</v>
      </c>
      <c r="J75" s="4">
        <v>0</v>
      </c>
      <c r="K75" s="181">
        <f>+I75</f>
        <v>0</v>
      </c>
      <c r="L75" s="426" t="s">
        <v>1226</v>
      </c>
      <c r="M75" s="181">
        <f>+K75</f>
        <v>0</v>
      </c>
      <c r="N75" s="426" t="s">
        <v>1226</v>
      </c>
      <c r="O75" s="3">
        <v>0</v>
      </c>
      <c r="P75" s="4">
        <v>0</v>
      </c>
      <c r="Q75" s="3">
        <v>0</v>
      </c>
      <c r="R75" s="10">
        <v>0</v>
      </c>
      <c r="S75" s="3">
        <v>0</v>
      </c>
      <c r="T75" s="4">
        <v>0</v>
      </c>
      <c r="U75" s="10">
        <v>0</v>
      </c>
      <c r="V75" s="10">
        <v>0</v>
      </c>
      <c r="W75" s="3">
        <v>0</v>
      </c>
      <c r="X75" s="4">
        <v>0</v>
      </c>
      <c r="Y75" s="181">
        <f>+W75</f>
        <v>0</v>
      </c>
      <c r="Z75" s="423" t="s">
        <v>1226</v>
      </c>
      <c r="AA75" s="916">
        <v>0</v>
      </c>
      <c r="AB75" s="795">
        <v>0</v>
      </c>
      <c r="AC75" s="453">
        <v>0</v>
      </c>
      <c r="AD75" s="470">
        <v>0</v>
      </c>
      <c r="AE75" s="700">
        <f>+AC75</f>
        <v>0</v>
      </c>
      <c r="AF75" s="426" t="s">
        <v>1226</v>
      </c>
      <c r="AG75" s="39">
        <v>0</v>
      </c>
      <c r="AH75" s="161">
        <v>0</v>
      </c>
      <c r="AI75" s="58">
        <v>0</v>
      </c>
      <c r="AJ75" s="426" t="s">
        <v>1226</v>
      </c>
      <c r="AK75" s="243">
        <v>42278</v>
      </c>
      <c r="AL75" s="222">
        <v>0</v>
      </c>
      <c r="AM75" s="223">
        <v>0</v>
      </c>
      <c r="AN75" s="181">
        <f t="shared" si="18"/>
        <v>0</v>
      </c>
      <c r="AO75" s="423" t="s">
        <v>1226</v>
      </c>
      <c r="AP75" s="223">
        <v>0</v>
      </c>
      <c r="AQ75" s="224">
        <v>0</v>
      </c>
      <c r="AR75" s="226">
        <v>0</v>
      </c>
      <c r="AS75" s="227">
        <v>0</v>
      </c>
      <c r="AT75" s="341">
        <v>0</v>
      </c>
      <c r="AU75" s="227">
        <v>0</v>
      </c>
      <c r="AV75" s="226">
        <v>0</v>
      </c>
      <c r="AW75" s="227">
        <v>0</v>
      </c>
      <c r="AX75" s="181">
        <f>+AV75</f>
        <v>0</v>
      </c>
      <c r="AY75" s="423" t="s">
        <v>1226</v>
      </c>
      <c r="AZ75" s="181">
        <f>+AX75</f>
        <v>0</v>
      </c>
      <c r="BA75" s="423" t="s">
        <v>1226</v>
      </c>
      <c r="BB75" s="185">
        <f>+AZ75</f>
        <v>0</v>
      </c>
      <c r="BC75" s="251" t="s">
        <v>1226</v>
      </c>
      <c r="BD75" s="181">
        <f>+BB75</f>
        <v>0</v>
      </c>
      <c r="BE75" s="423" t="s">
        <v>1226</v>
      </c>
      <c r="BF75" s="181">
        <f>+BD75</f>
        <v>0</v>
      </c>
      <c r="BG75" s="423" t="s">
        <v>1226</v>
      </c>
      <c r="BH75" s="185">
        <f>+BF75</f>
        <v>0</v>
      </c>
      <c r="BI75" s="423" t="s">
        <v>1226</v>
      </c>
      <c r="BJ75" s="226">
        <v>0</v>
      </c>
      <c r="BK75" s="227">
        <v>0</v>
      </c>
      <c r="BL75" s="181">
        <f>+BJ75</f>
        <v>0</v>
      </c>
      <c r="BM75" s="426" t="s">
        <v>1226</v>
      </c>
      <c r="BN75" s="181">
        <f>+BL75</f>
        <v>0</v>
      </c>
      <c r="BO75" s="426" t="s">
        <v>1226</v>
      </c>
      <c r="BP75" s="185">
        <f>+BN75</f>
        <v>0</v>
      </c>
      <c r="BQ75" s="423" t="s">
        <v>1226</v>
      </c>
      <c r="BR75" s="153">
        <v>0</v>
      </c>
      <c r="BS75" s="54">
        <v>0</v>
      </c>
      <c r="BT75" s="244"/>
      <c r="BU75" s="245"/>
      <c r="BV75" s="246"/>
      <c r="BW75" s="245"/>
      <c r="BX75" s="245"/>
      <c r="BY75" s="245"/>
      <c r="BZ75" s="246"/>
      <c r="CA75" s="245"/>
      <c r="CB75" s="246"/>
      <c r="CC75" s="245"/>
      <c r="CD75" s="246"/>
      <c r="CE75" s="245"/>
      <c r="CF75" s="246"/>
      <c r="CG75" s="245"/>
      <c r="CH75" s="246"/>
      <c r="CI75" s="103" t="s">
        <v>2606</v>
      </c>
      <c r="CJ75" s="213"/>
    </row>
    <row r="76" spans="1:91" ht="16.5">
      <c r="A76" t="s">
        <v>2533</v>
      </c>
      <c r="B76" s="213">
        <v>0</v>
      </c>
      <c r="D76" s="213" t="s">
        <v>864</v>
      </c>
      <c r="E76" t="s">
        <v>819</v>
      </c>
      <c r="F76"/>
      <c r="G76" s="219" t="s">
        <v>202</v>
      </c>
      <c r="H76" s="390" t="s">
        <v>2103</v>
      </c>
      <c r="I76" s="10">
        <v>2</v>
      </c>
      <c r="J76" s="4">
        <v>1</v>
      </c>
      <c r="K76" s="181" t="s">
        <v>1226</v>
      </c>
      <c r="L76" s="425">
        <f>+J76</f>
        <v>1</v>
      </c>
      <c r="M76" s="181" t="s">
        <v>1226</v>
      </c>
      <c r="N76" s="425">
        <f>+P76</f>
        <v>3</v>
      </c>
      <c r="O76" s="3">
        <v>0</v>
      </c>
      <c r="P76" s="4">
        <v>3</v>
      </c>
      <c r="Q76" s="3">
        <v>0</v>
      </c>
      <c r="R76" s="10">
        <v>3</v>
      </c>
      <c r="S76" s="3">
        <v>0</v>
      </c>
      <c r="T76" s="4">
        <v>2</v>
      </c>
      <c r="U76" s="10">
        <v>0</v>
      </c>
      <c r="V76" s="10">
        <v>3</v>
      </c>
      <c r="W76" s="3">
        <v>0</v>
      </c>
      <c r="X76" s="4">
        <v>3</v>
      </c>
      <c r="Y76" s="185">
        <f>+AA76</f>
        <v>0</v>
      </c>
      <c r="Z76" s="426">
        <f>+X76</f>
        <v>3</v>
      </c>
      <c r="AA76" s="185">
        <f>+AC76</f>
        <v>0</v>
      </c>
      <c r="AB76" s="185" t="s">
        <v>1226</v>
      </c>
      <c r="AC76" s="474">
        <v>0</v>
      </c>
      <c r="AD76" s="791">
        <v>0</v>
      </c>
      <c r="AE76" s="185">
        <f>+AG76</f>
        <v>0</v>
      </c>
      <c r="AF76" s="426" t="s">
        <v>1226</v>
      </c>
      <c r="AG76" s="52">
        <v>0</v>
      </c>
      <c r="AH76" s="52">
        <v>0</v>
      </c>
      <c r="AI76" s="58">
        <f>+AK76</f>
        <v>0</v>
      </c>
      <c r="AJ76" s="426" t="s">
        <v>1226</v>
      </c>
      <c r="AK76" s="243"/>
      <c r="AL76" s="222">
        <v>0</v>
      </c>
      <c r="AM76" s="223">
        <v>0</v>
      </c>
      <c r="AN76" s="381">
        <f t="shared" si="18"/>
        <v>0</v>
      </c>
      <c r="AO76" s="423" t="s">
        <v>1226</v>
      </c>
      <c r="AP76" s="274">
        <v>0</v>
      </c>
      <c r="AQ76" s="279">
        <v>0</v>
      </c>
      <c r="AR76" s="245">
        <v>0</v>
      </c>
      <c r="AS76" s="246">
        <v>0</v>
      </c>
      <c r="AT76" s="341">
        <v>0</v>
      </c>
      <c r="AU76" s="227">
        <v>0</v>
      </c>
      <c r="AV76" s="226">
        <v>0</v>
      </c>
      <c r="AW76" s="227">
        <v>0</v>
      </c>
      <c r="AX76" s="392">
        <f>+AZ76</f>
        <v>0</v>
      </c>
      <c r="AY76" s="166" t="s">
        <v>1226</v>
      </c>
      <c r="AZ76" s="392">
        <f>+BB76</f>
        <v>0</v>
      </c>
      <c r="BA76" s="166" t="s">
        <v>1226</v>
      </c>
      <c r="BB76" s="392">
        <f>+BD76</f>
        <v>0</v>
      </c>
      <c r="BC76" s="166" t="s">
        <v>1226</v>
      </c>
      <c r="BD76" s="164">
        <f>+BF76</f>
        <v>0</v>
      </c>
      <c r="BE76" s="164" t="s">
        <v>1226</v>
      </c>
      <c r="BF76" s="164">
        <f>+BH76</f>
        <v>0</v>
      </c>
      <c r="BG76" s="166" t="s">
        <v>1226</v>
      </c>
      <c r="BH76" s="164">
        <f>+BJ76</f>
        <v>0</v>
      </c>
      <c r="BI76" s="166" t="s">
        <v>1226</v>
      </c>
      <c r="BJ76" s="164">
        <f>+BL76</f>
        <v>0</v>
      </c>
      <c r="BK76" s="166" t="s">
        <v>1226</v>
      </c>
      <c r="BL76" s="392">
        <f>+BN76</f>
        <v>0</v>
      </c>
      <c r="BM76" s="166" t="s">
        <v>1226</v>
      </c>
      <c r="BN76" s="392">
        <v>0</v>
      </c>
      <c r="BO76" s="166" t="s">
        <v>1226</v>
      </c>
      <c r="BP76" s="249"/>
      <c r="BQ76" s="239"/>
      <c r="BR76" s="249"/>
      <c r="BS76" s="239"/>
      <c r="BT76" s="244"/>
      <c r="BU76" s="245"/>
      <c r="BV76" s="246"/>
      <c r="BW76" s="245"/>
      <c r="BX76" s="245"/>
      <c r="BY76" s="245"/>
      <c r="BZ76" s="246"/>
      <c r="CA76" s="245"/>
      <c r="CB76" s="246"/>
      <c r="CC76" s="245"/>
      <c r="CD76" s="246"/>
      <c r="CE76" s="245"/>
      <c r="CF76" s="246"/>
      <c r="CG76" s="245"/>
      <c r="CH76" s="246"/>
      <c r="CI76" s="103" t="s">
        <v>2655</v>
      </c>
      <c r="CJ76" s="213" t="s">
        <v>850</v>
      </c>
    </row>
    <row r="77" spans="1:91" ht="16.5">
      <c r="A77" t="s">
        <v>2533</v>
      </c>
      <c r="B77" s="61" t="s">
        <v>1610</v>
      </c>
      <c r="D77" s="213" t="s">
        <v>864</v>
      </c>
      <c r="E77" t="s">
        <v>819</v>
      </c>
      <c r="F77"/>
      <c r="G77" s="219" t="s">
        <v>202</v>
      </c>
      <c r="H77" s="390" t="s">
        <v>1035</v>
      </c>
      <c r="I77" s="10">
        <v>0</v>
      </c>
      <c r="J77" s="4">
        <v>0</v>
      </c>
      <c r="K77" s="39">
        <v>0</v>
      </c>
      <c r="L77" s="161">
        <v>0</v>
      </c>
      <c r="M77" s="39">
        <v>0</v>
      </c>
      <c r="N77" s="161">
        <v>0</v>
      </c>
      <c r="O77" s="3">
        <v>0</v>
      </c>
      <c r="P77" s="4">
        <v>0</v>
      </c>
      <c r="Q77" s="3">
        <v>0</v>
      </c>
      <c r="R77" s="10">
        <v>0</v>
      </c>
      <c r="S77" s="3">
        <v>0</v>
      </c>
      <c r="T77" s="4">
        <v>0</v>
      </c>
      <c r="U77" s="10">
        <v>0</v>
      </c>
      <c r="V77" s="10">
        <v>0</v>
      </c>
      <c r="W77" s="3">
        <v>0</v>
      </c>
      <c r="X77" s="4">
        <v>0</v>
      </c>
      <c r="Y77" s="181">
        <f>+AA77</f>
        <v>0</v>
      </c>
      <c r="Z77" s="426" t="s">
        <v>1226</v>
      </c>
      <c r="AA77" s="185">
        <f>+AC77</f>
        <v>0</v>
      </c>
      <c r="AB77" s="185" t="s">
        <v>1226</v>
      </c>
      <c r="AC77" s="474">
        <v>0</v>
      </c>
      <c r="AD77" s="791">
        <v>0</v>
      </c>
      <c r="AE77" s="185">
        <f>+AG77</f>
        <v>0</v>
      </c>
      <c r="AF77" s="426" t="s">
        <v>1226</v>
      </c>
      <c r="AG77" s="52">
        <v>0</v>
      </c>
      <c r="AH77" s="52">
        <v>0</v>
      </c>
      <c r="AI77" s="58">
        <f>+AK77</f>
        <v>0</v>
      </c>
      <c r="AJ77" s="426" t="s">
        <v>1226</v>
      </c>
      <c r="AK77" s="243"/>
      <c r="AL77" s="222">
        <v>0</v>
      </c>
      <c r="AM77" s="223">
        <v>0</v>
      </c>
      <c r="AN77" s="238">
        <f t="shared" si="18"/>
        <v>0</v>
      </c>
      <c r="AO77" s="239" t="s">
        <v>1226</v>
      </c>
      <c r="AP77" s="223">
        <v>0</v>
      </c>
      <c r="AQ77" s="224">
        <v>0</v>
      </c>
      <c r="AR77" s="226">
        <v>0</v>
      </c>
      <c r="AS77" s="227">
        <v>0</v>
      </c>
      <c r="AT77" s="226">
        <v>0</v>
      </c>
      <c r="AU77" s="227">
        <v>0</v>
      </c>
      <c r="AV77" s="226">
        <v>0</v>
      </c>
      <c r="AW77" s="227">
        <v>0</v>
      </c>
      <c r="AX77" s="392">
        <f>+AZ77</f>
        <v>0</v>
      </c>
      <c r="AY77" s="166" t="s">
        <v>1226</v>
      </c>
      <c r="AZ77" s="392">
        <f>+BB77</f>
        <v>0</v>
      </c>
      <c r="BA77" s="166" t="s">
        <v>1226</v>
      </c>
      <c r="BB77" s="392">
        <f>+BD77</f>
        <v>0</v>
      </c>
      <c r="BC77" s="166" t="s">
        <v>1226</v>
      </c>
      <c r="BD77" s="392">
        <f>+BF77</f>
        <v>0</v>
      </c>
      <c r="BE77" s="166" t="s">
        <v>1226</v>
      </c>
      <c r="BF77" s="392">
        <f>+BH77</f>
        <v>0</v>
      </c>
      <c r="BG77" s="166" t="s">
        <v>1226</v>
      </c>
      <c r="BH77" s="164">
        <f>+BJ77</f>
        <v>0</v>
      </c>
      <c r="BI77" s="166" t="s">
        <v>1226</v>
      </c>
      <c r="BJ77" s="164">
        <f>+BL77</f>
        <v>0</v>
      </c>
      <c r="BK77" s="166" t="s">
        <v>1226</v>
      </c>
      <c r="BL77" s="392">
        <f>+BN77</f>
        <v>0</v>
      </c>
      <c r="BM77" s="166" t="s">
        <v>1226</v>
      </c>
      <c r="BN77" s="392">
        <v>0</v>
      </c>
      <c r="BO77" s="166" t="s">
        <v>1226</v>
      </c>
      <c r="BP77" s="249"/>
      <c r="BQ77" s="239"/>
      <c r="BR77" s="249"/>
      <c r="BS77" s="239"/>
      <c r="BT77" s="244"/>
      <c r="BU77" s="245"/>
      <c r="BV77" s="246"/>
      <c r="BW77" s="245"/>
      <c r="BX77" s="245"/>
      <c r="BY77" s="245"/>
      <c r="BZ77" s="246"/>
      <c r="CA77" s="245"/>
      <c r="CB77" s="246"/>
      <c r="CC77" s="245"/>
      <c r="CD77" s="246"/>
      <c r="CE77" s="245"/>
      <c r="CF77" s="246"/>
      <c r="CG77" s="245"/>
      <c r="CH77" s="246"/>
      <c r="CI77" s="247" t="s">
        <v>153</v>
      </c>
    </row>
    <row r="78" spans="1:91" ht="16.5">
      <c r="A78" t="s">
        <v>2533</v>
      </c>
      <c r="B78" s="213">
        <v>0</v>
      </c>
      <c r="D78" s="213" t="s">
        <v>864</v>
      </c>
      <c r="E78" s="213" t="s">
        <v>821</v>
      </c>
      <c r="G78" s="219" t="s">
        <v>202</v>
      </c>
      <c r="H78" s="390" t="s">
        <v>2104</v>
      </c>
      <c r="I78" s="10">
        <v>0</v>
      </c>
      <c r="J78" s="4">
        <v>0</v>
      </c>
      <c r="K78" s="39">
        <v>0</v>
      </c>
      <c r="L78" s="161">
        <v>0</v>
      </c>
      <c r="M78" s="39">
        <v>0</v>
      </c>
      <c r="N78" s="161">
        <v>0</v>
      </c>
      <c r="O78" s="3">
        <v>0</v>
      </c>
      <c r="P78" s="4">
        <v>0</v>
      </c>
      <c r="Q78" s="3">
        <v>0</v>
      </c>
      <c r="R78" s="10">
        <v>0</v>
      </c>
      <c r="S78" s="3">
        <v>0</v>
      </c>
      <c r="T78" s="4">
        <v>0</v>
      </c>
      <c r="U78" s="10">
        <v>0</v>
      </c>
      <c r="V78" s="10">
        <v>0</v>
      </c>
      <c r="W78" s="3">
        <v>0</v>
      </c>
      <c r="X78" s="4">
        <v>0</v>
      </c>
      <c r="Y78" s="181">
        <f>+AA78</f>
        <v>0</v>
      </c>
      <c r="Z78" s="426" t="s">
        <v>1226</v>
      </c>
      <c r="AA78" s="185">
        <f>+AC78</f>
        <v>0</v>
      </c>
      <c r="AB78" s="185" t="s">
        <v>1226</v>
      </c>
      <c r="AC78" s="474">
        <v>0</v>
      </c>
      <c r="AD78" s="791">
        <v>0</v>
      </c>
      <c r="AE78" s="181">
        <f>+AG78</f>
        <v>0</v>
      </c>
      <c r="AF78" s="426" t="s">
        <v>1226</v>
      </c>
      <c r="AG78" s="52">
        <v>0</v>
      </c>
      <c r="AH78" s="52">
        <v>0</v>
      </c>
      <c r="AI78" s="58">
        <f>+AK78</f>
        <v>0</v>
      </c>
      <c r="AJ78" s="426" t="s">
        <v>1226</v>
      </c>
      <c r="AK78" s="243"/>
      <c r="AL78" s="222">
        <v>0</v>
      </c>
      <c r="AM78" s="223">
        <v>0</v>
      </c>
      <c r="AN78" s="238">
        <f t="shared" si="18"/>
        <v>0</v>
      </c>
      <c r="AO78" s="239" t="s">
        <v>1226</v>
      </c>
      <c r="AP78" s="223">
        <v>0</v>
      </c>
      <c r="AQ78" s="224">
        <v>0</v>
      </c>
      <c r="AR78" s="236">
        <v>0</v>
      </c>
      <c r="AS78" s="239" t="s">
        <v>1226</v>
      </c>
      <c r="AT78" s="226">
        <v>0</v>
      </c>
      <c r="AU78" s="227">
        <v>0</v>
      </c>
      <c r="AV78" s="226">
        <v>0</v>
      </c>
      <c r="AW78" s="227">
        <v>0</v>
      </c>
      <c r="AX78" s="392">
        <f>+AZ78</f>
        <v>0</v>
      </c>
      <c r="AY78" s="166" t="s">
        <v>1226</v>
      </c>
      <c r="AZ78" s="392">
        <f>+BB78</f>
        <v>0</v>
      </c>
      <c r="BA78" s="166" t="s">
        <v>1226</v>
      </c>
      <c r="BB78" s="392">
        <f>+BD78</f>
        <v>0</v>
      </c>
      <c r="BC78" s="166" t="s">
        <v>1226</v>
      </c>
      <c r="BD78" s="392">
        <f>+BF78</f>
        <v>0</v>
      </c>
      <c r="BE78" s="166" t="s">
        <v>1226</v>
      </c>
      <c r="BF78" s="392">
        <f>+BH78</f>
        <v>0</v>
      </c>
      <c r="BG78" s="166" t="s">
        <v>1226</v>
      </c>
      <c r="BH78" s="164">
        <f>+BJ78</f>
        <v>0</v>
      </c>
      <c r="BI78" s="166" t="s">
        <v>1226</v>
      </c>
      <c r="BJ78" s="164">
        <f>+BL78</f>
        <v>0</v>
      </c>
      <c r="BK78" s="166" t="s">
        <v>1226</v>
      </c>
      <c r="BL78" s="392">
        <f>+BN78</f>
        <v>0</v>
      </c>
      <c r="BM78" s="166" t="s">
        <v>1226</v>
      </c>
      <c r="BN78" s="392">
        <v>0</v>
      </c>
      <c r="BO78" s="166" t="s">
        <v>1226</v>
      </c>
      <c r="BP78" s="249"/>
      <c r="BQ78" s="239"/>
      <c r="BR78" s="249"/>
      <c r="BS78" s="239"/>
      <c r="BT78" s="244"/>
      <c r="BU78" s="245"/>
      <c r="BV78" s="246"/>
      <c r="BW78" s="245"/>
      <c r="BX78" s="245"/>
      <c r="BY78" s="245"/>
      <c r="BZ78" s="246"/>
      <c r="CA78" s="245"/>
      <c r="CB78" s="246"/>
      <c r="CC78" s="245"/>
      <c r="CD78" s="246"/>
      <c r="CE78" s="245"/>
      <c r="CF78" s="246"/>
      <c r="CG78" s="245"/>
      <c r="CH78" s="246"/>
      <c r="CI78" s="233">
        <v>2017</v>
      </c>
      <c r="CJ78" s="385"/>
    </row>
    <row r="79" spans="1:91" ht="16.5">
      <c r="A79" t="s">
        <v>2533</v>
      </c>
      <c r="B79" s="213">
        <v>0</v>
      </c>
      <c r="D79" s="213" t="s">
        <v>864</v>
      </c>
      <c r="E79" s="213" t="s">
        <v>821</v>
      </c>
      <c r="G79" s="219" t="s">
        <v>202</v>
      </c>
      <c r="H79" s="390" t="s">
        <v>2105</v>
      </c>
      <c r="I79" s="10">
        <v>0</v>
      </c>
      <c r="J79" s="4">
        <v>0</v>
      </c>
      <c r="K79" s="58">
        <f>+I79</f>
        <v>0</v>
      </c>
      <c r="L79" s="426" t="s">
        <v>1226</v>
      </c>
      <c r="M79" s="58">
        <f>+K79</f>
        <v>0</v>
      </c>
      <c r="N79" s="426" t="s">
        <v>1226</v>
      </c>
      <c r="O79" s="3">
        <v>0</v>
      </c>
      <c r="P79" s="4">
        <v>0</v>
      </c>
      <c r="Q79" s="3">
        <v>0</v>
      </c>
      <c r="R79" s="10">
        <v>0</v>
      </c>
      <c r="S79" s="3">
        <v>0</v>
      </c>
      <c r="T79" s="4">
        <v>0</v>
      </c>
      <c r="U79" s="10">
        <v>0</v>
      </c>
      <c r="V79" s="10">
        <v>0</v>
      </c>
      <c r="W79" s="3">
        <v>0</v>
      </c>
      <c r="X79" s="4">
        <v>0</v>
      </c>
      <c r="Y79" s="181">
        <f>+AA79</f>
        <v>0</v>
      </c>
      <c r="Z79" s="426" t="s">
        <v>1226</v>
      </c>
      <c r="AA79" s="185">
        <f>+AC79</f>
        <v>0</v>
      </c>
      <c r="AB79" s="185" t="s">
        <v>1226</v>
      </c>
      <c r="AC79" s="474">
        <v>0</v>
      </c>
      <c r="AD79" s="791">
        <v>0</v>
      </c>
      <c r="AE79" s="185">
        <f>+AG79</f>
        <v>0</v>
      </c>
      <c r="AF79" s="426" t="s">
        <v>1226</v>
      </c>
      <c r="AG79" s="52">
        <v>0</v>
      </c>
      <c r="AH79" s="52">
        <v>0</v>
      </c>
      <c r="AI79" s="58">
        <f>+AK79</f>
        <v>0</v>
      </c>
      <c r="AJ79" s="426" t="s">
        <v>1226</v>
      </c>
      <c r="AK79" s="243"/>
      <c r="AL79" s="222">
        <v>0</v>
      </c>
      <c r="AM79" s="223">
        <v>0</v>
      </c>
      <c r="AN79" s="238">
        <f t="shared" si="18"/>
        <v>0</v>
      </c>
      <c r="AO79" s="239" t="s">
        <v>1226</v>
      </c>
      <c r="AP79" s="223">
        <v>0</v>
      </c>
      <c r="AQ79" s="224">
        <v>0</v>
      </c>
      <c r="AR79" s="226">
        <v>0</v>
      </c>
      <c r="AS79" s="227">
        <v>0</v>
      </c>
      <c r="AT79" s="226">
        <v>0</v>
      </c>
      <c r="AU79" s="227">
        <v>0</v>
      </c>
      <c r="AV79" s="226">
        <v>0</v>
      </c>
      <c r="AW79" s="227">
        <v>0</v>
      </c>
      <c r="AX79" s="392">
        <f>+AZ79</f>
        <v>0</v>
      </c>
      <c r="AY79" s="166" t="s">
        <v>1226</v>
      </c>
      <c r="AZ79" s="392">
        <f>+BB79</f>
        <v>0</v>
      </c>
      <c r="BA79" s="166" t="s">
        <v>1226</v>
      </c>
      <c r="BB79" s="392">
        <f>+BD79</f>
        <v>0</v>
      </c>
      <c r="BC79" s="166" t="s">
        <v>1226</v>
      </c>
      <c r="BD79" s="392">
        <f>+BF79</f>
        <v>0</v>
      </c>
      <c r="BE79" s="166" t="s">
        <v>1226</v>
      </c>
      <c r="BF79" s="392">
        <f>+BH79</f>
        <v>0</v>
      </c>
      <c r="BG79" s="166" t="s">
        <v>1226</v>
      </c>
      <c r="BH79" s="164">
        <f>+BJ79</f>
        <v>0</v>
      </c>
      <c r="BI79" s="166" t="s">
        <v>1226</v>
      </c>
      <c r="BJ79" s="164">
        <f>+BL79</f>
        <v>0</v>
      </c>
      <c r="BK79" s="166" t="s">
        <v>1226</v>
      </c>
      <c r="BL79" s="392">
        <f>+BN79</f>
        <v>0</v>
      </c>
      <c r="BM79" s="166" t="s">
        <v>1226</v>
      </c>
      <c r="BN79" s="392">
        <v>0</v>
      </c>
      <c r="BO79" s="166" t="s">
        <v>1226</v>
      </c>
      <c r="BP79" s="249"/>
      <c r="BQ79" s="239"/>
      <c r="BR79" s="249"/>
      <c r="BS79" s="239"/>
      <c r="BT79" s="244"/>
      <c r="BU79" s="245"/>
      <c r="BV79" s="246"/>
      <c r="BW79" s="245"/>
      <c r="BX79" s="245"/>
      <c r="BY79" s="245"/>
      <c r="BZ79" s="246"/>
      <c r="CA79" s="245"/>
      <c r="CB79" s="246"/>
      <c r="CC79" s="245"/>
      <c r="CD79" s="246"/>
      <c r="CE79" s="245"/>
      <c r="CF79" s="246"/>
      <c r="CG79" s="245"/>
      <c r="CH79" s="246"/>
      <c r="CI79" s="233">
        <v>2017</v>
      </c>
      <c r="CJ79" s="213" t="s">
        <v>851</v>
      </c>
    </row>
    <row r="80" spans="1:91" ht="16.5">
      <c r="A80" t="s">
        <v>2533</v>
      </c>
      <c r="B80" s="213">
        <v>10278</v>
      </c>
      <c r="D80" s="213" t="s">
        <v>864</v>
      </c>
      <c r="E80" s="213" t="s">
        <v>822</v>
      </c>
      <c r="G80" s="219" t="s">
        <v>215</v>
      </c>
      <c r="H80" s="390" t="s">
        <v>1806</v>
      </c>
      <c r="I80" s="236">
        <f>+K80</f>
        <v>0</v>
      </c>
      <c r="J80" s="239" t="s">
        <v>1226</v>
      </c>
      <c r="K80" s="278">
        <v>0</v>
      </c>
      <c r="L80" s="279">
        <v>0</v>
      </c>
      <c r="M80" s="278">
        <v>0</v>
      </c>
      <c r="N80" s="279">
        <v>0</v>
      </c>
      <c r="O80" s="238">
        <f>+Q80</f>
        <v>0</v>
      </c>
      <c r="P80" s="239" t="s">
        <v>1226</v>
      </c>
      <c r="Q80" s="392">
        <f>+S80</f>
        <v>0</v>
      </c>
      <c r="R80" s="164" t="s">
        <v>1226</v>
      </c>
      <c r="S80" s="222">
        <v>0</v>
      </c>
      <c r="T80" s="224">
        <v>0</v>
      </c>
      <c r="U80" s="164">
        <f>+S80</f>
        <v>0</v>
      </c>
      <c r="V80" s="164" t="s">
        <v>1226</v>
      </c>
      <c r="W80" s="222">
        <v>1</v>
      </c>
      <c r="X80" s="224">
        <v>0</v>
      </c>
      <c r="Y80" s="381">
        <f>+AA80</f>
        <v>1</v>
      </c>
      <c r="Z80" s="423" t="s">
        <v>1226</v>
      </c>
      <c r="AA80" s="278">
        <v>1</v>
      </c>
      <c r="AB80" s="274">
        <v>0</v>
      </c>
      <c r="AC80" s="437">
        <v>1</v>
      </c>
      <c r="AD80" s="438">
        <v>0</v>
      </c>
      <c r="AE80" s="258">
        <v>1</v>
      </c>
      <c r="AF80" s="259">
        <v>0</v>
      </c>
      <c r="AG80" s="278">
        <v>1</v>
      </c>
      <c r="AH80" s="279">
        <v>0</v>
      </c>
      <c r="AI80" s="238">
        <v>0</v>
      </c>
      <c r="AJ80" s="239" t="s">
        <v>1226</v>
      </c>
      <c r="AK80" s="261"/>
      <c r="AL80" s="222">
        <v>0</v>
      </c>
      <c r="AM80" s="223">
        <v>0</v>
      </c>
      <c r="AN80" s="278">
        <v>0</v>
      </c>
      <c r="AO80" s="279">
        <v>0</v>
      </c>
      <c r="AP80" s="185">
        <f>+AN80</f>
        <v>0</v>
      </c>
      <c r="AQ80" s="426" t="s">
        <v>1226</v>
      </c>
      <c r="AR80" s="185">
        <f>+AP80</f>
        <v>0</v>
      </c>
      <c r="AS80" s="426" t="s">
        <v>1226</v>
      </c>
      <c r="AT80" s="226">
        <v>0</v>
      </c>
      <c r="AU80" s="227">
        <v>0</v>
      </c>
      <c r="AV80" s="226">
        <v>0</v>
      </c>
      <c r="AW80" s="227">
        <v>0</v>
      </c>
      <c r="AX80" s="392">
        <v>0</v>
      </c>
      <c r="AY80" s="166" t="s">
        <v>1226</v>
      </c>
      <c r="AZ80" s="392">
        <v>0</v>
      </c>
      <c r="BA80" s="166" t="s">
        <v>1226</v>
      </c>
      <c r="BB80" s="164">
        <v>0</v>
      </c>
      <c r="BC80" s="239" t="s">
        <v>1226</v>
      </c>
      <c r="BD80" s="392">
        <v>0</v>
      </c>
      <c r="BE80" s="166" t="s">
        <v>1226</v>
      </c>
      <c r="BF80" s="392">
        <v>0</v>
      </c>
      <c r="BG80" s="166" t="s">
        <v>1226</v>
      </c>
      <c r="BH80" s="164">
        <v>0</v>
      </c>
      <c r="BI80" s="166" t="s">
        <v>1226</v>
      </c>
      <c r="BJ80" s="226">
        <v>2</v>
      </c>
      <c r="BK80" s="227">
        <v>0</v>
      </c>
      <c r="BL80" s="392">
        <f t="shared" ref="BL80:BL85" si="19">+BJ80</f>
        <v>2</v>
      </c>
      <c r="BM80" s="239" t="s">
        <v>1226</v>
      </c>
      <c r="BN80" s="951">
        <v>1</v>
      </c>
      <c r="BO80" s="241">
        <v>0</v>
      </c>
      <c r="BP80" s="249"/>
      <c r="BQ80" s="239"/>
      <c r="BR80" s="249"/>
      <c r="BS80" s="239"/>
      <c r="BT80" s="262"/>
      <c r="BU80" s="245"/>
      <c r="BV80" s="246"/>
      <c r="BW80" s="245"/>
      <c r="BX80" s="245"/>
      <c r="BY80" s="245"/>
      <c r="BZ80" s="246"/>
      <c r="CA80" s="245"/>
      <c r="CB80" s="246"/>
      <c r="CC80" s="245"/>
      <c r="CD80" s="246"/>
      <c r="CE80" s="245"/>
      <c r="CF80" s="246"/>
      <c r="CG80" s="245"/>
      <c r="CH80" s="246"/>
      <c r="CI80" s="247" t="s">
        <v>150</v>
      </c>
      <c r="CJ80" s="235" t="s">
        <v>554</v>
      </c>
      <c r="CK80" s="235"/>
      <c r="CM80" s="237">
        <f>MAX(I80:AJ80)</f>
        <v>1</v>
      </c>
    </row>
    <row r="81" spans="1:91" ht="16.5">
      <c r="A81" t="s">
        <v>2533</v>
      </c>
      <c r="B81" s="213">
        <v>0</v>
      </c>
      <c r="D81" s="213" t="s">
        <v>864</v>
      </c>
      <c r="E81" s="213" t="s">
        <v>871</v>
      </c>
      <c r="G81" s="219" t="s">
        <v>215</v>
      </c>
      <c r="H81" s="390" t="s">
        <v>1807</v>
      </c>
      <c r="I81" s="223">
        <v>0</v>
      </c>
      <c r="J81" s="259">
        <v>0</v>
      </c>
      <c r="K81" s="278">
        <v>0</v>
      </c>
      <c r="L81" s="311">
        <v>0</v>
      </c>
      <c r="M81" s="278">
        <v>0</v>
      </c>
      <c r="N81" s="311">
        <v>0</v>
      </c>
      <c r="O81" s="266">
        <v>9</v>
      </c>
      <c r="P81" s="308">
        <v>0</v>
      </c>
      <c r="Q81" s="222">
        <v>0</v>
      </c>
      <c r="R81" s="258">
        <v>0</v>
      </c>
      <c r="S81" s="222">
        <v>0</v>
      </c>
      <c r="T81" s="259">
        <v>0</v>
      </c>
      <c r="U81" s="164">
        <f>+S81</f>
        <v>0</v>
      </c>
      <c r="V81" s="164" t="s">
        <v>1226</v>
      </c>
      <c r="W81" s="222">
        <v>0</v>
      </c>
      <c r="X81" s="224">
        <v>0</v>
      </c>
      <c r="Y81" s="181">
        <v>0</v>
      </c>
      <c r="Z81" s="426" t="s">
        <v>1226</v>
      </c>
      <c r="AA81" s="185">
        <v>0</v>
      </c>
      <c r="AB81" s="185" t="s">
        <v>1226</v>
      </c>
      <c r="AC81" s="437">
        <v>0</v>
      </c>
      <c r="AD81" s="438">
        <v>0</v>
      </c>
      <c r="AE81" s="258">
        <v>0</v>
      </c>
      <c r="AF81" s="259">
        <v>0</v>
      </c>
      <c r="AG81" s="222">
        <v>0</v>
      </c>
      <c r="AH81" s="224">
        <v>0</v>
      </c>
      <c r="AI81" s="307">
        <v>0</v>
      </c>
      <c r="AJ81" s="259">
        <v>0</v>
      </c>
      <c r="AK81" s="261"/>
      <c r="AL81" s="222">
        <v>0</v>
      </c>
      <c r="AM81" s="223">
        <v>0</v>
      </c>
      <c r="AN81" s="278">
        <v>0</v>
      </c>
      <c r="AO81" s="279">
        <v>0</v>
      </c>
      <c r="AP81" s="185">
        <f>+AN81</f>
        <v>0</v>
      </c>
      <c r="AQ81" s="426" t="s">
        <v>1226</v>
      </c>
      <c r="AR81" s="185">
        <f>+AP81</f>
        <v>0</v>
      </c>
      <c r="AS81" s="426" t="s">
        <v>1226</v>
      </c>
      <c r="AT81" s="226">
        <v>0</v>
      </c>
      <c r="AU81" s="227">
        <v>0</v>
      </c>
      <c r="AV81" s="226">
        <v>0</v>
      </c>
      <c r="AW81" s="227">
        <v>0</v>
      </c>
      <c r="AX81" s="392">
        <v>0</v>
      </c>
      <c r="AY81" s="166" t="s">
        <v>1226</v>
      </c>
      <c r="AZ81" s="392">
        <v>0</v>
      </c>
      <c r="BA81" s="166" t="s">
        <v>1226</v>
      </c>
      <c r="BB81" s="392">
        <v>0</v>
      </c>
      <c r="BC81" s="239" t="s">
        <v>1226</v>
      </c>
      <c r="BD81" s="392">
        <v>0</v>
      </c>
      <c r="BE81" s="166" t="s">
        <v>1226</v>
      </c>
      <c r="BF81" s="392">
        <v>0</v>
      </c>
      <c r="BG81" s="166" t="s">
        <v>1226</v>
      </c>
      <c r="BH81" s="164">
        <v>0</v>
      </c>
      <c r="BI81" s="166">
        <v>0</v>
      </c>
      <c r="BJ81" s="164">
        <v>0</v>
      </c>
      <c r="BK81" s="239" t="s">
        <v>1226</v>
      </c>
      <c r="BL81" s="392">
        <f t="shared" si="19"/>
        <v>0</v>
      </c>
      <c r="BM81" s="239" t="s">
        <v>1226</v>
      </c>
      <c r="BN81" s="392">
        <v>0</v>
      </c>
      <c r="BO81" s="166" t="s">
        <v>1226</v>
      </c>
      <c r="BP81" s="249"/>
      <c r="BQ81" s="239"/>
      <c r="BR81" s="249"/>
      <c r="BS81" s="239"/>
      <c r="BT81" s="262"/>
      <c r="BU81" s="245"/>
      <c r="BV81" s="246"/>
      <c r="BW81" s="245"/>
      <c r="BX81" s="245"/>
      <c r="BY81" s="245"/>
      <c r="BZ81" s="246"/>
      <c r="CA81" s="245"/>
      <c r="CB81" s="246"/>
      <c r="CC81" s="245"/>
      <c r="CD81" s="246"/>
      <c r="CE81" s="245"/>
      <c r="CF81" s="246"/>
      <c r="CG81" s="245"/>
      <c r="CH81" s="246"/>
      <c r="CI81" s="247"/>
      <c r="CJ81" s="235"/>
      <c r="CK81" s="235"/>
      <c r="CM81" s="237"/>
    </row>
    <row r="82" spans="1:91" ht="16.5">
      <c r="A82" t="s">
        <v>2533</v>
      </c>
      <c r="B82" s="213">
        <v>0</v>
      </c>
      <c r="D82" s="213" t="s">
        <v>864</v>
      </c>
      <c r="E82" s="213" t="s">
        <v>819</v>
      </c>
      <c r="G82" s="219" t="s">
        <v>215</v>
      </c>
      <c r="H82" s="390" t="s">
        <v>1187</v>
      </c>
      <c r="I82" s="223">
        <v>0</v>
      </c>
      <c r="J82" s="259">
        <v>0</v>
      </c>
      <c r="K82" s="278">
        <v>0</v>
      </c>
      <c r="L82" s="311">
        <v>0</v>
      </c>
      <c r="M82" s="278">
        <v>0</v>
      </c>
      <c r="N82" s="311">
        <v>0</v>
      </c>
      <c r="O82" s="223">
        <v>0</v>
      </c>
      <c r="P82" s="259">
        <v>0</v>
      </c>
      <c r="Q82" s="223">
        <v>0</v>
      </c>
      <c r="R82" s="258">
        <v>0</v>
      </c>
      <c r="S82" s="222">
        <v>0</v>
      </c>
      <c r="T82" s="259">
        <v>0</v>
      </c>
      <c r="U82" s="164">
        <f>+S82</f>
        <v>0</v>
      </c>
      <c r="V82" s="164" t="s">
        <v>1226</v>
      </c>
      <c r="W82" s="222">
        <v>0</v>
      </c>
      <c r="X82" s="224">
        <v>0</v>
      </c>
      <c r="Y82" s="181">
        <v>0</v>
      </c>
      <c r="Z82" s="426" t="s">
        <v>1226</v>
      </c>
      <c r="AA82" s="185">
        <v>0</v>
      </c>
      <c r="AB82" s="185" t="s">
        <v>1226</v>
      </c>
      <c r="AC82" s="437">
        <v>0</v>
      </c>
      <c r="AD82" s="438">
        <v>0</v>
      </c>
      <c r="AE82" s="258">
        <v>0</v>
      </c>
      <c r="AF82" s="259">
        <v>0</v>
      </c>
      <c r="AG82" s="223">
        <v>0</v>
      </c>
      <c r="AH82" s="224">
        <v>0</v>
      </c>
      <c r="AI82" s="307">
        <v>0</v>
      </c>
      <c r="AJ82" s="259">
        <v>0</v>
      </c>
      <c r="AK82" s="261"/>
      <c r="AL82" s="222">
        <v>0</v>
      </c>
      <c r="AM82" s="223">
        <v>0</v>
      </c>
      <c r="AN82" s="278">
        <v>0</v>
      </c>
      <c r="AO82" s="279">
        <v>0</v>
      </c>
      <c r="AP82" s="185">
        <f>+AN82</f>
        <v>0</v>
      </c>
      <c r="AQ82" s="426" t="s">
        <v>1226</v>
      </c>
      <c r="AR82" s="185">
        <f>+AP82</f>
        <v>0</v>
      </c>
      <c r="AS82" s="426" t="s">
        <v>1226</v>
      </c>
      <c r="AT82" s="226">
        <v>0</v>
      </c>
      <c r="AU82" s="227">
        <v>0</v>
      </c>
      <c r="AV82" s="226">
        <v>0</v>
      </c>
      <c r="AW82" s="227">
        <v>0</v>
      </c>
      <c r="AX82" s="392">
        <v>0</v>
      </c>
      <c r="AY82" s="166" t="s">
        <v>1226</v>
      </c>
      <c r="AZ82" s="392">
        <v>0</v>
      </c>
      <c r="BA82" s="166" t="s">
        <v>1226</v>
      </c>
      <c r="BB82" s="392">
        <v>0</v>
      </c>
      <c r="BC82" s="239" t="s">
        <v>1226</v>
      </c>
      <c r="BD82" s="392">
        <v>0</v>
      </c>
      <c r="BE82" s="166" t="s">
        <v>1226</v>
      </c>
      <c r="BF82" s="392">
        <v>0</v>
      </c>
      <c r="BG82" s="166" t="s">
        <v>1226</v>
      </c>
      <c r="BH82" s="392">
        <v>0</v>
      </c>
      <c r="BI82" s="166" t="s">
        <v>1226</v>
      </c>
      <c r="BJ82" s="164">
        <v>0</v>
      </c>
      <c r="BK82" s="239" t="s">
        <v>1226</v>
      </c>
      <c r="BL82" s="392">
        <f t="shared" si="19"/>
        <v>0</v>
      </c>
      <c r="BM82" s="239" t="s">
        <v>1226</v>
      </c>
      <c r="BN82" s="392">
        <v>0</v>
      </c>
      <c r="BO82" s="166" t="s">
        <v>1226</v>
      </c>
      <c r="BP82" s="249"/>
      <c r="BQ82" s="239"/>
      <c r="BR82" s="249"/>
      <c r="BS82" s="239"/>
      <c r="BT82" s="262"/>
      <c r="BU82" s="245"/>
      <c r="BV82" s="246"/>
      <c r="BW82" s="245"/>
      <c r="BX82" s="245"/>
      <c r="BY82" s="245"/>
      <c r="BZ82" s="246"/>
      <c r="CA82" s="245">
        <v>2</v>
      </c>
      <c r="CB82" s="246">
        <v>0</v>
      </c>
      <c r="CC82" s="245"/>
      <c r="CD82" s="246"/>
      <c r="CE82" s="245"/>
      <c r="CF82" s="246"/>
      <c r="CG82" s="245"/>
      <c r="CH82" s="246"/>
      <c r="CI82" s="247"/>
      <c r="CJ82" s="235"/>
      <c r="CK82" s="235"/>
      <c r="CM82" s="237">
        <f t="shared" ref="CM82:CM87" si="20">MAX(I82:AJ82)</f>
        <v>0</v>
      </c>
    </row>
    <row r="83" spans="1:91" ht="16.5">
      <c r="A83" t="s">
        <v>2533</v>
      </c>
      <c r="B83" s="213">
        <v>10018</v>
      </c>
      <c r="D83" s="213" t="s">
        <v>864</v>
      </c>
      <c r="E83" s="213" t="s">
        <v>819</v>
      </c>
      <c r="G83" s="219" t="s">
        <v>200</v>
      </c>
      <c r="H83" s="390" t="s">
        <v>1765</v>
      </c>
      <c r="I83" s="223">
        <v>1</v>
      </c>
      <c r="J83" s="224">
        <v>2</v>
      </c>
      <c r="K83" s="222">
        <v>3</v>
      </c>
      <c r="L83" s="224">
        <v>3</v>
      </c>
      <c r="M83" s="222">
        <v>2</v>
      </c>
      <c r="N83" s="224">
        <v>1</v>
      </c>
      <c r="O83" s="223">
        <v>2</v>
      </c>
      <c r="P83" s="224">
        <v>1</v>
      </c>
      <c r="Q83" s="223">
        <v>2</v>
      </c>
      <c r="R83" s="223">
        <v>1</v>
      </c>
      <c r="S83" s="222">
        <v>1</v>
      </c>
      <c r="T83" s="224">
        <v>0</v>
      </c>
      <c r="U83" s="223">
        <v>2</v>
      </c>
      <c r="V83" s="223">
        <v>1</v>
      </c>
      <c r="W83" s="222">
        <v>1</v>
      </c>
      <c r="X83" s="224">
        <v>0</v>
      </c>
      <c r="Y83" s="181">
        <f>+W83</f>
        <v>1</v>
      </c>
      <c r="Z83" s="426" t="s">
        <v>1226</v>
      </c>
      <c r="AA83" s="185">
        <f>+AC83</f>
        <v>3</v>
      </c>
      <c r="AB83" s="185" t="s">
        <v>1226</v>
      </c>
      <c r="AC83" s="437">
        <v>3</v>
      </c>
      <c r="AD83" s="438">
        <v>0</v>
      </c>
      <c r="AE83" s="223">
        <v>1</v>
      </c>
      <c r="AF83" s="224">
        <v>0</v>
      </c>
      <c r="AG83" s="223">
        <v>2</v>
      </c>
      <c r="AH83" s="224">
        <v>0</v>
      </c>
      <c r="AI83" s="223">
        <v>3</v>
      </c>
      <c r="AJ83" s="224">
        <v>0</v>
      </c>
      <c r="AK83" s="261"/>
      <c r="AL83" s="222">
        <v>2</v>
      </c>
      <c r="AM83" s="223">
        <v>0</v>
      </c>
      <c r="AN83" s="278">
        <v>1</v>
      </c>
      <c r="AO83" s="279">
        <v>0</v>
      </c>
      <c r="AP83" s="185">
        <f>+AN83</f>
        <v>1</v>
      </c>
      <c r="AQ83" s="423" t="s">
        <v>1226</v>
      </c>
      <c r="AR83" s="226">
        <v>3</v>
      </c>
      <c r="AS83" s="227">
        <v>3</v>
      </c>
      <c r="AT83" s="226">
        <v>5</v>
      </c>
      <c r="AU83" s="227">
        <v>0</v>
      </c>
      <c r="AV83" s="226">
        <v>5</v>
      </c>
      <c r="AW83" s="227">
        <v>0</v>
      </c>
      <c r="AX83" s="392">
        <f>+AZ83</f>
        <v>4</v>
      </c>
      <c r="AY83" s="166" t="s">
        <v>1226</v>
      </c>
      <c r="AZ83" s="392">
        <f>+BB83</f>
        <v>4</v>
      </c>
      <c r="BA83" s="166" t="s">
        <v>1226</v>
      </c>
      <c r="BB83" s="392">
        <f>+BD83</f>
        <v>4</v>
      </c>
      <c r="BC83" s="166" t="s">
        <v>1226</v>
      </c>
      <c r="BD83" s="392">
        <f>+BF83</f>
        <v>4</v>
      </c>
      <c r="BE83" s="166" t="s">
        <v>1226</v>
      </c>
      <c r="BF83" s="392">
        <f>+BH83</f>
        <v>4</v>
      </c>
      <c r="BG83" s="166" t="s">
        <v>1226</v>
      </c>
      <c r="BH83" s="341">
        <v>4</v>
      </c>
      <c r="BI83" s="227">
        <v>0</v>
      </c>
      <c r="BJ83" s="185">
        <f>+BH83</f>
        <v>4</v>
      </c>
      <c r="BK83" s="423" t="s">
        <v>1226</v>
      </c>
      <c r="BL83" s="181">
        <f t="shared" si="19"/>
        <v>4</v>
      </c>
      <c r="BM83" s="423" t="s">
        <v>1226</v>
      </c>
      <c r="BN83" s="181">
        <f>+BL83</f>
        <v>4</v>
      </c>
      <c r="BO83" s="423" t="s">
        <v>1226</v>
      </c>
      <c r="BP83" s="249"/>
      <c r="BQ83" s="239"/>
      <c r="BR83" s="249"/>
      <c r="BS83" s="239"/>
      <c r="BT83" s="262"/>
      <c r="BU83" s="245"/>
      <c r="BV83" s="246"/>
      <c r="BW83" s="245"/>
      <c r="BX83" s="245"/>
      <c r="BY83" s="245"/>
      <c r="BZ83" s="246"/>
      <c r="CA83" s="245"/>
      <c r="CB83" s="246"/>
      <c r="CC83" s="245"/>
      <c r="CD83" s="246"/>
      <c r="CE83" s="245">
        <v>3</v>
      </c>
      <c r="CF83" s="246"/>
      <c r="CG83" s="245"/>
      <c r="CH83" s="246"/>
      <c r="CI83" s="247" t="s">
        <v>150</v>
      </c>
      <c r="CJ83" s="235" t="s">
        <v>391</v>
      </c>
      <c r="CK83" s="235"/>
      <c r="CM83" s="237">
        <f t="shared" si="20"/>
        <v>3</v>
      </c>
    </row>
    <row r="84" spans="1:91" ht="16.5">
      <c r="A84" t="s">
        <v>2533</v>
      </c>
      <c r="B84" s="213">
        <v>10040</v>
      </c>
      <c r="D84" s="213" t="s">
        <v>864</v>
      </c>
      <c r="E84" s="213" t="s">
        <v>819</v>
      </c>
      <c r="G84" s="219" t="s">
        <v>200</v>
      </c>
      <c r="H84" s="390" t="s">
        <v>1766</v>
      </c>
      <c r="I84" s="223">
        <v>0</v>
      </c>
      <c r="J84" s="224">
        <v>0</v>
      </c>
      <c r="K84" s="223">
        <v>0</v>
      </c>
      <c r="L84" s="224">
        <v>0</v>
      </c>
      <c r="M84" s="223">
        <v>0</v>
      </c>
      <c r="N84" s="224">
        <v>0</v>
      </c>
      <c r="O84" s="223">
        <v>0</v>
      </c>
      <c r="P84" s="224">
        <v>0</v>
      </c>
      <c r="Q84" s="223">
        <v>1</v>
      </c>
      <c r="R84" s="223">
        <v>0</v>
      </c>
      <c r="S84" s="222">
        <v>1</v>
      </c>
      <c r="T84" s="224">
        <v>0</v>
      </c>
      <c r="U84" s="223">
        <v>0</v>
      </c>
      <c r="V84" s="223">
        <v>0</v>
      </c>
      <c r="W84" s="222">
        <v>0</v>
      </c>
      <c r="X84" s="224">
        <v>0</v>
      </c>
      <c r="Y84" s="844">
        <v>0</v>
      </c>
      <c r="Z84" s="846">
        <v>2</v>
      </c>
      <c r="AA84" s="847">
        <v>1</v>
      </c>
      <c r="AB84" s="847">
        <v>2</v>
      </c>
      <c r="AC84" s="437">
        <v>1</v>
      </c>
      <c r="AD84" s="438">
        <v>0</v>
      </c>
      <c r="AE84" s="223">
        <v>0</v>
      </c>
      <c r="AF84" s="224">
        <v>0</v>
      </c>
      <c r="AG84" s="223">
        <v>0</v>
      </c>
      <c r="AH84" s="224">
        <v>0</v>
      </c>
      <c r="AI84" s="222">
        <v>0</v>
      </c>
      <c r="AJ84" s="224">
        <v>0</v>
      </c>
      <c r="AK84" s="261">
        <v>42248</v>
      </c>
      <c r="AL84" s="222">
        <v>0</v>
      </c>
      <c r="AM84" s="223">
        <v>0</v>
      </c>
      <c r="AN84" s="278">
        <v>1</v>
      </c>
      <c r="AO84" s="279">
        <v>0</v>
      </c>
      <c r="AP84" s="274">
        <v>0</v>
      </c>
      <c r="AQ84" s="423" t="s">
        <v>1226</v>
      </c>
      <c r="AR84" s="226">
        <v>0</v>
      </c>
      <c r="AS84" s="227">
        <v>0</v>
      </c>
      <c r="AT84" s="226">
        <v>0</v>
      </c>
      <c r="AU84" s="227">
        <v>0</v>
      </c>
      <c r="AV84" s="226">
        <v>0</v>
      </c>
      <c r="AW84" s="227">
        <v>0</v>
      </c>
      <c r="AX84" s="392">
        <f>+AZ84</f>
        <v>0</v>
      </c>
      <c r="AY84" s="166" t="s">
        <v>1226</v>
      </c>
      <c r="AZ84" s="392">
        <v>0</v>
      </c>
      <c r="BA84" s="166" t="s">
        <v>1226</v>
      </c>
      <c r="BB84" s="392">
        <v>0</v>
      </c>
      <c r="BC84" s="166" t="s">
        <v>1226</v>
      </c>
      <c r="BD84" s="392">
        <v>0</v>
      </c>
      <c r="BE84" s="166" t="s">
        <v>1226</v>
      </c>
      <c r="BF84" s="392">
        <f>+BH84</f>
        <v>0</v>
      </c>
      <c r="BG84" s="166" t="s">
        <v>1226</v>
      </c>
      <c r="BH84" s="245">
        <v>0</v>
      </c>
      <c r="BI84" s="246">
        <v>0</v>
      </c>
      <c r="BJ84" s="185">
        <f>+BH84</f>
        <v>0</v>
      </c>
      <c r="BK84" s="423" t="s">
        <v>1226</v>
      </c>
      <c r="BL84" s="181">
        <f t="shared" si="19"/>
        <v>0</v>
      </c>
      <c r="BM84" s="423" t="s">
        <v>1226</v>
      </c>
      <c r="BN84" s="181">
        <f>+BL84</f>
        <v>0</v>
      </c>
      <c r="BO84" s="423" t="s">
        <v>1226</v>
      </c>
      <c r="BP84" s="249"/>
      <c r="BQ84" s="239"/>
      <c r="BR84" s="249"/>
      <c r="BS84" s="239"/>
      <c r="BT84" s="262"/>
      <c r="BU84" s="245"/>
      <c r="BV84" s="246"/>
      <c r="BW84" s="245"/>
      <c r="BX84" s="245"/>
      <c r="BY84" s="245"/>
      <c r="BZ84" s="246"/>
      <c r="CA84" s="245"/>
      <c r="CB84" s="246"/>
      <c r="CC84" s="245"/>
      <c r="CD84" s="246"/>
      <c r="CE84" s="245"/>
      <c r="CF84" s="246"/>
      <c r="CG84" s="245"/>
      <c r="CH84" s="246"/>
      <c r="CI84" s="247" t="s">
        <v>153</v>
      </c>
      <c r="CJ84" s="235" t="s">
        <v>391</v>
      </c>
      <c r="CK84" s="235"/>
      <c r="CM84" s="237">
        <f t="shared" si="20"/>
        <v>2</v>
      </c>
    </row>
    <row r="85" spans="1:91" ht="16.5">
      <c r="A85" t="s">
        <v>2533</v>
      </c>
      <c r="B85" s="213">
        <v>10182</v>
      </c>
      <c r="D85" s="213" t="s">
        <v>864</v>
      </c>
      <c r="E85" s="213" t="s">
        <v>819</v>
      </c>
      <c r="G85" s="219" t="s">
        <v>200</v>
      </c>
      <c r="H85" s="390" t="s">
        <v>1185</v>
      </c>
      <c r="I85" s="223">
        <v>0</v>
      </c>
      <c r="J85" s="224">
        <v>0</v>
      </c>
      <c r="K85" s="222">
        <v>0</v>
      </c>
      <c r="L85" s="224">
        <v>0</v>
      </c>
      <c r="M85" s="222">
        <v>0</v>
      </c>
      <c r="N85" s="224">
        <v>0</v>
      </c>
      <c r="O85" s="222">
        <v>0</v>
      </c>
      <c r="P85" s="224">
        <v>0</v>
      </c>
      <c r="Q85" s="222">
        <v>0</v>
      </c>
      <c r="R85" s="223">
        <v>0</v>
      </c>
      <c r="S85" s="222">
        <v>0</v>
      </c>
      <c r="T85" s="224">
        <v>0</v>
      </c>
      <c r="U85" s="223">
        <v>0</v>
      </c>
      <c r="V85" s="223">
        <v>0</v>
      </c>
      <c r="W85" s="222">
        <v>0</v>
      </c>
      <c r="X85" s="224">
        <v>0</v>
      </c>
      <c r="Y85" s="236">
        <f>+AE85</f>
        <v>0</v>
      </c>
      <c r="Z85" s="239" t="s">
        <v>1226</v>
      </c>
      <c r="AA85" s="238">
        <f>+AG85</f>
        <v>0</v>
      </c>
      <c r="AB85" s="249" t="s">
        <v>1226</v>
      </c>
      <c r="AC85" s="437">
        <v>0</v>
      </c>
      <c r="AD85" s="438">
        <v>0</v>
      </c>
      <c r="AE85" s="223">
        <v>0</v>
      </c>
      <c r="AF85" s="224">
        <v>0</v>
      </c>
      <c r="AG85" s="222">
        <v>0</v>
      </c>
      <c r="AH85" s="224">
        <v>0</v>
      </c>
      <c r="AI85" s="222">
        <v>0</v>
      </c>
      <c r="AJ85" s="224">
        <v>0</v>
      </c>
      <c r="AK85" s="261"/>
      <c r="AL85" s="222">
        <v>0</v>
      </c>
      <c r="AM85" s="223">
        <v>0</v>
      </c>
      <c r="AN85" s="278">
        <v>0</v>
      </c>
      <c r="AO85" s="279">
        <v>0</v>
      </c>
      <c r="AP85" s="185">
        <v>0</v>
      </c>
      <c r="AQ85" s="426" t="s">
        <v>1226</v>
      </c>
      <c r="AR85" s="226">
        <v>30</v>
      </c>
      <c r="AS85" s="227">
        <v>0</v>
      </c>
      <c r="AT85" s="341">
        <v>34</v>
      </c>
      <c r="AU85" s="227">
        <v>0</v>
      </c>
      <c r="AV85" s="226">
        <v>29</v>
      </c>
      <c r="AW85" s="227">
        <v>0</v>
      </c>
      <c r="AX85" s="392">
        <f>+AZ85</f>
        <v>16</v>
      </c>
      <c r="AY85" s="166" t="s">
        <v>1226</v>
      </c>
      <c r="AZ85" s="392">
        <f>+BB85</f>
        <v>16</v>
      </c>
      <c r="BA85" s="166" t="s">
        <v>1226</v>
      </c>
      <c r="BB85" s="392">
        <f>+BD85</f>
        <v>16</v>
      </c>
      <c r="BC85" s="166" t="s">
        <v>1226</v>
      </c>
      <c r="BD85" s="392">
        <f>+BF85</f>
        <v>16</v>
      </c>
      <c r="BE85" s="166" t="s">
        <v>1226</v>
      </c>
      <c r="BF85" s="392">
        <f>+BH85</f>
        <v>16</v>
      </c>
      <c r="BG85" s="166" t="s">
        <v>1226</v>
      </c>
      <c r="BH85" s="226">
        <v>16</v>
      </c>
      <c r="BI85" s="227">
        <v>0</v>
      </c>
      <c r="BJ85" s="185">
        <f>+BH85</f>
        <v>16</v>
      </c>
      <c r="BK85" s="423" t="s">
        <v>1226</v>
      </c>
      <c r="BL85" s="181">
        <f t="shared" si="19"/>
        <v>16</v>
      </c>
      <c r="BM85" s="423" t="s">
        <v>1226</v>
      </c>
      <c r="BN85" s="181">
        <f>+BL85</f>
        <v>16</v>
      </c>
      <c r="BO85" s="423" t="s">
        <v>1226</v>
      </c>
      <c r="BP85" s="249"/>
      <c r="BQ85" s="239"/>
      <c r="BR85" s="249"/>
      <c r="BS85" s="239"/>
      <c r="BT85" s="262"/>
      <c r="BU85" s="245"/>
      <c r="BV85" s="246"/>
      <c r="BW85" s="245"/>
      <c r="BX85" s="245"/>
      <c r="BY85" s="245"/>
      <c r="BZ85" s="246"/>
      <c r="CA85" s="245"/>
      <c r="CB85" s="246"/>
      <c r="CC85" s="245"/>
      <c r="CD85" s="246"/>
      <c r="CE85" s="245"/>
      <c r="CF85" s="246"/>
      <c r="CG85" s="245"/>
      <c r="CH85" s="246"/>
      <c r="CI85" s="247"/>
      <c r="CJ85" s="235"/>
      <c r="CK85" s="235"/>
      <c r="CM85" s="237">
        <f t="shared" si="20"/>
        <v>0</v>
      </c>
    </row>
    <row r="86" spans="1:91" ht="16.5">
      <c r="A86" t="s">
        <v>2533</v>
      </c>
      <c r="B86" s="213">
        <v>10028</v>
      </c>
      <c r="D86" s="213" t="s">
        <v>864</v>
      </c>
      <c r="E86" s="213" t="s">
        <v>819</v>
      </c>
      <c r="G86" s="219" t="s">
        <v>200</v>
      </c>
      <c r="H86" s="390" t="s">
        <v>160</v>
      </c>
      <c r="I86" s="164">
        <v>0</v>
      </c>
      <c r="J86" s="166">
        <v>0</v>
      </c>
      <c r="K86" s="222">
        <v>1</v>
      </c>
      <c r="L86" s="224">
        <v>0</v>
      </c>
      <c r="M86" s="222">
        <v>0</v>
      </c>
      <c r="N86" s="224">
        <v>0</v>
      </c>
      <c r="O86" s="222">
        <v>1</v>
      </c>
      <c r="P86" s="224">
        <v>0</v>
      </c>
      <c r="Q86" s="222">
        <v>3</v>
      </c>
      <c r="R86" s="223">
        <v>0</v>
      </c>
      <c r="S86" s="222">
        <v>1</v>
      </c>
      <c r="T86" s="224">
        <v>0</v>
      </c>
      <c r="U86" s="271">
        <v>5</v>
      </c>
      <c r="V86" s="271">
        <v>0</v>
      </c>
      <c r="W86" s="222">
        <v>3</v>
      </c>
      <c r="X86" s="224">
        <v>0</v>
      </c>
      <c r="Y86" s="185">
        <f>+AA86</f>
        <v>4</v>
      </c>
      <c r="Z86" s="426" t="s">
        <v>1226</v>
      </c>
      <c r="AA86" s="181">
        <f>+AC86</f>
        <v>4</v>
      </c>
      <c r="AB86" s="185" t="s">
        <v>1226</v>
      </c>
      <c r="AC86" s="437">
        <v>4</v>
      </c>
      <c r="AD86" s="438">
        <v>0</v>
      </c>
      <c r="AE86" s="223">
        <v>4</v>
      </c>
      <c r="AF86" s="224">
        <v>0</v>
      </c>
      <c r="AG86" s="222">
        <v>4</v>
      </c>
      <c r="AH86" s="224">
        <v>0</v>
      </c>
      <c r="AI86" s="222">
        <v>3</v>
      </c>
      <c r="AJ86" s="224">
        <v>0</v>
      </c>
      <c r="AK86" s="261">
        <v>42210</v>
      </c>
      <c r="AL86" s="222">
        <v>6</v>
      </c>
      <c r="AM86" s="223">
        <v>0</v>
      </c>
      <c r="AN86" s="278">
        <v>6</v>
      </c>
      <c r="AO86" s="279">
        <v>0</v>
      </c>
      <c r="AP86" s="185">
        <f>+AN86</f>
        <v>6</v>
      </c>
      <c r="AQ86" s="426" t="s">
        <v>1226</v>
      </c>
      <c r="AR86" s="226">
        <v>6</v>
      </c>
      <c r="AS86" s="227">
        <v>0</v>
      </c>
      <c r="AT86" s="341">
        <v>6</v>
      </c>
      <c r="AU86" s="227">
        <v>0</v>
      </c>
      <c r="AV86" s="226">
        <v>9</v>
      </c>
      <c r="AW86" s="227">
        <v>0</v>
      </c>
      <c r="AX86" s="392">
        <f>+AZ86</f>
        <v>9</v>
      </c>
      <c r="AY86" s="166" t="s">
        <v>1226</v>
      </c>
      <c r="AZ86" s="392">
        <f>+BB86</f>
        <v>9</v>
      </c>
      <c r="BA86" s="166" t="s">
        <v>1226</v>
      </c>
      <c r="BB86" s="392">
        <f>+BD86</f>
        <v>9</v>
      </c>
      <c r="BC86" s="166" t="s">
        <v>1226</v>
      </c>
      <c r="BD86" s="392">
        <f>+BF86</f>
        <v>9</v>
      </c>
      <c r="BE86" s="166" t="s">
        <v>1226</v>
      </c>
      <c r="BF86" s="392">
        <f>+BH86</f>
        <v>9</v>
      </c>
      <c r="BG86" s="166" t="s">
        <v>1226</v>
      </c>
      <c r="BH86" s="226">
        <v>9</v>
      </c>
      <c r="BI86" s="227">
        <v>0</v>
      </c>
      <c r="BJ86" s="164">
        <v>0</v>
      </c>
      <c r="BK86" s="166" t="s">
        <v>1226</v>
      </c>
      <c r="BL86" s="392">
        <v>0</v>
      </c>
      <c r="BM86" s="166" t="s">
        <v>1226</v>
      </c>
      <c r="BN86" s="392">
        <v>0</v>
      </c>
      <c r="BO86" s="166" t="s">
        <v>1226</v>
      </c>
      <c r="BP86" s="249"/>
      <c r="BQ86" s="239"/>
      <c r="BR86" s="249"/>
      <c r="BS86" s="239"/>
      <c r="BT86" s="262"/>
      <c r="BU86" s="245"/>
      <c r="BV86" s="246"/>
      <c r="BW86" s="245"/>
      <c r="BX86" s="245"/>
      <c r="BY86" s="245"/>
      <c r="BZ86" s="246"/>
      <c r="CA86" s="245"/>
      <c r="CB86" s="246"/>
      <c r="CC86" s="245"/>
      <c r="CD86" s="246"/>
      <c r="CE86" s="245">
        <v>5</v>
      </c>
      <c r="CF86" s="246"/>
      <c r="CG86" s="245"/>
      <c r="CH86" s="246"/>
      <c r="CI86" s="247" t="s">
        <v>150</v>
      </c>
      <c r="CJ86" s="235" t="s">
        <v>392</v>
      </c>
      <c r="CK86" s="235"/>
      <c r="CM86" s="237">
        <f t="shared" si="20"/>
        <v>5</v>
      </c>
    </row>
    <row r="87" spans="1:91" ht="16.5">
      <c r="A87" t="s">
        <v>2533</v>
      </c>
      <c r="B87" s="213">
        <v>10101</v>
      </c>
      <c r="D87" s="213" t="s">
        <v>864</v>
      </c>
      <c r="E87" s="213" t="s">
        <v>819</v>
      </c>
      <c r="G87" s="219" t="s">
        <v>200</v>
      </c>
      <c r="H87" s="390" t="s">
        <v>1767</v>
      </c>
      <c r="I87" s="223">
        <v>0</v>
      </c>
      <c r="J87" s="224">
        <v>0</v>
      </c>
      <c r="K87" s="222">
        <v>1</v>
      </c>
      <c r="L87" s="224">
        <v>0</v>
      </c>
      <c r="M87" s="222">
        <v>1</v>
      </c>
      <c r="N87" s="224">
        <v>0</v>
      </c>
      <c r="O87" s="222">
        <v>1</v>
      </c>
      <c r="P87" s="224">
        <v>0</v>
      </c>
      <c r="Q87" s="222">
        <v>1</v>
      </c>
      <c r="R87" s="223">
        <v>0</v>
      </c>
      <c r="S87" s="222">
        <v>2</v>
      </c>
      <c r="T87" s="224">
        <v>0</v>
      </c>
      <c r="U87" s="271">
        <v>2</v>
      </c>
      <c r="V87" s="271">
        <v>2</v>
      </c>
      <c r="W87" s="222">
        <v>2</v>
      </c>
      <c r="X87" s="224">
        <v>1</v>
      </c>
      <c r="Y87" s="164">
        <f>+W87</f>
        <v>2</v>
      </c>
      <c r="Z87" s="166" t="s">
        <v>1226</v>
      </c>
      <c r="AA87" s="164">
        <f>+Y87</f>
        <v>2</v>
      </c>
      <c r="AB87" s="164" t="s">
        <v>1226</v>
      </c>
      <c r="AC87" s="437">
        <v>4</v>
      </c>
      <c r="AD87" s="438">
        <v>0</v>
      </c>
      <c r="AE87" s="223">
        <v>3</v>
      </c>
      <c r="AF87" s="224">
        <v>0</v>
      </c>
      <c r="AG87" s="223">
        <v>3</v>
      </c>
      <c r="AH87" s="224">
        <v>0</v>
      </c>
      <c r="AI87" s="223">
        <v>1</v>
      </c>
      <c r="AJ87" s="224">
        <v>0</v>
      </c>
      <c r="AK87" s="261">
        <v>42210</v>
      </c>
      <c r="AL87" s="222">
        <v>2</v>
      </c>
      <c r="AM87" s="224">
        <v>0</v>
      </c>
      <c r="AN87" s="274">
        <v>2</v>
      </c>
      <c r="AO87" s="279">
        <v>0</v>
      </c>
      <c r="AP87" s="252">
        <f>+AR87</f>
        <v>0</v>
      </c>
      <c r="AQ87" s="423" t="s">
        <v>1226</v>
      </c>
      <c r="AR87" s="226">
        <v>0</v>
      </c>
      <c r="AS87" s="227">
        <v>0</v>
      </c>
      <c r="AT87" s="226">
        <v>0</v>
      </c>
      <c r="AU87" s="227" t="s">
        <v>132</v>
      </c>
      <c r="AV87" s="226">
        <v>1</v>
      </c>
      <c r="AW87" s="227" t="s">
        <v>132</v>
      </c>
      <c r="AX87" s="392">
        <f>+AZ87</f>
        <v>0</v>
      </c>
      <c r="AY87" s="166" t="s">
        <v>1226</v>
      </c>
      <c r="AZ87" s="392">
        <v>0</v>
      </c>
      <c r="BA87" s="166" t="s">
        <v>1226</v>
      </c>
      <c r="BB87" s="392">
        <v>0</v>
      </c>
      <c r="BC87" s="166" t="s">
        <v>1226</v>
      </c>
      <c r="BD87" s="392">
        <f>+BB87</f>
        <v>0</v>
      </c>
      <c r="BE87" s="166" t="s">
        <v>1226</v>
      </c>
      <c r="BF87" s="392">
        <f>+BD87</f>
        <v>0</v>
      </c>
      <c r="BG87" s="166" t="s">
        <v>1226</v>
      </c>
      <c r="BH87" s="341">
        <v>1</v>
      </c>
      <c r="BI87" s="54" t="s">
        <v>132</v>
      </c>
      <c r="BJ87" s="185">
        <f>+BH87</f>
        <v>1</v>
      </c>
      <c r="BK87" s="423" t="s">
        <v>1226</v>
      </c>
      <c r="BL87" s="181">
        <f>+BJ87</f>
        <v>1</v>
      </c>
      <c r="BM87" s="423" t="s">
        <v>1226</v>
      </c>
      <c r="BN87" s="181">
        <f>+BL87</f>
        <v>1</v>
      </c>
      <c r="BO87" s="423" t="s">
        <v>1226</v>
      </c>
      <c r="BP87" s="249"/>
      <c r="BQ87" s="239"/>
      <c r="BR87" s="249"/>
      <c r="BS87" s="239"/>
      <c r="BT87" s="262"/>
      <c r="BU87" s="245"/>
      <c r="BV87" s="246"/>
      <c r="BW87" s="245"/>
      <c r="BX87" s="245"/>
      <c r="BY87" s="245"/>
      <c r="BZ87" s="246"/>
      <c r="CA87" s="245"/>
      <c r="CB87" s="246"/>
      <c r="CC87" s="245"/>
      <c r="CD87" s="246"/>
      <c r="CE87" s="245">
        <v>1</v>
      </c>
      <c r="CF87" s="246"/>
      <c r="CG87" s="245"/>
      <c r="CH87" s="246"/>
      <c r="CI87" s="247" t="s">
        <v>213</v>
      </c>
      <c r="CJ87" s="235" t="s">
        <v>390</v>
      </c>
      <c r="CK87" s="235"/>
      <c r="CM87" s="237">
        <f t="shared" si="20"/>
        <v>4</v>
      </c>
    </row>
    <row r="88" spans="1:91" ht="16.5">
      <c r="A88" t="s">
        <v>2533</v>
      </c>
      <c r="B88" s="61">
        <v>10139</v>
      </c>
      <c r="D88" s="213" t="s">
        <v>864</v>
      </c>
      <c r="E88" s="213" t="s">
        <v>819</v>
      </c>
      <c r="G88" s="219" t="s">
        <v>200</v>
      </c>
      <c r="H88" s="390" t="s">
        <v>2431</v>
      </c>
      <c r="I88" s="223">
        <v>5</v>
      </c>
      <c r="J88" s="224">
        <v>1</v>
      </c>
      <c r="K88" s="223">
        <v>5</v>
      </c>
      <c r="L88" s="224">
        <v>1</v>
      </c>
      <c r="M88" s="222">
        <v>3</v>
      </c>
      <c r="N88" s="224">
        <v>1</v>
      </c>
      <c r="O88" s="223">
        <v>5</v>
      </c>
      <c r="P88" s="224">
        <v>0</v>
      </c>
      <c r="Q88" s="222">
        <v>3</v>
      </c>
      <c r="R88" s="223">
        <v>0</v>
      </c>
      <c r="S88" s="222">
        <v>2</v>
      </c>
      <c r="T88" s="224">
        <v>4</v>
      </c>
      <c r="U88" s="222">
        <v>3</v>
      </c>
      <c r="V88" s="223">
        <v>3</v>
      </c>
      <c r="W88" s="222">
        <v>2</v>
      </c>
      <c r="X88" s="224">
        <v>5</v>
      </c>
      <c r="Y88" s="222">
        <v>1</v>
      </c>
      <c r="Z88" s="224">
        <v>4</v>
      </c>
      <c r="AA88" s="916">
        <v>4</v>
      </c>
      <c r="AB88" s="795">
        <v>4</v>
      </c>
      <c r="AC88" s="439">
        <v>4</v>
      </c>
      <c r="AD88" s="440">
        <v>5</v>
      </c>
      <c r="AE88" s="164">
        <f>+AC88</f>
        <v>4</v>
      </c>
      <c r="AF88" s="166">
        <f>+AD88</f>
        <v>5</v>
      </c>
      <c r="AG88" s="222">
        <v>2</v>
      </c>
      <c r="AH88" s="224">
        <v>5</v>
      </c>
      <c r="AI88" s="222">
        <v>2</v>
      </c>
      <c r="AJ88" s="224">
        <v>3</v>
      </c>
      <c r="AK88" s="261"/>
      <c r="AL88" s="222">
        <v>0</v>
      </c>
      <c r="AM88" s="224">
        <v>0</v>
      </c>
      <c r="AN88" s="222">
        <v>0</v>
      </c>
      <c r="AO88" s="224">
        <v>0</v>
      </c>
      <c r="AP88" s="185">
        <f>+AN88</f>
        <v>0</v>
      </c>
      <c r="AQ88" s="423" t="s">
        <v>1226</v>
      </c>
      <c r="AR88" s="341">
        <v>0</v>
      </c>
      <c r="AS88" s="227">
        <v>0</v>
      </c>
      <c r="AT88" s="341">
        <v>0</v>
      </c>
      <c r="AU88" s="227">
        <v>0</v>
      </c>
      <c r="AV88" s="226">
        <v>0</v>
      </c>
      <c r="AW88" s="227">
        <v>0</v>
      </c>
      <c r="AX88" s="185">
        <f>+AV88</f>
        <v>0</v>
      </c>
      <c r="AY88" s="423" t="s">
        <v>1226</v>
      </c>
      <c r="AZ88" s="185">
        <f>+AX88</f>
        <v>0</v>
      </c>
      <c r="BA88" s="423" t="s">
        <v>1226</v>
      </c>
      <c r="BB88" s="185">
        <f>+AZ88</f>
        <v>0</v>
      </c>
      <c r="BC88" s="426" t="s">
        <v>1226</v>
      </c>
      <c r="BD88" s="185">
        <f>+BB88</f>
        <v>0</v>
      </c>
      <c r="BE88" s="426" t="s">
        <v>1226</v>
      </c>
      <c r="BF88" s="185">
        <f>+BD88</f>
        <v>0</v>
      </c>
      <c r="BG88" s="426" t="s">
        <v>1226</v>
      </c>
      <c r="BH88" s="341">
        <v>0</v>
      </c>
      <c r="BI88" s="227">
        <v>0</v>
      </c>
      <c r="BJ88" s="185">
        <f>+BH88</f>
        <v>0</v>
      </c>
      <c r="BK88" s="423" t="s">
        <v>1226</v>
      </c>
      <c r="BL88" s="185">
        <f>+BJ88</f>
        <v>0</v>
      </c>
      <c r="BM88" s="423" t="s">
        <v>1226</v>
      </c>
      <c r="BN88" s="185">
        <f>+BL88</f>
        <v>0</v>
      </c>
      <c r="BO88" s="423" t="s">
        <v>1226</v>
      </c>
      <c r="BP88" s="185">
        <f>+BN88</f>
        <v>0</v>
      </c>
      <c r="BQ88" s="423" t="s">
        <v>1226</v>
      </c>
      <c r="BR88" s="226">
        <v>0</v>
      </c>
      <c r="BS88" s="227">
        <v>0</v>
      </c>
      <c r="BT88" s="262"/>
      <c r="BU88" s="245"/>
      <c r="BV88" s="246"/>
      <c r="BW88" s="245"/>
      <c r="BX88" s="245"/>
      <c r="BY88" s="245"/>
      <c r="BZ88" s="246"/>
      <c r="CA88" s="245"/>
      <c r="CB88" s="246"/>
      <c r="CC88" s="245"/>
      <c r="CD88" s="246"/>
      <c r="CE88" s="245"/>
      <c r="CF88" s="246"/>
      <c r="CG88" s="245"/>
      <c r="CH88" s="246"/>
      <c r="CI88" s="103" t="s">
        <v>2432</v>
      </c>
      <c r="CJ88" s="235"/>
      <c r="CK88" s="235"/>
      <c r="CM88" s="237"/>
    </row>
    <row r="89" spans="1:91" ht="16.5">
      <c r="A89" t="s">
        <v>2533</v>
      </c>
      <c r="B89" s="213">
        <v>10028</v>
      </c>
      <c r="D89" s="213" t="s">
        <v>864</v>
      </c>
      <c r="E89" s="213" t="s">
        <v>819</v>
      </c>
      <c r="G89" s="219" t="s">
        <v>200</v>
      </c>
      <c r="H89" s="390" t="s">
        <v>1757</v>
      </c>
      <c r="I89" s="223">
        <v>0</v>
      </c>
      <c r="J89" s="224">
        <v>0</v>
      </c>
      <c r="K89" s="223">
        <v>0</v>
      </c>
      <c r="L89" s="224">
        <v>0</v>
      </c>
      <c r="M89" s="222">
        <v>1</v>
      </c>
      <c r="N89" s="224">
        <v>0</v>
      </c>
      <c r="O89" s="223">
        <v>8</v>
      </c>
      <c r="P89" s="224">
        <v>0</v>
      </c>
      <c r="Q89" s="222">
        <v>8</v>
      </c>
      <c r="R89" s="223">
        <v>0</v>
      </c>
      <c r="S89" s="222">
        <v>0</v>
      </c>
      <c r="T89" s="224">
        <v>0</v>
      </c>
      <c r="U89" s="266">
        <v>8</v>
      </c>
      <c r="V89" s="271">
        <v>0</v>
      </c>
      <c r="W89" s="222">
        <v>8</v>
      </c>
      <c r="X89" s="224">
        <v>0</v>
      </c>
      <c r="Y89" s="181">
        <f>+AA89</f>
        <v>3</v>
      </c>
      <c r="Z89" s="426" t="s">
        <v>1226</v>
      </c>
      <c r="AA89" s="185">
        <f>+AC89</f>
        <v>3</v>
      </c>
      <c r="AB89" s="185" t="s">
        <v>1226</v>
      </c>
      <c r="AC89" s="437">
        <v>3</v>
      </c>
      <c r="AD89" s="438">
        <v>0</v>
      </c>
      <c r="AE89" s="223">
        <v>0</v>
      </c>
      <c r="AF89" s="224">
        <v>0</v>
      </c>
      <c r="AG89" s="222">
        <v>0</v>
      </c>
      <c r="AH89" s="224">
        <v>0</v>
      </c>
      <c r="AI89" s="222">
        <v>0</v>
      </c>
      <c r="AJ89" s="224">
        <v>0</v>
      </c>
      <c r="AK89" s="261">
        <v>42210</v>
      </c>
      <c r="AL89" s="222">
        <v>0</v>
      </c>
      <c r="AM89" s="224">
        <v>0</v>
      </c>
      <c r="AN89" s="278">
        <v>0</v>
      </c>
      <c r="AO89" s="279">
        <v>0</v>
      </c>
      <c r="AP89" s="185">
        <f>+AN89</f>
        <v>0</v>
      </c>
      <c r="AQ89" s="426" t="s">
        <v>1226</v>
      </c>
      <c r="AR89" s="341">
        <v>0</v>
      </c>
      <c r="AS89" s="227">
        <v>0</v>
      </c>
      <c r="AT89" s="341">
        <v>0</v>
      </c>
      <c r="AU89" s="227">
        <v>0</v>
      </c>
      <c r="AV89" s="226">
        <v>0</v>
      </c>
      <c r="AW89" s="227">
        <v>0</v>
      </c>
      <c r="AX89" s="164">
        <f t="shared" ref="AX89:AX98" si="21">+AZ89</f>
        <v>0</v>
      </c>
      <c r="AY89" s="166" t="s">
        <v>1226</v>
      </c>
      <c r="AZ89" s="164">
        <f t="shared" ref="AZ89:AZ98" si="22">+BB89</f>
        <v>0</v>
      </c>
      <c r="BA89" s="166" t="s">
        <v>1226</v>
      </c>
      <c r="BB89" s="164">
        <f t="shared" ref="BB89:BB98" si="23">+BD89</f>
        <v>0</v>
      </c>
      <c r="BC89" s="166" t="s">
        <v>1226</v>
      </c>
      <c r="BD89" s="164">
        <f t="shared" ref="BD89:BD98" si="24">+BF89</f>
        <v>0</v>
      </c>
      <c r="BE89" s="166" t="s">
        <v>1226</v>
      </c>
      <c r="BF89" s="164">
        <f t="shared" ref="BF89:BF98" si="25">+BH89</f>
        <v>0</v>
      </c>
      <c r="BG89" s="166" t="s">
        <v>1226</v>
      </c>
      <c r="BH89" s="341">
        <v>0</v>
      </c>
      <c r="BI89" s="227">
        <v>0</v>
      </c>
      <c r="BJ89" s="164">
        <v>0</v>
      </c>
      <c r="BK89" s="166" t="s">
        <v>1226</v>
      </c>
      <c r="BL89" s="164">
        <v>0</v>
      </c>
      <c r="BM89" s="166" t="s">
        <v>1226</v>
      </c>
      <c r="BN89" s="164">
        <v>0</v>
      </c>
      <c r="BO89" s="166" t="s">
        <v>1226</v>
      </c>
      <c r="BP89" s="249"/>
      <c r="BQ89" s="239"/>
      <c r="BR89" s="249"/>
      <c r="BS89" s="239"/>
      <c r="BT89" s="262"/>
      <c r="BU89" s="245"/>
      <c r="BV89" s="246"/>
      <c r="BW89" s="245"/>
      <c r="BX89" s="245"/>
      <c r="BY89" s="245"/>
      <c r="BZ89" s="246"/>
      <c r="CA89" s="245"/>
      <c r="CB89" s="246"/>
      <c r="CC89" s="245"/>
      <c r="CD89" s="246"/>
      <c r="CE89" s="245"/>
      <c r="CF89" s="246"/>
      <c r="CG89" s="245"/>
      <c r="CH89" s="246"/>
      <c r="CI89" s="247" t="s">
        <v>150</v>
      </c>
      <c r="CJ89" s="235"/>
      <c r="CK89" s="235"/>
      <c r="CM89" s="237"/>
    </row>
    <row r="90" spans="1:91" ht="16.5">
      <c r="A90" t="s">
        <v>2533</v>
      </c>
      <c r="B90" s="213">
        <v>10006</v>
      </c>
      <c r="D90" s="213" t="s">
        <v>864</v>
      </c>
      <c r="E90" s="213" t="s">
        <v>819</v>
      </c>
      <c r="G90" s="219" t="s">
        <v>200</v>
      </c>
      <c r="H90" s="390" t="s">
        <v>1758</v>
      </c>
      <c r="I90" s="223">
        <v>8</v>
      </c>
      <c r="J90" s="224">
        <v>0</v>
      </c>
      <c r="K90" s="223">
        <v>16</v>
      </c>
      <c r="L90" s="224">
        <v>3</v>
      </c>
      <c r="M90" s="222">
        <v>17</v>
      </c>
      <c r="N90" s="224">
        <v>2</v>
      </c>
      <c r="O90" s="223">
        <v>12</v>
      </c>
      <c r="P90" s="224">
        <v>2</v>
      </c>
      <c r="Q90" s="222">
        <v>7</v>
      </c>
      <c r="R90" s="223">
        <v>0</v>
      </c>
      <c r="S90" s="222">
        <v>10</v>
      </c>
      <c r="T90" s="224">
        <v>2</v>
      </c>
      <c r="U90" s="222">
        <v>2</v>
      </c>
      <c r="V90" s="223">
        <v>0</v>
      </c>
      <c r="W90" s="222">
        <v>0</v>
      </c>
      <c r="X90" s="224">
        <v>0</v>
      </c>
      <c r="Y90" s="181">
        <v>0</v>
      </c>
      <c r="Z90" s="426" t="s">
        <v>1226</v>
      </c>
      <c r="AA90" s="185">
        <v>5</v>
      </c>
      <c r="AB90" s="185">
        <v>2</v>
      </c>
      <c r="AC90" s="437">
        <v>1</v>
      </c>
      <c r="AD90" s="438">
        <v>4</v>
      </c>
      <c r="AE90" s="223">
        <v>5</v>
      </c>
      <c r="AF90" s="224">
        <v>2</v>
      </c>
      <c r="AG90" s="222">
        <v>5</v>
      </c>
      <c r="AH90" s="224">
        <v>2</v>
      </c>
      <c r="AI90" s="222">
        <v>7</v>
      </c>
      <c r="AJ90" s="224">
        <v>5</v>
      </c>
      <c r="AK90" s="261"/>
      <c r="AL90" s="222">
        <v>4</v>
      </c>
      <c r="AM90" s="224">
        <v>1</v>
      </c>
      <c r="AN90" s="278">
        <v>1</v>
      </c>
      <c r="AO90" s="279">
        <v>6</v>
      </c>
      <c r="AP90" s="185">
        <f>+AR90</f>
        <v>5</v>
      </c>
      <c r="AQ90" s="426">
        <f>+AS90</f>
        <v>9</v>
      </c>
      <c r="AR90" s="226">
        <v>5</v>
      </c>
      <c r="AS90" s="227">
        <v>9</v>
      </c>
      <c r="AT90" s="226">
        <v>5</v>
      </c>
      <c r="AU90" s="227">
        <v>5</v>
      </c>
      <c r="AV90" s="226">
        <v>5</v>
      </c>
      <c r="AW90" s="227">
        <v>5</v>
      </c>
      <c r="AX90" s="164">
        <f t="shared" si="21"/>
        <v>5</v>
      </c>
      <c r="AY90" s="166">
        <f>+BA90</f>
        <v>4</v>
      </c>
      <c r="AZ90" s="164">
        <f t="shared" si="22"/>
        <v>5</v>
      </c>
      <c r="BA90" s="166">
        <f>+BC90</f>
        <v>4</v>
      </c>
      <c r="BB90" s="164">
        <f t="shared" si="23"/>
        <v>5</v>
      </c>
      <c r="BC90" s="166">
        <f>+BE90</f>
        <v>4</v>
      </c>
      <c r="BD90" s="164">
        <f t="shared" si="24"/>
        <v>5</v>
      </c>
      <c r="BE90" s="166">
        <f>+BG90</f>
        <v>4</v>
      </c>
      <c r="BF90" s="164">
        <f t="shared" si="25"/>
        <v>5</v>
      </c>
      <c r="BG90" s="166">
        <f>+BI90</f>
        <v>4</v>
      </c>
      <c r="BH90" s="305">
        <v>5</v>
      </c>
      <c r="BI90" s="241">
        <v>4</v>
      </c>
      <c r="BJ90" s="185">
        <f t="shared" ref="BJ90:BO90" si="26">+BH90</f>
        <v>5</v>
      </c>
      <c r="BK90" s="423">
        <f t="shared" si="26"/>
        <v>4</v>
      </c>
      <c r="BL90" s="185">
        <f t="shared" si="26"/>
        <v>5</v>
      </c>
      <c r="BM90" s="423">
        <f t="shared" si="26"/>
        <v>4</v>
      </c>
      <c r="BN90" s="185">
        <f t="shared" si="26"/>
        <v>5</v>
      </c>
      <c r="BO90" s="423">
        <f t="shared" si="26"/>
        <v>4</v>
      </c>
      <c r="BP90" s="249"/>
      <c r="BQ90" s="239"/>
      <c r="BR90" s="249"/>
      <c r="BS90" s="239"/>
      <c r="BT90" s="262"/>
      <c r="BU90" s="245"/>
      <c r="BV90" s="246"/>
      <c r="BW90" s="245"/>
      <c r="BX90" s="245"/>
      <c r="BY90" s="245"/>
      <c r="BZ90" s="246"/>
      <c r="CA90" s="245"/>
      <c r="CB90" s="246"/>
      <c r="CC90" s="245"/>
      <c r="CD90" s="246"/>
      <c r="CE90" s="245">
        <v>8</v>
      </c>
      <c r="CF90" s="246">
        <v>6</v>
      </c>
      <c r="CG90" s="245"/>
      <c r="CH90" s="246"/>
      <c r="CI90" s="247" t="s">
        <v>150</v>
      </c>
      <c r="CJ90" s="235" t="s">
        <v>391</v>
      </c>
      <c r="CK90" s="235"/>
      <c r="CM90" s="237">
        <f t="shared" ref="CM90:CM96" si="27">MAX(I90:AJ90)</f>
        <v>17</v>
      </c>
    </row>
    <row r="91" spans="1:91" ht="16.5">
      <c r="A91" t="s">
        <v>2533</v>
      </c>
      <c r="B91" s="213">
        <v>10183</v>
      </c>
      <c r="D91" s="213" t="s">
        <v>864</v>
      </c>
      <c r="E91" s="213" t="s">
        <v>819</v>
      </c>
      <c r="G91" s="219" t="s">
        <v>200</v>
      </c>
      <c r="H91" s="390" t="s">
        <v>1760</v>
      </c>
      <c r="I91" s="223">
        <v>41</v>
      </c>
      <c r="J91" s="224">
        <v>1</v>
      </c>
      <c r="K91" s="223">
        <v>45</v>
      </c>
      <c r="L91" s="224">
        <v>3</v>
      </c>
      <c r="M91" s="222">
        <v>48</v>
      </c>
      <c r="N91" s="224">
        <v>2</v>
      </c>
      <c r="O91" s="223">
        <v>25</v>
      </c>
      <c r="P91" s="224">
        <v>0</v>
      </c>
      <c r="Q91" s="223">
        <f>48-2</f>
        <v>46</v>
      </c>
      <c r="R91" s="224">
        <v>2</v>
      </c>
      <c r="S91" s="222">
        <v>48</v>
      </c>
      <c r="T91" s="224">
        <v>2</v>
      </c>
      <c r="U91" s="223">
        <v>46</v>
      </c>
      <c r="V91" s="224">
        <v>3</v>
      </c>
      <c r="W91" s="223">
        <v>39</v>
      </c>
      <c r="X91" s="224">
        <v>2</v>
      </c>
      <c r="Y91" s="185">
        <f>+AA91</f>
        <v>43</v>
      </c>
      <c r="Z91" s="426">
        <f>+AB91</f>
        <v>2</v>
      </c>
      <c r="AA91" s="185">
        <f>+AC91</f>
        <v>43</v>
      </c>
      <c r="AB91" s="185">
        <f>+AD91</f>
        <v>2</v>
      </c>
      <c r="AC91" s="437">
        <v>43</v>
      </c>
      <c r="AD91" s="438">
        <v>2</v>
      </c>
      <c r="AE91" s="223">
        <v>39</v>
      </c>
      <c r="AF91" s="224">
        <v>2</v>
      </c>
      <c r="AG91" s="223">
        <v>43</v>
      </c>
      <c r="AH91" s="224">
        <v>2</v>
      </c>
      <c r="AI91" s="223">
        <v>25</v>
      </c>
      <c r="AJ91" s="224">
        <v>2</v>
      </c>
      <c r="AK91" s="261"/>
      <c r="AL91" s="222">
        <v>37</v>
      </c>
      <c r="AM91" s="223">
        <v>2</v>
      </c>
      <c r="AN91" s="278">
        <v>42</v>
      </c>
      <c r="AO91" s="274">
        <v>2</v>
      </c>
      <c r="AP91" s="181">
        <f>+AR91</f>
        <v>29</v>
      </c>
      <c r="AQ91" s="426">
        <f>+AS91</f>
        <v>1</v>
      </c>
      <c r="AR91" s="226">
        <v>29</v>
      </c>
      <c r="AS91" s="227">
        <v>1</v>
      </c>
      <c r="AT91" s="341">
        <v>28</v>
      </c>
      <c r="AU91" s="227">
        <v>1</v>
      </c>
      <c r="AV91" s="226">
        <v>29</v>
      </c>
      <c r="AW91" s="227">
        <v>1</v>
      </c>
      <c r="AX91" s="392">
        <f t="shared" si="21"/>
        <v>37</v>
      </c>
      <c r="AY91" s="166" t="s">
        <v>1226</v>
      </c>
      <c r="AZ91" s="392">
        <f t="shared" si="22"/>
        <v>37</v>
      </c>
      <c r="BA91" s="166" t="s">
        <v>1226</v>
      </c>
      <c r="BB91" s="392">
        <f t="shared" si="23"/>
        <v>37</v>
      </c>
      <c r="BC91" s="166" t="s">
        <v>1226</v>
      </c>
      <c r="BD91" s="392">
        <f t="shared" si="24"/>
        <v>37</v>
      </c>
      <c r="BE91" s="166" t="s">
        <v>1226</v>
      </c>
      <c r="BF91" s="392">
        <f t="shared" si="25"/>
        <v>37</v>
      </c>
      <c r="BG91" s="166" t="s">
        <v>1226</v>
      </c>
      <c r="BH91" s="226">
        <v>37</v>
      </c>
      <c r="BI91" s="227">
        <v>0</v>
      </c>
      <c r="BJ91" s="185">
        <f t="shared" ref="BJ91:BJ96" si="28">+BH91</f>
        <v>37</v>
      </c>
      <c r="BK91" s="423" t="s">
        <v>1226</v>
      </c>
      <c r="BL91" s="185">
        <f t="shared" ref="BL91:BL96" si="29">+BJ91</f>
        <v>37</v>
      </c>
      <c r="BM91" s="423" t="s">
        <v>1226</v>
      </c>
      <c r="BN91" s="185">
        <f t="shared" ref="BN91:BN96" si="30">+BL91</f>
        <v>37</v>
      </c>
      <c r="BO91" s="423" t="s">
        <v>1226</v>
      </c>
      <c r="BP91" s="249"/>
      <c r="BQ91" s="239"/>
      <c r="BR91" s="249"/>
      <c r="BS91" s="239"/>
      <c r="BT91" s="262"/>
      <c r="BU91" s="245"/>
      <c r="BV91" s="246"/>
      <c r="BW91" s="245"/>
      <c r="BX91" s="245"/>
      <c r="BY91" s="245"/>
      <c r="BZ91" s="246"/>
      <c r="CA91" s="245"/>
      <c r="CB91" s="246"/>
      <c r="CC91" s="245"/>
      <c r="CD91" s="246"/>
      <c r="CE91" s="245">
        <v>26</v>
      </c>
      <c r="CF91" s="246"/>
      <c r="CG91" s="245"/>
      <c r="CH91" s="246"/>
      <c r="CI91" s="247" t="s">
        <v>150</v>
      </c>
      <c r="CJ91" s="235" t="s">
        <v>391</v>
      </c>
      <c r="CM91" s="237">
        <f t="shared" si="27"/>
        <v>48</v>
      </c>
    </row>
    <row r="92" spans="1:91" ht="16.5">
      <c r="A92" t="s">
        <v>2533</v>
      </c>
      <c r="B92" s="213">
        <v>10184</v>
      </c>
      <c r="D92" s="213" t="s">
        <v>864</v>
      </c>
      <c r="E92" s="213" t="s">
        <v>819</v>
      </c>
      <c r="G92" s="219" t="s">
        <v>200</v>
      </c>
      <c r="H92" s="390" t="s">
        <v>1759</v>
      </c>
      <c r="I92" s="223">
        <v>0</v>
      </c>
      <c r="J92" s="224">
        <v>0</v>
      </c>
      <c r="K92" s="223">
        <v>4</v>
      </c>
      <c r="L92" s="224">
        <v>0</v>
      </c>
      <c r="M92" s="222">
        <v>4</v>
      </c>
      <c r="N92" s="224">
        <v>0</v>
      </c>
      <c r="O92" s="223">
        <v>4</v>
      </c>
      <c r="P92" s="224">
        <v>0</v>
      </c>
      <c r="Q92" s="222">
        <v>4</v>
      </c>
      <c r="R92" s="223">
        <v>0</v>
      </c>
      <c r="S92" s="222">
        <v>4</v>
      </c>
      <c r="T92" s="224">
        <v>0</v>
      </c>
      <c r="U92" s="223">
        <v>4</v>
      </c>
      <c r="V92" s="224">
        <v>0</v>
      </c>
      <c r="W92" s="223">
        <v>4</v>
      </c>
      <c r="X92" s="224">
        <v>0</v>
      </c>
      <c r="Y92" s="185">
        <f>+W92</f>
        <v>4</v>
      </c>
      <c r="Z92" s="426" t="s">
        <v>1226</v>
      </c>
      <c r="AA92" s="185">
        <f>+Y92</f>
        <v>4</v>
      </c>
      <c r="AB92" s="185" t="s">
        <v>1226</v>
      </c>
      <c r="AC92" s="437">
        <v>6</v>
      </c>
      <c r="AD92" s="438">
        <v>0</v>
      </c>
      <c r="AE92" s="223">
        <v>5</v>
      </c>
      <c r="AF92" s="224">
        <v>0</v>
      </c>
      <c r="AG92" s="223">
        <v>6</v>
      </c>
      <c r="AH92" s="224">
        <v>0</v>
      </c>
      <c r="AI92" s="223">
        <v>3</v>
      </c>
      <c r="AJ92" s="224">
        <v>0</v>
      </c>
      <c r="AK92" s="261"/>
      <c r="AL92" s="222">
        <v>5</v>
      </c>
      <c r="AM92" s="223">
        <v>0</v>
      </c>
      <c r="AN92" s="278">
        <v>5</v>
      </c>
      <c r="AO92" s="274">
        <v>0</v>
      </c>
      <c r="AP92" s="181">
        <f>+AR92</f>
        <v>2</v>
      </c>
      <c r="AQ92" s="426" t="s">
        <v>1226</v>
      </c>
      <c r="AR92" s="226">
        <v>2</v>
      </c>
      <c r="AS92" s="227">
        <v>0</v>
      </c>
      <c r="AT92" s="341">
        <v>2</v>
      </c>
      <c r="AU92" s="227">
        <v>0</v>
      </c>
      <c r="AV92" s="226">
        <v>2</v>
      </c>
      <c r="AW92" s="227">
        <v>0</v>
      </c>
      <c r="AX92" s="392">
        <f t="shared" si="21"/>
        <v>2</v>
      </c>
      <c r="AY92" s="166" t="s">
        <v>1226</v>
      </c>
      <c r="AZ92" s="392">
        <f t="shared" si="22"/>
        <v>2</v>
      </c>
      <c r="BA92" s="166" t="s">
        <v>1226</v>
      </c>
      <c r="BB92" s="392">
        <f t="shared" si="23"/>
        <v>2</v>
      </c>
      <c r="BC92" s="166" t="s">
        <v>1226</v>
      </c>
      <c r="BD92" s="392">
        <f t="shared" si="24"/>
        <v>2</v>
      </c>
      <c r="BE92" s="166" t="s">
        <v>1226</v>
      </c>
      <c r="BF92" s="392">
        <f t="shared" si="25"/>
        <v>2</v>
      </c>
      <c r="BG92" s="166" t="s">
        <v>1226</v>
      </c>
      <c r="BH92" s="226">
        <v>2</v>
      </c>
      <c r="BI92" s="227">
        <v>0</v>
      </c>
      <c r="BJ92" s="185">
        <f t="shared" si="28"/>
        <v>2</v>
      </c>
      <c r="BK92" s="423" t="s">
        <v>1226</v>
      </c>
      <c r="BL92" s="185">
        <f t="shared" si="29"/>
        <v>2</v>
      </c>
      <c r="BM92" s="423" t="s">
        <v>1226</v>
      </c>
      <c r="BN92" s="185">
        <f t="shared" si="30"/>
        <v>2</v>
      </c>
      <c r="BO92" s="423" t="s">
        <v>1226</v>
      </c>
      <c r="BP92" s="249"/>
      <c r="BQ92" s="239"/>
      <c r="BR92" s="249"/>
      <c r="BS92" s="239"/>
      <c r="BT92" s="262"/>
      <c r="BU92" s="245"/>
      <c r="BV92" s="246"/>
      <c r="BW92" s="245"/>
      <c r="BX92" s="245"/>
      <c r="BY92" s="245"/>
      <c r="BZ92" s="246"/>
      <c r="CA92" s="245"/>
      <c r="CB92" s="246"/>
      <c r="CC92" s="245"/>
      <c r="CD92" s="246"/>
      <c r="CE92" s="245"/>
      <c r="CF92" s="246"/>
      <c r="CG92" s="245"/>
      <c r="CH92" s="246"/>
      <c r="CI92" s="247" t="s">
        <v>150</v>
      </c>
      <c r="CJ92" s="235" t="s">
        <v>391</v>
      </c>
      <c r="CK92" s="235"/>
      <c r="CM92" s="237">
        <f t="shared" si="27"/>
        <v>6</v>
      </c>
    </row>
    <row r="93" spans="1:91" ht="16.5">
      <c r="A93" t="s">
        <v>2533</v>
      </c>
      <c r="B93" s="213">
        <v>10036</v>
      </c>
      <c r="D93" s="213" t="s">
        <v>864</v>
      </c>
      <c r="E93" s="213" t="s">
        <v>819</v>
      </c>
      <c r="G93" s="219" t="s">
        <v>200</v>
      </c>
      <c r="H93" s="390" t="s">
        <v>1762</v>
      </c>
      <c r="I93" s="223">
        <v>18</v>
      </c>
      <c r="J93" s="224">
        <v>0</v>
      </c>
      <c r="K93" s="223">
        <v>16</v>
      </c>
      <c r="L93" s="224">
        <v>3</v>
      </c>
      <c r="M93" s="222">
        <v>13</v>
      </c>
      <c r="N93" s="224">
        <v>6</v>
      </c>
      <c r="O93" s="223">
        <v>9</v>
      </c>
      <c r="P93" s="224">
        <v>1</v>
      </c>
      <c r="Q93" s="222">
        <v>9</v>
      </c>
      <c r="R93" s="223">
        <v>0</v>
      </c>
      <c r="S93" s="222">
        <v>13</v>
      </c>
      <c r="T93" s="224">
        <v>1</v>
      </c>
      <c r="U93" s="185">
        <f>+W93</f>
        <v>21</v>
      </c>
      <c r="V93" s="426">
        <f>+X93</f>
        <v>7</v>
      </c>
      <c r="W93" s="304">
        <v>21</v>
      </c>
      <c r="X93" s="273">
        <v>7</v>
      </c>
      <c r="Y93" s="185">
        <f>+AA93</f>
        <v>29</v>
      </c>
      <c r="Z93" s="426">
        <f>+AB93</f>
        <v>6</v>
      </c>
      <c r="AA93" s="185">
        <f>+AC93</f>
        <v>29</v>
      </c>
      <c r="AB93" s="185">
        <f>+AD93</f>
        <v>6</v>
      </c>
      <c r="AC93" s="437">
        <v>29</v>
      </c>
      <c r="AD93" s="438">
        <v>6</v>
      </c>
      <c r="AE93" s="223">
        <v>1</v>
      </c>
      <c r="AF93" s="224">
        <v>0</v>
      </c>
      <c r="AG93" s="223">
        <v>0</v>
      </c>
      <c r="AH93" s="224">
        <v>0</v>
      </c>
      <c r="AI93" s="223">
        <v>2</v>
      </c>
      <c r="AJ93" s="224">
        <v>1</v>
      </c>
      <c r="AK93" s="261"/>
      <c r="AL93" s="222">
        <v>0</v>
      </c>
      <c r="AM93" s="223">
        <v>0</v>
      </c>
      <c r="AN93" s="278">
        <v>0</v>
      </c>
      <c r="AO93" s="274">
        <v>0</v>
      </c>
      <c r="AP93" s="381">
        <f>+AN93</f>
        <v>0</v>
      </c>
      <c r="AQ93" s="423" t="s">
        <v>1226</v>
      </c>
      <c r="AR93" s="226">
        <v>0</v>
      </c>
      <c r="AS93" s="227">
        <v>0</v>
      </c>
      <c r="AT93" s="341">
        <v>0</v>
      </c>
      <c r="AU93" s="227">
        <v>0</v>
      </c>
      <c r="AV93" s="226">
        <v>0</v>
      </c>
      <c r="AW93" s="227">
        <v>0</v>
      </c>
      <c r="AX93" s="392">
        <f t="shared" si="21"/>
        <v>0</v>
      </c>
      <c r="AY93" s="166" t="s">
        <v>1226</v>
      </c>
      <c r="AZ93" s="392">
        <f t="shared" si="22"/>
        <v>0</v>
      </c>
      <c r="BA93" s="166" t="s">
        <v>1226</v>
      </c>
      <c r="BB93" s="392">
        <f t="shared" si="23"/>
        <v>0</v>
      </c>
      <c r="BC93" s="166" t="s">
        <v>1226</v>
      </c>
      <c r="BD93" s="392">
        <f t="shared" si="24"/>
        <v>0</v>
      </c>
      <c r="BE93" s="166" t="s">
        <v>1226</v>
      </c>
      <c r="BF93" s="392">
        <f t="shared" si="25"/>
        <v>0</v>
      </c>
      <c r="BG93" s="166" t="s">
        <v>1226</v>
      </c>
      <c r="BH93" s="226">
        <v>0</v>
      </c>
      <c r="BI93" s="227">
        <v>0</v>
      </c>
      <c r="BJ93" s="185">
        <f t="shared" si="28"/>
        <v>0</v>
      </c>
      <c r="BK93" s="423" t="s">
        <v>1226</v>
      </c>
      <c r="BL93" s="185">
        <f t="shared" si="29"/>
        <v>0</v>
      </c>
      <c r="BM93" s="423" t="s">
        <v>1226</v>
      </c>
      <c r="BN93" s="185">
        <f t="shared" si="30"/>
        <v>0</v>
      </c>
      <c r="BO93" s="423" t="s">
        <v>1226</v>
      </c>
      <c r="BP93" s="249"/>
      <c r="BQ93" s="239"/>
      <c r="BR93" s="249"/>
      <c r="BS93" s="239"/>
      <c r="BT93" s="262"/>
      <c r="BU93" s="245"/>
      <c r="BV93" s="246"/>
      <c r="BW93" s="245"/>
      <c r="BX93" s="245"/>
      <c r="BY93" s="245"/>
      <c r="BZ93" s="246"/>
      <c r="CA93" s="245"/>
      <c r="CB93" s="246"/>
      <c r="CC93" s="245"/>
      <c r="CD93" s="246"/>
      <c r="CE93" s="245"/>
      <c r="CF93" s="246"/>
      <c r="CG93" s="245"/>
      <c r="CH93" s="246"/>
      <c r="CI93" s="247" t="s">
        <v>150</v>
      </c>
      <c r="CJ93" s="235" t="s">
        <v>397</v>
      </c>
      <c r="CK93" s="235"/>
      <c r="CM93" s="237">
        <f t="shared" si="27"/>
        <v>29</v>
      </c>
    </row>
    <row r="94" spans="1:91" ht="16.5">
      <c r="A94" t="s">
        <v>2533</v>
      </c>
      <c r="B94" s="213">
        <v>10168</v>
      </c>
      <c r="D94" s="213" t="s">
        <v>864</v>
      </c>
      <c r="E94" s="213" t="s">
        <v>819</v>
      </c>
      <c r="G94" s="219" t="s">
        <v>200</v>
      </c>
      <c r="H94" s="390" t="s">
        <v>1763</v>
      </c>
      <c r="I94" s="223">
        <v>3</v>
      </c>
      <c r="J94" s="224">
        <v>0</v>
      </c>
      <c r="K94" s="223">
        <v>3</v>
      </c>
      <c r="L94" s="224">
        <v>0</v>
      </c>
      <c r="M94" s="223">
        <v>3</v>
      </c>
      <c r="N94" s="224">
        <v>0</v>
      </c>
      <c r="O94" s="223">
        <v>3</v>
      </c>
      <c r="P94" s="224">
        <v>0</v>
      </c>
      <c r="Q94" s="222">
        <v>3</v>
      </c>
      <c r="R94" s="223">
        <v>0</v>
      </c>
      <c r="S94" s="222">
        <v>3</v>
      </c>
      <c r="T94" s="224">
        <v>0</v>
      </c>
      <c r="U94" s="164">
        <f>+S94</f>
        <v>3</v>
      </c>
      <c r="V94" s="164" t="s">
        <v>1226</v>
      </c>
      <c r="W94" s="223">
        <v>3</v>
      </c>
      <c r="X94" s="224">
        <v>0</v>
      </c>
      <c r="Y94" s="181">
        <f>+W94</f>
        <v>3</v>
      </c>
      <c r="Z94" s="426" t="s">
        <v>1226</v>
      </c>
      <c r="AA94" s="185">
        <f>+AC94</f>
        <v>2</v>
      </c>
      <c r="AB94" s="185" t="s">
        <v>1226</v>
      </c>
      <c r="AC94" s="437">
        <v>2</v>
      </c>
      <c r="AD94" s="438">
        <v>0</v>
      </c>
      <c r="AE94" s="223">
        <v>2</v>
      </c>
      <c r="AF94" s="224">
        <v>0</v>
      </c>
      <c r="AG94" s="222">
        <v>2</v>
      </c>
      <c r="AH94" s="224">
        <v>0</v>
      </c>
      <c r="AI94" s="222">
        <v>3</v>
      </c>
      <c r="AJ94" s="224">
        <v>0</v>
      </c>
      <c r="AK94" s="261"/>
      <c r="AL94" s="222">
        <v>4</v>
      </c>
      <c r="AM94" s="223">
        <v>0</v>
      </c>
      <c r="AN94" s="278">
        <v>4</v>
      </c>
      <c r="AO94" s="279">
        <v>0</v>
      </c>
      <c r="AP94" s="274">
        <v>4</v>
      </c>
      <c r="AQ94" s="279">
        <v>0</v>
      </c>
      <c r="AR94" s="223">
        <v>4</v>
      </c>
      <c r="AS94" s="227">
        <v>0</v>
      </c>
      <c r="AT94" s="223">
        <v>4</v>
      </c>
      <c r="AU94" s="227">
        <v>0</v>
      </c>
      <c r="AV94" s="223">
        <v>4</v>
      </c>
      <c r="AW94" s="227">
        <v>0</v>
      </c>
      <c r="AX94" s="164">
        <f t="shared" si="21"/>
        <v>4</v>
      </c>
      <c r="AY94" s="166" t="s">
        <v>1226</v>
      </c>
      <c r="AZ94" s="164">
        <f t="shared" si="22"/>
        <v>4</v>
      </c>
      <c r="BA94" s="166" t="s">
        <v>1226</v>
      </c>
      <c r="BB94" s="164">
        <f t="shared" si="23"/>
        <v>4</v>
      </c>
      <c r="BC94" s="166" t="s">
        <v>1226</v>
      </c>
      <c r="BD94" s="164">
        <f t="shared" si="24"/>
        <v>4</v>
      </c>
      <c r="BE94" s="166" t="s">
        <v>1226</v>
      </c>
      <c r="BF94" s="164">
        <f t="shared" si="25"/>
        <v>4</v>
      </c>
      <c r="BG94" s="166" t="s">
        <v>1226</v>
      </c>
      <c r="BH94" s="226">
        <v>4</v>
      </c>
      <c r="BI94" s="227">
        <v>0</v>
      </c>
      <c r="BJ94" s="185">
        <f t="shared" si="28"/>
        <v>4</v>
      </c>
      <c r="BK94" s="423" t="s">
        <v>1226</v>
      </c>
      <c r="BL94" s="185">
        <f t="shared" si="29"/>
        <v>4</v>
      </c>
      <c r="BM94" s="423" t="s">
        <v>1226</v>
      </c>
      <c r="BN94" s="185">
        <f t="shared" si="30"/>
        <v>4</v>
      </c>
      <c r="BO94" s="423" t="s">
        <v>1226</v>
      </c>
      <c r="BP94" s="249"/>
      <c r="BQ94" s="239"/>
      <c r="BR94" s="249"/>
      <c r="BS94" s="239"/>
      <c r="BT94" s="262"/>
      <c r="BU94" s="245"/>
      <c r="BV94" s="246"/>
      <c r="BW94" s="245"/>
      <c r="BX94" s="245"/>
      <c r="BY94" s="245"/>
      <c r="BZ94" s="246"/>
      <c r="CA94" s="245"/>
      <c r="CB94" s="246"/>
      <c r="CC94" s="245"/>
      <c r="CD94" s="246"/>
      <c r="CE94" s="245">
        <v>2</v>
      </c>
      <c r="CF94" s="246"/>
      <c r="CG94" s="245"/>
      <c r="CH94" s="246"/>
      <c r="CI94" s="247" t="s">
        <v>150</v>
      </c>
      <c r="CJ94" s="235" t="s">
        <v>393</v>
      </c>
      <c r="CK94" s="235"/>
      <c r="CM94" s="237">
        <f t="shared" si="27"/>
        <v>3</v>
      </c>
    </row>
    <row r="95" spans="1:91" ht="16.5">
      <c r="A95" t="s">
        <v>2533</v>
      </c>
      <c r="B95" s="213">
        <v>10072</v>
      </c>
      <c r="D95" s="213" t="s">
        <v>864</v>
      </c>
      <c r="E95" s="213" t="s">
        <v>819</v>
      </c>
      <c r="G95" s="219" t="s">
        <v>200</v>
      </c>
      <c r="H95" s="390" t="s">
        <v>1764</v>
      </c>
      <c r="I95" s="223">
        <v>15</v>
      </c>
      <c r="J95" s="224">
        <v>1</v>
      </c>
      <c r="K95" s="222">
        <v>18</v>
      </c>
      <c r="L95" s="224">
        <v>0</v>
      </c>
      <c r="M95" s="222">
        <v>18</v>
      </c>
      <c r="N95" s="224">
        <v>1</v>
      </c>
      <c r="O95" s="223">
        <v>18</v>
      </c>
      <c r="P95" s="224">
        <v>1</v>
      </c>
      <c r="Q95" s="222">
        <v>15</v>
      </c>
      <c r="R95" s="224">
        <v>0</v>
      </c>
      <c r="S95" s="222">
        <v>14</v>
      </c>
      <c r="T95" s="224">
        <v>0</v>
      </c>
      <c r="U95" s="164">
        <f>+S95</f>
        <v>14</v>
      </c>
      <c r="V95" s="166" t="s">
        <v>1226</v>
      </c>
      <c r="W95" s="223">
        <v>18</v>
      </c>
      <c r="X95" s="223">
        <v>0</v>
      </c>
      <c r="Y95" s="181">
        <v>6</v>
      </c>
      <c r="Z95" s="426">
        <v>1</v>
      </c>
      <c r="AA95" s="185">
        <v>6</v>
      </c>
      <c r="AB95" s="185">
        <v>1</v>
      </c>
      <c r="AC95" s="437">
        <v>9</v>
      </c>
      <c r="AD95" s="438">
        <v>2</v>
      </c>
      <c r="AE95" s="223">
        <v>30</v>
      </c>
      <c r="AF95" s="224">
        <v>2</v>
      </c>
      <c r="AG95" s="222">
        <v>30</v>
      </c>
      <c r="AH95" s="224">
        <v>0</v>
      </c>
      <c r="AI95" s="222">
        <v>18</v>
      </c>
      <c r="AJ95" s="224">
        <v>0</v>
      </c>
      <c r="AK95" s="261"/>
      <c r="AL95" s="222">
        <v>30</v>
      </c>
      <c r="AM95" s="223">
        <v>0</v>
      </c>
      <c r="AN95" s="278">
        <v>27</v>
      </c>
      <c r="AO95" s="279">
        <v>0</v>
      </c>
      <c r="AP95" s="185">
        <f>+AN95</f>
        <v>27</v>
      </c>
      <c r="AQ95" s="423" t="s">
        <v>1226</v>
      </c>
      <c r="AR95" s="226">
        <v>22</v>
      </c>
      <c r="AS95" s="227">
        <v>1</v>
      </c>
      <c r="AT95" s="226">
        <v>15</v>
      </c>
      <c r="AU95" s="227">
        <v>2</v>
      </c>
      <c r="AV95" s="226">
        <v>12</v>
      </c>
      <c r="AW95" s="227">
        <v>1</v>
      </c>
      <c r="AX95" s="392">
        <f t="shared" si="21"/>
        <v>11</v>
      </c>
      <c r="AY95" s="166" t="s">
        <v>1226</v>
      </c>
      <c r="AZ95" s="392">
        <f t="shared" si="22"/>
        <v>11</v>
      </c>
      <c r="BA95" s="166" t="s">
        <v>1226</v>
      </c>
      <c r="BB95" s="392">
        <f t="shared" si="23"/>
        <v>11</v>
      </c>
      <c r="BC95" s="166" t="s">
        <v>1226</v>
      </c>
      <c r="BD95" s="392">
        <f t="shared" si="24"/>
        <v>11</v>
      </c>
      <c r="BE95" s="166" t="s">
        <v>1226</v>
      </c>
      <c r="BF95" s="392">
        <f t="shared" si="25"/>
        <v>11</v>
      </c>
      <c r="BG95" s="166" t="s">
        <v>1226</v>
      </c>
      <c r="BH95" s="341">
        <v>11</v>
      </c>
      <c r="BI95" s="227">
        <v>0</v>
      </c>
      <c r="BJ95" s="185">
        <f t="shared" si="28"/>
        <v>11</v>
      </c>
      <c r="BK95" s="423" t="s">
        <v>1226</v>
      </c>
      <c r="BL95" s="185">
        <f t="shared" si="29"/>
        <v>11</v>
      </c>
      <c r="BM95" s="423" t="s">
        <v>1226</v>
      </c>
      <c r="BN95" s="185">
        <f t="shared" si="30"/>
        <v>11</v>
      </c>
      <c r="BO95" s="423" t="s">
        <v>1226</v>
      </c>
      <c r="BP95" s="249"/>
      <c r="BQ95" s="239"/>
      <c r="BR95" s="249"/>
      <c r="BS95" s="239"/>
      <c r="BT95" s="262"/>
      <c r="BU95" s="245"/>
      <c r="BV95" s="246"/>
      <c r="BW95" s="245"/>
      <c r="BX95" s="245"/>
      <c r="BY95" s="245"/>
      <c r="BZ95" s="246"/>
      <c r="CA95" s="245"/>
      <c r="CB95" s="246"/>
      <c r="CC95" s="245"/>
      <c r="CD95" s="246"/>
      <c r="CE95" s="245">
        <v>2</v>
      </c>
      <c r="CF95" s="246"/>
      <c r="CG95" s="245"/>
      <c r="CH95" s="246"/>
      <c r="CI95" s="247" t="s">
        <v>212</v>
      </c>
      <c r="CJ95" s="235" t="s">
        <v>392</v>
      </c>
      <c r="CK95" s="235"/>
      <c r="CM95" s="237">
        <f t="shared" si="27"/>
        <v>30</v>
      </c>
    </row>
    <row r="96" spans="1:91" ht="16.5">
      <c r="A96" t="s">
        <v>2533</v>
      </c>
      <c r="B96" s="213">
        <v>10030</v>
      </c>
      <c r="D96" s="213" t="s">
        <v>864</v>
      </c>
      <c r="E96" s="213" t="s">
        <v>819</v>
      </c>
      <c r="G96" s="219" t="s">
        <v>200</v>
      </c>
      <c r="H96" s="390" t="s">
        <v>1761</v>
      </c>
      <c r="I96" s="223">
        <v>0</v>
      </c>
      <c r="J96" s="224">
        <v>0</v>
      </c>
      <c r="K96" s="222">
        <v>0</v>
      </c>
      <c r="L96" s="224">
        <v>0</v>
      </c>
      <c r="M96" s="222">
        <v>0</v>
      </c>
      <c r="N96" s="224">
        <v>0</v>
      </c>
      <c r="O96" s="222">
        <v>0</v>
      </c>
      <c r="P96" s="224">
        <v>0</v>
      </c>
      <c r="Q96" s="222">
        <v>0</v>
      </c>
      <c r="R96" s="223">
        <v>0</v>
      </c>
      <c r="S96" s="222">
        <v>0</v>
      </c>
      <c r="T96" s="224">
        <v>0</v>
      </c>
      <c r="U96" s="223">
        <v>0</v>
      </c>
      <c r="V96" s="224">
        <v>0</v>
      </c>
      <c r="W96" s="222">
        <v>0</v>
      </c>
      <c r="X96" s="224">
        <v>0</v>
      </c>
      <c r="Y96" s="181">
        <f>+W96</f>
        <v>0</v>
      </c>
      <c r="Z96" s="426" t="s">
        <v>1226</v>
      </c>
      <c r="AA96" s="185">
        <f>+AC96</f>
        <v>0</v>
      </c>
      <c r="AB96" s="185" t="s">
        <v>1226</v>
      </c>
      <c r="AC96" s="437">
        <v>0</v>
      </c>
      <c r="AD96" s="438">
        <v>0</v>
      </c>
      <c r="AE96" s="223">
        <v>1</v>
      </c>
      <c r="AF96" s="224">
        <v>0</v>
      </c>
      <c r="AG96" s="222">
        <v>1</v>
      </c>
      <c r="AH96" s="224">
        <v>0</v>
      </c>
      <c r="AI96" s="222">
        <v>9</v>
      </c>
      <c r="AJ96" s="224">
        <v>0</v>
      </c>
      <c r="AK96" s="261"/>
      <c r="AL96" s="222">
        <v>10</v>
      </c>
      <c r="AM96" s="223">
        <v>0</v>
      </c>
      <c r="AN96" s="278">
        <v>19</v>
      </c>
      <c r="AO96" s="279">
        <v>0</v>
      </c>
      <c r="AP96" s="185">
        <f>+AN96</f>
        <v>19</v>
      </c>
      <c r="AQ96" s="426" t="s">
        <v>1226</v>
      </c>
      <c r="AR96" s="226">
        <v>28</v>
      </c>
      <c r="AS96" s="227">
        <v>0</v>
      </c>
      <c r="AT96" s="226">
        <v>27</v>
      </c>
      <c r="AU96" s="227">
        <v>0</v>
      </c>
      <c r="AV96" s="226">
        <v>38</v>
      </c>
      <c r="AW96" s="227">
        <v>0</v>
      </c>
      <c r="AX96" s="392">
        <f t="shared" si="21"/>
        <v>25</v>
      </c>
      <c r="AY96" s="166" t="s">
        <v>1226</v>
      </c>
      <c r="AZ96" s="392">
        <f t="shared" si="22"/>
        <v>25</v>
      </c>
      <c r="BA96" s="166" t="s">
        <v>1226</v>
      </c>
      <c r="BB96" s="164">
        <f t="shared" si="23"/>
        <v>25</v>
      </c>
      <c r="BC96" s="164" t="s">
        <v>1226</v>
      </c>
      <c r="BD96" s="392">
        <f t="shared" si="24"/>
        <v>25</v>
      </c>
      <c r="BE96" s="166" t="s">
        <v>1226</v>
      </c>
      <c r="BF96" s="392">
        <f t="shared" si="25"/>
        <v>25</v>
      </c>
      <c r="BG96" s="166" t="s">
        <v>1226</v>
      </c>
      <c r="BH96" s="341">
        <v>25</v>
      </c>
      <c r="BI96" s="227">
        <v>0</v>
      </c>
      <c r="BJ96" s="185">
        <f t="shared" si="28"/>
        <v>25</v>
      </c>
      <c r="BK96" s="423" t="s">
        <v>1226</v>
      </c>
      <c r="BL96" s="185">
        <f t="shared" si="29"/>
        <v>25</v>
      </c>
      <c r="BM96" s="423" t="s">
        <v>1226</v>
      </c>
      <c r="BN96" s="185">
        <f t="shared" si="30"/>
        <v>25</v>
      </c>
      <c r="BO96" s="423" t="s">
        <v>1226</v>
      </c>
      <c r="BP96" s="249"/>
      <c r="BQ96" s="239"/>
      <c r="BR96" s="249"/>
      <c r="BS96" s="239"/>
      <c r="BT96" s="262"/>
      <c r="BU96" s="245"/>
      <c r="BV96" s="246"/>
      <c r="BW96" s="245"/>
      <c r="BX96" s="245"/>
      <c r="BY96" s="245"/>
      <c r="BZ96" s="246"/>
      <c r="CA96" s="245"/>
      <c r="CB96" s="246"/>
      <c r="CC96" s="245"/>
      <c r="CD96" s="246"/>
      <c r="CE96" s="245">
        <v>9</v>
      </c>
      <c r="CF96" s="246"/>
      <c r="CG96" s="245"/>
      <c r="CH96" s="246"/>
      <c r="CI96" s="247" t="s">
        <v>150</v>
      </c>
      <c r="CJ96" s="235" t="s">
        <v>391</v>
      </c>
      <c r="CM96" s="237">
        <f t="shared" si="27"/>
        <v>9</v>
      </c>
    </row>
    <row r="97" spans="1:91" ht="16.5">
      <c r="A97" t="s">
        <v>2533</v>
      </c>
      <c r="B97" s="51">
        <v>10320</v>
      </c>
      <c r="D97" s="213" t="s">
        <v>864</v>
      </c>
      <c r="E97" s="213" t="s">
        <v>819</v>
      </c>
      <c r="G97" s="219" t="s">
        <v>200</v>
      </c>
      <c r="H97" s="390" t="s">
        <v>1776</v>
      </c>
      <c r="I97" s="223">
        <v>0</v>
      </c>
      <c r="J97" s="224">
        <v>0</v>
      </c>
      <c r="K97" s="222">
        <v>0</v>
      </c>
      <c r="L97" s="224">
        <v>0</v>
      </c>
      <c r="M97" s="222">
        <v>0</v>
      </c>
      <c r="N97" s="224">
        <v>0</v>
      </c>
      <c r="O97" s="222">
        <v>0</v>
      </c>
      <c r="P97" s="224">
        <v>0</v>
      </c>
      <c r="Q97" s="222">
        <v>0</v>
      </c>
      <c r="R97" s="223">
        <v>0</v>
      </c>
      <c r="S97" s="222">
        <v>0</v>
      </c>
      <c r="T97" s="224">
        <v>0</v>
      </c>
      <c r="U97" s="223">
        <v>0</v>
      </c>
      <c r="V97" s="223">
        <v>0</v>
      </c>
      <c r="W97" s="222">
        <v>0</v>
      </c>
      <c r="X97" s="224">
        <v>0</v>
      </c>
      <c r="Y97" s="238">
        <f>+AE97</f>
        <v>0</v>
      </c>
      <c r="Z97" s="239" t="s">
        <v>1226</v>
      </c>
      <c r="AA97" s="236">
        <f>+AG97</f>
        <v>0</v>
      </c>
      <c r="AB97" s="249" t="s">
        <v>1226</v>
      </c>
      <c r="AC97" s="437">
        <v>0</v>
      </c>
      <c r="AD97" s="438">
        <v>0</v>
      </c>
      <c r="AE97" s="223">
        <v>0</v>
      </c>
      <c r="AF97" s="224">
        <v>0</v>
      </c>
      <c r="AG97" s="222">
        <v>0</v>
      </c>
      <c r="AH97" s="224">
        <v>0</v>
      </c>
      <c r="AI97" s="222">
        <v>0</v>
      </c>
      <c r="AJ97" s="224">
        <v>0</v>
      </c>
      <c r="AK97" s="261"/>
      <c r="AL97" s="222">
        <v>0</v>
      </c>
      <c r="AM97" s="224">
        <v>0</v>
      </c>
      <c r="AN97" s="278">
        <v>0</v>
      </c>
      <c r="AO97" s="279">
        <v>0</v>
      </c>
      <c r="AP97" s="185">
        <v>0</v>
      </c>
      <c r="AQ97" s="426" t="s">
        <v>1226</v>
      </c>
      <c r="AR97" s="226">
        <v>0</v>
      </c>
      <c r="AS97" s="227">
        <v>0</v>
      </c>
      <c r="AT97" s="226">
        <v>0</v>
      </c>
      <c r="AU97" s="227">
        <v>0</v>
      </c>
      <c r="AV97" s="226">
        <v>0</v>
      </c>
      <c r="AW97" s="227">
        <v>0</v>
      </c>
      <c r="AX97" s="392">
        <f t="shared" si="21"/>
        <v>0</v>
      </c>
      <c r="AY97" s="166" t="s">
        <v>1226</v>
      </c>
      <c r="AZ97" s="392">
        <f t="shared" si="22"/>
        <v>0</v>
      </c>
      <c r="BA97" s="166" t="s">
        <v>1226</v>
      </c>
      <c r="BB97" s="392">
        <f t="shared" si="23"/>
        <v>0</v>
      </c>
      <c r="BC97" s="166" t="s">
        <v>1226</v>
      </c>
      <c r="BD97" s="392">
        <f t="shared" si="24"/>
        <v>0</v>
      </c>
      <c r="BE97" s="166" t="s">
        <v>1226</v>
      </c>
      <c r="BF97" s="392">
        <f t="shared" si="25"/>
        <v>0</v>
      </c>
      <c r="BG97" s="166" t="s">
        <v>1226</v>
      </c>
      <c r="BH97" s="226">
        <v>0</v>
      </c>
      <c r="BI97" s="227">
        <v>0</v>
      </c>
      <c r="BJ97" s="164">
        <v>0</v>
      </c>
      <c r="BK97" s="166" t="s">
        <v>1226</v>
      </c>
      <c r="BL97" s="164">
        <v>0</v>
      </c>
      <c r="BM97" s="166" t="s">
        <v>1226</v>
      </c>
      <c r="BN97" s="164">
        <v>0</v>
      </c>
      <c r="BO97" s="166" t="s">
        <v>1226</v>
      </c>
      <c r="BP97" s="249"/>
      <c r="BQ97" s="239"/>
      <c r="BR97" s="249"/>
      <c r="BS97" s="239"/>
      <c r="BT97" s="262"/>
      <c r="BU97" s="245"/>
      <c r="BV97" s="246"/>
      <c r="BW97" s="245"/>
      <c r="BX97" s="245"/>
      <c r="BY97" s="245"/>
      <c r="BZ97" s="246"/>
      <c r="CA97" s="245"/>
      <c r="CB97" s="246"/>
      <c r="CC97" s="245"/>
      <c r="CD97" s="246"/>
      <c r="CE97" s="245"/>
      <c r="CF97" s="246"/>
      <c r="CG97" s="245"/>
      <c r="CH97" s="246"/>
      <c r="CI97" s="247" t="s">
        <v>150</v>
      </c>
      <c r="CJ97" t="s">
        <v>1576</v>
      </c>
      <c r="CK97" s="235"/>
      <c r="CM97" s="237"/>
    </row>
    <row r="98" spans="1:91" ht="16.5">
      <c r="A98" t="s">
        <v>2533</v>
      </c>
      <c r="B98" s="213">
        <v>10279</v>
      </c>
      <c r="D98" s="213" t="s">
        <v>864</v>
      </c>
      <c r="E98" s="213" t="s">
        <v>819</v>
      </c>
      <c r="G98" s="219" t="s">
        <v>200</v>
      </c>
      <c r="H98" s="390" t="s">
        <v>1768</v>
      </c>
      <c r="I98" s="223">
        <v>0</v>
      </c>
      <c r="J98" s="224">
        <v>0</v>
      </c>
      <c r="K98" s="222">
        <v>0</v>
      </c>
      <c r="L98" s="224">
        <v>0</v>
      </c>
      <c r="M98" s="222">
        <v>0</v>
      </c>
      <c r="N98" s="224">
        <v>0</v>
      </c>
      <c r="O98" s="222">
        <v>0</v>
      </c>
      <c r="P98" s="224">
        <v>0</v>
      </c>
      <c r="Q98" s="222">
        <v>0</v>
      </c>
      <c r="R98" s="223">
        <v>0</v>
      </c>
      <c r="S98" s="222">
        <v>0</v>
      </c>
      <c r="T98" s="224">
        <v>0</v>
      </c>
      <c r="U98" s="223">
        <v>0</v>
      </c>
      <c r="V98" s="223">
        <v>0</v>
      </c>
      <c r="W98" s="222">
        <v>0</v>
      </c>
      <c r="X98" s="224">
        <v>0</v>
      </c>
      <c r="Y98" s="252">
        <f>+W98</f>
        <v>0</v>
      </c>
      <c r="Z98" s="423" t="s">
        <v>1226</v>
      </c>
      <c r="AA98" s="274">
        <v>0</v>
      </c>
      <c r="AB98" s="274">
        <v>0</v>
      </c>
      <c r="AC98" s="437">
        <v>0</v>
      </c>
      <c r="AD98" s="438">
        <v>0</v>
      </c>
      <c r="AE98" s="223">
        <v>0</v>
      </c>
      <c r="AF98" s="224">
        <v>0</v>
      </c>
      <c r="AG98" s="223">
        <v>0</v>
      </c>
      <c r="AH98" s="224">
        <v>0</v>
      </c>
      <c r="AI98" s="223">
        <v>0</v>
      </c>
      <c r="AJ98" s="224">
        <v>0</v>
      </c>
      <c r="AK98" s="261"/>
      <c r="AL98" s="222">
        <v>5</v>
      </c>
      <c r="AM98" s="223">
        <v>0</v>
      </c>
      <c r="AN98" s="278">
        <v>5</v>
      </c>
      <c r="AO98" s="279">
        <v>0</v>
      </c>
      <c r="AP98" s="185">
        <f>+AN98</f>
        <v>5</v>
      </c>
      <c r="AQ98" s="423" t="s">
        <v>1226</v>
      </c>
      <c r="AR98" s="226">
        <v>6</v>
      </c>
      <c r="AS98" s="227">
        <v>0</v>
      </c>
      <c r="AT98" s="226">
        <v>7</v>
      </c>
      <c r="AU98" s="227">
        <v>0</v>
      </c>
      <c r="AV98" s="226">
        <v>6</v>
      </c>
      <c r="AW98" s="227">
        <v>1</v>
      </c>
      <c r="AX98" s="392">
        <f t="shared" si="21"/>
        <v>6</v>
      </c>
      <c r="AY98" s="166">
        <f>+BA98</f>
        <v>2</v>
      </c>
      <c r="AZ98" s="392">
        <f t="shared" si="22"/>
        <v>6</v>
      </c>
      <c r="BA98" s="166">
        <f>+BC98</f>
        <v>2</v>
      </c>
      <c r="BB98" s="164">
        <f t="shared" si="23"/>
        <v>6</v>
      </c>
      <c r="BC98" s="164">
        <f>+BE98</f>
        <v>2</v>
      </c>
      <c r="BD98" s="392">
        <f t="shared" si="24"/>
        <v>6</v>
      </c>
      <c r="BE98" s="166">
        <f>+BG98</f>
        <v>2</v>
      </c>
      <c r="BF98" s="392">
        <f t="shared" si="25"/>
        <v>6</v>
      </c>
      <c r="BG98" s="166">
        <f>+BI98</f>
        <v>2</v>
      </c>
      <c r="BH98" s="305">
        <v>6</v>
      </c>
      <c r="BI98" s="241">
        <v>2</v>
      </c>
      <c r="BJ98" s="185">
        <f t="shared" ref="BJ98:BO98" si="31">+BH98</f>
        <v>6</v>
      </c>
      <c r="BK98" s="423">
        <f t="shared" si="31"/>
        <v>2</v>
      </c>
      <c r="BL98" s="185">
        <f t="shared" si="31"/>
        <v>6</v>
      </c>
      <c r="BM98" s="423">
        <f t="shared" si="31"/>
        <v>2</v>
      </c>
      <c r="BN98" s="185">
        <f t="shared" si="31"/>
        <v>6</v>
      </c>
      <c r="BO98" s="423">
        <f t="shared" si="31"/>
        <v>2</v>
      </c>
      <c r="BP98" s="249"/>
      <c r="BQ98" s="239"/>
      <c r="BR98" s="249"/>
      <c r="BS98" s="239"/>
      <c r="BT98" s="262"/>
      <c r="BU98" s="245"/>
      <c r="BV98" s="246"/>
      <c r="BW98" s="245"/>
      <c r="BX98" s="245"/>
      <c r="BY98" s="245"/>
      <c r="BZ98" s="246"/>
      <c r="CA98" s="245"/>
      <c r="CB98" s="246"/>
      <c r="CC98" s="245"/>
      <c r="CD98" s="246"/>
      <c r="CE98" s="245">
        <v>6</v>
      </c>
      <c r="CF98" s="246">
        <v>2</v>
      </c>
      <c r="CG98" s="245"/>
      <c r="CH98" s="246"/>
      <c r="CI98" s="247" t="s">
        <v>153</v>
      </c>
      <c r="CJ98" s="235" t="s">
        <v>394</v>
      </c>
      <c r="CK98" s="235"/>
      <c r="CM98" s="237">
        <f>MAX(I98:AJ98)</f>
        <v>0</v>
      </c>
    </row>
    <row r="99" spans="1:91" ht="16.5">
      <c r="A99" t="s">
        <v>2533</v>
      </c>
      <c r="B99" s="213">
        <v>10297</v>
      </c>
      <c r="D99" s="213" t="s">
        <v>864</v>
      </c>
      <c r="E99" s="213" t="s">
        <v>819</v>
      </c>
      <c r="G99" s="219" t="s">
        <v>200</v>
      </c>
      <c r="H99" s="390" t="s">
        <v>1775</v>
      </c>
      <c r="I99" s="223">
        <v>0</v>
      </c>
      <c r="J99" s="224">
        <v>0</v>
      </c>
      <c r="K99" s="222">
        <v>0</v>
      </c>
      <c r="L99" s="224">
        <v>0</v>
      </c>
      <c r="M99" s="222">
        <v>0</v>
      </c>
      <c r="N99" s="224">
        <v>0</v>
      </c>
      <c r="O99" s="223">
        <v>0</v>
      </c>
      <c r="P99" s="224">
        <v>0</v>
      </c>
      <c r="Q99" s="223">
        <v>0</v>
      </c>
      <c r="R99" s="223">
        <v>0</v>
      </c>
      <c r="S99" s="222">
        <v>0</v>
      </c>
      <c r="T99" s="224">
        <v>0</v>
      </c>
      <c r="U99" s="223">
        <v>0</v>
      </c>
      <c r="V99" s="224">
        <v>0</v>
      </c>
      <c r="W99" s="222">
        <v>0</v>
      </c>
      <c r="X99" s="224">
        <v>0</v>
      </c>
      <c r="Y99" s="238">
        <f>+AE99</f>
        <v>0</v>
      </c>
      <c r="Z99" s="239" t="s">
        <v>1226</v>
      </c>
      <c r="AA99" s="238">
        <f>+AG99</f>
        <v>0</v>
      </c>
      <c r="AB99" s="249" t="s">
        <v>1226</v>
      </c>
      <c r="AC99" s="437">
        <v>0</v>
      </c>
      <c r="AD99" s="438">
        <v>0</v>
      </c>
      <c r="AE99" s="223">
        <v>0</v>
      </c>
      <c r="AF99" s="224">
        <v>0</v>
      </c>
      <c r="AG99" s="222">
        <v>0</v>
      </c>
      <c r="AH99" s="224">
        <v>0</v>
      </c>
      <c r="AI99" s="222">
        <v>0</v>
      </c>
      <c r="AJ99" s="224">
        <v>0</v>
      </c>
      <c r="AK99" s="261"/>
      <c r="AL99" s="222">
        <v>0</v>
      </c>
      <c r="AM99" s="223">
        <v>0</v>
      </c>
      <c r="AN99" s="278">
        <v>0</v>
      </c>
      <c r="AO99" s="279">
        <v>0</v>
      </c>
      <c r="AP99" s="185">
        <v>0</v>
      </c>
      <c r="AQ99" s="426" t="s">
        <v>1226</v>
      </c>
      <c r="AR99" s="226">
        <v>0</v>
      </c>
      <c r="AS99" s="227">
        <v>0</v>
      </c>
      <c r="AT99" s="341">
        <v>1</v>
      </c>
      <c r="AU99" s="227">
        <v>0</v>
      </c>
      <c r="AV99" s="226">
        <v>1</v>
      </c>
      <c r="AW99" s="227">
        <v>0</v>
      </c>
      <c r="AX99" s="392">
        <v>0</v>
      </c>
      <c r="AY99" s="166" t="s">
        <v>1226</v>
      </c>
      <c r="AZ99" s="392">
        <v>0</v>
      </c>
      <c r="BA99" s="166" t="s">
        <v>1226</v>
      </c>
      <c r="BB99" s="392">
        <v>0</v>
      </c>
      <c r="BC99" s="166" t="s">
        <v>1226</v>
      </c>
      <c r="BD99" s="392">
        <v>0</v>
      </c>
      <c r="BE99" s="166" t="s">
        <v>1226</v>
      </c>
      <c r="BF99" s="392">
        <v>0</v>
      </c>
      <c r="BG99" s="166" t="s">
        <v>1226</v>
      </c>
      <c r="BH99" s="226">
        <v>0</v>
      </c>
      <c r="BI99" s="227">
        <v>0</v>
      </c>
      <c r="BJ99" s="164">
        <v>0</v>
      </c>
      <c r="BK99" s="166" t="s">
        <v>1226</v>
      </c>
      <c r="BL99" s="164">
        <v>0</v>
      </c>
      <c r="BM99" s="166" t="s">
        <v>1226</v>
      </c>
      <c r="BN99" s="164">
        <v>0</v>
      </c>
      <c r="BO99" s="166" t="s">
        <v>1226</v>
      </c>
      <c r="BP99" s="249"/>
      <c r="BQ99" s="239"/>
      <c r="BR99" s="249"/>
      <c r="BS99" s="239"/>
      <c r="BT99" s="262"/>
      <c r="BU99" s="245"/>
      <c r="BV99" s="246"/>
      <c r="BW99" s="245"/>
      <c r="BX99" s="245"/>
      <c r="BY99" s="245"/>
      <c r="BZ99" s="246"/>
      <c r="CA99" s="245"/>
      <c r="CB99" s="246"/>
      <c r="CC99" s="245"/>
      <c r="CD99" s="246"/>
      <c r="CE99" s="245"/>
      <c r="CF99" s="246"/>
      <c r="CG99" s="245"/>
      <c r="CH99" s="246"/>
      <c r="CI99" s="247" t="s">
        <v>445</v>
      </c>
      <c r="CJ99" s="235"/>
      <c r="CK99" s="235"/>
      <c r="CM99" s="237">
        <f>MAX(I99:AJ99)</f>
        <v>0</v>
      </c>
    </row>
    <row r="100" spans="1:91" ht="16.5">
      <c r="A100" t="s">
        <v>2533</v>
      </c>
      <c r="B100" s="61" t="s">
        <v>1610</v>
      </c>
      <c r="D100" s="213" t="s">
        <v>864</v>
      </c>
      <c r="E100" s="213" t="s">
        <v>819</v>
      </c>
      <c r="G100" s="219" t="s">
        <v>200</v>
      </c>
      <c r="H100" s="390" t="s">
        <v>2426</v>
      </c>
      <c r="I100" s="223">
        <v>0</v>
      </c>
      <c r="J100" s="224">
        <v>0</v>
      </c>
      <c r="K100" s="222">
        <v>0</v>
      </c>
      <c r="L100" s="224">
        <v>0</v>
      </c>
      <c r="M100" s="222">
        <v>0</v>
      </c>
      <c r="N100" s="224">
        <v>0</v>
      </c>
      <c r="O100" s="222">
        <v>0</v>
      </c>
      <c r="P100" s="223">
        <v>0</v>
      </c>
      <c r="Q100" s="222">
        <v>0</v>
      </c>
      <c r="R100" s="223">
        <v>0</v>
      </c>
      <c r="S100" s="222">
        <v>0</v>
      </c>
      <c r="T100" s="224">
        <v>0</v>
      </c>
      <c r="U100" s="222">
        <v>0</v>
      </c>
      <c r="V100" s="223">
        <v>0</v>
      </c>
      <c r="W100" s="222">
        <v>0</v>
      </c>
      <c r="X100" s="224">
        <v>0</v>
      </c>
      <c r="Y100" s="223">
        <v>0</v>
      </c>
      <c r="Z100" s="224">
        <v>0</v>
      </c>
      <c r="AA100" s="223">
        <v>0</v>
      </c>
      <c r="AB100" s="223">
        <v>0</v>
      </c>
      <c r="AC100" s="437">
        <v>0</v>
      </c>
      <c r="AD100" s="438">
        <v>0</v>
      </c>
      <c r="AE100" s="223">
        <v>0</v>
      </c>
      <c r="AF100" s="224">
        <v>0</v>
      </c>
      <c r="AG100" s="222">
        <v>0</v>
      </c>
      <c r="AH100" s="224">
        <v>0</v>
      </c>
      <c r="AI100" s="222">
        <v>0</v>
      </c>
      <c r="AJ100" s="224">
        <v>0</v>
      </c>
      <c r="AK100" s="261"/>
      <c r="AL100" s="222">
        <v>0</v>
      </c>
      <c r="AM100" s="223">
        <v>0</v>
      </c>
      <c r="AN100" s="278">
        <v>0</v>
      </c>
      <c r="AO100" s="279">
        <v>0</v>
      </c>
      <c r="AP100" s="185"/>
      <c r="AQ100" s="426"/>
      <c r="AR100" s="226">
        <v>0</v>
      </c>
      <c r="AS100" s="227">
        <v>0</v>
      </c>
      <c r="AT100" s="341">
        <v>0</v>
      </c>
      <c r="AU100" s="227">
        <v>0</v>
      </c>
      <c r="AV100" s="226">
        <v>0</v>
      </c>
      <c r="AW100" s="227">
        <v>0</v>
      </c>
      <c r="AX100" s="181">
        <f>+AV100</f>
        <v>0</v>
      </c>
      <c r="AY100" s="423" t="s">
        <v>1226</v>
      </c>
      <c r="AZ100" s="181">
        <f>+AX100</f>
        <v>0</v>
      </c>
      <c r="BA100" s="423" t="s">
        <v>1226</v>
      </c>
      <c r="BB100" s="181">
        <f>+AZ100</f>
        <v>0</v>
      </c>
      <c r="BC100" s="426" t="s">
        <v>1226</v>
      </c>
      <c r="BD100" s="181">
        <f>+BB100</f>
        <v>0</v>
      </c>
      <c r="BE100" s="426" t="s">
        <v>1226</v>
      </c>
      <c r="BF100" s="181">
        <f>+BD100</f>
        <v>0</v>
      </c>
      <c r="BG100" s="426" t="s">
        <v>1226</v>
      </c>
      <c r="BH100" s="226">
        <v>0</v>
      </c>
      <c r="BI100" s="227">
        <v>0</v>
      </c>
      <c r="BJ100" s="185">
        <f>+BH100</f>
        <v>0</v>
      </c>
      <c r="BK100" s="426" t="s">
        <v>1226</v>
      </c>
      <c r="BL100" s="185">
        <f>+BJ100</f>
        <v>0</v>
      </c>
      <c r="BM100" s="426" t="s">
        <v>1226</v>
      </c>
      <c r="BN100" s="185">
        <f>+BL100</f>
        <v>0</v>
      </c>
      <c r="BO100" s="426" t="s">
        <v>1226</v>
      </c>
      <c r="BP100" s="185">
        <f>+BN100</f>
        <v>0</v>
      </c>
      <c r="BQ100" s="423" t="s">
        <v>1226</v>
      </c>
      <c r="BR100" s="226">
        <v>0</v>
      </c>
      <c r="BS100" s="227">
        <v>0</v>
      </c>
      <c r="BT100" s="262"/>
      <c r="BU100" s="245"/>
      <c r="BV100" s="246"/>
      <c r="BW100" s="245"/>
      <c r="BX100" s="245"/>
      <c r="BY100" s="245"/>
      <c r="BZ100" s="246"/>
      <c r="CA100" s="245"/>
      <c r="CB100" s="246"/>
      <c r="CC100" s="245"/>
      <c r="CD100" s="246"/>
      <c r="CE100" s="245"/>
      <c r="CF100" s="246"/>
      <c r="CG100" s="245"/>
      <c r="CH100" s="246"/>
      <c r="CI100" s="16" t="s">
        <v>361</v>
      </c>
      <c r="CJ100" s="235"/>
      <c r="CK100" s="235"/>
      <c r="CM100" s="237"/>
    </row>
    <row r="101" spans="1:91" ht="16.5">
      <c r="A101" t="s">
        <v>2533</v>
      </c>
      <c r="B101" s="51">
        <v>10152</v>
      </c>
      <c r="D101" s="213" t="s">
        <v>864</v>
      </c>
      <c r="E101" s="213" t="s">
        <v>819</v>
      </c>
      <c r="G101" s="219" t="s">
        <v>200</v>
      </c>
      <c r="H101" s="390" t="s">
        <v>2597</v>
      </c>
      <c r="I101" s="223">
        <v>0</v>
      </c>
      <c r="J101" s="224">
        <v>0</v>
      </c>
      <c r="K101" s="222">
        <v>0</v>
      </c>
      <c r="L101" s="224">
        <v>0</v>
      </c>
      <c r="M101" s="222">
        <v>0</v>
      </c>
      <c r="N101" s="224">
        <v>0</v>
      </c>
      <c r="O101" s="223">
        <v>0</v>
      </c>
      <c r="P101" s="224">
        <v>0</v>
      </c>
      <c r="Q101" s="223">
        <v>0</v>
      </c>
      <c r="R101" s="223">
        <v>0</v>
      </c>
      <c r="S101" s="222">
        <v>0</v>
      </c>
      <c r="T101" s="224">
        <v>0</v>
      </c>
      <c r="U101" s="223">
        <v>1</v>
      </c>
      <c r="V101" s="223">
        <v>0</v>
      </c>
      <c r="W101" s="222">
        <v>2</v>
      </c>
      <c r="X101" s="224">
        <v>0</v>
      </c>
      <c r="Y101" s="223">
        <v>3</v>
      </c>
      <c r="Z101" s="224">
        <v>0</v>
      </c>
      <c r="AA101" s="223">
        <v>3</v>
      </c>
      <c r="AB101" s="223">
        <v>0</v>
      </c>
      <c r="AC101" s="437">
        <v>3</v>
      </c>
      <c r="AD101" s="438">
        <v>0</v>
      </c>
      <c r="AE101" s="223">
        <v>3</v>
      </c>
      <c r="AF101" s="224">
        <v>0</v>
      </c>
      <c r="AG101" s="223">
        <v>4</v>
      </c>
      <c r="AH101" s="224">
        <v>0</v>
      </c>
      <c r="AI101" s="222">
        <v>3</v>
      </c>
      <c r="AJ101" s="224">
        <v>0</v>
      </c>
      <c r="AK101" s="261"/>
      <c r="AL101" s="222">
        <v>3</v>
      </c>
      <c r="AM101" s="223">
        <v>0</v>
      </c>
      <c r="AN101" s="278">
        <v>3</v>
      </c>
      <c r="AO101" s="279">
        <v>0</v>
      </c>
      <c r="AP101" s="185">
        <v>0</v>
      </c>
      <c r="AQ101" s="426" t="s">
        <v>1226</v>
      </c>
      <c r="AR101" s="226">
        <v>0</v>
      </c>
      <c r="AS101" s="227">
        <v>0</v>
      </c>
      <c r="AT101" s="341">
        <v>0</v>
      </c>
      <c r="AU101" s="227">
        <v>0</v>
      </c>
      <c r="AV101" s="226">
        <v>0</v>
      </c>
      <c r="AW101" s="227">
        <v>0</v>
      </c>
      <c r="AX101" s="392">
        <f>+AZ101</f>
        <v>0</v>
      </c>
      <c r="AY101" s="166" t="s">
        <v>1226</v>
      </c>
      <c r="AZ101" s="392">
        <f>+BB101</f>
        <v>0</v>
      </c>
      <c r="BA101" s="166" t="s">
        <v>1226</v>
      </c>
      <c r="BB101" s="392">
        <f>+BD101</f>
        <v>0</v>
      </c>
      <c r="BC101" s="166" t="s">
        <v>1226</v>
      </c>
      <c r="BD101" s="392">
        <f>+BF101</f>
        <v>0</v>
      </c>
      <c r="BE101" s="166" t="s">
        <v>1226</v>
      </c>
      <c r="BF101" s="392">
        <f>+BH101</f>
        <v>0</v>
      </c>
      <c r="BG101" s="166" t="s">
        <v>1226</v>
      </c>
      <c r="BH101" s="226">
        <v>0</v>
      </c>
      <c r="BI101" s="227">
        <v>0</v>
      </c>
      <c r="BJ101" s="392">
        <v>0</v>
      </c>
      <c r="BK101" s="166" t="s">
        <v>1226</v>
      </c>
      <c r="BL101" s="164">
        <v>0</v>
      </c>
      <c r="BM101" s="166" t="s">
        <v>1226</v>
      </c>
      <c r="BN101" s="164">
        <v>0</v>
      </c>
      <c r="BO101" s="166" t="s">
        <v>1226</v>
      </c>
      <c r="BP101" s="226">
        <v>0</v>
      </c>
      <c r="BQ101" s="227">
        <v>0</v>
      </c>
      <c r="BR101" s="249"/>
      <c r="BS101" s="239"/>
      <c r="BT101" s="262"/>
      <c r="BU101" s="245"/>
      <c r="BV101" s="246"/>
      <c r="BW101" s="245"/>
      <c r="BX101" s="245"/>
      <c r="BY101" s="245"/>
      <c r="BZ101" s="246"/>
      <c r="CA101" s="245"/>
      <c r="CB101" s="246"/>
      <c r="CC101" s="245"/>
      <c r="CD101" s="246"/>
      <c r="CE101" s="245"/>
      <c r="CF101" s="246"/>
      <c r="CG101" s="245"/>
      <c r="CH101" s="246"/>
      <c r="CI101" s="103" t="s">
        <v>1920</v>
      </c>
      <c r="CJ101" s="235"/>
      <c r="CK101" s="235"/>
      <c r="CM101" s="237"/>
    </row>
    <row r="102" spans="1:91" ht="16.5">
      <c r="A102" t="s">
        <v>2533</v>
      </c>
      <c r="B102" s="61" t="s">
        <v>1610</v>
      </c>
      <c r="D102" s="213" t="s">
        <v>864</v>
      </c>
      <c r="E102" s="213" t="s">
        <v>819</v>
      </c>
      <c r="G102" s="219" t="s">
        <v>200</v>
      </c>
      <c r="H102" s="390" t="s">
        <v>2427</v>
      </c>
      <c r="I102" s="223" t="s">
        <v>52</v>
      </c>
      <c r="J102" s="223">
        <v>0</v>
      </c>
      <c r="K102" s="181" t="str">
        <f>+I102</f>
        <v>?</v>
      </c>
      <c r="L102" s="426" t="s">
        <v>1226</v>
      </c>
      <c r="M102" s="222" t="s">
        <v>52</v>
      </c>
      <c r="N102" s="224">
        <v>0</v>
      </c>
      <c r="O102" s="223">
        <v>0</v>
      </c>
      <c r="P102" s="224">
        <v>0</v>
      </c>
      <c r="Q102" s="223" t="s">
        <v>52</v>
      </c>
      <c r="R102" s="223">
        <v>0</v>
      </c>
      <c r="S102" s="222" t="s">
        <v>52</v>
      </c>
      <c r="T102" s="224">
        <v>0</v>
      </c>
      <c r="U102" s="223" t="s">
        <v>52</v>
      </c>
      <c r="V102" s="223">
        <v>0</v>
      </c>
      <c r="W102" s="222">
        <v>0</v>
      </c>
      <c r="X102" s="224">
        <v>0</v>
      </c>
      <c r="Y102" s="222" t="s">
        <v>52</v>
      </c>
      <c r="Z102" s="224">
        <v>0</v>
      </c>
      <c r="AA102" s="222" t="s">
        <v>52</v>
      </c>
      <c r="AB102" s="223">
        <v>0</v>
      </c>
      <c r="AC102" s="437" t="s">
        <v>52</v>
      </c>
      <c r="AD102" s="438">
        <v>0</v>
      </c>
      <c r="AE102" s="223" t="s">
        <v>52</v>
      </c>
      <c r="AF102" s="224"/>
      <c r="AG102" s="223" t="s">
        <v>52</v>
      </c>
      <c r="AH102" s="223"/>
      <c r="AI102" s="222" t="s">
        <v>52</v>
      </c>
      <c r="AJ102" s="224"/>
      <c r="AK102" s="261"/>
      <c r="AL102" s="222">
        <v>1</v>
      </c>
      <c r="AM102" s="223">
        <v>0</v>
      </c>
      <c r="AN102" s="278">
        <v>1</v>
      </c>
      <c r="AO102" s="279">
        <v>0</v>
      </c>
      <c r="AP102" s="185">
        <f>+AN102</f>
        <v>1</v>
      </c>
      <c r="AQ102" s="423" t="s">
        <v>1226</v>
      </c>
      <c r="AR102" s="226">
        <v>1</v>
      </c>
      <c r="AS102" s="227">
        <v>0</v>
      </c>
      <c r="AT102" s="226">
        <v>1</v>
      </c>
      <c r="AU102" s="227">
        <v>0</v>
      </c>
      <c r="AV102" s="226">
        <v>1</v>
      </c>
      <c r="AW102" s="227">
        <v>0</v>
      </c>
      <c r="AX102" s="181">
        <f>+AV102</f>
        <v>1</v>
      </c>
      <c r="AY102" s="423" t="s">
        <v>1226</v>
      </c>
      <c r="AZ102" s="181">
        <f>+AX102</f>
        <v>1</v>
      </c>
      <c r="BA102" s="423" t="s">
        <v>1226</v>
      </c>
      <c r="BB102" s="181">
        <f>+AZ102</f>
        <v>1</v>
      </c>
      <c r="BC102" s="426" t="s">
        <v>1226</v>
      </c>
      <c r="BD102" s="181">
        <f>+BB102</f>
        <v>1</v>
      </c>
      <c r="BE102" s="426" t="s">
        <v>1226</v>
      </c>
      <c r="BF102" s="181">
        <f>+BD102</f>
        <v>1</v>
      </c>
      <c r="BG102" s="426" t="s">
        <v>1226</v>
      </c>
      <c r="BH102" s="185">
        <f>+BF102</f>
        <v>1</v>
      </c>
      <c r="BI102" s="423" t="s">
        <v>1226</v>
      </c>
      <c r="BJ102" s="341">
        <v>0</v>
      </c>
      <c r="BK102" s="227">
        <v>0</v>
      </c>
      <c r="BL102" s="181">
        <f>+BJ102</f>
        <v>0</v>
      </c>
      <c r="BM102" s="423" t="s">
        <v>1226</v>
      </c>
      <c r="BN102" s="181">
        <f>+BL102</f>
        <v>0</v>
      </c>
      <c r="BO102" s="423" t="s">
        <v>1226</v>
      </c>
      <c r="BP102" s="185">
        <f>+BN102</f>
        <v>0</v>
      </c>
      <c r="BQ102" s="423" t="s">
        <v>1226</v>
      </c>
      <c r="BR102" s="226">
        <v>2</v>
      </c>
      <c r="BS102" s="227">
        <v>0</v>
      </c>
      <c r="BT102" s="262"/>
      <c r="BU102" s="245"/>
      <c r="BV102" s="246"/>
      <c r="BW102" s="245"/>
      <c r="BX102" s="245"/>
      <c r="BY102" s="245"/>
      <c r="BZ102" s="246"/>
      <c r="CA102" s="245"/>
      <c r="CB102" s="246"/>
      <c r="CC102" s="245"/>
      <c r="CD102" s="246"/>
      <c r="CE102" s="245"/>
      <c r="CF102" s="246"/>
      <c r="CG102" s="245"/>
      <c r="CH102" s="246"/>
      <c r="CI102" s="16" t="s">
        <v>361</v>
      </c>
      <c r="CJ102" s="235"/>
      <c r="CK102" s="235"/>
      <c r="CM102" s="237"/>
    </row>
    <row r="103" spans="1:91" ht="16.5">
      <c r="A103" t="s">
        <v>2533</v>
      </c>
      <c r="B103" s="213">
        <v>10046</v>
      </c>
      <c r="D103" s="213" t="s">
        <v>864</v>
      </c>
      <c r="E103" s="213" t="s">
        <v>819</v>
      </c>
      <c r="G103" s="219" t="s">
        <v>200</v>
      </c>
      <c r="H103" s="390" t="s">
        <v>1788</v>
      </c>
      <c r="I103" s="223">
        <v>0</v>
      </c>
      <c r="J103" s="224">
        <v>0</v>
      </c>
      <c r="K103" s="222">
        <v>0</v>
      </c>
      <c r="L103" s="224">
        <v>0</v>
      </c>
      <c r="M103" s="222">
        <v>0</v>
      </c>
      <c r="N103" s="224">
        <v>0</v>
      </c>
      <c r="O103" s="223">
        <v>0</v>
      </c>
      <c r="P103" s="224">
        <v>0</v>
      </c>
      <c r="Q103" s="223">
        <v>0</v>
      </c>
      <c r="R103" s="223">
        <v>0</v>
      </c>
      <c r="S103" s="222">
        <v>0</v>
      </c>
      <c r="T103" s="224">
        <v>0</v>
      </c>
      <c r="U103" s="223">
        <v>0</v>
      </c>
      <c r="V103" s="223">
        <v>0</v>
      </c>
      <c r="W103" s="222">
        <v>0</v>
      </c>
      <c r="X103" s="224">
        <v>0</v>
      </c>
      <c r="Y103" s="236">
        <f>+U103</f>
        <v>0</v>
      </c>
      <c r="Z103" s="239" t="s">
        <v>1226</v>
      </c>
      <c r="AA103" s="236">
        <f>+W103</f>
        <v>0</v>
      </c>
      <c r="AB103" s="249" t="s">
        <v>1226</v>
      </c>
      <c r="AC103" s="437">
        <v>11</v>
      </c>
      <c r="AD103" s="438">
        <v>0</v>
      </c>
      <c r="AE103" s="223">
        <v>0</v>
      </c>
      <c r="AF103" s="224">
        <v>0</v>
      </c>
      <c r="AG103" s="223">
        <v>0</v>
      </c>
      <c r="AH103" s="224">
        <v>0</v>
      </c>
      <c r="AI103" s="222">
        <v>0</v>
      </c>
      <c r="AJ103" s="224">
        <v>0</v>
      </c>
      <c r="AK103" s="261"/>
      <c r="AL103" s="222">
        <v>12</v>
      </c>
      <c r="AM103" s="223"/>
      <c r="AN103" s="278">
        <v>14</v>
      </c>
      <c r="AO103" s="279">
        <v>0</v>
      </c>
      <c r="AP103" s="185">
        <f>+AN103</f>
        <v>14</v>
      </c>
      <c r="AQ103" s="426" t="s">
        <v>1226</v>
      </c>
      <c r="AR103" s="226">
        <v>14</v>
      </c>
      <c r="AS103" s="227">
        <v>0</v>
      </c>
      <c r="AT103" s="341">
        <v>13</v>
      </c>
      <c r="AU103" s="227">
        <v>0</v>
      </c>
      <c r="AV103" s="226">
        <v>17</v>
      </c>
      <c r="AW103" s="227">
        <v>0</v>
      </c>
      <c r="AX103" s="392">
        <f>+AZ103</f>
        <v>0</v>
      </c>
      <c r="AY103" s="166" t="s">
        <v>1226</v>
      </c>
      <c r="AZ103" s="392">
        <f>+BB103</f>
        <v>0</v>
      </c>
      <c r="BA103" s="166" t="s">
        <v>1226</v>
      </c>
      <c r="BB103" s="392">
        <f>+BD103</f>
        <v>0</v>
      </c>
      <c r="BC103" s="166" t="s">
        <v>1226</v>
      </c>
      <c r="BD103" s="392">
        <f>+BF103</f>
        <v>0</v>
      </c>
      <c r="BE103" s="166" t="s">
        <v>1226</v>
      </c>
      <c r="BF103" s="392">
        <f>+BH103</f>
        <v>0</v>
      </c>
      <c r="BG103" s="166" t="s">
        <v>1226</v>
      </c>
      <c r="BH103" s="164">
        <f>+BJ103</f>
        <v>0</v>
      </c>
      <c r="BI103" s="166" t="s">
        <v>1226</v>
      </c>
      <c r="BJ103" s="392">
        <v>0</v>
      </c>
      <c r="BK103" s="166" t="s">
        <v>1226</v>
      </c>
      <c r="BL103" s="392">
        <v>0</v>
      </c>
      <c r="BM103" s="166" t="s">
        <v>1226</v>
      </c>
      <c r="BN103" s="392">
        <v>0</v>
      </c>
      <c r="BO103" s="166" t="s">
        <v>1226</v>
      </c>
      <c r="BP103" s="249"/>
      <c r="BQ103" s="239"/>
      <c r="BR103" s="249"/>
      <c r="BS103" s="239"/>
      <c r="BT103" s="262"/>
      <c r="BU103" s="245"/>
      <c r="BV103" s="246"/>
      <c r="BW103" s="245"/>
      <c r="BX103" s="245"/>
      <c r="BY103" s="245"/>
      <c r="BZ103" s="246"/>
      <c r="CA103" s="245"/>
      <c r="CB103" s="246"/>
      <c r="CC103" s="245"/>
      <c r="CD103" s="246"/>
      <c r="CE103" s="245">
        <v>15</v>
      </c>
      <c r="CF103" s="246"/>
      <c r="CG103" s="245"/>
      <c r="CH103" s="246"/>
      <c r="CI103" s="247" t="s">
        <v>214</v>
      </c>
      <c r="CJ103" s="235" t="s">
        <v>395</v>
      </c>
      <c r="CK103" s="235"/>
      <c r="CM103" s="237">
        <f>MAX(I103:AJ103)</f>
        <v>11</v>
      </c>
    </row>
    <row r="104" spans="1:91" ht="16.5">
      <c r="A104" t="s">
        <v>2533</v>
      </c>
      <c r="B104" s="61" t="s">
        <v>1610</v>
      </c>
      <c r="D104" s="213" t="s">
        <v>864</v>
      </c>
      <c r="E104" s="213" t="s">
        <v>819</v>
      </c>
      <c r="G104" s="219" t="s">
        <v>200</v>
      </c>
      <c r="H104" s="390" t="s">
        <v>2428</v>
      </c>
      <c r="I104" s="223">
        <v>0</v>
      </c>
      <c r="J104" s="224">
        <v>0</v>
      </c>
      <c r="K104" s="164">
        <f>+I104</f>
        <v>0</v>
      </c>
      <c r="L104" s="423" t="s">
        <v>1226</v>
      </c>
      <c r="M104" s="164">
        <f>+K104</f>
        <v>0</v>
      </c>
      <c r="N104" s="423" t="s">
        <v>1226</v>
      </c>
      <c r="O104" s="223">
        <v>0</v>
      </c>
      <c r="P104" s="224">
        <v>0</v>
      </c>
      <c r="Q104" s="223">
        <v>0</v>
      </c>
      <c r="R104" s="224">
        <v>0</v>
      </c>
      <c r="S104" s="222">
        <v>0</v>
      </c>
      <c r="T104" s="224">
        <v>0</v>
      </c>
      <c r="U104" s="223">
        <v>0</v>
      </c>
      <c r="V104" s="224">
        <v>0</v>
      </c>
      <c r="W104" s="222">
        <v>0</v>
      </c>
      <c r="X104" s="224">
        <v>0</v>
      </c>
      <c r="Y104" s="392">
        <f>+W104</f>
        <v>0</v>
      </c>
      <c r="Z104" s="423" t="s">
        <v>1226</v>
      </c>
      <c r="AA104" s="222">
        <v>0</v>
      </c>
      <c r="AB104" s="224">
        <v>0</v>
      </c>
      <c r="AC104" s="437">
        <v>0</v>
      </c>
      <c r="AD104" s="452">
        <v>0</v>
      </c>
      <c r="AE104" s="307">
        <v>0</v>
      </c>
      <c r="AF104" s="259">
        <v>0</v>
      </c>
      <c r="AG104" s="222">
        <v>1</v>
      </c>
      <c r="AH104" s="224">
        <v>0</v>
      </c>
      <c r="AI104" s="222">
        <v>3</v>
      </c>
      <c r="AJ104" s="224">
        <v>0</v>
      </c>
      <c r="AK104" s="261"/>
      <c r="AL104" s="222">
        <v>2</v>
      </c>
      <c r="AM104" s="224">
        <v>0</v>
      </c>
      <c r="AN104" s="181">
        <f>+AP104</f>
        <v>0</v>
      </c>
      <c r="AO104" s="423" t="s">
        <v>1226</v>
      </c>
      <c r="AP104" s="181">
        <f>+AR104</f>
        <v>0</v>
      </c>
      <c r="AQ104" s="423" t="s">
        <v>1226</v>
      </c>
      <c r="AR104" s="245">
        <v>0</v>
      </c>
      <c r="AS104" s="246">
        <v>0</v>
      </c>
      <c r="AT104" s="799">
        <v>0</v>
      </c>
      <c r="AU104" s="54">
        <v>0</v>
      </c>
      <c r="AV104" s="153">
        <v>0</v>
      </c>
      <c r="AW104" s="54">
        <v>0</v>
      </c>
      <c r="AX104" s="181">
        <f>+AV104</f>
        <v>0</v>
      </c>
      <c r="AY104" s="423" t="s">
        <v>1226</v>
      </c>
      <c r="AZ104" s="181">
        <f>+AX104</f>
        <v>0</v>
      </c>
      <c r="BA104" s="423" t="s">
        <v>1226</v>
      </c>
      <c r="BB104" s="185">
        <f>+AZ104</f>
        <v>0</v>
      </c>
      <c r="BC104" s="426" t="s">
        <v>1226</v>
      </c>
      <c r="BD104" s="181">
        <f t="shared" ref="BD104:BD113" si="32">+BB104</f>
        <v>0</v>
      </c>
      <c r="BE104" s="426" t="s">
        <v>1226</v>
      </c>
      <c r="BF104" s="181">
        <f t="shared" ref="BF104:BF113" si="33">+BD104</f>
        <v>0</v>
      </c>
      <c r="BG104" s="426" t="s">
        <v>1226</v>
      </c>
      <c r="BH104" s="185">
        <f t="shared" ref="BH104:BH113" si="34">+BF104</f>
        <v>0</v>
      </c>
      <c r="BI104" s="423" t="s">
        <v>1226</v>
      </c>
      <c r="BJ104" s="181">
        <f t="shared" ref="BJ104:BJ117" si="35">+BH104</f>
        <v>0</v>
      </c>
      <c r="BK104" s="423" t="s">
        <v>1226</v>
      </c>
      <c r="BL104" s="181">
        <f t="shared" ref="BL104:BL132" si="36">+BJ104</f>
        <v>0</v>
      </c>
      <c r="BM104" s="423" t="s">
        <v>1226</v>
      </c>
      <c r="BN104" s="181">
        <f t="shared" ref="BN104:BN132" si="37">+BL104</f>
        <v>0</v>
      </c>
      <c r="BO104" s="423" t="s">
        <v>1226</v>
      </c>
      <c r="BP104" s="185">
        <f>+BN104</f>
        <v>0</v>
      </c>
      <c r="BQ104" s="423" t="s">
        <v>1226</v>
      </c>
      <c r="BR104" s="185">
        <f>+BP104</f>
        <v>0</v>
      </c>
      <c r="BS104" s="423" t="s">
        <v>1226</v>
      </c>
      <c r="BT104" s="262"/>
      <c r="BU104" s="245"/>
      <c r="BV104" s="246"/>
      <c r="BW104" s="245"/>
      <c r="BX104" s="245"/>
      <c r="BY104" s="245"/>
      <c r="BZ104" s="246"/>
      <c r="CA104" s="245"/>
      <c r="CB104" s="246"/>
      <c r="CC104" s="245"/>
      <c r="CD104" s="246"/>
      <c r="CE104" s="245"/>
      <c r="CF104" s="246"/>
      <c r="CG104" s="245"/>
      <c r="CH104" s="246"/>
      <c r="CI104" s="16" t="s">
        <v>361</v>
      </c>
      <c r="CJ104" s="235"/>
      <c r="CK104" s="235"/>
      <c r="CM104" s="237"/>
    </row>
    <row r="105" spans="1:91" ht="16.5">
      <c r="A105" t="s">
        <v>2533</v>
      </c>
      <c r="B105" s="213">
        <v>10017</v>
      </c>
      <c r="D105" s="213" t="s">
        <v>864</v>
      </c>
      <c r="E105" s="213" t="s">
        <v>819</v>
      </c>
      <c r="G105" s="219" t="s">
        <v>200</v>
      </c>
      <c r="H105" s="390" t="s">
        <v>1772</v>
      </c>
      <c r="I105" s="223">
        <v>0</v>
      </c>
      <c r="J105" s="224">
        <v>0</v>
      </c>
      <c r="K105" s="164">
        <f>+I105</f>
        <v>0</v>
      </c>
      <c r="L105" s="166" t="s">
        <v>1226</v>
      </c>
      <c r="M105" s="164">
        <f>+K105</f>
        <v>0</v>
      </c>
      <c r="N105" s="166" t="s">
        <v>1226</v>
      </c>
      <c r="O105" s="223">
        <v>1</v>
      </c>
      <c r="P105" s="224">
        <v>0</v>
      </c>
      <c r="Q105" s="223">
        <v>1</v>
      </c>
      <c r="R105" s="224">
        <v>0</v>
      </c>
      <c r="S105" s="222">
        <v>2</v>
      </c>
      <c r="T105" s="224">
        <v>0</v>
      </c>
      <c r="U105" s="223">
        <v>1</v>
      </c>
      <c r="V105" s="224">
        <v>3</v>
      </c>
      <c r="W105" s="222">
        <v>3</v>
      </c>
      <c r="X105" s="224">
        <v>3</v>
      </c>
      <c r="Y105" s="181">
        <f>+W105</f>
        <v>3</v>
      </c>
      <c r="Z105" s="426">
        <f>+X105</f>
        <v>3</v>
      </c>
      <c r="AA105" s="181">
        <f>+Y105</f>
        <v>3</v>
      </c>
      <c r="AB105" s="426">
        <f>+Z105</f>
        <v>3</v>
      </c>
      <c r="AC105" s="437">
        <v>3</v>
      </c>
      <c r="AD105" s="438">
        <v>3</v>
      </c>
      <c r="AE105" s="181">
        <f>+AC105</f>
        <v>3</v>
      </c>
      <c r="AF105" s="426">
        <f>+AD105</f>
        <v>3</v>
      </c>
      <c r="AG105" s="222">
        <v>3</v>
      </c>
      <c r="AH105" s="224">
        <v>3</v>
      </c>
      <c r="AI105" s="222">
        <v>1</v>
      </c>
      <c r="AJ105" s="224">
        <v>5</v>
      </c>
      <c r="AK105" s="261"/>
      <c r="AL105" s="222">
        <v>1</v>
      </c>
      <c r="AM105" s="224">
        <v>5</v>
      </c>
      <c r="AN105" s="181">
        <f>+AP105</f>
        <v>4</v>
      </c>
      <c r="AO105" s="426">
        <f>+AQ105</f>
        <v>2</v>
      </c>
      <c r="AP105" s="815">
        <v>4</v>
      </c>
      <c r="AQ105" s="246">
        <v>2</v>
      </c>
      <c r="AR105" s="226">
        <v>6</v>
      </c>
      <c r="AS105" s="227">
        <v>2</v>
      </c>
      <c r="AT105" s="341">
        <v>5</v>
      </c>
      <c r="AU105" s="227">
        <v>2</v>
      </c>
      <c r="AV105" s="226">
        <v>2</v>
      </c>
      <c r="AW105" s="227">
        <v>2</v>
      </c>
      <c r="AX105" s="392">
        <f>+AZ105</f>
        <v>0</v>
      </c>
      <c r="AY105" s="166" t="s">
        <v>1226</v>
      </c>
      <c r="AZ105" s="392">
        <v>0</v>
      </c>
      <c r="BA105" s="166" t="s">
        <v>1226</v>
      </c>
      <c r="BB105" s="164">
        <v>0</v>
      </c>
      <c r="BC105" s="166" t="s">
        <v>1226</v>
      </c>
      <c r="BD105" s="392">
        <f t="shared" si="32"/>
        <v>0</v>
      </c>
      <c r="BE105" s="166" t="s">
        <v>1226</v>
      </c>
      <c r="BF105" s="392">
        <f t="shared" si="33"/>
        <v>0</v>
      </c>
      <c r="BG105" s="166" t="s">
        <v>1226</v>
      </c>
      <c r="BH105" s="236">
        <f t="shared" si="34"/>
        <v>0</v>
      </c>
      <c r="BI105" s="239" t="s">
        <v>1226</v>
      </c>
      <c r="BJ105" s="392">
        <f t="shared" si="35"/>
        <v>0</v>
      </c>
      <c r="BK105" s="166" t="s">
        <v>1226</v>
      </c>
      <c r="BL105" s="392">
        <f t="shared" si="36"/>
        <v>0</v>
      </c>
      <c r="BM105" s="166" t="s">
        <v>1226</v>
      </c>
      <c r="BN105" s="392">
        <f t="shared" si="37"/>
        <v>0</v>
      </c>
      <c r="BO105" s="166" t="s">
        <v>1226</v>
      </c>
      <c r="BP105" s="249"/>
      <c r="BQ105" s="239"/>
      <c r="BR105" s="249"/>
      <c r="BS105" s="239"/>
      <c r="BT105" s="262"/>
      <c r="BU105" s="245"/>
      <c r="BV105" s="246"/>
      <c r="BW105" s="245"/>
      <c r="BX105" s="245"/>
      <c r="BY105" s="245"/>
      <c r="BZ105" s="246"/>
      <c r="CA105" s="245"/>
      <c r="CB105" s="246"/>
      <c r="CC105" s="245"/>
      <c r="CD105" s="246"/>
      <c r="CE105" s="245"/>
      <c r="CF105" s="246"/>
      <c r="CG105" s="245"/>
      <c r="CH105" s="246"/>
      <c r="CI105" s="247" t="s">
        <v>150</v>
      </c>
      <c r="CJ105" s="235" t="s">
        <v>396</v>
      </c>
      <c r="CK105" s="235"/>
      <c r="CM105" s="237">
        <f>MAX(I105:AJ105)</f>
        <v>5</v>
      </c>
    </row>
    <row r="106" spans="1:91" ht="16.5">
      <c r="A106" t="s">
        <v>2533</v>
      </c>
      <c r="B106" s="61" t="s">
        <v>1592</v>
      </c>
      <c r="D106" s="213" t="s">
        <v>864</v>
      </c>
      <c r="E106" s="213" t="s">
        <v>819</v>
      </c>
      <c r="G106" s="219" t="s">
        <v>200</v>
      </c>
      <c r="H106" s="390" t="s">
        <v>2430</v>
      </c>
      <c r="I106" s="223">
        <v>0</v>
      </c>
      <c r="J106" s="223">
        <v>0</v>
      </c>
      <c r="K106" s="392">
        <f>+I106</f>
        <v>0</v>
      </c>
      <c r="L106" s="423" t="s">
        <v>1226</v>
      </c>
      <c r="M106" s="164">
        <f>+K106</f>
        <v>0</v>
      </c>
      <c r="N106" s="423" t="s">
        <v>1226</v>
      </c>
      <c r="O106" s="222">
        <v>0</v>
      </c>
      <c r="P106" s="224">
        <v>0</v>
      </c>
      <c r="Q106" s="222">
        <v>0</v>
      </c>
      <c r="R106" s="224">
        <v>0</v>
      </c>
      <c r="S106" s="223">
        <v>0</v>
      </c>
      <c r="T106" s="224">
        <v>0</v>
      </c>
      <c r="U106" s="222">
        <v>0</v>
      </c>
      <c r="V106" s="224">
        <v>0</v>
      </c>
      <c r="W106" s="222">
        <v>0</v>
      </c>
      <c r="X106" s="224">
        <v>0</v>
      </c>
      <c r="Y106" s="164">
        <f>+W106</f>
        <v>0</v>
      </c>
      <c r="Z106" s="423" t="s">
        <v>1226</v>
      </c>
      <c r="AA106" s="222">
        <v>0</v>
      </c>
      <c r="AB106" s="224">
        <v>0</v>
      </c>
      <c r="AC106" s="437">
        <v>0</v>
      </c>
      <c r="AD106" s="452">
        <v>0</v>
      </c>
      <c r="AE106" s="258">
        <v>0</v>
      </c>
      <c r="AF106" s="259">
        <v>0</v>
      </c>
      <c r="AG106" s="222">
        <v>0</v>
      </c>
      <c r="AH106" s="224">
        <v>0</v>
      </c>
      <c r="AI106" s="222">
        <v>0</v>
      </c>
      <c r="AJ106" s="224">
        <v>0</v>
      </c>
      <c r="AK106" s="261"/>
      <c r="AL106" s="222">
        <v>0</v>
      </c>
      <c r="AM106" s="224">
        <v>0</v>
      </c>
      <c r="AN106" s="181">
        <f>+AL106</f>
        <v>0</v>
      </c>
      <c r="AO106" s="423" t="s">
        <v>1226</v>
      </c>
      <c r="AP106" s="181">
        <f>+AN106</f>
        <v>0</v>
      </c>
      <c r="AQ106" s="423" t="s">
        <v>1226</v>
      </c>
      <c r="AR106" s="245">
        <v>0</v>
      </c>
      <c r="AS106" s="246">
        <v>0</v>
      </c>
      <c r="AT106" s="799">
        <v>0</v>
      </c>
      <c r="AU106" s="54">
        <v>0</v>
      </c>
      <c r="AV106" s="153">
        <v>0</v>
      </c>
      <c r="AW106" s="54">
        <v>0</v>
      </c>
      <c r="AX106" s="181">
        <f>+AV106</f>
        <v>0</v>
      </c>
      <c r="AY106" s="423" t="s">
        <v>1226</v>
      </c>
      <c r="AZ106" s="181">
        <f>+AX106</f>
        <v>0</v>
      </c>
      <c r="BA106" s="423" t="s">
        <v>1226</v>
      </c>
      <c r="BB106" s="185">
        <f>+AZ106</f>
        <v>0</v>
      </c>
      <c r="BC106" s="426" t="s">
        <v>1226</v>
      </c>
      <c r="BD106" s="181">
        <f t="shared" si="32"/>
        <v>0</v>
      </c>
      <c r="BE106" s="426" t="s">
        <v>1226</v>
      </c>
      <c r="BF106" s="181">
        <f t="shared" si="33"/>
        <v>0</v>
      </c>
      <c r="BG106" s="426" t="s">
        <v>1226</v>
      </c>
      <c r="BH106" s="185">
        <f t="shared" si="34"/>
        <v>0</v>
      </c>
      <c r="BI106" s="423" t="s">
        <v>1226</v>
      </c>
      <c r="BJ106" s="181">
        <f t="shared" si="35"/>
        <v>0</v>
      </c>
      <c r="BK106" s="423" t="s">
        <v>1226</v>
      </c>
      <c r="BL106" s="181">
        <f t="shared" si="36"/>
        <v>0</v>
      </c>
      <c r="BM106" s="423" t="s">
        <v>1226</v>
      </c>
      <c r="BN106" s="181">
        <f t="shared" si="37"/>
        <v>0</v>
      </c>
      <c r="BO106" s="423" t="s">
        <v>1226</v>
      </c>
      <c r="BP106" s="185">
        <f>+BN106</f>
        <v>0</v>
      </c>
      <c r="BQ106" s="423" t="s">
        <v>1226</v>
      </c>
      <c r="BR106" s="153">
        <v>0</v>
      </c>
      <c r="BS106" s="54">
        <v>0</v>
      </c>
      <c r="BT106" s="262"/>
      <c r="BU106" s="245"/>
      <c r="BV106" s="246"/>
      <c r="BW106" s="245"/>
      <c r="BX106" s="245"/>
      <c r="BY106" s="245"/>
      <c r="BZ106" s="246"/>
      <c r="CA106" s="245"/>
      <c r="CB106" s="246"/>
      <c r="CC106" s="245"/>
      <c r="CD106" s="246"/>
      <c r="CE106" s="245"/>
      <c r="CF106" s="246"/>
      <c r="CG106" s="245"/>
      <c r="CH106" s="246"/>
      <c r="CI106" s="103" t="s">
        <v>2429</v>
      </c>
      <c r="CJ106" s="235"/>
      <c r="CK106" s="235"/>
      <c r="CM106" s="237"/>
    </row>
    <row r="107" spans="1:91" ht="16.5">
      <c r="A107" t="s">
        <v>2533</v>
      </c>
      <c r="B107" s="61" t="s">
        <v>1610</v>
      </c>
      <c r="D107" s="213" t="s">
        <v>864</v>
      </c>
      <c r="E107" s="213" t="s">
        <v>819</v>
      </c>
      <c r="G107" s="219" t="s">
        <v>200</v>
      </c>
      <c r="H107" s="390" t="s">
        <v>2454</v>
      </c>
      <c r="I107" s="223">
        <v>0</v>
      </c>
      <c r="J107" s="223">
        <v>0</v>
      </c>
      <c r="K107" s="181">
        <f>+M107</f>
        <v>0</v>
      </c>
      <c r="L107" s="426" t="s">
        <v>1226</v>
      </c>
      <c r="M107" s="185">
        <f>+O107</f>
        <v>0</v>
      </c>
      <c r="N107" s="426" t="s">
        <v>1226</v>
      </c>
      <c r="O107" s="223">
        <v>0</v>
      </c>
      <c r="P107" s="224">
        <v>0</v>
      </c>
      <c r="Q107" s="223">
        <v>0</v>
      </c>
      <c r="R107" s="223">
        <v>0</v>
      </c>
      <c r="S107" s="222">
        <v>0</v>
      </c>
      <c r="T107" s="224">
        <v>0</v>
      </c>
      <c r="U107" s="223">
        <v>0</v>
      </c>
      <c r="V107" s="223">
        <v>0</v>
      </c>
      <c r="W107" s="222">
        <v>0</v>
      </c>
      <c r="X107" s="224">
        <v>0</v>
      </c>
      <c r="Y107" s="181">
        <f>+W107</f>
        <v>0</v>
      </c>
      <c r="Z107" s="423" t="s">
        <v>1226</v>
      </c>
      <c r="AA107" s="916">
        <v>0</v>
      </c>
      <c r="AB107" s="795">
        <v>0</v>
      </c>
      <c r="AC107" s="437">
        <v>0</v>
      </c>
      <c r="AD107" s="438">
        <v>0</v>
      </c>
      <c r="AE107" s="185">
        <f>+AC107</f>
        <v>0</v>
      </c>
      <c r="AF107" s="423" t="s">
        <v>1226</v>
      </c>
      <c r="AG107" s="223">
        <v>0</v>
      </c>
      <c r="AH107" s="224">
        <v>0</v>
      </c>
      <c r="AI107" s="181">
        <f>+AG107</f>
        <v>0</v>
      </c>
      <c r="AJ107" s="423" t="s">
        <v>1226</v>
      </c>
      <c r="AK107" s="261"/>
      <c r="AL107" s="222">
        <v>0</v>
      </c>
      <c r="AM107" s="224">
        <v>0</v>
      </c>
      <c r="AN107" s="181">
        <f>+AL107</f>
        <v>0</v>
      </c>
      <c r="AO107" s="423" t="s">
        <v>1226</v>
      </c>
      <c r="AP107" s="185">
        <f>+AN107</f>
        <v>0</v>
      </c>
      <c r="AQ107" s="423" t="s">
        <v>1226</v>
      </c>
      <c r="AR107" s="226">
        <v>0</v>
      </c>
      <c r="AS107" s="227">
        <v>0</v>
      </c>
      <c r="AT107" s="185">
        <f>+AR107</f>
        <v>0</v>
      </c>
      <c r="AU107" s="423" t="s">
        <v>1226</v>
      </c>
      <c r="AV107" s="226">
        <v>0</v>
      </c>
      <c r="AW107" s="227">
        <v>0</v>
      </c>
      <c r="AX107" s="185">
        <f>+AV107</f>
        <v>0</v>
      </c>
      <c r="AY107" s="423" t="s">
        <v>1226</v>
      </c>
      <c r="AZ107" s="185">
        <f>+AX107</f>
        <v>0</v>
      </c>
      <c r="BA107" s="423" t="s">
        <v>1226</v>
      </c>
      <c r="BB107" s="185">
        <f>+AZ107</f>
        <v>0</v>
      </c>
      <c r="BC107" s="423" t="s">
        <v>1226</v>
      </c>
      <c r="BD107" s="185">
        <f t="shared" si="32"/>
        <v>0</v>
      </c>
      <c r="BE107" s="423" t="s">
        <v>1226</v>
      </c>
      <c r="BF107" s="185">
        <f t="shared" si="33"/>
        <v>0</v>
      </c>
      <c r="BG107" s="423" t="s">
        <v>1226</v>
      </c>
      <c r="BH107" s="185">
        <f t="shared" si="34"/>
        <v>0</v>
      </c>
      <c r="BI107" s="423" t="s">
        <v>1226</v>
      </c>
      <c r="BJ107" s="185">
        <f t="shared" si="35"/>
        <v>0</v>
      </c>
      <c r="BK107" s="423" t="s">
        <v>1226</v>
      </c>
      <c r="BL107" s="185">
        <f t="shared" si="36"/>
        <v>0</v>
      </c>
      <c r="BM107" s="423" t="s">
        <v>1226</v>
      </c>
      <c r="BN107" s="185">
        <f t="shared" si="37"/>
        <v>0</v>
      </c>
      <c r="BO107" s="423" t="s">
        <v>1226</v>
      </c>
      <c r="BP107" s="185">
        <f>+BN107</f>
        <v>0</v>
      </c>
      <c r="BQ107" s="423" t="s">
        <v>1226</v>
      </c>
      <c r="BR107" s="226">
        <v>0</v>
      </c>
      <c r="BS107" s="227">
        <v>0</v>
      </c>
      <c r="BT107" s="262"/>
      <c r="BU107" s="245"/>
      <c r="BV107" s="246"/>
      <c r="BW107" s="245"/>
      <c r="BX107" s="245"/>
      <c r="BY107" s="245"/>
      <c r="BZ107" s="246"/>
      <c r="CA107" s="245"/>
      <c r="CB107" s="246"/>
      <c r="CC107" s="245"/>
      <c r="CD107" s="246"/>
      <c r="CE107" s="245"/>
      <c r="CF107" s="246"/>
      <c r="CG107" s="245"/>
      <c r="CH107" s="246"/>
      <c r="CI107" s="16" t="s">
        <v>361</v>
      </c>
      <c r="CJ107" s="235"/>
      <c r="CK107" s="235"/>
      <c r="CM107" s="237"/>
    </row>
    <row r="108" spans="1:91" ht="16.5">
      <c r="A108" t="s">
        <v>2533</v>
      </c>
      <c r="B108" s="61" t="s">
        <v>1610</v>
      </c>
      <c r="D108" s="213" t="s">
        <v>864</v>
      </c>
      <c r="E108" s="213" t="s">
        <v>819</v>
      </c>
      <c r="G108" s="219" t="s">
        <v>200</v>
      </c>
      <c r="H108" s="390" t="s">
        <v>2455</v>
      </c>
      <c r="I108" s="223">
        <v>0</v>
      </c>
      <c r="J108" s="224">
        <v>0</v>
      </c>
      <c r="K108" s="185">
        <f>+M108</f>
        <v>0</v>
      </c>
      <c r="L108" s="426" t="s">
        <v>1226</v>
      </c>
      <c r="M108" s="185">
        <f>+O108</f>
        <v>0</v>
      </c>
      <c r="N108" s="426" t="s">
        <v>1226</v>
      </c>
      <c r="O108" s="222">
        <v>0</v>
      </c>
      <c r="P108" s="224">
        <v>0</v>
      </c>
      <c r="Q108" s="222">
        <v>0</v>
      </c>
      <c r="R108" s="224">
        <v>0</v>
      </c>
      <c r="S108" s="222">
        <v>0</v>
      </c>
      <c r="T108" s="224">
        <v>0</v>
      </c>
      <c r="U108" s="222">
        <v>0</v>
      </c>
      <c r="V108" s="224">
        <v>0</v>
      </c>
      <c r="W108" s="222">
        <v>0</v>
      </c>
      <c r="X108" s="224">
        <v>0</v>
      </c>
      <c r="Y108" s="181">
        <f>+W108</f>
        <v>0</v>
      </c>
      <c r="Z108" s="423" t="s">
        <v>1226</v>
      </c>
      <c r="AA108" s="842">
        <v>0</v>
      </c>
      <c r="AB108" s="796">
        <v>0</v>
      </c>
      <c r="AC108" s="437">
        <v>0</v>
      </c>
      <c r="AD108" s="438">
        <v>0</v>
      </c>
      <c r="AE108" s="185">
        <f>+AC108</f>
        <v>0</v>
      </c>
      <c r="AF108" s="423" t="s">
        <v>1226</v>
      </c>
      <c r="AG108" s="222">
        <v>0</v>
      </c>
      <c r="AH108" s="224">
        <v>0</v>
      </c>
      <c r="AI108" s="181">
        <f>+AG108</f>
        <v>0</v>
      </c>
      <c r="AJ108" s="423" t="s">
        <v>1226</v>
      </c>
      <c r="AK108" s="261"/>
      <c r="AL108" s="222">
        <v>0</v>
      </c>
      <c r="AM108" s="224">
        <v>0</v>
      </c>
      <c r="AN108" s="181">
        <f>+AL108</f>
        <v>0</v>
      </c>
      <c r="AO108" s="423" t="s">
        <v>1226</v>
      </c>
      <c r="AP108" s="181">
        <f>+AN108</f>
        <v>0</v>
      </c>
      <c r="AQ108" s="423" t="s">
        <v>1226</v>
      </c>
      <c r="AR108" s="226">
        <v>0</v>
      </c>
      <c r="AS108" s="227">
        <v>0</v>
      </c>
      <c r="AT108" s="181">
        <f>+AR108</f>
        <v>0</v>
      </c>
      <c r="AU108" s="423" t="s">
        <v>1226</v>
      </c>
      <c r="AV108" s="226">
        <v>0</v>
      </c>
      <c r="AW108" s="227">
        <v>0</v>
      </c>
      <c r="AX108" s="181">
        <f>+AV108</f>
        <v>0</v>
      </c>
      <c r="AY108" s="423" t="s">
        <v>1226</v>
      </c>
      <c r="AZ108" s="181">
        <f>+AX108</f>
        <v>0</v>
      </c>
      <c r="BA108" s="423" t="s">
        <v>1226</v>
      </c>
      <c r="BB108" s="185">
        <f>+AZ108</f>
        <v>0</v>
      </c>
      <c r="BC108" s="423" t="s">
        <v>1226</v>
      </c>
      <c r="BD108" s="181">
        <f t="shared" si="32"/>
        <v>0</v>
      </c>
      <c r="BE108" s="423" t="s">
        <v>1226</v>
      </c>
      <c r="BF108" s="181">
        <f t="shared" si="33"/>
        <v>0</v>
      </c>
      <c r="BG108" s="423" t="s">
        <v>1226</v>
      </c>
      <c r="BH108" s="185">
        <f t="shared" si="34"/>
        <v>0</v>
      </c>
      <c r="BI108" s="423" t="s">
        <v>1226</v>
      </c>
      <c r="BJ108" s="181">
        <f t="shared" si="35"/>
        <v>0</v>
      </c>
      <c r="BK108" s="423" t="s">
        <v>1226</v>
      </c>
      <c r="BL108" s="181">
        <f t="shared" si="36"/>
        <v>0</v>
      </c>
      <c r="BM108" s="423" t="s">
        <v>1226</v>
      </c>
      <c r="BN108" s="181">
        <f t="shared" si="37"/>
        <v>0</v>
      </c>
      <c r="BO108" s="423" t="s">
        <v>1226</v>
      </c>
      <c r="BP108" s="185">
        <f>+BN108</f>
        <v>0</v>
      </c>
      <c r="BQ108" s="423" t="s">
        <v>1226</v>
      </c>
      <c r="BR108" s="226">
        <v>0</v>
      </c>
      <c r="BS108" s="227">
        <v>0</v>
      </c>
      <c r="BT108" s="262"/>
      <c r="BU108" s="245"/>
      <c r="BV108" s="246"/>
      <c r="BW108" s="245"/>
      <c r="BX108" s="245"/>
      <c r="BY108" s="245"/>
      <c r="BZ108" s="246"/>
      <c r="CA108" s="245"/>
      <c r="CB108" s="246"/>
      <c r="CC108" s="245"/>
      <c r="CD108" s="246"/>
      <c r="CE108" s="245"/>
      <c r="CF108" s="246"/>
      <c r="CG108" s="245"/>
      <c r="CH108" s="246"/>
      <c r="CI108" s="16" t="s">
        <v>361</v>
      </c>
      <c r="CJ108" s="235"/>
      <c r="CK108" s="235"/>
      <c r="CM108" s="237"/>
    </row>
    <row r="109" spans="1:91" ht="16.5">
      <c r="A109" t="s">
        <v>2533</v>
      </c>
      <c r="B109" s="213">
        <v>10296</v>
      </c>
      <c r="D109" s="213" t="s">
        <v>864</v>
      </c>
      <c r="E109" s="213" t="s">
        <v>819</v>
      </c>
      <c r="G109" s="219" t="s">
        <v>200</v>
      </c>
      <c r="H109" s="390" t="s">
        <v>1771</v>
      </c>
      <c r="I109" s="223">
        <v>0</v>
      </c>
      <c r="J109" s="223">
        <v>0</v>
      </c>
      <c r="K109" s="222">
        <v>0</v>
      </c>
      <c r="L109" s="224">
        <v>0</v>
      </c>
      <c r="M109" s="164">
        <f>+O109</f>
        <v>6</v>
      </c>
      <c r="N109" s="166" t="s">
        <v>1226</v>
      </c>
      <c r="O109" s="222">
        <v>6</v>
      </c>
      <c r="P109" s="224">
        <v>0</v>
      </c>
      <c r="Q109" s="222">
        <v>5</v>
      </c>
      <c r="R109" s="224">
        <v>0</v>
      </c>
      <c r="S109" s="222">
        <v>5</v>
      </c>
      <c r="T109" s="224">
        <v>0</v>
      </c>
      <c r="U109" s="222">
        <v>8</v>
      </c>
      <c r="V109" s="224">
        <v>0</v>
      </c>
      <c r="W109" s="222">
        <v>6</v>
      </c>
      <c r="X109" s="224">
        <v>0</v>
      </c>
      <c r="Y109" s="181">
        <f>+AA109</f>
        <v>3</v>
      </c>
      <c r="Z109" s="426" t="s">
        <v>1226</v>
      </c>
      <c r="AA109" s="278">
        <v>3</v>
      </c>
      <c r="AB109" s="279">
        <v>0</v>
      </c>
      <c r="AC109" s="437">
        <v>3</v>
      </c>
      <c r="AD109" s="438">
        <v>0</v>
      </c>
      <c r="AE109" s="185">
        <v>10</v>
      </c>
      <c r="AF109" s="426" t="s">
        <v>1226</v>
      </c>
      <c r="AG109" s="222">
        <v>4</v>
      </c>
      <c r="AH109" s="224">
        <v>0</v>
      </c>
      <c r="AI109" s="181">
        <f>+AL109</f>
        <v>12</v>
      </c>
      <c r="AJ109" s="426" t="s">
        <v>1226</v>
      </c>
      <c r="AK109" s="261">
        <v>42281</v>
      </c>
      <c r="AL109" s="222">
        <v>12</v>
      </c>
      <c r="AM109" s="224"/>
      <c r="AN109" s="181">
        <f>+AP109</f>
        <v>14</v>
      </c>
      <c r="AO109" s="426" t="s">
        <v>1226</v>
      </c>
      <c r="AP109" s="815">
        <v>14</v>
      </c>
      <c r="AQ109" s="246">
        <v>0</v>
      </c>
      <c r="AR109" s="226">
        <v>0</v>
      </c>
      <c r="AS109" s="227">
        <v>0</v>
      </c>
      <c r="AT109" s="341">
        <v>2</v>
      </c>
      <c r="AU109" s="227">
        <v>0</v>
      </c>
      <c r="AV109" s="226">
        <v>0</v>
      </c>
      <c r="AW109" s="227">
        <v>0</v>
      </c>
      <c r="AX109" s="392">
        <f>+AZ109</f>
        <v>0</v>
      </c>
      <c r="AY109" s="166" t="s">
        <v>1226</v>
      </c>
      <c r="AZ109" s="392">
        <v>0</v>
      </c>
      <c r="BA109" s="166" t="s">
        <v>1226</v>
      </c>
      <c r="BB109" s="164">
        <v>0</v>
      </c>
      <c r="BC109" s="166" t="s">
        <v>1226</v>
      </c>
      <c r="BD109" s="392">
        <f t="shared" si="32"/>
        <v>0</v>
      </c>
      <c r="BE109" s="166" t="s">
        <v>1226</v>
      </c>
      <c r="BF109" s="392">
        <f t="shared" si="33"/>
        <v>0</v>
      </c>
      <c r="BG109" s="166" t="s">
        <v>1226</v>
      </c>
      <c r="BH109" s="236">
        <f t="shared" si="34"/>
        <v>0</v>
      </c>
      <c r="BI109" s="239" t="s">
        <v>1226</v>
      </c>
      <c r="BJ109" s="392">
        <f t="shared" si="35"/>
        <v>0</v>
      </c>
      <c r="BK109" s="166" t="s">
        <v>1226</v>
      </c>
      <c r="BL109" s="392">
        <f t="shared" si="36"/>
        <v>0</v>
      </c>
      <c r="BM109" s="166" t="s">
        <v>1226</v>
      </c>
      <c r="BN109" s="392">
        <f t="shared" si="37"/>
        <v>0</v>
      </c>
      <c r="BO109" s="166" t="s">
        <v>1226</v>
      </c>
      <c r="BP109" s="249"/>
      <c r="BQ109" s="239"/>
      <c r="BR109" s="249"/>
      <c r="BS109" s="239"/>
      <c r="BT109" s="262"/>
      <c r="BU109" s="245"/>
      <c r="BV109" s="246"/>
      <c r="BW109" s="245"/>
      <c r="BX109" s="245"/>
      <c r="BY109" s="245"/>
      <c r="BZ109" s="246"/>
      <c r="CA109" s="245"/>
      <c r="CB109" s="246"/>
      <c r="CC109" s="245"/>
      <c r="CD109" s="246"/>
      <c r="CE109" s="245"/>
      <c r="CF109" s="246"/>
      <c r="CG109" s="245"/>
      <c r="CH109" s="246"/>
      <c r="CI109" s="247" t="s">
        <v>148</v>
      </c>
      <c r="CM109" s="237">
        <f>MAX(I109:AJ109)</f>
        <v>12</v>
      </c>
    </row>
    <row r="110" spans="1:91" ht="16.5">
      <c r="A110" t="s">
        <v>2533</v>
      </c>
      <c r="B110" s="213">
        <v>10185</v>
      </c>
      <c r="D110" s="213" t="s">
        <v>864</v>
      </c>
      <c r="E110" s="213" t="s">
        <v>819</v>
      </c>
      <c r="G110" s="219" t="s">
        <v>200</v>
      </c>
      <c r="H110" s="390" t="s">
        <v>1770</v>
      </c>
      <c r="I110" s="223">
        <v>35</v>
      </c>
      <c r="J110" s="223">
        <v>0</v>
      </c>
      <c r="K110" s="392">
        <f>+I110</f>
        <v>35</v>
      </c>
      <c r="L110" s="166" t="s">
        <v>1226</v>
      </c>
      <c r="M110" s="164">
        <f>+K110</f>
        <v>35</v>
      </c>
      <c r="N110" s="166" t="s">
        <v>1226</v>
      </c>
      <c r="O110" s="222">
        <v>36</v>
      </c>
      <c r="P110" s="224">
        <v>0</v>
      </c>
      <c r="Q110" s="222">
        <v>29</v>
      </c>
      <c r="R110" s="224">
        <v>0</v>
      </c>
      <c r="S110" s="222">
        <v>47</v>
      </c>
      <c r="T110" s="224">
        <v>0</v>
      </c>
      <c r="U110" s="223">
        <v>41</v>
      </c>
      <c r="V110" s="224">
        <v>0</v>
      </c>
      <c r="W110" s="222">
        <v>37</v>
      </c>
      <c r="X110" s="224">
        <v>0</v>
      </c>
      <c r="Y110" s="181">
        <f>+W110</f>
        <v>37</v>
      </c>
      <c r="Z110" s="426" t="s">
        <v>1226</v>
      </c>
      <c r="AA110" s="278">
        <v>21</v>
      </c>
      <c r="AB110" s="279">
        <v>0</v>
      </c>
      <c r="AC110" s="437">
        <v>28</v>
      </c>
      <c r="AD110" s="438">
        <v>0</v>
      </c>
      <c r="AE110" s="185">
        <v>38</v>
      </c>
      <c r="AF110" s="426" t="s">
        <v>1226</v>
      </c>
      <c r="AG110" s="222">
        <v>23</v>
      </c>
      <c r="AH110" s="224">
        <v>0</v>
      </c>
      <c r="AI110" s="181">
        <f>+AL110</f>
        <v>36</v>
      </c>
      <c r="AJ110" s="426" t="s">
        <v>1226</v>
      </c>
      <c r="AK110" s="261"/>
      <c r="AL110" s="222">
        <v>36</v>
      </c>
      <c r="AM110" s="224">
        <v>0</v>
      </c>
      <c r="AN110" s="181">
        <f>+AP110</f>
        <v>12</v>
      </c>
      <c r="AO110" s="426" t="s">
        <v>1226</v>
      </c>
      <c r="AP110" s="815">
        <v>12</v>
      </c>
      <c r="AQ110" s="246">
        <v>0</v>
      </c>
      <c r="AR110" s="226">
        <v>35</v>
      </c>
      <c r="AS110" s="227">
        <v>0</v>
      </c>
      <c r="AT110" s="341">
        <v>39</v>
      </c>
      <c r="AU110" s="227">
        <v>0</v>
      </c>
      <c r="AV110" s="226">
        <v>42</v>
      </c>
      <c r="AW110" s="227">
        <v>0</v>
      </c>
      <c r="AX110" s="392">
        <f>+AZ110</f>
        <v>0</v>
      </c>
      <c r="AY110" s="166" t="s">
        <v>1226</v>
      </c>
      <c r="AZ110" s="392">
        <v>0</v>
      </c>
      <c r="BA110" s="166" t="s">
        <v>1226</v>
      </c>
      <c r="BB110" s="164">
        <v>0</v>
      </c>
      <c r="BC110" s="166" t="s">
        <v>1226</v>
      </c>
      <c r="BD110" s="392">
        <f t="shared" si="32"/>
        <v>0</v>
      </c>
      <c r="BE110" s="166" t="s">
        <v>1226</v>
      </c>
      <c r="BF110" s="392">
        <f t="shared" si="33"/>
        <v>0</v>
      </c>
      <c r="BG110" s="166" t="s">
        <v>1226</v>
      </c>
      <c r="BH110" s="236">
        <f t="shared" si="34"/>
        <v>0</v>
      </c>
      <c r="BI110" s="239" t="s">
        <v>1226</v>
      </c>
      <c r="BJ110" s="392">
        <f t="shared" si="35"/>
        <v>0</v>
      </c>
      <c r="BK110" s="166" t="s">
        <v>1226</v>
      </c>
      <c r="BL110" s="392">
        <f t="shared" si="36"/>
        <v>0</v>
      </c>
      <c r="BM110" s="166" t="s">
        <v>1226</v>
      </c>
      <c r="BN110" s="392">
        <f t="shared" si="37"/>
        <v>0</v>
      </c>
      <c r="BO110" s="166" t="s">
        <v>1226</v>
      </c>
      <c r="BP110" s="249"/>
      <c r="BQ110" s="239"/>
      <c r="BR110" s="249"/>
      <c r="BS110" s="239"/>
      <c r="BT110" s="262"/>
      <c r="BU110" s="245"/>
      <c r="BV110" s="246"/>
      <c r="BW110" s="245"/>
      <c r="BX110" s="245"/>
      <c r="BY110" s="245"/>
      <c r="BZ110" s="246"/>
      <c r="CA110" s="245"/>
      <c r="CB110" s="246"/>
      <c r="CC110" s="245"/>
      <c r="CD110" s="246"/>
      <c r="CE110" s="245"/>
      <c r="CF110" s="246"/>
      <c r="CG110" s="245"/>
      <c r="CH110" s="246"/>
      <c r="CI110" s="247" t="s">
        <v>148</v>
      </c>
      <c r="CJ110" s="234" t="s">
        <v>396</v>
      </c>
      <c r="CM110" s="237">
        <f>MAX(I110:AJ110)</f>
        <v>47</v>
      </c>
    </row>
    <row r="111" spans="1:91" ht="16.5">
      <c r="A111" t="s">
        <v>2533</v>
      </c>
      <c r="B111" s="61">
        <v>10293</v>
      </c>
      <c r="D111" s="213" t="s">
        <v>864</v>
      </c>
      <c r="E111" s="213" t="s">
        <v>819</v>
      </c>
      <c r="G111" s="219" t="s">
        <v>200</v>
      </c>
      <c r="H111" s="390" t="s">
        <v>2452</v>
      </c>
      <c r="I111" s="223">
        <v>0</v>
      </c>
      <c r="J111" s="223">
        <v>0</v>
      </c>
      <c r="K111" s="222">
        <v>0</v>
      </c>
      <c r="L111" s="224">
        <v>0</v>
      </c>
      <c r="M111" s="185">
        <f>+O111</f>
        <v>0</v>
      </c>
      <c r="N111" s="426" t="s">
        <v>1226</v>
      </c>
      <c r="O111" s="222">
        <v>0</v>
      </c>
      <c r="P111" s="224">
        <v>0</v>
      </c>
      <c r="Q111" s="222">
        <v>0</v>
      </c>
      <c r="R111" s="224">
        <v>0</v>
      </c>
      <c r="S111" s="222">
        <v>0</v>
      </c>
      <c r="T111" s="224">
        <v>0</v>
      </c>
      <c r="U111" s="223">
        <v>0</v>
      </c>
      <c r="V111" s="224">
        <v>0</v>
      </c>
      <c r="W111" s="222">
        <v>0</v>
      </c>
      <c r="X111" s="224">
        <v>0</v>
      </c>
      <c r="Y111" s="181">
        <f>+W111</f>
        <v>0</v>
      </c>
      <c r="Z111" s="423" t="s">
        <v>1226</v>
      </c>
      <c r="AA111" s="842">
        <v>0</v>
      </c>
      <c r="AB111" s="796">
        <v>0</v>
      </c>
      <c r="AC111" s="437">
        <v>0</v>
      </c>
      <c r="AD111" s="438">
        <v>0</v>
      </c>
      <c r="AE111" s="185">
        <f>+AC111</f>
        <v>0</v>
      </c>
      <c r="AF111" s="423" t="s">
        <v>1226</v>
      </c>
      <c r="AG111" s="222">
        <v>0</v>
      </c>
      <c r="AH111" s="224">
        <v>0</v>
      </c>
      <c r="AI111" s="181">
        <f>+AG111</f>
        <v>0</v>
      </c>
      <c r="AJ111" s="423" t="s">
        <v>1226</v>
      </c>
      <c r="AK111" s="261"/>
      <c r="AL111" s="222">
        <v>0</v>
      </c>
      <c r="AM111" s="224">
        <v>0</v>
      </c>
      <c r="AN111" s="181">
        <f>+AL111</f>
        <v>0</v>
      </c>
      <c r="AO111" s="423" t="s">
        <v>1226</v>
      </c>
      <c r="AP111" s="222">
        <v>4</v>
      </c>
      <c r="AQ111" s="224">
        <v>0</v>
      </c>
      <c r="AR111" s="226">
        <v>7</v>
      </c>
      <c r="AS111" s="227">
        <v>0</v>
      </c>
      <c r="AT111" s="341">
        <v>7</v>
      </c>
      <c r="AU111" s="227">
        <v>0</v>
      </c>
      <c r="AV111" s="226">
        <v>8</v>
      </c>
      <c r="AW111" s="227">
        <v>0</v>
      </c>
      <c r="AX111" s="181">
        <f>+AV111</f>
        <v>8</v>
      </c>
      <c r="AY111" s="423" t="s">
        <v>1226</v>
      </c>
      <c r="AZ111" s="181">
        <f>+AX111</f>
        <v>8</v>
      </c>
      <c r="BA111" s="423" t="s">
        <v>1226</v>
      </c>
      <c r="BB111" s="185">
        <f>+AZ111</f>
        <v>8</v>
      </c>
      <c r="BC111" s="426" t="s">
        <v>1226</v>
      </c>
      <c r="BD111" s="181">
        <f t="shared" si="32"/>
        <v>8</v>
      </c>
      <c r="BE111" s="426" t="s">
        <v>1226</v>
      </c>
      <c r="BF111" s="181">
        <f t="shared" si="33"/>
        <v>8</v>
      </c>
      <c r="BG111" s="426" t="s">
        <v>1226</v>
      </c>
      <c r="BH111" s="185">
        <f t="shared" si="34"/>
        <v>8</v>
      </c>
      <c r="BI111" s="423" t="s">
        <v>1226</v>
      </c>
      <c r="BJ111" s="185">
        <f t="shared" si="35"/>
        <v>8</v>
      </c>
      <c r="BK111" s="423" t="s">
        <v>1226</v>
      </c>
      <c r="BL111" s="181">
        <f t="shared" si="36"/>
        <v>8</v>
      </c>
      <c r="BM111" s="423" t="s">
        <v>1226</v>
      </c>
      <c r="BN111" s="181">
        <f t="shared" si="37"/>
        <v>8</v>
      </c>
      <c r="BO111" s="423" t="s">
        <v>1226</v>
      </c>
      <c r="BP111" s="185">
        <f>+BN111</f>
        <v>8</v>
      </c>
      <c r="BQ111" s="423" t="s">
        <v>1226</v>
      </c>
      <c r="BR111" s="226">
        <v>4</v>
      </c>
      <c r="BS111" s="227">
        <v>0</v>
      </c>
      <c r="BT111" s="262"/>
      <c r="BU111" s="245"/>
      <c r="BV111" s="246"/>
      <c r="BW111" s="245"/>
      <c r="BX111" s="245"/>
      <c r="BY111" s="245"/>
      <c r="BZ111" s="246"/>
      <c r="CA111" s="245"/>
      <c r="CB111" s="246"/>
      <c r="CC111" s="245"/>
      <c r="CD111" s="246"/>
      <c r="CE111" s="245"/>
      <c r="CF111" s="246"/>
      <c r="CG111" s="245"/>
      <c r="CH111" s="246"/>
      <c r="CI111" s="103" t="s">
        <v>2453</v>
      </c>
      <c r="CJ111" s="235"/>
      <c r="CK111" s="235"/>
      <c r="CM111" s="237"/>
    </row>
    <row r="112" spans="1:91" ht="16.5">
      <c r="A112" t="s">
        <v>2533</v>
      </c>
      <c r="B112" s="213">
        <v>10163</v>
      </c>
      <c r="D112" s="213" t="s">
        <v>864</v>
      </c>
      <c r="E112" s="213" t="s">
        <v>819</v>
      </c>
      <c r="G112" s="219" t="s">
        <v>200</v>
      </c>
      <c r="H112" s="390" t="s">
        <v>2456</v>
      </c>
      <c r="I112" s="223">
        <v>0</v>
      </c>
      <c r="J112" s="223">
        <v>0</v>
      </c>
      <c r="K112" s="222">
        <v>0</v>
      </c>
      <c r="L112" s="224">
        <v>0</v>
      </c>
      <c r="M112" s="185">
        <f>+O112</f>
        <v>0</v>
      </c>
      <c r="N112" s="426" t="s">
        <v>1226</v>
      </c>
      <c r="O112" s="223">
        <v>0</v>
      </c>
      <c r="P112" s="224">
        <v>0</v>
      </c>
      <c r="Q112" s="223">
        <v>0</v>
      </c>
      <c r="R112" s="224">
        <v>0</v>
      </c>
      <c r="S112" s="222">
        <v>0</v>
      </c>
      <c r="T112" s="224">
        <v>0</v>
      </c>
      <c r="U112" s="223">
        <v>0</v>
      </c>
      <c r="V112" s="223">
        <v>0</v>
      </c>
      <c r="W112" s="222">
        <v>0</v>
      </c>
      <c r="X112" s="224">
        <v>0</v>
      </c>
      <c r="Y112" s="181">
        <f>+W112</f>
        <v>0</v>
      </c>
      <c r="Z112" s="423" t="s">
        <v>1226</v>
      </c>
      <c r="AA112" s="916">
        <v>0</v>
      </c>
      <c r="AB112" s="796">
        <v>0</v>
      </c>
      <c r="AC112" s="437">
        <v>0</v>
      </c>
      <c r="AD112" s="438">
        <v>0</v>
      </c>
      <c r="AE112" s="185">
        <f>+AC112</f>
        <v>0</v>
      </c>
      <c r="AF112" s="423" t="s">
        <v>1226</v>
      </c>
      <c r="AG112" s="223">
        <v>0</v>
      </c>
      <c r="AH112" s="224">
        <v>0</v>
      </c>
      <c r="AI112" s="181">
        <f>+AG112</f>
        <v>0</v>
      </c>
      <c r="AJ112" s="423" t="s">
        <v>1226</v>
      </c>
      <c r="AK112" s="261"/>
      <c r="AL112" s="222">
        <v>2</v>
      </c>
      <c r="AM112" s="223">
        <v>0</v>
      </c>
      <c r="AN112" s="181">
        <f>+AP112</f>
        <v>0</v>
      </c>
      <c r="AO112" s="423" t="s">
        <v>1226</v>
      </c>
      <c r="AP112" s="185">
        <f>+AR112</f>
        <v>0</v>
      </c>
      <c r="AQ112" s="423" t="s">
        <v>1226</v>
      </c>
      <c r="AR112" s="245">
        <v>0</v>
      </c>
      <c r="AS112" s="246">
        <v>0</v>
      </c>
      <c r="AT112" s="341">
        <v>0</v>
      </c>
      <c r="AU112" s="227">
        <v>0</v>
      </c>
      <c r="AV112" s="226">
        <v>0</v>
      </c>
      <c r="AW112" s="227">
        <v>0</v>
      </c>
      <c r="AX112" s="181">
        <f>+AV112</f>
        <v>0</v>
      </c>
      <c r="AY112" s="423" t="s">
        <v>1226</v>
      </c>
      <c r="AZ112" s="181">
        <f>+AX112</f>
        <v>0</v>
      </c>
      <c r="BA112" s="423" t="s">
        <v>1226</v>
      </c>
      <c r="BB112" s="181">
        <f>+AZ112</f>
        <v>0</v>
      </c>
      <c r="BC112" s="423" t="s">
        <v>1226</v>
      </c>
      <c r="BD112" s="181">
        <f t="shared" si="32"/>
        <v>0</v>
      </c>
      <c r="BE112" s="423" t="s">
        <v>1226</v>
      </c>
      <c r="BF112" s="181">
        <f t="shared" si="33"/>
        <v>0</v>
      </c>
      <c r="BG112" s="423" t="s">
        <v>1226</v>
      </c>
      <c r="BH112" s="185">
        <f t="shared" si="34"/>
        <v>0</v>
      </c>
      <c r="BI112" s="423" t="s">
        <v>1226</v>
      </c>
      <c r="BJ112" s="181">
        <f t="shared" si="35"/>
        <v>0</v>
      </c>
      <c r="BK112" s="423" t="s">
        <v>1226</v>
      </c>
      <c r="BL112" s="181">
        <f t="shared" si="36"/>
        <v>0</v>
      </c>
      <c r="BM112" s="423" t="s">
        <v>1226</v>
      </c>
      <c r="BN112" s="181">
        <f t="shared" si="37"/>
        <v>0</v>
      </c>
      <c r="BO112" s="423" t="s">
        <v>1226</v>
      </c>
      <c r="BP112" s="185">
        <f>+BN112</f>
        <v>0</v>
      </c>
      <c r="BQ112" s="423" t="s">
        <v>1226</v>
      </c>
      <c r="BR112" s="226">
        <v>0</v>
      </c>
      <c r="BS112" s="227">
        <v>0</v>
      </c>
      <c r="BT112" s="262"/>
      <c r="BU112" s="245"/>
      <c r="BV112" s="246"/>
      <c r="BW112" s="245"/>
      <c r="BX112" s="245"/>
      <c r="BY112" s="245"/>
      <c r="BZ112" s="246"/>
      <c r="CA112" s="245"/>
      <c r="CB112" s="246"/>
      <c r="CC112" s="245"/>
      <c r="CD112" s="246"/>
      <c r="CE112" s="245"/>
      <c r="CF112" s="246"/>
      <c r="CG112" s="245"/>
      <c r="CH112" s="246"/>
      <c r="CI112" s="103" t="s">
        <v>1920</v>
      </c>
      <c r="CJ112" s="235"/>
      <c r="CK112" s="235"/>
      <c r="CM112" s="237"/>
    </row>
    <row r="113" spans="1:91" ht="16.5">
      <c r="A113" t="s">
        <v>2533</v>
      </c>
      <c r="B113" t="s">
        <v>843</v>
      </c>
      <c r="D113" s="213" t="s">
        <v>864</v>
      </c>
      <c r="E113" s="213" t="s">
        <v>819</v>
      </c>
      <c r="G113" s="219" t="s">
        <v>196</v>
      </c>
      <c r="H113" s="390" t="s">
        <v>1701</v>
      </c>
      <c r="I113" s="222">
        <v>1</v>
      </c>
      <c r="J113" s="224">
        <v>0</v>
      </c>
      <c r="K113" s="392">
        <v>0</v>
      </c>
      <c r="L113" s="166" t="s">
        <v>1226</v>
      </c>
      <c r="M113" s="222">
        <v>0</v>
      </c>
      <c r="N113" s="224">
        <v>0</v>
      </c>
      <c r="O113" s="181">
        <f>+M113</f>
        <v>0</v>
      </c>
      <c r="P113" s="426" t="s">
        <v>1226</v>
      </c>
      <c r="Q113" s="181">
        <f>+O113</f>
        <v>0</v>
      </c>
      <c r="R113" s="426" t="s">
        <v>1226</v>
      </c>
      <c r="S113" s="255">
        <v>0</v>
      </c>
      <c r="T113" s="257">
        <v>0</v>
      </c>
      <c r="U113" s="181">
        <f>+S113</f>
        <v>0</v>
      </c>
      <c r="V113" s="426" t="s">
        <v>1226</v>
      </c>
      <c r="W113" s="222">
        <v>0</v>
      </c>
      <c r="X113" s="224">
        <v>0</v>
      </c>
      <c r="Y113" s="222" t="s">
        <v>52</v>
      </c>
      <c r="Z113" s="224">
        <v>0</v>
      </c>
      <c r="AA113" s="392">
        <v>0</v>
      </c>
      <c r="AB113" s="166" t="s">
        <v>1226</v>
      </c>
      <c r="AC113" s="437" t="s">
        <v>52</v>
      </c>
      <c r="AD113" s="438">
        <v>0</v>
      </c>
      <c r="AE113" s="223">
        <v>0</v>
      </c>
      <c r="AF113" s="224">
        <v>0</v>
      </c>
      <c r="AG113" s="185">
        <f>+AE113</f>
        <v>0</v>
      </c>
      <c r="AH113" s="426" t="s">
        <v>1226</v>
      </c>
      <c r="AI113" s="181">
        <f>+AG113</f>
        <v>0</v>
      </c>
      <c r="AJ113" s="426" t="s">
        <v>1226</v>
      </c>
      <c r="AK113" s="243"/>
      <c r="AL113" s="222">
        <v>0</v>
      </c>
      <c r="AM113" s="224">
        <v>0</v>
      </c>
      <c r="AN113" s="223">
        <v>0</v>
      </c>
      <c r="AO113" s="224">
        <v>0</v>
      </c>
      <c r="AP113" s="222">
        <v>0</v>
      </c>
      <c r="AQ113" s="224">
        <v>0</v>
      </c>
      <c r="AR113" s="226">
        <v>0</v>
      </c>
      <c r="AS113" s="227">
        <v>0</v>
      </c>
      <c r="AT113" s="164">
        <v>0</v>
      </c>
      <c r="AU113" s="166" t="s">
        <v>1226</v>
      </c>
      <c r="AV113" s="226">
        <v>1</v>
      </c>
      <c r="AW113" s="227">
        <v>0</v>
      </c>
      <c r="AX113" s="392">
        <f>+AZ113</f>
        <v>0</v>
      </c>
      <c r="AY113" s="166" t="s">
        <v>1226</v>
      </c>
      <c r="AZ113" s="392">
        <f>+BB113</f>
        <v>0</v>
      </c>
      <c r="BA113" s="166" t="s">
        <v>1226</v>
      </c>
      <c r="BB113" s="341">
        <v>0</v>
      </c>
      <c r="BC113" s="227">
        <v>0</v>
      </c>
      <c r="BD113" s="238">
        <f t="shared" si="32"/>
        <v>0</v>
      </c>
      <c r="BE113" s="239" t="s">
        <v>1226</v>
      </c>
      <c r="BF113" s="238">
        <f t="shared" si="33"/>
        <v>0</v>
      </c>
      <c r="BG113" s="239" t="s">
        <v>1226</v>
      </c>
      <c r="BH113" s="236">
        <f t="shared" si="34"/>
        <v>0</v>
      </c>
      <c r="BI113" s="239" t="s">
        <v>1226</v>
      </c>
      <c r="BJ113" s="164">
        <f t="shared" si="35"/>
        <v>0</v>
      </c>
      <c r="BK113" s="166" t="s">
        <v>1226</v>
      </c>
      <c r="BL113" s="392">
        <f t="shared" si="36"/>
        <v>0</v>
      </c>
      <c r="BM113" s="166" t="s">
        <v>1226</v>
      </c>
      <c r="BN113" s="392">
        <f t="shared" si="37"/>
        <v>0</v>
      </c>
      <c r="BO113" s="166" t="s">
        <v>1226</v>
      </c>
      <c r="BP113" s="164"/>
      <c r="BQ113" s="166"/>
      <c r="BR113" s="249"/>
      <c r="BS113" s="239"/>
      <c r="BT113" s="244"/>
      <c r="BU113" s="245"/>
      <c r="BV113" s="246"/>
      <c r="BW113" s="245"/>
      <c r="BX113" s="245"/>
      <c r="BY113" s="245"/>
      <c r="BZ113" s="246"/>
      <c r="CA113" s="245"/>
      <c r="CB113" s="246"/>
      <c r="CC113" s="245"/>
      <c r="CD113" s="246"/>
      <c r="CE113" s="245"/>
      <c r="CF113" s="246"/>
      <c r="CG113" s="245"/>
      <c r="CH113" s="246"/>
      <c r="CI113" s="233" t="s">
        <v>217</v>
      </c>
      <c r="CM113" s="237">
        <f>MAX(I113:AJ113)</f>
        <v>1</v>
      </c>
    </row>
    <row r="114" spans="1:91" ht="16.5">
      <c r="A114" t="s">
        <v>2533</v>
      </c>
      <c r="B114" s="213">
        <v>10003</v>
      </c>
      <c r="D114" s="213" t="s">
        <v>864</v>
      </c>
      <c r="E114" s="213" t="s">
        <v>819</v>
      </c>
      <c r="G114" s="219" t="s">
        <v>196</v>
      </c>
      <c r="H114" s="390" t="s">
        <v>1702</v>
      </c>
      <c r="I114" s="222">
        <v>12</v>
      </c>
      <c r="J114" s="259">
        <v>10</v>
      </c>
      <c r="K114" s="392">
        <f>+M114</f>
        <v>10</v>
      </c>
      <c r="L114" s="166">
        <f>+J114</f>
        <v>10</v>
      </c>
      <c r="M114" s="222">
        <v>10</v>
      </c>
      <c r="N114" s="224">
        <v>10</v>
      </c>
      <c r="O114" s="181">
        <f>+M114</f>
        <v>10</v>
      </c>
      <c r="P114" s="426">
        <f>+N114</f>
        <v>10</v>
      </c>
      <c r="Q114" s="181">
        <f>+O114</f>
        <v>10</v>
      </c>
      <c r="R114" s="426">
        <f>+P114</f>
        <v>10</v>
      </c>
      <c r="S114" s="222">
        <v>10</v>
      </c>
      <c r="T114" s="224">
        <v>0</v>
      </c>
      <c r="U114" s="181">
        <f>+S114</f>
        <v>10</v>
      </c>
      <c r="V114" s="426" t="s">
        <v>1226</v>
      </c>
      <c r="W114" s="222">
        <v>5</v>
      </c>
      <c r="X114" s="224">
        <v>0</v>
      </c>
      <c r="Y114" s="392">
        <v>3</v>
      </c>
      <c r="Z114" s="166" t="s">
        <v>1226</v>
      </c>
      <c r="AA114" s="392">
        <f t="shared" ref="AA114:AA120" si="38">+Y114</f>
        <v>3</v>
      </c>
      <c r="AB114" s="166" t="s">
        <v>1226</v>
      </c>
      <c r="AC114" s="437">
        <v>6</v>
      </c>
      <c r="AD114" s="452">
        <v>0</v>
      </c>
      <c r="AE114" s="307">
        <v>5</v>
      </c>
      <c r="AF114" s="259">
        <v>0</v>
      </c>
      <c r="AG114" s="181">
        <f>+AE114</f>
        <v>5</v>
      </c>
      <c r="AH114" s="426" t="s">
        <v>1226</v>
      </c>
      <c r="AI114" s="222">
        <v>5</v>
      </c>
      <c r="AJ114" s="224">
        <v>0</v>
      </c>
      <c r="AK114" s="243"/>
      <c r="AL114" s="222">
        <v>4</v>
      </c>
      <c r="AM114" s="224">
        <v>3</v>
      </c>
      <c r="AN114" s="271">
        <v>8</v>
      </c>
      <c r="AO114" s="267">
        <v>2</v>
      </c>
      <c r="AP114" s="222">
        <v>5</v>
      </c>
      <c r="AQ114" s="224">
        <v>3</v>
      </c>
      <c r="AR114" s="226">
        <v>6</v>
      </c>
      <c r="AS114" s="227">
        <v>0</v>
      </c>
      <c r="AT114" s="164">
        <f t="shared" ref="AT114:AT122" si="39">+AR114</f>
        <v>6</v>
      </c>
      <c r="AU114" s="166" t="s">
        <v>1226</v>
      </c>
      <c r="AV114" s="226">
        <v>6</v>
      </c>
      <c r="AW114" s="227">
        <v>0</v>
      </c>
      <c r="AX114" s="392">
        <f>+AV114</f>
        <v>6</v>
      </c>
      <c r="AY114" s="166" t="s">
        <v>1226</v>
      </c>
      <c r="AZ114" s="392">
        <f>+AX114</f>
        <v>6</v>
      </c>
      <c r="BA114" s="166" t="s">
        <v>1226</v>
      </c>
      <c r="BB114" s="392">
        <f>+AZ114</f>
        <v>6</v>
      </c>
      <c r="BC114" s="166" t="s">
        <v>1226</v>
      </c>
      <c r="BD114" s="392">
        <f>+BF114</f>
        <v>7</v>
      </c>
      <c r="BE114" s="166" t="s">
        <v>1226</v>
      </c>
      <c r="BF114" s="392">
        <f>+BH114</f>
        <v>7</v>
      </c>
      <c r="BG114" s="166" t="s">
        <v>1226</v>
      </c>
      <c r="BH114" s="226">
        <v>7</v>
      </c>
      <c r="BI114" s="227">
        <v>0</v>
      </c>
      <c r="BJ114" s="164">
        <f t="shared" si="35"/>
        <v>7</v>
      </c>
      <c r="BK114" s="166" t="s">
        <v>1226</v>
      </c>
      <c r="BL114" s="392">
        <f t="shared" si="36"/>
        <v>7</v>
      </c>
      <c r="BM114" s="166" t="s">
        <v>1226</v>
      </c>
      <c r="BN114" s="392">
        <f t="shared" si="37"/>
        <v>7</v>
      </c>
      <c r="BO114" s="166" t="s">
        <v>1226</v>
      </c>
      <c r="BP114" s="164"/>
      <c r="BQ114" s="166"/>
      <c r="BR114" s="249"/>
      <c r="BS114" s="239"/>
      <c r="BT114" s="244"/>
      <c r="BU114" s="245"/>
      <c r="BV114" s="246"/>
      <c r="BW114" s="245"/>
      <c r="BX114" s="245"/>
      <c r="BY114" s="245"/>
      <c r="BZ114" s="246"/>
      <c r="CA114" s="245"/>
      <c r="CB114" s="246"/>
      <c r="CC114" s="245"/>
      <c r="CD114" s="246"/>
      <c r="CE114" s="245"/>
      <c r="CF114" s="246"/>
      <c r="CG114" s="245"/>
      <c r="CH114" s="246"/>
      <c r="CI114" s="247" t="s">
        <v>161</v>
      </c>
      <c r="CJ114" s="235" t="s">
        <v>416</v>
      </c>
      <c r="CK114" s="235"/>
      <c r="CM114" s="237">
        <f>MAX(I114:AJ114)</f>
        <v>12</v>
      </c>
    </row>
    <row r="115" spans="1:91" ht="16.5">
      <c r="A115" t="s">
        <v>2533</v>
      </c>
      <c r="B115" s="213">
        <v>10174</v>
      </c>
      <c r="D115" s="213" t="s">
        <v>864</v>
      </c>
      <c r="E115" s="213" t="s">
        <v>819</v>
      </c>
      <c r="G115" s="219" t="s">
        <v>196</v>
      </c>
      <c r="H115" s="390" t="s">
        <v>1700</v>
      </c>
      <c r="I115" s="223">
        <v>0</v>
      </c>
      <c r="J115" s="223">
        <v>0</v>
      </c>
      <c r="K115" s="392">
        <f>+I115</f>
        <v>0</v>
      </c>
      <c r="L115" s="166" t="s">
        <v>1226</v>
      </c>
      <c r="M115" s="223">
        <v>3</v>
      </c>
      <c r="N115" s="224">
        <v>0</v>
      </c>
      <c r="O115" s="185">
        <f>+M115</f>
        <v>3</v>
      </c>
      <c r="P115" s="426" t="s">
        <v>1226</v>
      </c>
      <c r="Q115" s="185">
        <f>+O115</f>
        <v>3</v>
      </c>
      <c r="R115" s="426" t="s">
        <v>1226</v>
      </c>
      <c r="S115" s="222">
        <v>3</v>
      </c>
      <c r="T115" s="224">
        <v>0</v>
      </c>
      <c r="U115" s="185">
        <f>+W115</f>
        <v>5</v>
      </c>
      <c r="V115" s="185" t="s">
        <v>1226</v>
      </c>
      <c r="W115" s="222">
        <v>5</v>
      </c>
      <c r="X115" s="224">
        <v>0</v>
      </c>
      <c r="Y115" s="222">
        <v>5</v>
      </c>
      <c r="Z115" s="224">
        <v>0</v>
      </c>
      <c r="AA115" s="164">
        <f t="shared" si="38"/>
        <v>5</v>
      </c>
      <c r="AB115" s="164" t="s">
        <v>1226</v>
      </c>
      <c r="AC115" s="437">
        <v>6</v>
      </c>
      <c r="AD115" s="438">
        <v>0</v>
      </c>
      <c r="AE115" s="223">
        <v>6</v>
      </c>
      <c r="AF115" s="224">
        <v>0</v>
      </c>
      <c r="AG115" s="185">
        <v>2</v>
      </c>
      <c r="AH115" s="426" t="s">
        <v>1226</v>
      </c>
      <c r="AI115" s="181">
        <f>+AG115</f>
        <v>2</v>
      </c>
      <c r="AJ115" s="426" t="s">
        <v>1226</v>
      </c>
      <c r="AK115" s="243"/>
      <c r="AL115" s="222">
        <v>1</v>
      </c>
      <c r="AM115" s="224">
        <v>0</v>
      </c>
      <c r="AN115" s="222">
        <v>1</v>
      </c>
      <c r="AO115" s="224">
        <v>0</v>
      </c>
      <c r="AP115" s="223">
        <v>4</v>
      </c>
      <c r="AQ115" s="224">
        <v>0</v>
      </c>
      <c r="AR115" s="236">
        <f>+AP115</f>
        <v>4</v>
      </c>
      <c r="AS115" s="239" t="s">
        <v>1226</v>
      </c>
      <c r="AT115" s="164">
        <f t="shared" si="39"/>
        <v>4</v>
      </c>
      <c r="AU115" s="166" t="s">
        <v>1226</v>
      </c>
      <c r="AV115" s="226">
        <v>5</v>
      </c>
      <c r="AW115" s="227">
        <v>0</v>
      </c>
      <c r="AX115" s="164">
        <f>+AV115</f>
        <v>5</v>
      </c>
      <c r="AY115" s="166" t="s">
        <v>1226</v>
      </c>
      <c r="AZ115" s="164">
        <f>+AX115</f>
        <v>5</v>
      </c>
      <c r="BA115" s="166" t="s">
        <v>1226</v>
      </c>
      <c r="BB115" s="226">
        <v>5</v>
      </c>
      <c r="BC115" s="227">
        <v>0</v>
      </c>
      <c r="BD115" s="164">
        <f>+BB115</f>
        <v>5</v>
      </c>
      <c r="BE115" s="166" t="s">
        <v>1226</v>
      </c>
      <c r="BF115" s="164">
        <f>+BD115</f>
        <v>5</v>
      </c>
      <c r="BG115" s="166" t="s">
        <v>1226</v>
      </c>
      <c r="BH115" s="164">
        <f>+BF115</f>
        <v>5</v>
      </c>
      <c r="BI115" s="166" t="s">
        <v>1226</v>
      </c>
      <c r="BJ115" s="164">
        <f t="shared" si="35"/>
        <v>5</v>
      </c>
      <c r="BK115" s="166" t="s">
        <v>1226</v>
      </c>
      <c r="BL115" s="164">
        <f t="shared" si="36"/>
        <v>5</v>
      </c>
      <c r="BM115" s="166" t="s">
        <v>1226</v>
      </c>
      <c r="BN115" s="164">
        <f t="shared" si="37"/>
        <v>5</v>
      </c>
      <c r="BO115" s="166" t="s">
        <v>1226</v>
      </c>
      <c r="BP115" s="164"/>
      <c r="BQ115" s="166"/>
      <c r="BR115" s="249"/>
      <c r="BS115" s="239"/>
      <c r="BT115" s="244"/>
      <c r="BU115" s="245"/>
      <c r="BV115" s="246"/>
      <c r="BW115" s="245"/>
      <c r="BX115" s="245"/>
      <c r="BY115" s="245"/>
      <c r="BZ115" s="246"/>
      <c r="CA115" s="245"/>
      <c r="CB115" s="246"/>
      <c r="CC115" s="245"/>
      <c r="CD115" s="246"/>
      <c r="CE115" s="245"/>
      <c r="CF115" s="246"/>
      <c r="CG115" s="245"/>
      <c r="CH115" s="246"/>
      <c r="CI115" s="247" t="s">
        <v>150</v>
      </c>
      <c r="CJ115" s="235" t="s">
        <v>421</v>
      </c>
      <c r="CK115" s="235"/>
      <c r="CM115" s="237">
        <f>MAX(I115:AJ115)</f>
        <v>6</v>
      </c>
    </row>
    <row r="116" spans="1:91" ht="16.5">
      <c r="A116" t="s">
        <v>2533</v>
      </c>
      <c r="B116" s="213">
        <v>10008</v>
      </c>
      <c r="D116" s="213" t="s">
        <v>864</v>
      </c>
      <c r="E116" s="213" t="s">
        <v>819</v>
      </c>
      <c r="G116" s="219" t="s">
        <v>196</v>
      </c>
      <c r="H116" s="390" t="s">
        <v>1711</v>
      </c>
      <c r="I116" s="223">
        <v>0</v>
      </c>
      <c r="J116" s="223">
        <v>0</v>
      </c>
      <c r="K116" s="392">
        <f t="shared" ref="K116:K129" si="40">+M116</f>
        <v>0</v>
      </c>
      <c r="L116" s="166" t="s">
        <v>1226</v>
      </c>
      <c r="M116" s="223">
        <v>0</v>
      </c>
      <c r="N116" s="224">
        <v>0</v>
      </c>
      <c r="O116" s="185">
        <f>+M116</f>
        <v>0</v>
      </c>
      <c r="P116" s="426" t="s">
        <v>1226</v>
      </c>
      <c r="Q116" s="181">
        <f>+O116</f>
        <v>0</v>
      </c>
      <c r="R116" s="426" t="s">
        <v>1226</v>
      </c>
      <c r="S116" s="222">
        <v>0</v>
      </c>
      <c r="T116" s="224">
        <v>0</v>
      </c>
      <c r="U116" s="278">
        <v>0</v>
      </c>
      <c r="V116" s="279">
        <v>0</v>
      </c>
      <c r="W116" s="222">
        <v>0</v>
      </c>
      <c r="X116" s="224">
        <v>0</v>
      </c>
      <c r="Y116" s="392">
        <f>+W116</f>
        <v>0</v>
      </c>
      <c r="Z116" s="166" t="s">
        <v>1226</v>
      </c>
      <c r="AA116" s="164">
        <f t="shared" si="38"/>
        <v>0</v>
      </c>
      <c r="AB116" s="164" t="s">
        <v>1226</v>
      </c>
      <c r="AC116" s="437">
        <v>0</v>
      </c>
      <c r="AD116" s="438">
        <v>0</v>
      </c>
      <c r="AE116" s="274">
        <v>0</v>
      </c>
      <c r="AF116" s="279">
        <v>0</v>
      </c>
      <c r="AG116" s="185">
        <f>+AE116</f>
        <v>0</v>
      </c>
      <c r="AH116" s="426" t="s">
        <v>1226</v>
      </c>
      <c r="AI116" s="222">
        <v>0</v>
      </c>
      <c r="AJ116" s="224">
        <v>0</v>
      </c>
      <c r="AK116" s="261"/>
      <c r="AL116" s="222">
        <v>1</v>
      </c>
      <c r="AM116" s="224">
        <v>0</v>
      </c>
      <c r="AN116" s="222">
        <v>1</v>
      </c>
      <c r="AO116" s="224">
        <v>0</v>
      </c>
      <c r="AP116" s="185">
        <v>0</v>
      </c>
      <c r="AQ116" s="426" t="s">
        <v>1226</v>
      </c>
      <c r="AR116" s="226">
        <v>0</v>
      </c>
      <c r="AS116" s="227">
        <v>0</v>
      </c>
      <c r="AT116" s="236">
        <f t="shared" si="39"/>
        <v>0</v>
      </c>
      <c r="AU116" s="239" t="s">
        <v>1226</v>
      </c>
      <c r="AV116" s="226">
        <v>2</v>
      </c>
      <c r="AW116" s="227">
        <v>0</v>
      </c>
      <c r="AX116" s="164">
        <f>+AZ116</f>
        <v>0</v>
      </c>
      <c r="AY116" s="166" t="s">
        <v>1226</v>
      </c>
      <c r="AZ116" s="164">
        <f>+BB116</f>
        <v>0</v>
      </c>
      <c r="BA116" s="166" t="s">
        <v>1226</v>
      </c>
      <c r="BB116" s="226">
        <v>0</v>
      </c>
      <c r="BC116" s="227">
        <v>0</v>
      </c>
      <c r="BD116" s="164">
        <f>+BF116</f>
        <v>1</v>
      </c>
      <c r="BE116" s="166" t="s">
        <v>1226</v>
      </c>
      <c r="BF116" s="164">
        <f>+BH116</f>
        <v>1</v>
      </c>
      <c r="BG116" s="166" t="s">
        <v>1226</v>
      </c>
      <c r="BH116" s="226">
        <v>1</v>
      </c>
      <c r="BI116" s="227">
        <v>0</v>
      </c>
      <c r="BJ116" s="164">
        <f t="shared" si="35"/>
        <v>1</v>
      </c>
      <c r="BK116" s="166" t="s">
        <v>1226</v>
      </c>
      <c r="BL116" s="164">
        <f t="shared" si="36"/>
        <v>1</v>
      </c>
      <c r="BM116" s="166" t="s">
        <v>1226</v>
      </c>
      <c r="BN116" s="164">
        <f t="shared" si="37"/>
        <v>1</v>
      </c>
      <c r="BO116" s="166" t="s">
        <v>1226</v>
      </c>
      <c r="BP116" s="164"/>
      <c r="BQ116" s="166"/>
      <c r="BR116" s="249"/>
      <c r="BS116" s="239"/>
      <c r="BT116" s="262"/>
      <c r="BU116" s="245"/>
      <c r="BV116" s="246"/>
      <c r="BW116" s="245"/>
      <c r="BX116" s="245"/>
      <c r="BY116" s="245"/>
      <c r="BZ116" s="246"/>
      <c r="CA116" s="245"/>
      <c r="CB116" s="246"/>
      <c r="CC116" s="245"/>
      <c r="CD116" s="246"/>
      <c r="CE116" s="245"/>
      <c r="CF116" s="246"/>
      <c r="CG116" s="245"/>
      <c r="CH116" s="246"/>
      <c r="CI116" s="247" t="s">
        <v>150</v>
      </c>
      <c r="CJ116" s="235" t="s">
        <v>422</v>
      </c>
      <c r="CK116" s="235"/>
      <c r="CM116" s="237">
        <f>MAX(I116:AJ116)</f>
        <v>0</v>
      </c>
    </row>
    <row r="117" spans="1:91" ht="16.5">
      <c r="A117" t="s">
        <v>2533</v>
      </c>
      <c r="B117" s="61" t="s">
        <v>1592</v>
      </c>
      <c r="D117" s="213" t="s">
        <v>864</v>
      </c>
      <c r="E117" s="213" t="s">
        <v>819</v>
      </c>
      <c r="G117" s="219" t="s">
        <v>196</v>
      </c>
      <c r="H117" s="390" t="s">
        <v>2559</v>
      </c>
      <c r="I117" s="223">
        <v>0</v>
      </c>
      <c r="J117" s="224">
        <v>0</v>
      </c>
      <c r="K117" s="164">
        <f t="shared" si="40"/>
        <v>0</v>
      </c>
      <c r="L117" s="166" t="s">
        <v>1226</v>
      </c>
      <c r="M117" s="223">
        <v>0</v>
      </c>
      <c r="N117" s="224">
        <v>0</v>
      </c>
      <c r="O117" s="181">
        <f>+Q117</f>
        <v>0</v>
      </c>
      <c r="P117" s="426" t="s">
        <v>1226</v>
      </c>
      <c r="Q117" s="181">
        <f>+S117</f>
        <v>0</v>
      </c>
      <c r="R117" s="426" t="s">
        <v>1226</v>
      </c>
      <c r="S117" s="222">
        <v>0</v>
      </c>
      <c r="T117" s="224">
        <v>0</v>
      </c>
      <c r="U117" s="181">
        <f>+S117</f>
        <v>0</v>
      </c>
      <c r="V117" s="426" t="s">
        <v>1226</v>
      </c>
      <c r="W117" s="222">
        <v>0</v>
      </c>
      <c r="X117" s="224">
        <v>0</v>
      </c>
      <c r="Y117" s="222">
        <v>0</v>
      </c>
      <c r="Z117" s="224">
        <v>0</v>
      </c>
      <c r="AA117" s="181">
        <f t="shared" si="38"/>
        <v>0</v>
      </c>
      <c r="AB117" s="426" t="s">
        <v>1226</v>
      </c>
      <c r="AC117" s="437">
        <v>0</v>
      </c>
      <c r="AD117" s="438">
        <v>0</v>
      </c>
      <c r="AE117" s="274">
        <v>0</v>
      </c>
      <c r="AF117" s="279">
        <v>0</v>
      </c>
      <c r="AG117" s="185">
        <f>+AI117</f>
        <v>0</v>
      </c>
      <c r="AH117" s="426" t="s">
        <v>1226</v>
      </c>
      <c r="AI117" s="222">
        <v>0</v>
      </c>
      <c r="AJ117" s="224">
        <v>0</v>
      </c>
      <c r="AK117" s="261"/>
      <c r="AL117" s="222">
        <v>0</v>
      </c>
      <c r="AM117" s="224">
        <v>0</v>
      </c>
      <c r="AN117" s="222">
        <v>0</v>
      </c>
      <c r="AO117" s="224">
        <v>0</v>
      </c>
      <c r="AP117" s="185">
        <v>0</v>
      </c>
      <c r="AQ117" s="426">
        <v>0</v>
      </c>
      <c r="AR117" s="226">
        <v>0</v>
      </c>
      <c r="AS117" s="227">
        <v>0</v>
      </c>
      <c r="AT117" s="236">
        <f t="shared" si="39"/>
        <v>0</v>
      </c>
      <c r="AU117" s="239" t="s">
        <v>1226</v>
      </c>
      <c r="AV117" s="153">
        <v>0</v>
      </c>
      <c r="AW117" s="227">
        <v>0</v>
      </c>
      <c r="AX117" s="164">
        <f>+AZ117</f>
        <v>0</v>
      </c>
      <c r="AY117" s="166" t="s">
        <v>1226</v>
      </c>
      <c r="AZ117" s="164">
        <f>+BB117</f>
        <v>0</v>
      </c>
      <c r="BA117" s="166" t="s">
        <v>1226</v>
      </c>
      <c r="BB117" s="226">
        <v>0</v>
      </c>
      <c r="BC117" s="227">
        <v>0</v>
      </c>
      <c r="BD117" s="164">
        <f>+BB117</f>
        <v>0</v>
      </c>
      <c r="BE117" s="166" t="s">
        <v>1226</v>
      </c>
      <c r="BF117" s="164">
        <f>+BD117</f>
        <v>0</v>
      </c>
      <c r="BG117" s="166" t="s">
        <v>1226</v>
      </c>
      <c r="BH117" s="164">
        <f>+BF117</f>
        <v>0</v>
      </c>
      <c r="BI117" s="166" t="s">
        <v>1226</v>
      </c>
      <c r="BJ117" s="164">
        <f t="shared" si="35"/>
        <v>0</v>
      </c>
      <c r="BK117" s="166" t="s">
        <v>1226</v>
      </c>
      <c r="BL117" s="164">
        <f t="shared" si="36"/>
        <v>0</v>
      </c>
      <c r="BM117" s="166" t="s">
        <v>1226</v>
      </c>
      <c r="BN117" s="164">
        <f t="shared" si="37"/>
        <v>0</v>
      </c>
      <c r="BO117" s="166" t="s">
        <v>1226</v>
      </c>
      <c r="BP117" s="164"/>
      <c r="BQ117" s="166"/>
      <c r="BR117" s="153">
        <v>0</v>
      </c>
      <c r="BS117" s="227">
        <v>0</v>
      </c>
      <c r="BT117" s="262"/>
      <c r="BU117" s="245"/>
      <c r="BV117" s="246"/>
      <c r="BW117" s="245"/>
      <c r="BX117" s="245"/>
      <c r="BY117" s="245"/>
      <c r="BZ117" s="246"/>
      <c r="CA117" s="245"/>
      <c r="CB117" s="246"/>
      <c r="CC117" s="245"/>
      <c r="CD117" s="246"/>
      <c r="CE117" s="245"/>
      <c r="CF117" s="246"/>
      <c r="CG117" s="245"/>
      <c r="CH117" s="246"/>
      <c r="CI117" s="16" t="s">
        <v>361</v>
      </c>
      <c r="CJ117" s="235"/>
      <c r="CK117" s="235"/>
      <c r="CM117" s="237"/>
    </row>
    <row r="118" spans="1:91" ht="16.5">
      <c r="A118" t="s">
        <v>2533</v>
      </c>
      <c r="B118" s="51">
        <v>10205</v>
      </c>
      <c r="D118" s="213" t="s">
        <v>864</v>
      </c>
      <c r="E118" s="213" t="s">
        <v>819</v>
      </c>
      <c r="G118" s="219" t="s">
        <v>196</v>
      </c>
      <c r="H118" s="390" t="s">
        <v>2562</v>
      </c>
      <c r="I118" s="223">
        <v>0</v>
      </c>
      <c r="J118" s="223">
        <v>0</v>
      </c>
      <c r="K118" s="392">
        <f t="shared" si="40"/>
        <v>0</v>
      </c>
      <c r="L118" s="166" t="s">
        <v>1226</v>
      </c>
      <c r="M118" s="223">
        <v>0</v>
      </c>
      <c r="N118" s="224">
        <v>0</v>
      </c>
      <c r="O118" s="185">
        <f>+M118</f>
        <v>0</v>
      </c>
      <c r="P118" s="426" t="s">
        <v>1226</v>
      </c>
      <c r="Q118" s="185">
        <f>+O118</f>
        <v>0</v>
      </c>
      <c r="R118" s="426" t="s">
        <v>1226</v>
      </c>
      <c r="S118" s="222">
        <v>1</v>
      </c>
      <c r="T118" s="224">
        <v>0</v>
      </c>
      <c r="U118" s="252">
        <f>+W118</f>
        <v>0</v>
      </c>
      <c r="V118" s="251" t="s">
        <v>1226</v>
      </c>
      <c r="W118" s="222">
        <v>0</v>
      </c>
      <c r="X118" s="224">
        <v>0</v>
      </c>
      <c r="Y118" s="222">
        <v>0</v>
      </c>
      <c r="Z118" s="224">
        <v>0</v>
      </c>
      <c r="AA118" s="164">
        <f t="shared" si="38"/>
        <v>0</v>
      </c>
      <c r="AB118" s="164" t="s">
        <v>1226</v>
      </c>
      <c r="AC118" s="437">
        <v>0</v>
      </c>
      <c r="AD118" s="438">
        <v>0</v>
      </c>
      <c r="AE118" s="274">
        <v>2</v>
      </c>
      <c r="AF118" s="279">
        <v>0</v>
      </c>
      <c r="AG118" s="181">
        <f>+AE118</f>
        <v>2</v>
      </c>
      <c r="AH118" s="426" t="s">
        <v>1226</v>
      </c>
      <c r="AI118" s="222">
        <v>0</v>
      </c>
      <c r="AJ118" s="224">
        <v>0</v>
      </c>
      <c r="AK118" s="261"/>
      <c r="AL118" s="222">
        <v>0</v>
      </c>
      <c r="AM118" s="224">
        <v>0</v>
      </c>
      <c r="AN118" s="222">
        <v>0</v>
      </c>
      <c r="AO118" s="224">
        <v>0</v>
      </c>
      <c r="AP118" s="226">
        <v>0</v>
      </c>
      <c r="AQ118" s="227">
        <v>0</v>
      </c>
      <c r="AR118" s="226">
        <v>0</v>
      </c>
      <c r="AS118" s="227">
        <v>0</v>
      </c>
      <c r="AT118" s="236">
        <f t="shared" si="39"/>
        <v>0</v>
      </c>
      <c r="AU118" s="239" t="s">
        <v>1226</v>
      </c>
      <c r="AV118" s="226">
        <v>1</v>
      </c>
      <c r="AW118" s="227">
        <v>0</v>
      </c>
      <c r="AX118" s="164">
        <v>0</v>
      </c>
      <c r="AY118" s="166" t="s">
        <v>1226</v>
      </c>
      <c r="AZ118" s="164">
        <f>+AX118</f>
        <v>0</v>
      </c>
      <c r="BA118" s="166" t="s">
        <v>1226</v>
      </c>
      <c r="BB118" s="226">
        <v>0</v>
      </c>
      <c r="BC118" s="227">
        <v>0</v>
      </c>
      <c r="BD118" s="164">
        <f t="shared" ref="BD118:BD127" si="41">+BF118</f>
        <v>0</v>
      </c>
      <c r="BE118" s="166" t="s">
        <v>1226</v>
      </c>
      <c r="BF118" s="164">
        <f t="shared" ref="BF118:BF127" si="42">+BH118</f>
        <v>0</v>
      </c>
      <c r="BG118" s="166" t="s">
        <v>1226</v>
      </c>
      <c r="BH118" s="226">
        <v>0</v>
      </c>
      <c r="BI118" s="227">
        <v>0</v>
      </c>
      <c r="BJ118" s="226">
        <v>1</v>
      </c>
      <c r="BK118" s="227">
        <v>0</v>
      </c>
      <c r="BL118" s="164">
        <f t="shared" si="36"/>
        <v>1</v>
      </c>
      <c r="BM118" s="166" t="s">
        <v>1226</v>
      </c>
      <c r="BN118" s="164">
        <f t="shared" si="37"/>
        <v>1</v>
      </c>
      <c r="BO118" s="166" t="s">
        <v>1226</v>
      </c>
      <c r="BP118" s="164"/>
      <c r="BQ118" s="166"/>
      <c r="BR118" s="226">
        <v>0</v>
      </c>
      <c r="BS118" s="227">
        <v>0</v>
      </c>
      <c r="BT118" s="262"/>
      <c r="BU118" s="245"/>
      <c r="BV118" s="246"/>
      <c r="BW118" s="245"/>
      <c r="BX118" s="245"/>
      <c r="BY118" s="245"/>
      <c r="BZ118" s="246"/>
      <c r="CA118" s="245"/>
      <c r="CB118" s="246"/>
      <c r="CC118" s="245"/>
      <c r="CD118" s="246"/>
      <c r="CE118" s="245"/>
      <c r="CF118" s="246"/>
      <c r="CG118" s="245"/>
      <c r="CH118" s="246"/>
      <c r="CI118" s="233"/>
      <c r="CM118" s="237"/>
    </row>
    <row r="119" spans="1:91" ht="16.5">
      <c r="A119" t="s">
        <v>2533</v>
      </c>
      <c r="B119" s="213">
        <v>10173</v>
      </c>
      <c r="D119" s="213" t="s">
        <v>864</v>
      </c>
      <c r="E119" s="213" t="s">
        <v>819</v>
      </c>
      <c r="G119" s="219" t="s">
        <v>196</v>
      </c>
      <c r="H119" s="390" t="s">
        <v>1712</v>
      </c>
      <c r="I119" s="223">
        <v>0</v>
      </c>
      <c r="J119" s="223">
        <v>0</v>
      </c>
      <c r="K119" s="392">
        <f t="shared" si="40"/>
        <v>1</v>
      </c>
      <c r="L119" s="166" t="s">
        <v>1226</v>
      </c>
      <c r="M119" s="223">
        <v>1</v>
      </c>
      <c r="N119" s="224">
        <v>0</v>
      </c>
      <c r="O119" s="185">
        <f>+Q119</f>
        <v>1</v>
      </c>
      <c r="P119" s="426" t="s">
        <v>1226</v>
      </c>
      <c r="Q119" s="185">
        <f t="shared" ref="Q119:Q124" si="43">+S119</f>
        <v>1</v>
      </c>
      <c r="R119" s="426" t="s">
        <v>1226</v>
      </c>
      <c r="S119" s="222">
        <v>1</v>
      </c>
      <c r="T119" s="224">
        <v>0</v>
      </c>
      <c r="U119" s="185">
        <f>+S119</f>
        <v>1</v>
      </c>
      <c r="V119" s="185" t="s">
        <v>1226</v>
      </c>
      <c r="W119" s="222">
        <v>1</v>
      </c>
      <c r="X119" s="224">
        <v>0</v>
      </c>
      <c r="Y119" s="181">
        <f>+W119</f>
        <v>1</v>
      </c>
      <c r="Z119" s="426" t="s">
        <v>1226</v>
      </c>
      <c r="AA119" s="185">
        <f t="shared" si="38"/>
        <v>1</v>
      </c>
      <c r="AB119" s="185" t="s">
        <v>1226</v>
      </c>
      <c r="AC119" s="437">
        <v>1</v>
      </c>
      <c r="AD119" s="438">
        <v>0</v>
      </c>
      <c r="AE119" s="274">
        <v>0</v>
      </c>
      <c r="AF119" s="279">
        <v>0</v>
      </c>
      <c r="AG119" s="181">
        <f>+AI119</f>
        <v>0</v>
      </c>
      <c r="AH119" s="426" t="s">
        <v>1226</v>
      </c>
      <c r="AI119" s="222">
        <v>0</v>
      </c>
      <c r="AJ119" s="224">
        <v>0</v>
      </c>
      <c r="AK119" s="261"/>
      <c r="AL119" s="222">
        <v>0</v>
      </c>
      <c r="AM119" s="224">
        <v>0</v>
      </c>
      <c r="AN119" s="222">
        <v>1</v>
      </c>
      <c r="AO119" s="224">
        <v>0</v>
      </c>
      <c r="AP119" s="185">
        <v>0</v>
      </c>
      <c r="AQ119" s="426" t="s">
        <v>1226</v>
      </c>
      <c r="AR119" s="226">
        <v>0</v>
      </c>
      <c r="AS119" s="227">
        <v>0</v>
      </c>
      <c r="AT119" s="236">
        <f t="shared" si="39"/>
        <v>0</v>
      </c>
      <c r="AU119" s="239" t="s">
        <v>1226</v>
      </c>
      <c r="AV119" s="226">
        <v>0</v>
      </c>
      <c r="AW119" s="227">
        <v>0</v>
      </c>
      <c r="AX119" s="164">
        <f>+AZ119</f>
        <v>0</v>
      </c>
      <c r="AY119" s="166" t="s">
        <v>1226</v>
      </c>
      <c r="AZ119" s="164">
        <f>+BB119</f>
        <v>0</v>
      </c>
      <c r="BA119" s="166" t="s">
        <v>1226</v>
      </c>
      <c r="BB119" s="226">
        <v>0</v>
      </c>
      <c r="BC119" s="227">
        <v>0</v>
      </c>
      <c r="BD119" s="164">
        <f t="shared" si="41"/>
        <v>0</v>
      </c>
      <c r="BE119" s="166" t="s">
        <v>1226</v>
      </c>
      <c r="BF119" s="164">
        <f t="shared" si="42"/>
        <v>0</v>
      </c>
      <c r="BG119" s="166" t="s">
        <v>1226</v>
      </c>
      <c r="BH119" s="226">
        <v>0</v>
      </c>
      <c r="BI119" s="227">
        <v>0</v>
      </c>
      <c r="BJ119" s="164">
        <f>+BH119</f>
        <v>0</v>
      </c>
      <c r="BK119" s="166" t="s">
        <v>1226</v>
      </c>
      <c r="BL119" s="164">
        <f t="shared" si="36"/>
        <v>0</v>
      </c>
      <c r="BM119" s="166" t="s">
        <v>1226</v>
      </c>
      <c r="BN119" s="164">
        <f t="shared" si="37"/>
        <v>0</v>
      </c>
      <c r="BO119" s="166" t="s">
        <v>1226</v>
      </c>
      <c r="BP119" s="164"/>
      <c r="BQ119" s="166"/>
      <c r="BR119" s="249"/>
      <c r="BS119" s="239"/>
      <c r="BT119" s="262"/>
      <c r="BU119" s="245"/>
      <c r="BV119" s="246"/>
      <c r="BW119" s="245"/>
      <c r="BX119" s="245"/>
      <c r="BY119" s="245"/>
      <c r="BZ119" s="246"/>
      <c r="CA119" s="245"/>
      <c r="CB119" s="246"/>
      <c r="CC119" s="245"/>
      <c r="CD119" s="246"/>
      <c r="CE119" s="245"/>
      <c r="CF119" s="246"/>
      <c r="CG119" s="245"/>
      <c r="CH119" s="246"/>
      <c r="CI119" s="247" t="s">
        <v>153</v>
      </c>
      <c r="CJ119" s="235" t="s">
        <v>435</v>
      </c>
      <c r="CK119" s="235"/>
      <c r="CM119" s="237">
        <f t="shared" ref="CM119:CM127" si="44">MAX(I119:AJ119)</f>
        <v>1</v>
      </c>
    </row>
    <row r="120" spans="1:91" ht="16.5">
      <c r="A120" t="s">
        <v>2533</v>
      </c>
      <c r="B120" s="213">
        <v>10169</v>
      </c>
      <c r="D120" s="213" t="s">
        <v>864</v>
      </c>
      <c r="E120" s="213" t="s">
        <v>819</v>
      </c>
      <c r="G120" s="219" t="s">
        <v>196</v>
      </c>
      <c r="H120" s="390" t="s">
        <v>1713</v>
      </c>
      <c r="I120" s="223">
        <v>0</v>
      </c>
      <c r="J120" s="223">
        <v>0</v>
      </c>
      <c r="K120" s="392">
        <f t="shared" si="40"/>
        <v>0</v>
      </c>
      <c r="L120" s="166" t="s">
        <v>1226</v>
      </c>
      <c r="M120" s="223">
        <v>0</v>
      </c>
      <c r="N120" s="224">
        <v>0</v>
      </c>
      <c r="O120" s="696">
        <v>0</v>
      </c>
      <c r="P120" s="790">
        <v>0</v>
      </c>
      <c r="Q120" s="185">
        <f t="shared" si="43"/>
        <v>3</v>
      </c>
      <c r="R120" s="426" t="s">
        <v>1226</v>
      </c>
      <c r="S120" s="222">
        <v>3</v>
      </c>
      <c r="T120" s="224"/>
      <c r="U120" s="185">
        <f>+S120</f>
        <v>3</v>
      </c>
      <c r="V120" s="185" t="s">
        <v>1226</v>
      </c>
      <c r="W120" s="222">
        <v>5</v>
      </c>
      <c r="X120" s="224">
        <v>0</v>
      </c>
      <c r="Y120" s="181">
        <f>+W120</f>
        <v>5</v>
      </c>
      <c r="Z120" s="426" t="s">
        <v>1226</v>
      </c>
      <c r="AA120" s="185">
        <f t="shared" si="38"/>
        <v>5</v>
      </c>
      <c r="AB120" s="185" t="s">
        <v>1226</v>
      </c>
      <c r="AC120" s="437">
        <v>3</v>
      </c>
      <c r="AD120" s="438">
        <v>0</v>
      </c>
      <c r="AE120" s="274">
        <v>0</v>
      </c>
      <c r="AF120" s="279">
        <v>0</v>
      </c>
      <c r="AG120" s="748">
        <v>0</v>
      </c>
      <c r="AH120" s="790">
        <v>0</v>
      </c>
      <c r="AI120" s="222">
        <v>0</v>
      </c>
      <c r="AJ120" s="224">
        <v>0</v>
      </c>
      <c r="AK120" s="261"/>
      <c r="AL120" s="222">
        <v>0</v>
      </c>
      <c r="AM120" s="224">
        <v>0</v>
      </c>
      <c r="AN120" s="222">
        <v>0</v>
      </c>
      <c r="AO120" s="224">
        <v>0</v>
      </c>
      <c r="AP120" s="185">
        <v>0</v>
      </c>
      <c r="AQ120" s="426" t="s">
        <v>1226</v>
      </c>
      <c r="AR120" s="226">
        <v>0</v>
      </c>
      <c r="AS120" s="227">
        <v>0</v>
      </c>
      <c r="AT120" s="236">
        <f t="shared" si="39"/>
        <v>0</v>
      </c>
      <c r="AU120" s="239" t="s">
        <v>1226</v>
      </c>
      <c r="AV120" s="153">
        <v>2</v>
      </c>
      <c r="AW120" s="227">
        <v>0</v>
      </c>
      <c r="AX120" s="164">
        <f>+AZ120</f>
        <v>2</v>
      </c>
      <c r="AY120" s="166" t="s">
        <v>1226</v>
      </c>
      <c r="AZ120" s="164">
        <f>+BB120</f>
        <v>2</v>
      </c>
      <c r="BA120" s="166" t="s">
        <v>1226</v>
      </c>
      <c r="BB120" s="164">
        <f>+BD120</f>
        <v>2</v>
      </c>
      <c r="BC120" s="166" t="s">
        <v>1226</v>
      </c>
      <c r="BD120" s="164">
        <f t="shared" si="41"/>
        <v>2</v>
      </c>
      <c r="BE120" s="166" t="s">
        <v>1226</v>
      </c>
      <c r="BF120" s="164">
        <f t="shared" si="42"/>
        <v>2</v>
      </c>
      <c r="BG120" s="166" t="s">
        <v>1226</v>
      </c>
      <c r="BH120" s="226">
        <v>2</v>
      </c>
      <c r="BI120" s="227">
        <v>0</v>
      </c>
      <c r="BJ120" s="226">
        <v>1</v>
      </c>
      <c r="BK120" s="227">
        <v>0</v>
      </c>
      <c r="BL120" s="164">
        <f t="shared" si="36"/>
        <v>1</v>
      </c>
      <c r="BM120" s="166" t="s">
        <v>1226</v>
      </c>
      <c r="BN120" s="164">
        <f t="shared" si="37"/>
        <v>1</v>
      </c>
      <c r="BO120" s="166" t="s">
        <v>1226</v>
      </c>
      <c r="BP120" s="164"/>
      <c r="BQ120" s="166"/>
      <c r="BR120" s="249"/>
      <c r="BS120" s="239"/>
      <c r="BT120" s="262"/>
      <c r="BU120" s="245"/>
      <c r="BV120" s="246"/>
      <c r="BW120" s="245"/>
      <c r="BX120" s="245"/>
      <c r="BY120" s="245"/>
      <c r="BZ120" s="246"/>
      <c r="CA120" s="245"/>
      <c r="CB120" s="246"/>
      <c r="CC120" s="245"/>
      <c r="CD120" s="246"/>
      <c r="CE120" s="245"/>
      <c r="CF120" s="246"/>
      <c r="CG120" s="245"/>
      <c r="CH120" s="246"/>
      <c r="CI120" s="247" t="s">
        <v>153</v>
      </c>
      <c r="CJ120" s="235" t="s">
        <v>423</v>
      </c>
      <c r="CK120" s="235"/>
      <c r="CM120" s="237">
        <f t="shared" si="44"/>
        <v>5</v>
      </c>
    </row>
    <row r="121" spans="1:91" ht="16.5">
      <c r="A121" t="s">
        <v>2533</v>
      </c>
      <c r="B121" s="213">
        <v>10041</v>
      </c>
      <c r="D121" s="213" t="s">
        <v>864</v>
      </c>
      <c r="E121" s="213" t="s">
        <v>819</v>
      </c>
      <c r="G121" s="219" t="s">
        <v>196</v>
      </c>
      <c r="H121" s="406" t="s">
        <v>1707</v>
      </c>
      <c r="I121" s="223">
        <v>0</v>
      </c>
      <c r="J121" s="223">
        <v>0</v>
      </c>
      <c r="K121" s="392">
        <f t="shared" si="40"/>
        <v>1</v>
      </c>
      <c r="L121" s="166" t="s">
        <v>1226</v>
      </c>
      <c r="M121" s="223">
        <v>1</v>
      </c>
      <c r="N121" s="224">
        <v>0</v>
      </c>
      <c r="O121" s="185">
        <f>+Q121</f>
        <v>1</v>
      </c>
      <c r="P121" s="426" t="s">
        <v>1226</v>
      </c>
      <c r="Q121" s="185">
        <f t="shared" si="43"/>
        <v>1</v>
      </c>
      <c r="R121" s="426" t="s">
        <v>1226</v>
      </c>
      <c r="S121" s="222">
        <v>1</v>
      </c>
      <c r="T121" s="224">
        <v>0</v>
      </c>
      <c r="U121" s="185">
        <f>+S121</f>
        <v>1</v>
      </c>
      <c r="V121" s="185" t="s">
        <v>1226</v>
      </c>
      <c r="W121" s="222">
        <v>0</v>
      </c>
      <c r="X121" s="224">
        <v>0</v>
      </c>
      <c r="Y121" s="392">
        <f>+AA121</f>
        <v>0</v>
      </c>
      <c r="Z121" s="166" t="s">
        <v>1226</v>
      </c>
      <c r="AA121" s="392">
        <f>+AC121</f>
        <v>0</v>
      </c>
      <c r="AB121" s="166" t="s">
        <v>1226</v>
      </c>
      <c r="AC121" s="437">
        <v>0</v>
      </c>
      <c r="AD121" s="438">
        <v>0</v>
      </c>
      <c r="AE121" s="274">
        <v>0</v>
      </c>
      <c r="AF121" s="279">
        <v>0</v>
      </c>
      <c r="AG121" s="181">
        <f>+AE121</f>
        <v>0</v>
      </c>
      <c r="AH121" s="426" t="s">
        <v>1226</v>
      </c>
      <c r="AI121" s="222">
        <v>0</v>
      </c>
      <c r="AJ121" s="224">
        <v>0</v>
      </c>
      <c r="AK121" s="261"/>
      <c r="AL121" s="222">
        <v>0</v>
      </c>
      <c r="AM121" s="224">
        <v>0</v>
      </c>
      <c r="AN121" s="222">
        <v>0</v>
      </c>
      <c r="AO121" s="224">
        <v>0</v>
      </c>
      <c r="AP121" s="252">
        <f>+AN121</f>
        <v>0</v>
      </c>
      <c r="AQ121" s="423" t="s">
        <v>1226</v>
      </c>
      <c r="AR121" s="226">
        <v>0</v>
      </c>
      <c r="AS121" s="227">
        <v>0</v>
      </c>
      <c r="AT121" s="164">
        <f t="shared" si="39"/>
        <v>0</v>
      </c>
      <c r="AU121" s="166" t="s">
        <v>1226</v>
      </c>
      <c r="AV121" s="226">
        <v>0</v>
      </c>
      <c r="AW121" s="227">
        <v>0</v>
      </c>
      <c r="AX121" s="164">
        <f>+AV121</f>
        <v>0</v>
      </c>
      <c r="AY121" s="166" t="s">
        <v>1226</v>
      </c>
      <c r="AZ121" s="164">
        <f>+AX121</f>
        <v>0</v>
      </c>
      <c r="BA121" s="166" t="s">
        <v>1226</v>
      </c>
      <c r="BB121" s="226">
        <v>0</v>
      </c>
      <c r="BC121" s="227">
        <v>0</v>
      </c>
      <c r="BD121" s="164">
        <f t="shared" si="41"/>
        <v>0</v>
      </c>
      <c r="BE121" s="166" t="s">
        <v>1226</v>
      </c>
      <c r="BF121" s="164">
        <f t="shared" si="42"/>
        <v>0</v>
      </c>
      <c r="BG121" s="166" t="s">
        <v>1226</v>
      </c>
      <c r="BH121" s="226">
        <v>0</v>
      </c>
      <c r="BI121" s="227">
        <v>0</v>
      </c>
      <c r="BJ121" s="226">
        <v>0</v>
      </c>
      <c r="BK121" s="227">
        <v>0</v>
      </c>
      <c r="BL121" s="164">
        <f t="shared" si="36"/>
        <v>0</v>
      </c>
      <c r="BM121" s="166" t="s">
        <v>1226</v>
      </c>
      <c r="BN121" s="164">
        <f t="shared" si="37"/>
        <v>0</v>
      </c>
      <c r="BO121" s="166" t="s">
        <v>1226</v>
      </c>
      <c r="BP121" s="164"/>
      <c r="BQ121" s="166"/>
      <c r="BR121" s="249"/>
      <c r="BS121" s="239"/>
      <c r="BT121" s="262"/>
      <c r="BU121" s="245"/>
      <c r="BV121" s="246"/>
      <c r="BW121" s="245"/>
      <c r="BX121" s="245"/>
      <c r="BY121" s="245"/>
      <c r="BZ121" s="246"/>
      <c r="CA121" s="245"/>
      <c r="CB121" s="246"/>
      <c r="CC121" s="245"/>
      <c r="CD121" s="246"/>
      <c r="CE121" s="245"/>
      <c r="CF121" s="246"/>
      <c r="CG121" s="245"/>
      <c r="CH121" s="246"/>
      <c r="CI121" s="247" t="s">
        <v>150</v>
      </c>
      <c r="CJ121" s="235" t="s">
        <v>433</v>
      </c>
      <c r="CK121" s="235"/>
      <c r="CM121" s="237">
        <f t="shared" si="44"/>
        <v>1</v>
      </c>
    </row>
    <row r="122" spans="1:91" ht="16.5">
      <c r="A122" t="s">
        <v>2533</v>
      </c>
      <c r="B122" s="213">
        <v>0</v>
      </c>
      <c r="D122" s="213" t="s">
        <v>864</v>
      </c>
      <c r="E122" s="213" t="s">
        <v>819</v>
      </c>
      <c r="G122" s="219" t="s">
        <v>196</v>
      </c>
      <c r="H122" s="406" t="s">
        <v>989</v>
      </c>
      <c r="I122" s="223">
        <v>0</v>
      </c>
      <c r="J122" s="224">
        <v>0</v>
      </c>
      <c r="K122" s="164">
        <f t="shared" si="40"/>
        <v>0</v>
      </c>
      <c r="L122" s="166" t="s">
        <v>1226</v>
      </c>
      <c r="M122" s="223">
        <v>0</v>
      </c>
      <c r="N122" s="224">
        <v>0</v>
      </c>
      <c r="O122" s="185">
        <f>+Q122</f>
        <v>0</v>
      </c>
      <c r="P122" s="426" t="s">
        <v>1226</v>
      </c>
      <c r="Q122" s="185">
        <f t="shared" si="43"/>
        <v>0</v>
      </c>
      <c r="R122" s="426" t="s">
        <v>1226</v>
      </c>
      <c r="S122" s="223">
        <v>0</v>
      </c>
      <c r="T122" s="224">
        <v>0</v>
      </c>
      <c r="U122" s="185">
        <f>+W122</f>
        <v>0</v>
      </c>
      <c r="V122" s="185" t="s">
        <v>1226</v>
      </c>
      <c r="W122" s="222">
        <v>0</v>
      </c>
      <c r="X122" s="224">
        <v>0</v>
      </c>
      <c r="Y122" s="392">
        <f>+AA122</f>
        <v>0</v>
      </c>
      <c r="Z122" s="166" t="s">
        <v>1226</v>
      </c>
      <c r="AA122" s="392">
        <f>+AC122</f>
        <v>0</v>
      </c>
      <c r="AB122" s="166" t="s">
        <v>1226</v>
      </c>
      <c r="AC122" s="437">
        <v>0</v>
      </c>
      <c r="AD122" s="438">
        <v>0</v>
      </c>
      <c r="AE122" s="274">
        <v>0</v>
      </c>
      <c r="AF122" s="279">
        <v>0</v>
      </c>
      <c r="AG122" s="181">
        <f>+AE122</f>
        <v>0</v>
      </c>
      <c r="AH122" s="426" t="s">
        <v>1226</v>
      </c>
      <c r="AI122" s="222">
        <v>0</v>
      </c>
      <c r="AJ122" s="224">
        <v>0</v>
      </c>
      <c r="AK122" s="261"/>
      <c r="AL122" s="222">
        <v>0</v>
      </c>
      <c r="AM122" s="223">
        <v>0</v>
      </c>
      <c r="AN122" s="222">
        <v>0</v>
      </c>
      <c r="AO122" s="224">
        <v>0</v>
      </c>
      <c r="AP122" s="381">
        <v>0</v>
      </c>
      <c r="AQ122" s="423" t="s">
        <v>1226</v>
      </c>
      <c r="AR122" s="226">
        <v>0</v>
      </c>
      <c r="AS122" s="227">
        <v>0</v>
      </c>
      <c r="AT122" s="392">
        <f t="shared" si="39"/>
        <v>0</v>
      </c>
      <c r="AU122" s="166" t="s">
        <v>1226</v>
      </c>
      <c r="AV122" s="226" t="s">
        <v>938</v>
      </c>
      <c r="AW122" s="227"/>
      <c r="AX122" s="392" t="str">
        <f>+AV122</f>
        <v>err</v>
      </c>
      <c r="AY122" s="166" t="s">
        <v>1226</v>
      </c>
      <c r="AZ122" s="392" t="str">
        <f>+AX122</f>
        <v>err</v>
      </c>
      <c r="BA122" s="166" t="s">
        <v>1226</v>
      </c>
      <c r="BB122" s="341">
        <v>0</v>
      </c>
      <c r="BC122" s="227">
        <v>0</v>
      </c>
      <c r="BD122" s="392">
        <f t="shared" si="41"/>
        <v>0</v>
      </c>
      <c r="BE122" s="166" t="s">
        <v>1226</v>
      </c>
      <c r="BF122" s="392">
        <f t="shared" si="42"/>
        <v>0</v>
      </c>
      <c r="BG122" s="166" t="s">
        <v>1226</v>
      </c>
      <c r="BH122" s="226">
        <v>0</v>
      </c>
      <c r="BI122" s="227">
        <v>0</v>
      </c>
      <c r="BJ122" s="341">
        <v>0</v>
      </c>
      <c r="BK122" s="227">
        <v>0</v>
      </c>
      <c r="BL122" s="392">
        <f t="shared" si="36"/>
        <v>0</v>
      </c>
      <c r="BM122" s="166" t="s">
        <v>1226</v>
      </c>
      <c r="BN122" s="392">
        <f t="shared" si="37"/>
        <v>0</v>
      </c>
      <c r="BO122" s="166" t="s">
        <v>1226</v>
      </c>
      <c r="BP122" s="164"/>
      <c r="BQ122" s="166"/>
      <c r="BR122" s="249"/>
      <c r="BS122" s="239"/>
      <c r="BT122" s="262"/>
      <c r="BU122" s="245"/>
      <c r="BV122" s="246"/>
      <c r="BW122" s="245"/>
      <c r="BX122" s="245"/>
      <c r="BY122" s="245"/>
      <c r="BZ122" s="246"/>
      <c r="CA122" s="245"/>
      <c r="CB122" s="246"/>
      <c r="CC122" s="245"/>
      <c r="CD122" s="246"/>
      <c r="CE122" s="245"/>
      <c r="CF122" s="246"/>
      <c r="CG122" s="245"/>
      <c r="CH122" s="246"/>
      <c r="CI122" s="247" t="s">
        <v>414</v>
      </c>
      <c r="CJ122" s="235" t="s">
        <v>415</v>
      </c>
      <c r="CK122" s="235"/>
      <c r="CM122" s="237">
        <f t="shared" si="44"/>
        <v>0</v>
      </c>
    </row>
    <row r="123" spans="1:91" ht="16.5">
      <c r="A123" t="s">
        <v>2533</v>
      </c>
      <c r="B123" s="213">
        <v>10143</v>
      </c>
      <c r="D123" s="213" t="s">
        <v>864</v>
      </c>
      <c r="E123" s="213" t="s">
        <v>819</v>
      </c>
      <c r="G123" s="219" t="s">
        <v>196</v>
      </c>
      <c r="H123" s="390" t="s">
        <v>1703</v>
      </c>
      <c r="I123" s="223">
        <v>0</v>
      </c>
      <c r="J123" s="223">
        <v>0</v>
      </c>
      <c r="K123" s="392">
        <f t="shared" si="40"/>
        <v>0</v>
      </c>
      <c r="L123" s="166" t="s">
        <v>1226</v>
      </c>
      <c r="M123" s="223">
        <v>0</v>
      </c>
      <c r="N123" s="224">
        <v>0</v>
      </c>
      <c r="O123" s="185">
        <v>0</v>
      </c>
      <c r="P123" s="426" t="s">
        <v>1226</v>
      </c>
      <c r="Q123" s="185">
        <f t="shared" si="43"/>
        <v>3</v>
      </c>
      <c r="R123" s="185" t="s">
        <v>1226</v>
      </c>
      <c r="S123" s="222">
        <v>3</v>
      </c>
      <c r="T123" s="224">
        <v>0</v>
      </c>
      <c r="U123" s="185">
        <f>+S123</f>
        <v>3</v>
      </c>
      <c r="V123" s="185" t="s">
        <v>1226</v>
      </c>
      <c r="W123" s="222">
        <v>3</v>
      </c>
      <c r="X123" s="224">
        <v>0</v>
      </c>
      <c r="Y123" s="222">
        <v>2</v>
      </c>
      <c r="Z123" s="224">
        <v>0</v>
      </c>
      <c r="AA123" s="164">
        <f>+Y123</f>
        <v>2</v>
      </c>
      <c r="AB123" s="164" t="s">
        <v>1226</v>
      </c>
      <c r="AC123" s="437">
        <v>3</v>
      </c>
      <c r="AD123" s="438">
        <v>0</v>
      </c>
      <c r="AE123" s="252">
        <f>+AG123</f>
        <v>4</v>
      </c>
      <c r="AF123" s="423" t="s">
        <v>1226</v>
      </c>
      <c r="AG123" s="185">
        <f>+AI123</f>
        <v>4</v>
      </c>
      <c r="AH123" s="426" t="s">
        <v>1226</v>
      </c>
      <c r="AI123" s="222">
        <v>4</v>
      </c>
      <c r="AJ123" s="224"/>
      <c r="AK123" s="261"/>
      <c r="AL123" s="223">
        <v>7</v>
      </c>
      <c r="AM123" s="224">
        <v>0</v>
      </c>
      <c r="AN123" s="222">
        <v>4</v>
      </c>
      <c r="AO123" s="224">
        <v>0</v>
      </c>
      <c r="AP123" s="252">
        <f>+AR123</f>
        <v>7</v>
      </c>
      <c r="AQ123" s="423" t="s">
        <v>1226</v>
      </c>
      <c r="AR123" s="226">
        <v>7</v>
      </c>
      <c r="AS123" s="227">
        <v>0</v>
      </c>
      <c r="AT123" s="164">
        <f>+AV123</f>
        <v>6</v>
      </c>
      <c r="AU123" s="166" t="s">
        <v>1226</v>
      </c>
      <c r="AV123" s="226">
        <v>6</v>
      </c>
      <c r="AW123" s="227">
        <v>0</v>
      </c>
      <c r="AX123" s="164">
        <f>+AV123</f>
        <v>6</v>
      </c>
      <c r="AY123" s="166" t="s">
        <v>1226</v>
      </c>
      <c r="AZ123" s="164">
        <f>+AX123</f>
        <v>6</v>
      </c>
      <c r="BA123" s="166" t="s">
        <v>1226</v>
      </c>
      <c r="BB123" s="226">
        <v>6</v>
      </c>
      <c r="BC123" s="227">
        <v>0</v>
      </c>
      <c r="BD123" s="164">
        <f t="shared" si="41"/>
        <v>8</v>
      </c>
      <c r="BE123" s="166" t="s">
        <v>1226</v>
      </c>
      <c r="BF123" s="164">
        <f t="shared" si="42"/>
        <v>8</v>
      </c>
      <c r="BG123" s="166" t="s">
        <v>1226</v>
      </c>
      <c r="BH123" s="226">
        <v>8</v>
      </c>
      <c r="BI123" s="227">
        <v>0</v>
      </c>
      <c r="BJ123" s="226">
        <v>8</v>
      </c>
      <c r="BK123" s="227">
        <v>0</v>
      </c>
      <c r="BL123" s="164">
        <f t="shared" si="36"/>
        <v>8</v>
      </c>
      <c r="BM123" s="166" t="s">
        <v>1226</v>
      </c>
      <c r="BN123" s="164">
        <f t="shared" si="37"/>
        <v>8</v>
      </c>
      <c r="BO123" s="166" t="s">
        <v>1226</v>
      </c>
      <c r="BP123" s="164"/>
      <c r="BQ123" s="166"/>
      <c r="BR123" s="249"/>
      <c r="BS123" s="239"/>
      <c r="BT123" s="262"/>
      <c r="BU123" s="245"/>
      <c r="BV123" s="246"/>
      <c r="BW123" s="245"/>
      <c r="BX123" s="245"/>
      <c r="BY123" s="245"/>
      <c r="BZ123" s="246"/>
      <c r="CA123" s="245"/>
      <c r="CB123" s="246"/>
      <c r="CC123" s="245"/>
      <c r="CD123" s="246"/>
      <c r="CE123" s="245">
        <v>4</v>
      </c>
      <c r="CF123" s="246"/>
      <c r="CG123" s="245"/>
      <c r="CH123" s="246"/>
      <c r="CI123" s="247" t="s">
        <v>153</v>
      </c>
      <c r="CJ123" s="235" t="s">
        <v>422</v>
      </c>
      <c r="CK123" s="235"/>
      <c r="CM123" s="237">
        <f t="shared" si="44"/>
        <v>4</v>
      </c>
    </row>
    <row r="124" spans="1:91" ht="16.5">
      <c r="A124" t="s">
        <v>2533</v>
      </c>
      <c r="B124" s="213">
        <v>10144</v>
      </c>
      <c r="D124" s="213" t="s">
        <v>864</v>
      </c>
      <c r="E124" s="213" t="s">
        <v>819</v>
      </c>
      <c r="G124" s="219" t="s">
        <v>196</v>
      </c>
      <c r="H124" s="390" t="s">
        <v>1704</v>
      </c>
      <c r="I124" s="223">
        <v>0</v>
      </c>
      <c r="J124" s="223">
        <v>0</v>
      </c>
      <c r="K124" s="392">
        <f t="shared" si="40"/>
        <v>0</v>
      </c>
      <c r="L124" s="166" t="s">
        <v>1226</v>
      </c>
      <c r="M124" s="223">
        <v>0</v>
      </c>
      <c r="N124" s="224">
        <v>0</v>
      </c>
      <c r="O124" s="185">
        <v>0</v>
      </c>
      <c r="P124" s="426" t="s">
        <v>1226</v>
      </c>
      <c r="Q124" s="185">
        <f t="shared" si="43"/>
        <v>1</v>
      </c>
      <c r="R124" s="185" t="s">
        <v>1226</v>
      </c>
      <c r="S124" s="222">
        <v>1</v>
      </c>
      <c r="T124" s="224">
        <v>0</v>
      </c>
      <c r="U124" s="185">
        <f>+W124</f>
        <v>2</v>
      </c>
      <c r="V124" s="185" t="s">
        <v>1226</v>
      </c>
      <c r="W124" s="222">
        <v>2</v>
      </c>
      <c r="X124" s="224">
        <v>0</v>
      </c>
      <c r="Y124" s="222">
        <v>3</v>
      </c>
      <c r="Z124" s="224">
        <v>0</v>
      </c>
      <c r="AA124" s="164">
        <f>+Y124</f>
        <v>3</v>
      </c>
      <c r="AB124" s="164" t="s">
        <v>1226</v>
      </c>
      <c r="AC124" s="437">
        <v>3</v>
      </c>
      <c r="AD124" s="438">
        <v>0</v>
      </c>
      <c r="AE124" s="274">
        <v>3</v>
      </c>
      <c r="AF124" s="279">
        <v>0</v>
      </c>
      <c r="AG124" s="185">
        <f>+AI124</f>
        <v>1</v>
      </c>
      <c r="AH124" s="426" t="s">
        <v>1226</v>
      </c>
      <c r="AI124" s="238">
        <f>+AL124</f>
        <v>1</v>
      </c>
      <c r="AJ124" s="239" t="s">
        <v>1226</v>
      </c>
      <c r="AK124" s="261"/>
      <c r="AL124" s="223">
        <v>1</v>
      </c>
      <c r="AM124" s="224">
        <v>0</v>
      </c>
      <c r="AN124" s="222">
        <v>2</v>
      </c>
      <c r="AO124" s="224">
        <v>0</v>
      </c>
      <c r="AP124" s="252">
        <f>+AR124</f>
        <v>1</v>
      </c>
      <c r="AQ124" s="423" t="s">
        <v>1226</v>
      </c>
      <c r="AR124" s="226">
        <v>1</v>
      </c>
      <c r="AS124" s="227">
        <v>0</v>
      </c>
      <c r="AT124" s="164">
        <f>+AV124</f>
        <v>1</v>
      </c>
      <c r="AU124" s="166" t="s">
        <v>1226</v>
      </c>
      <c r="AV124" s="226">
        <v>1</v>
      </c>
      <c r="AW124" s="227">
        <v>0</v>
      </c>
      <c r="AX124" s="164">
        <f>+AV124</f>
        <v>1</v>
      </c>
      <c r="AY124" s="166" t="s">
        <v>1226</v>
      </c>
      <c r="AZ124" s="164">
        <f>+AX124</f>
        <v>1</v>
      </c>
      <c r="BA124" s="166" t="s">
        <v>1226</v>
      </c>
      <c r="BB124" s="226">
        <v>1</v>
      </c>
      <c r="BC124" s="227">
        <v>0</v>
      </c>
      <c r="BD124" s="164">
        <f t="shared" si="41"/>
        <v>2</v>
      </c>
      <c r="BE124" s="166" t="s">
        <v>1226</v>
      </c>
      <c r="BF124" s="164">
        <f t="shared" si="42"/>
        <v>2</v>
      </c>
      <c r="BG124" s="166" t="s">
        <v>1226</v>
      </c>
      <c r="BH124" s="226">
        <v>2</v>
      </c>
      <c r="BI124" s="227">
        <v>0</v>
      </c>
      <c r="BJ124" s="226">
        <v>0</v>
      </c>
      <c r="BK124" s="227">
        <v>0</v>
      </c>
      <c r="BL124" s="164">
        <f t="shared" si="36"/>
        <v>0</v>
      </c>
      <c r="BM124" s="166" t="s">
        <v>1226</v>
      </c>
      <c r="BN124" s="164">
        <f t="shared" si="37"/>
        <v>0</v>
      </c>
      <c r="BO124" s="166" t="s">
        <v>1226</v>
      </c>
      <c r="BP124" s="164"/>
      <c r="BQ124" s="166"/>
      <c r="BR124" s="249"/>
      <c r="BS124" s="239"/>
      <c r="BT124" s="262"/>
      <c r="BU124" s="245"/>
      <c r="BV124" s="246"/>
      <c r="BW124" s="245"/>
      <c r="BX124" s="245"/>
      <c r="BY124" s="245"/>
      <c r="BZ124" s="246"/>
      <c r="CA124" s="245"/>
      <c r="CB124" s="246"/>
      <c r="CC124" s="245"/>
      <c r="CD124" s="246"/>
      <c r="CE124" s="245"/>
      <c r="CF124" s="246"/>
      <c r="CG124" s="245"/>
      <c r="CH124" s="246"/>
      <c r="CI124" s="247" t="s">
        <v>153</v>
      </c>
      <c r="CJ124" s="235" t="s">
        <v>422</v>
      </c>
      <c r="CK124" s="235"/>
      <c r="CM124" s="237">
        <f t="shared" si="44"/>
        <v>3</v>
      </c>
    </row>
    <row r="125" spans="1:91" ht="16.5">
      <c r="A125" t="s">
        <v>2533</v>
      </c>
      <c r="B125" s="213">
        <v>10172</v>
      </c>
      <c r="D125" s="213" t="s">
        <v>864</v>
      </c>
      <c r="E125" s="213" t="s">
        <v>819</v>
      </c>
      <c r="G125" s="219" t="s">
        <v>196</v>
      </c>
      <c r="H125" s="390" t="s">
        <v>1705</v>
      </c>
      <c r="I125" s="223">
        <v>32</v>
      </c>
      <c r="J125" s="223">
        <v>0</v>
      </c>
      <c r="K125" s="392">
        <f t="shared" si="40"/>
        <v>13</v>
      </c>
      <c r="L125" s="166" t="s">
        <v>1226</v>
      </c>
      <c r="M125" s="223">
        <v>13</v>
      </c>
      <c r="N125" s="224">
        <v>0</v>
      </c>
      <c r="O125" s="185">
        <f>+M125</f>
        <v>13</v>
      </c>
      <c r="P125" s="426" t="s">
        <v>1226</v>
      </c>
      <c r="Q125" s="185">
        <f>+O125</f>
        <v>13</v>
      </c>
      <c r="R125" s="185" t="s">
        <v>1226</v>
      </c>
      <c r="S125" s="222">
        <v>55</v>
      </c>
      <c r="T125" s="224">
        <v>0</v>
      </c>
      <c r="U125" s="185">
        <f>+S125</f>
        <v>55</v>
      </c>
      <c r="V125" s="426" t="s">
        <v>1226</v>
      </c>
      <c r="W125" s="222">
        <v>44</v>
      </c>
      <c r="X125" s="224">
        <v>0</v>
      </c>
      <c r="Y125" s="223">
        <v>44</v>
      </c>
      <c r="Z125" s="224">
        <v>0</v>
      </c>
      <c r="AA125" s="164">
        <f>+Y125</f>
        <v>44</v>
      </c>
      <c r="AB125" s="164" t="s">
        <v>1226</v>
      </c>
      <c r="AC125" s="437">
        <v>38</v>
      </c>
      <c r="AD125" s="438">
        <v>0</v>
      </c>
      <c r="AE125" s="274">
        <v>43</v>
      </c>
      <c r="AF125" s="279">
        <v>0</v>
      </c>
      <c r="AG125" s="185">
        <f>+AE125</f>
        <v>43</v>
      </c>
      <c r="AH125" s="426" t="s">
        <v>1226</v>
      </c>
      <c r="AI125" s="222">
        <v>38</v>
      </c>
      <c r="AJ125" s="224">
        <v>0</v>
      </c>
      <c r="AK125" s="261"/>
      <c r="AL125" s="222">
        <v>75</v>
      </c>
      <c r="AM125" s="223">
        <v>0</v>
      </c>
      <c r="AN125" s="222">
        <v>42</v>
      </c>
      <c r="AO125" s="224">
        <v>0</v>
      </c>
      <c r="AP125" s="252">
        <f>+AR125</f>
        <v>48</v>
      </c>
      <c r="AQ125" s="423" t="s">
        <v>1226</v>
      </c>
      <c r="AR125" s="226">
        <v>48</v>
      </c>
      <c r="AS125" s="227"/>
      <c r="AT125" s="392">
        <f>+AV125</f>
        <v>48</v>
      </c>
      <c r="AU125" s="166" t="s">
        <v>1226</v>
      </c>
      <c r="AV125" s="226">
        <v>48</v>
      </c>
      <c r="AW125" s="227">
        <v>0</v>
      </c>
      <c r="AX125" s="392">
        <f>+AZ125</f>
        <v>42</v>
      </c>
      <c r="AY125" s="166" t="s">
        <v>1226</v>
      </c>
      <c r="AZ125" s="392">
        <f>+BB125</f>
        <v>42</v>
      </c>
      <c r="BA125" s="166" t="s">
        <v>1226</v>
      </c>
      <c r="BB125" s="341">
        <v>42</v>
      </c>
      <c r="BC125" s="227">
        <v>0</v>
      </c>
      <c r="BD125" s="392">
        <f t="shared" si="41"/>
        <v>42</v>
      </c>
      <c r="BE125" s="166" t="s">
        <v>1226</v>
      </c>
      <c r="BF125" s="392">
        <f t="shared" si="42"/>
        <v>42</v>
      </c>
      <c r="BG125" s="166" t="s">
        <v>1226</v>
      </c>
      <c r="BH125" s="226">
        <v>42</v>
      </c>
      <c r="BI125" s="227">
        <v>0</v>
      </c>
      <c r="BJ125" s="341">
        <v>31</v>
      </c>
      <c r="BK125" s="227">
        <v>0</v>
      </c>
      <c r="BL125" s="392">
        <f t="shared" si="36"/>
        <v>31</v>
      </c>
      <c r="BM125" s="166" t="s">
        <v>1226</v>
      </c>
      <c r="BN125" s="392">
        <f t="shared" si="37"/>
        <v>31</v>
      </c>
      <c r="BO125" s="166" t="s">
        <v>1226</v>
      </c>
      <c r="BP125" s="164"/>
      <c r="BQ125" s="166"/>
      <c r="BR125" s="249"/>
      <c r="BS125" s="239"/>
      <c r="BT125" s="262"/>
      <c r="BU125" s="245"/>
      <c r="BV125" s="246"/>
      <c r="BW125" s="245"/>
      <c r="BX125" s="245"/>
      <c r="BY125" s="245"/>
      <c r="BZ125" s="246"/>
      <c r="CA125" s="245"/>
      <c r="CB125" s="246"/>
      <c r="CC125" s="245"/>
      <c r="CD125" s="246"/>
      <c r="CE125" s="245">
        <v>37</v>
      </c>
      <c r="CF125" s="246"/>
      <c r="CG125" s="245"/>
      <c r="CH125" s="246"/>
      <c r="CI125" s="247" t="s">
        <v>153</v>
      </c>
      <c r="CJ125" s="235" t="s">
        <v>422</v>
      </c>
      <c r="CK125" s="235"/>
      <c r="CM125" s="237">
        <f t="shared" si="44"/>
        <v>55</v>
      </c>
    </row>
    <row r="126" spans="1:91" ht="16.5">
      <c r="A126" t="s">
        <v>2533</v>
      </c>
      <c r="B126" s="213">
        <v>10015</v>
      </c>
      <c r="D126" s="213" t="s">
        <v>864</v>
      </c>
      <c r="E126" s="213" t="s">
        <v>819</v>
      </c>
      <c r="G126" s="219" t="s">
        <v>196</v>
      </c>
      <c r="H126" s="390" t="s">
        <v>1708</v>
      </c>
      <c r="I126" s="223">
        <v>1</v>
      </c>
      <c r="J126" s="223">
        <v>0</v>
      </c>
      <c r="K126" s="392">
        <f t="shared" si="40"/>
        <v>2</v>
      </c>
      <c r="L126" s="164" t="s">
        <v>1226</v>
      </c>
      <c r="M126" s="222">
        <v>2</v>
      </c>
      <c r="N126" s="223">
        <v>3</v>
      </c>
      <c r="O126" s="181">
        <f>+M126</f>
        <v>2</v>
      </c>
      <c r="P126" s="426">
        <f>+N126</f>
        <v>3</v>
      </c>
      <c r="Q126" s="181">
        <f>+O126</f>
        <v>2</v>
      </c>
      <c r="R126" s="185">
        <f>+P126</f>
        <v>3</v>
      </c>
      <c r="S126" s="222">
        <v>1</v>
      </c>
      <c r="T126" s="224">
        <v>3</v>
      </c>
      <c r="U126" s="185">
        <f>+W126</f>
        <v>1</v>
      </c>
      <c r="V126" s="426">
        <f>+X126</f>
        <v>3</v>
      </c>
      <c r="W126" s="222">
        <v>1</v>
      </c>
      <c r="X126" s="224">
        <v>3</v>
      </c>
      <c r="Y126" s="185">
        <f>+AA126</f>
        <v>0</v>
      </c>
      <c r="Z126" s="426">
        <f>+AB126</f>
        <v>2</v>
      </c>
      <c r="AA126" s="185">
        <f>+AC126</f>
        <v>0</v>
      </c>
      <c r="AB126" s="185">
        <f>+AD126</f>
        <v>2</v>
      </c>
      <c r="AC126" s="437">
        <v>0</v>
      </c>
      <c r="AD126" s="438">
        <v>2</v>
      </c>
      <c r="AE126" s="274">
        <v>0</v>
      </c>
      <c r="AF126" s="279">
        <v>0</v>
      </c>
      <c r="AG126" s="181">
        <f>+AI126</f>
        <v>0</v>
      </c>
      <c r="AH126" s="426">
        <f>+AJ126</f>
        <v>1</v>
      </c>
      <c r="AI126" s="222">
        <v>0</v>
      </c>
      <c r="AJ126" s="224">
        <v>1</v>
      </c>
      <c r="AK126" s="261"/>
      <c r="AL126" s="266">
        <v>1</v>
      </c>
      <c r="AM126" s="267">
        <v>1</v>
      </c>
      <c r="AN126" s="222">
        <v>0</v>
      </c>
      <c r="AO126" s="224">
        <v>0</v>
      </c>
      <c r="AP126" s="236">
        <f>+AN126</f>
        <v>0</v>
      </c>
      <c r="AQ126" s="239" t="s">
        <v>1226</v>
      </c>
      <c r="AR126" s="226">
        <v>0</v>
      </c>
      <c r="AS126" s="227">
        <v>0</v>
      </c>
      <c r="AT126" s="392">
        <f>+AR126</f>
        <v>0</v>
      </c>
      <c r="AU126" s="166" t="s">
        <v>1226</v>
      </c>
      <c r="AV126" s="226">
        <v>0</v>
      </c>
      <c r="AW126" s="227">
        <v>0</v>
      </c>
      <c r="AX126" s="392">
        <f>+AV126</f>
        <v>0</v>
      </c>
      <c r="AY126" s="166" t="s">
        <v>1226</v>
      </c>
      <c r="AZ126" s="392">
        <f>+AX126</f>
        <v>0</v>
      </c>
      <c r="BA126" s="166" t="s">
        <v>1226</v>
      </c>
      <c r="BB126" s="341">
        <v>0</v>
      </c>
      <c r="BC126" s="227">
        <v>0</v>
      </c>
      <c r="BD126" s="392">
        <f t="shared" si="41"/>
        <v>0</v>
      </c>
      <c r="BE126" s="166" t="s">
        <v>1226</v>
      </c>
      <c r="BF126" s="392">
        <f t="shared" si="42"/>
        <v>0</v>
      </c>
      <c r="BG126" s="166" t="s">
        <v>1226</v>
      </c>
      <c r="BH126" s="226">
        <v>0</v>
      </c>
      <c r="BI126" s="227">
        <v>0</v>
      </c>
      <c r="BJ126" s="226">
        <v>0</v>
      </c>
      <c r="BK126" s="227">
        <v>0</v>
      </c>
      <c r="BL126" s="164">
        <f t="shared" si="36"/>
        <v>0</v>
      </c>
      <c r="BM126" s="166" t="s">
        <v>1226</v>
      </c>
      <c r="BN126" s="164">
        <f t="shared" si="37"/>
        <v>0</v>
      </c>
      <c r="BO126" s="166" t="s">
        <v>1226</v>
      </c>
      <c r="BP126" s="164"/>
      <c r="BQ126" s="166"/>
      <c r="BR126" s="249"/>
      <c r="BS126" s="239"/>
      <c r="BT126" s="262"/>
      <c r="BU126" s="245"/>
      <c r="BV126" s="246"/>
      <c r="BW126" s="245"/>
      <c r="BX126" s="245"/>
      <c r="BY126" s="245"/>
      <c r="BZ126" s="246"/>
      <c r="CA126" s="245"/>
      <c r="CB126" s="246"/>
      <c r="CC126" s="245"/>
      <c r="CD126" s="246"/>
      <c r="CE126" s="245"/>
      <c r="CF126" s="246"/>
      <c r="CG126" s="245"/>
      <c r="CH126" s="246"/>
      <c r="CI126" s="247" t="s">
        <v>371</v>
      </c>
      <c r="CJ126" s="235" t="s">
        <v>422</v>
      </c>
      <c r="CK126" s="235"/>
      <c r="CM126" s="237">
        <f t="shared" si="44"/>
        <v>3</v>
      </c>
    </row>
    <row r="127" spans="1:91" ht="16.5">
      <c r="A127" t="s">
        <v>2533</v>
      </c>
      <c r="B127" s="213">
        <v>10045</v>
      </c>
      <c r="D127" s="213" t="s">
        <v>864</v>
      </c>
      <c r="E127" s="213" t="s">
        <v>819</v>
      </c>
      <c r="G127" s="219" t="s">
        <v>196</v>
      </c>
      <c r="H127" s="390" t="s">
        <v>1706</v>
      </c>
      <c r="I127" s="223">
        <v>0</v>
      </c>
      <c r="J127" s="224">
        <v>0</v>
      </c>
      <c r="K127" s="164">
        <f t="shared" si="40"/>
        <v>12</v>
      </c>
      <c r="L127" s="166" t="s">
        <v>1226</v>
      </c>
      <c r="M127" s="223">
        <v>12</v>
      </c>
      <c r="N127" s="224">
        <v>0</v>
      </c>
      <c r="O127" s="274">
        <v>9</v>
      </c>
      <c r="P127" s="279">
        <v>0</v>
      </c>
      <c r="Q127" s="185">
        <f>+S127</f>
        <v>12</v>
      </c>
      <c r="R127" s="426" t="s">
        <v>1226</v>
      </c>
      <c r="S127" s="222">
        <v>12</v>
      </c>
      <c r="T127" s="224">
        <v>0</v>
      </c>
      <c r="U127" s="185">
        <f>+S127</f>
        <v>12</v>
      </c>
      <c r="V127" s="426" t="s">
        <v>1226</v>
      </c>
      <c r="W127" s="222">
        <v>9</v>
      </c>
      <c r="X127" s="224">
        <v>0</v>
      </c>
      <c r="Y127" s="223">
        <v>6</v>
      </c>
      <c r="Z127" s="224">
        <v>0</v>
      </c>
      <c r="AA127" s="164">
        <f>+AC127</f>
        <v>11</v>
      </c>
      <c r="AB127" s="164" t="s">
        <v>1226</v>
      </c>
      <c r="AC127" s="437">
        <v>11</v>
      </c>
      <c r="AD127" s="438">
        <v>0</v>
      </c>
      <c r="AE127" s="274">
        <v>11</v>
      </c>
      <c r="AF127" s="279">
        <v>0</v>
      </c>
      <c r="AG127" s="185">
        <f>+AE127</f>
        <v>11</v>
      </c>
      <c r="AH127" s="426" t="s">
        <v>1226</v>
      </c>
      <c r="AI127" s="3">
        <v>10</v>
      </c>
      <c r="AJ127" s="224">
        <v>0</v>
      </c>
      <c r="AK127" s="261"/>
      <c r="AL127" s="222">
        <v>11</v>
      </c>
      <c r="AM127" s="224">
        <v>0</v>
      </c>
      <c r="AN127" s="3">
        <v>12</v>
      </c>
      <c r="AO127" s="224">
        <v>0</v>
      </c>
      <c r="AP127" s="252">
        <f>+AR127</f>
        <v>11</v>
      </c>
      <c r="AQ127" s="423" t="s">
        <v>1226</v>
      </c>
      <c r="AR127" s="799">
        <v>11</v>
      </c>
      <c r="AS127" s="227">
        <v>0</v>
      </c>
      <c r="AT127" s="392">
        <f>+AV127</f>
        <v>8</v>
      </c>
      <c r="AU127" s="166" t="s">
        <v>1226</v>
      </c>
      <c r="AV127" s="226">
        <v>8</v>
      </c>
      <c r="AW127" s="227">
        <v>0</v>
      </c>
      <c r="AX127" s="392">
        <f>+AV127</f>
        <v>8</v>
      </c>
      <c r="AY127" s="166" t="s">
        <v>1226</v>
      </c>
      <c r="AZ127" s="392">
        <f>+AX127</f>
        <v>8</v>
      </c>
      <c r="BA127" s="166" t="s">
        <v>1226</v>
      </c>
      <c r="BB127" s="392">
        <f>+AZ127</f>
        <v>8</v>
      </c>
      <c r="BC127" s="166" t="s">
        <v>1226</v>
      </c>
      <c r="BD127" s="392">
        <f t="shared" si="41"/>
        <v>11</v>
      </c>
      <c r="BE127" s="166" t="s">
        <v>1226</v>
      </c>
      <c r="BF127" s="392">
        <f t="shared" si="42"/>
        <v>11</v>
      </c>
      <c r="BG127" s="166" t="s">
        <v>1226</v>
      </c>
      <c r="BH127" s="226">
        <v>11</v>
      </c>
      <c r="BI127" s="227">
        <v>0</v>
      </c>
      <c r="BJ127" s="341">
        <v>11</v>
      </c>
      <c r="BK127" s="227">
        <v>0</v>
      </c>
      <c r="BL127" s="392">
        <f t="shared" si="36"/>
        <v>11</v>
      </c>
      <c r="BM127" s="166" t="s">
        <v>1226</v>
      </c>
      <c r="BN127" s="392">
        <f t="shared" si="37"/>
        <v>11</v>
      </c>
      <c r="BO127" s="166" t="s">
        <v>1226</v>
      </c>
      <c r="BP127" s="164">
        <f>+BN127</f>
        <v>11</v>
      </c>
      <c r="BQ127" s="166" t="s">
        <v>1226</v>
      </c>
      <c r="BR127" s="226">
        <v>6</v>
      </c>
      <c r="BS127" s="227">
        <v>0</v>
      </c>
      <c r="BT127" s="262"/>
      <c r="BU127" s="245"/>
      <c r="BV127" s="246"/>
      <c r="BW127" s="245"/>
      <c r="BX127" s="245"/>
      <c r="BY127" s="245"/>
      <c r="BZ127" s="246"/>
      <c r="CA127" s="245"/>
      <c r="CB127" s="246"/>
      <c r="CC127" s="245"/>
      <c r="CD127" s="246"/>
      <c r="CE127" s="245"/>
      <c r="CF127" s="246"/>
      <c r="CG127" s="245"/>
      <c r="CH127" s="246"/>
      <c r="CI127" s="103" t="s">
        <v>2195</v>
      </c>
      <c r="CJ127" s="235" t="s">
        <v>423</v>
      </c>
      <c r="CK127" s="235"/>
      <c r="CM127" s="237">
        <f t="shared" si="44"/>
        <v>12</v>
      </c>
    </row>
    <row r="128" spans="1:91" ht="16.5">
      <c r="A128" t="s">
        <v>2533</v>
      </c>
      <c r="B128" s="61" t="s">
        <v>1592</v>
      </c>
      <c r="D128" s="213" t="s">
        <v>864</v>
      </c>
      <c r="E128" s="213" t="s">
        <v>819</v>
      </c>
      <c r="G128" s="219" t="s">
        <v>196</v>
      </c>
      <c r="H128" s="390" t="s">
        <v>2505</v>
      </c>
      <c r="I128" s="223">
        <v>0</v>
      </c>
      <c r="J128" s="223">
        <v>0</v>
      </c>
      <c r="K128" s="392">
        <f t="shared" si="40"/>
        <v>0</v>
      </c>
      <c r="L128" s="166" t="s">
        <v>1226</v>
      </c>
      <c r="M128" s="223">
        <v>0</v>
      </c>
      <c r="N128" s="224">
        <v>0</v>
      </c>
      <c r="O128" s="185">
        <f>+Q128</f>
        <v>0</v>
      </c>
      <c r="P128" s="426" t="s">
        <v>1226</v>
      </c>
      <c r="Q128" s="185">
        <f>+S128</f>
        <v>0</v>
      </c>
      <c r="R128" s="426" t="s">
        <v>1226</v>
      </c>
      <c r="S128" s="222">
        <v>0</v>
      </c>
      <c r="T128" s="224">
        <v>0</v>
      </c>
      <c r="U128" s="185">
        <f>+S128</f>
        <v>0</v>
      </c>
      <c r="V128" s="426" t="s">
        <v>1226</v>
      </c>
      <c r="W128" s="222">
        <v>0</v>
      </c>
      <c r="X128" s="224">
        <v>0</v>
      </c>
      <c r="Y128" s="223">
        <v>0</v>
      </c>
      <c r="Z128" s="224">
        <v>0</v>
      </c>
      <c r="AA128" s="185">
        <f>+Y128</f>
        <v>0</v>
      </c>
      <c r="AB128" s="185" t="s">
        <v>1226</v>
      </c>
      <c r="AC128" s="437">
        <v>0</v>
      </c>
      <c r="AD128" s="438">
        <v>0</v>
      </c>
      <c r="AE128" s="274">
        <v>0</v>
      </c>
      <c r="AF128" s="279">
        <v>0</v>
      </c>
      <c r="AG128" s="185">
        <f>+AI128</f>
        <v>0</v>
      </c>
      <c r="AH128" s="426" t="s">
        <v>1226</v>
      </c>
      <c r="AI128" s="222">
        <v>0</v>
      </c>
      <c r="AJ128" s="224">
        <v>0</v>
      </c>
      <c r="AK128" s="261"/>
      <c r="AL128" s="222">
        <v>0</v>
      </c>
      <c r="AM128" s="223">
        <v>0</v>
      </c>
      <c r="AN128" s="222">
        <v>0</v>
      </c>
      <c r="AO128" s="224">
        <v>0</v>
      </c>
      <c r="AP128" s="185">
        <v>0</v>
      </c>
      <c r="AQ128" s="426">
        <v>0</v>
      </c>
      <c r="AR128" s="226">
        <v>0</v>
      </c>
      <c r="AS128" s="227">
        <v>0</v>
      </c>
      <c r="AT128" s="238">
        <f>+AR128</f>
        <v>0</v>
      </c>
      <c r="AU128" s="239" t="s">
        <v>1226</v>
      </c>
      <c r="AV128" s="153">
        <v>0</v>
      </c>
      <c r="AW128" s="227">
        <v>0</v>
      </c>
      <c r="AX128" s="392">
        <f>+AZ128</f>
        <v>0</v>
      </c>
      <c r="AY128" s="166" t="s">
        <v>1226</v>
      </c>
      <c r="AZ128" s="392">
        <f>+BB128</f>
        <v>0</v>
      </c>
      <c r="BA128" s="166" t="s">
        <v>1226</v>
      </c>
      <c r="BB128" s="341">
        <v>0</v>
      </c>
      <c r="BC128" s="227">
        <v>0</v>
      </c>
      <c r="BD128" s="392">
        <f>+BB128</f>
        <v>0</v>
      </c>
      <c r="BE128" s="166" t="s">
        <v>1226</v>
      </c>
      <c r="BF128" s="392">
        <f>+BD128</f>
        <v>0</v>
      </c>
      <c r="BG128" s="166" t="s">
        <v>1226</v>
      </c>
      <c r="BH128" s="226">
        <v>0</v>
      </c>
      <c r="BI128" s="227">
        <v>0</v>
      </c>
      <c r="BJ128" s="341">
        <v>0</v>
      </c>
      <c r="BK128" s="227">
        <v>0</v>
      </c>
      <c r="BL128" s="392">
        <f t="shared" si="36"/>
        <v>0</v>
      </c>
      <c r="BM128" s="166" t="s">
        <v>1226</v>
      </c>
      <c r="BN128" s="392">
        <f t="shared" si="37"/>
        <v>0</v>
      </c>
      <c r="BO128" s="166" t="s">
        <v>1226</v>
      </c>
      <c r="BP128" s="164"/>
      <c r="BQ128" s="166"/>
      <c r="BR128" s="153">
        <v>0</v>
      </c>
      <c r="BS128" s="227">
        <v>0</v>
      </c>
      <c r="BT128" s="262"/>
      <c r="BU128" s="245"/>
      <c r="BV128" s="246"/>
      <c r="BW128" s="245"/>
      <c r="BX128" s="245"/>
      <c r="BY128" s="245"/>
      <c r="BZ128" s="246"/>
      <c r="CA128" s="245"/>
      <c r="CB128" s="246"/>
      <c r="CC128" s="245"/>
      <c r="CD128" s="246"/>
      <c r="CE128" s="245"/>
      <c r="CF128" s="246"/>
      <c r="CG128" s="245"/>
      <c r="CH128" s="246"/>
      <c r="CI128" s="103" t="s">
        <v>2195</v>
      </c>
      <c r="CJ128" s="235"/>
      <c r="CK128" s="235"/>
      <c r="CM128" s="237"/>
    </row>
    <row r="129" spans="1:91" ht="16.5">
      <c r="A129" t="s">
        <v>2533</v>
      </c>
      <c r="B129" s="213">
        <v>10027</v>
      </c>
      <c r="D129" s="213" t="s">
        <v>864</v>
      </c>
      <c r="E129" s="213" t="s">
        <v>819</v>
      </c>
      <c r="G129" s="219" t="s">
        <v>196</v>
      </c>
      <c r="H129" s="390" t="s">
        <v>1709</v>
      </c>
      <c r="I129" s="223">
        <v>0</v>
      </c>
      <c r="J129" s="223">
        <v>0</v>
      </c>
      <c r="K129" s="392">
        <f t="shared" si="40"/>
        <v>0</v>
      </c>
      <c r="L129" s="164" t="s">
        <v>1226</v>
      </c>
      <c r="M129" s="222">
        <v>0</v>
      </c>
      <c r="N129" s="224">
        <v>0</v>
      </c>
      <c r="O129" s="185">
        <f>+Q129</f>
        <v>0</v>
      </c>
      <c r="P129" s="426" t="s">
        <v>1226</v>
      </c>
      <c r="Q129" s="185">
        <f>+S129</f>
        <v>0</v>
      </c>
      <c r="R129" s="426" t="s">
        <v>1226</v>
      </c>
      <c r="S129" s="222">
        <v>0</v>
      </c>
      <c r="T129" s="224">
        <v>0</v>
      </c>
      <c r="U129" s="185">
        <f>+S129</f>
        <v>0</v>
      </c>
      <c r="V129" s="426" t="s">
        <v>1226</v>
      </c>
      <c r="W129" s="222">
        <v>0</v>
      </c>
      <c r="X129" s="224">
        <v>0</v>
      </c>
      <c r="Y129" s="164">
        <f>+W129</f>
        <v>0</v>
      </c>
      <c r="Z129" s="166" t="s">
        <v>1226</v>
      </c>
      <c r="AA129" s="164">
        <f>+Y129</f>
        <v>0</v>
      </c>
      <c r="AB129" s="164" t="s">
        <v>1226</v>
      </c>
      <c r="AC129" s="437">
        <v>0</v>
      </c>
      <c r="AD129" s="438">
        <v>0</v>
      </c>
      <c r="AE129" s="274">
        <v>0</v>
      </c>
      <c r="AF129" s="279">
        <v>0</v>
      </c>
      <c r="AG129" s="185">
        <f>+AE129</f>
        <v>0</v>
      </c>
      <c r="AH129" s="185" t="s">
        <v>1226</v>
      </c>
      <c r="AI129" s="222">
        <v>0</v>
      </c>
      <c r="AJ129" s="224">
        <v>0</v>
      </c>
      <c r="AK129" s="261"/>
      <c r="AL129" s="222">
        <v>0</v>
      </c>
      <c r="AM129" s="223">
        <v>0</v>
      </c>
      <c r="AN129" s="222">
        <v>0</v>
      </c>
      <c r="AO129" s="224">
        <v>0</v>
      </c>
      <c r="AP129" s="236">
        <f>+AN129</f>
        <v>0</v>
      </c>
      <c r="AQ129" s="239" t="s">
        <v>1226</v>
      </c>
      <c r="AR129" s="226">
        <v>0</v>
      </c>
      <c r="AS129" s="227">
        <v>0</v>
      </c>
      <c r="AT129" s="392">
        <f>+AR129</f>
        <v>0</v>
      </c>
      <c r="AU129" s="166" t="s">
        <v>1226</v>
      </c>
      <c r="AV129" s="226">
        <v>0</v>
      </c>
      <c r="AW129" s="227">
        <v>0</v>
      </c>
      <c r="AX129" s="392">
        <f>+AV129</f>
        <v>0</v>
      </c>
      <c r="AY129" s="166" t="s">
        <v>1226</v>
      </c>
      <c r="AZ129" s="392">
        <f>+AX129</f>
        <v>0</v>
      </c>
      <c r="BA129" s="166" t="s">
        <v>1226</v>
      </c>
      <c r="BB129" s="341">
        <v>0</v>
      </c>
      <c r="BC129" s="227">
        <v>0</v>
      </c>
      <c r="BD129" s="392">
        <f>+BF129</f>
        <v>0</v>
      </c>
      <c r="BE129" s="166" t="s">
        <v>1226</v>
      </c>
      <c r="BF129" s="392">
        <f>+BH129</f>
        <v>0</v>
      </c>
      <c r="BG129" s="166" t="s">
        <v>1226</v>
      </c>
      <c r="BH129" s="226">
        <v>0</v>
      </c>
      <c r="BI129" s="227">
        <v>0</v>
      </c>
      <c r="BJ129" s="341">
        <v>0</v>
      </c>
      <c r="BK129" s="227">
        <v>0</v>
      </c>
      <c r="BL129" s="392">
        <f t="shared" si="36"/>
        <v>0</v>
      </c>
      <c r="BM129" s="166" t="s">
        <v>1226</v>
      </c>
      <c r="BN129" s="392">
        <f t="shared" si="37"/>
        <v>0</v>
      </c>
      <c r="BO129" s="166" t="s">
        <v>1226</v>
      </c>
      <c r="BP129" s="164"/>
      <c r="BQ129" s="166"/>
      <c r="BR129" s="249"/>
      <c r="BS129" s="239"/>
      <c r="BT129" s="262"/>
      <c r="BU129" s="245"/>
      <c r="BV129" s="246"/>
      <c r="BW129" s="245"/>
      <c r="BX129" s="245"/>
      <c r="BY129" s="245"/>
      <c r="BZ129" s="246"/>
      <c r="CA129" s="245"/>
      <c r="CB129" s="246"/>
      <c r="CC129" s="245"/>
      <c r="CD129" s="246"/>
      <c r="CE129" s="245"/>
      <c r="CF129" s="246"/>
      <c r="CG129" s="245"/>
      <c r="CH129" s="246"/>
      <c r="CI129" s="247" t="s">
        <v>153</v>
      </c>
      <c r="CJ129" s="235" t="s">
        <v>434</v>
      </c>
      <c r="CK129" s="235"/>
      <c r="CM129" s="237">
        <f>MAX(I129:AJ129)</f>
        <v>0</v>
      </c>
    </row>
    <row r="130" spans="1:91" s="284" customFormat="1" ht="16.5">
      <c r="A130" t="s">
        <v>2533</v>
      </c>
      <c r="B130" s="51">
        <v>10227</v>
      </c>
      <c r="C130" s="213"/>
      <c r="D130" s="213" t="s">
        <v>864</v>
      </c>
      <c r="E130" s="213" t="s">
        <v>819</v>
      </c>
      <c r="F130" s="213"/>
      <c r="G130" s="219" t="s">
        <v>196</v>
      </c>
      <c r="H130" s="390" t="s">
        <v>2256</v>
      </c>
      <c r="I130" s="223">
        <v>0</v>
      </c>
      <c r="J130" s="224">
        <v>0</v>
      </c>
      <c r="K130" s="392">
        <f>+I130</f>
        <v>0</v>
      </c>
      <c r="L130" s="239" t="s">
        <v>1226</v>
      </c>
      <c r="M130" s="392">
        <f>+K130</f>
        <v>0</v>
      </c>
      <c r="N130" s="239" t="s">
        <v>1226</v>
      </c>
      <c r="O130" s="222">
        <v>0</v>
      </c>
      <c r="P130" s="224">
        <v>0</v>
      </c>
      <c r="Q130" s="222">
        <v>0</v>
      </c>
      <c r="R130" s="223">
        <v>0</v>
      </c>
      <c r="S130" s="222">
        <v>1</v>
      </c>
      <c r="T130" s="224">
        <v>0</v>
      </c>
      <c r="U130" s="223">
        <v>1</v>
      </c>
      <c r="V130" s="224">
        <v>0</v>
      </c>
      <c r="W130" s="392">
        <f>+U130</f>
        <v>1</v>
      </c>
      <c r="X130" s="239" t="s">
        <v>1226</v>
      </c>
      <c r="Y130" s="164">
        <f>+W130</f>
        <v>1</v>
      </c>
      <c r="Z130" s="239" t="s">
        <v>1226</v>
      </c>
      <c r="AA130" s="359"/>
      <c r="AB130" s="249"/>
      <c r="AC130" s="437">
        <v>1</v>
      </c>
      <c r="AD130" s="452">
        <v>0</v>
      </c>
      <c r="AE130" s="401">
        <f>+AC130</f>
        <v>1</v>
      </c>
      <c r="AF130" s="166" t="s">
        <v>1226</v>
      </c>
      <c r="AG130" s="223">
        <v>1</v>
      </c>
      <c r="AH130" s="259">
        <v>0</v>
      </c>
      <c r="AI130" s="392">
        <f>+AG130</f>
        <v>1</v>
      </c>
      <c r="AJ130" s="239" t="s">
        <v>1226</v>
      </c>
      <c r="AK130" s="261"/>
      <c r="AL130" s="222">
        <v>1</v>
      </c>
      <c r="AM130" s="258">
        <v>0</v>
      </c>
      <c r="AN130" s="392">
        <f>+AL130</f>
        <v>1</v>
      </c>
      <c r="AO130" s="239" t="s">
        <v>1226</v>
      </c>
      <c r="AP130" s="164">
        <f>+AN130</f>
        <v>1</v>
      </c>
      <c r="AQ130" s="239" t="s">
        <v>1226</v>
      </c>
      <c r="AR130" s="226">
        <v>2</v>
      </c>
      <c r="AS130" s="227">
        <v>0</v>
      </c>
      <c r="AT130" s="341">
        <v>2</v>
      </c>
      <c r="AU130" s="227">
        <v>0</v>
      </c>
      <c r="AV130" s="226">
        <v>1</v>
      </c>
      <c r="AW130" s="227">
        <v>0</v>
      </c>
      <c r="AX130" s="164">
        <f>+AV130</f>
        <v>1</v>
      </c>
      <c r="AY130" s="249" t="s">
        <v>1226</v>
      </c>
      <c r="AZ130" s="164">
        <f>+AX130</f>
        <v>1</v>
      </c>
      <c r="BA130" s="239" t="s">
        <v>1226</v>
      </c>
      <c r="BB130" s="164">
        <f>+AZ130</f>
        <v>1</v>
      </c>
      <c r="BC130" s="249" t="s">
        <v>1226</v>
      </c>
      <c r="BD130" s="164">
        <f>+BB130</f>
        <v>1</v>
      </c>
      <c r="BE130" s="164" t="s">
        <v>1226</v>
      </c>
      <c r="BF130" s="164">
        <f>+BD130</f>
        <v>1</v>
      </c>
      <c r="BG130" s="166" t="s">
        <v>1226</v>
      </c>
      <c r="BH130" s="164">
        <f>+BF130</f>
        <v>1</v>
      </c>
      <c r="BI130" s="166" t="s">
        <v>1226</v>
      </c>
      <c r="BJ130" s="164">
        <f>+BH130</f>
        <v>1</v>
      </c>
      <c r="BK130" s="239" t="s">
        <v>1226</v>
      </c>
      <c r="BL130" s="164">
        <f t="shared" si="36"/>
        <v>1</v>
      </c>
      <c r="BM130" s="249" t="s">
        <v>1226</v>
      </c>
      <c r="BN130" s="164">
        <f t="shared" si="37"/>
        <v>1</v>
      </c>
      <c r="BO130" s="166" t="s">
        <v>1226</v>
      </c>
      <c r="BP130" s="164">
        <f>+BN130</f>
        <v>1</v>
      </c>
      <c r="BQ130" s="239" t="s">
        <v>1226</v>
      </c>
      <c r="BR130" s="226">
        <v>1</v>
      </c>
      <c r="BS130" s="226">
        <v>0</v>
      </c>
      <c r="BT130" s="262"/>
      <c r="BU130" s="245"/>
      <c r="BV130" s="246"/>
      <c r="BW130" s="245"/>
      <c r="BX130" s="245"/>
      <c r="BY130" s="245"/>
      <c r="BZ130" s="246"/>
      <c r="CA130" s="245"/>
      <c r="CB130" s="246"/>
      <c r="CC130" s="245"/>
      <c r="CD130" s="246"/>
      <c r="CE130" s="245"/>
      <c r="CF130" s="246"/>
      <c r="CG130" s="245"/>
      <c r="CH130" s="246"/>
      <c r="CI130" s="247" t="s">
        <v>150</v>
      </c>
      <c r="CJ130" s="234"/>
      <c r="CK130" s="234"/>
      <c r="CL130" s="213"/>
      <c r="CM130" s="237"/>
    </row>
    <row r="131" spans="1:91" s="284" customFormat="1" ht="16.5">
      <c r="A131" t="s">
        <v>2533</v>
      </c>
      <c r="B131" s="51">
        <v>10323</v>
      </c>
      <c r="C131" s="213"/>
      <c r="D131" s="213" t="s">
        <v>864</v>
      </c>
      <c r="E131" s="213" t="s">
        <v>819</v>
      </c>
      <c r="F131" s="213"/>
      <c r="G131" s="219" t="s">
        <v>196</v>
      </c>
      <c r="H131" s="390" t="s">
        <v>2254</v>
      </c>
      <c r="I131" s="223">
        <v>0</v>
      </c>
      <c r="J131" s="224">
        <v>0</v>
      </c>
      <c r="K131" s="392">
        <f>+I131</f>
        <v>0</v>
      </c>
      <c r="L131" s="239" t="s">
        <v>1226</v>
      </c>
      <c r="M131" s="392">
        <f>+K131</f>
        <v>0</v>
      </c>
      <c r="N131" s="239" t="s">
        <v>1226</v>
      </c>
      <c r="O131" s="222">
        <v>7</v>
      </c>
      <c r="P131" s="224">
        <v>0</v>
      </c>
      <c r="Q131" s="222">
        <v>0</v>
      </c>
      <c r="R131" s="223">
        <v>0</v>
      </c>
      <c r="S131" s="222">
        <v>0</v>
      </c>
      <c r="T131" s="224">
        <v>0</v>
      </c>
      <c r="U131" s="223">
        <v>0</v>
      </c>
      <c r="V131" s="223">
        <v>0</v>
      </c>
      <c r="W131" s="392">
        <f>+U131</f>
        <v>0</v>
      </c>
      <c r="X131" s="239" t="s">
        <v>1226</v>
      </c>
      <c r="Y131" s="164">
        <f>+W131</f>
        <v>0</v>
      </c>
      <c r="Z131" s="239" t="s">
        <v>1226</v>
      </c>
      <c r="AA131" s="223">
        <v>0</v>
      </c>
      <c r="AB131" s="223">
        <v>0</v>
      </c>
      <c r="AC131" s="437">
        <v>0</v>
      </c>
      <c r="AD131" s="452">
        <v>0</v>
      </c>
      <c r="AE131" s="401">
        <f>+AC131</f>
        <v>0</v>
      </c>
      <c r="AF131" s="166" t="s">
        <v>1226</v>
      </c>
      <c r="AG131" s="223">
        <v>0</v>
      </c>
      <c r="AH131" s="258">
        <v>0</v>
      </c>
      <c r="AI131" s="222">
        <v>0</v>
      </c>
      <c r="AJ131" s="259">
        <v>0</v>
      </c>
      <c r="AK131" s="261">
        <v>42248</v>
      </c>
      <c r="AL131" s="341">
        <v>0</v>
      </c>
      <c r="AM131" s="226">
        <v>0</v>
      </c>
      <c r="AN131" s="392">
        <f>+AL131</f>
        <v>0</v>
      </c>
      <c r="AO131" s="239" t="s">
        <v>1226</v>
      </c>
      <c r="AP131" s="164">
        <f>+AN131</f>
        <v>0</v>
      </c>
      <c r="AQ131" s="239" t="s">
        <v>1226</v>
      </c>
      <c r="AR131" s="164">
        <f>+AP131</f>
        <v>0</v>
      </c>
      <c r="AS131" s="239" t="s">
        <v>1226</v>
      </c>
      <c r="AT131" s="226">
        <v>0</v>
      </c>
      <c r="AU131" s="227">
        <v>0</v>
      </c>
      <c r="AV131" s="226">
        <v>0</v>
      </c>
      <c r="AW131" s="227">
        <v>0</v>
      </c>
      <c r="AX131" s="164">
        <f>+AV131</f>
        <v>0</v>
      </c>
      <c r="AY131" s="249" t="s">
        <v>1226</v>
      </c>
      <c r="AZ131" s="164">
        <f>+AX131</f>
        <v>0</v>
      </c>
      <c r="BA131" s="239" t="s">
        <v>1226</v>
      </c>
      <c r="BB131" s="164">
        <f>+AZ131</f>
        <v>0</v>
      </c>
      <c r="BC131" s="249" t="s">
        <v>1226</v>
      </c>
      <c r="BD131" s="164">
        <f>+BB131</f>
        <v>0</v>
      </c>
      <c r="BE131" s="164" t="s">
        <v>1226</v>
      </c>
      <c r="BF131" s="164">
        <f>+BD131</f>
        <v>0</v>
      </c>
      <c r="BG131" s="166" t="s">
        <v>1226</v>
      </c>
      <c r="BH131" s="164">
        <f>+BF131</f>
        <v>0</v>
      </c>
      <c r="BI131" s="166" t="s">
        <v>1226</v>
      </c>
      <c r="BJ131" s="164">
        <f>+BH131</f>
        <v>0</v>
      </c>
      <c r="BK131" s="239" t="s">
        <v>1226</v>
      </c>
      <c r="BL131" s="164">
        <f t="shared" si="36"/>
        <v>0</v>
      </c>
      <c r="BM131" s="249" t="s">
        <v>1226</v>
      </c>
      <c r="BN131" s="164">
        <f t="shared" si="37"/>
        <v>0</v>
      </c>
      <c r="BO131" s="166" t="s">
        <v>1226</v>
      </c>
      <c r="BP131" s="164">
        <f>+BN131</f>
        <v>0</v>
      </c>
      <c r="BQ131" s="239" t="s">
        <v>1226</v>
      </c>
      <c r="BR131" s="164">
        <f>+BP131</f>
        <v>0</v>
      </c>
      <c r="BS131" s="249" t="s">
        <v>1226</v>
      </c>
      <c r="BT131" s="262"/>
      <c r="BU131" s="245"/>
      <c r="BV131" s="246"/>
      <c r="BW131" s="245"/>
      <c r="BX131" s="245"/>
      <c r="BY131" s="245"/>
      <c r="BZ131" s="246"/>
      <c r="CA131" s="245"/>
      <c r="CB131" s="246"/>
      <c r="CC131" s="245"/>
      <c r="CD131" s="246"/>
      <c r="CE131" s="245"/>
      <c r="CF131" s="246"/>
      <c r="CG131" s="245"/>
      <c r="CH131" s="246"/>
      <c r="CI131" s="233"/>
      <c r="CJ131" s="234"/>
      <c r="CK131" s="234"/>
      <c r="CL131" s="213"/>
      <c r="CM131" s="237"/>
    </row>
    <row r="132" spans="1:91" ht="16.5">
      <c r="A132" t="s">
        <v>2533</v>
      </c>
      <c r="B132" s="51">
        <v>10159</v>
      </c>
      <c r="D132" s="213" t="s">
        <v>864</v>
      </c>
      <c r="E132" s="213" t="s">
        <v>819</v>
      </c>
      <c r="G132" s="219" t="s">
        <v>196</v>
      </c>
      <c r="H132" s="390" t="s">
        <v>2255</v>
      </c>
      <c r="I132" s="223">
        <v>0</v>
      </c>
      <c r="J132" s="224">
        <v>0</v>
      </c>
      <c r="K132" s="392">
        <f>+I132</f>
        <v>0</v>
      </c>
      <c r="L132" s="239" t="s">
        <v>1226</v>
      </c>
      <c r="M132" s="392">
        <f>+K132</f>
        <v>0</v>
      </c>
      <c r="N132" s="239" t="s">
        <v>1226</v>
      </c>
      <c r="O132" s="223">
        <v>0</v>
      </c>
      <c r="P132" s="224">
        <v>0</v>
      </c>
      <c r="Q132" s="223">
        <v>0</v>
      </c>
      <c r="R132" s="224">
        <v>0</v>
      </c>
      <c r="S132" s="222">
        <v>0</v>
      </c>
      <c r="T132" s="224">
        <v>0</v>
      </c>
      <c r="U132" s="223">
        <v>0</v>
      </c>
      <c r="V132" s="224">
        <v>0</v>
      </c>
      <c r="W132" s="222">
        <v>0</v>
      </c>
      <c r="X132" s="224">
        <v>0</v>
      </c>
      <c r="Y132" s="164">
        <f>+W132</f>
        <v>0</v>
      </c>
      <c r="Z132" s="239" t="s">
        <v>1226</v>
      </c>
      <c r="AA132" s="223">
        <v>0</v>
      </c>
      <c r="AB132" s="223">
        <v>0</v>
      </c>
      <c r="AC132" s="437">
        <v>0</v>
      </c>
      <c r="AD132" s="452">
        <v>0</v>
      </c>
      <c r="AE132" s="401">
        <f>+AC132</f>
        <v>0</v>
      </c>
      <c r="AF132" s="166" t="s">
        <v>1226</v>
      </c>
      <c r="AG132" s="222">
        <v>0</v>
      </c>
      <c r="AH132" s="259">
        <v>0</v>
      </c>
      <c r="AI132" s="222">
        <v>0</v>
      </c>
      <c r="AJ132" s="259">
        <v>0</v>
      </c>
      <c r="AK132" s="261"/>
      <c r="AL132" s="341">
        <v>0</v>
      </c>
      <c r="AM132" s="226">
        <v>0</v>
      </c>
      <c r="AN132" s="392">
        <f>+AL132</f>
        <v>0</v>
      </c>
      <c r="AO132" s="239" t="s">
        <v>1226</v>
      </c>
      <c r="AP132" s="226">
        <v>0</v>
      </c>
      <c r="AQ132" s="227">
        <v>0</v>
      </c>
      <c r="AR132" s="226">
        <v>0</v>
      </c>
      <c r="AS132" s="227">
        <v>0</v>
      </c>
      <c r="AT132" s="341">
        <v>0</v>
      </c>
      <c r="AU132" s="227">
        <v>0</v>
      </c>
      <c r="AV132" s="226">
        <v>0</v>
      </c>
      <c r="AW132" s="227">
        <v>0</v>
      </c>
      <c r="AX132" s="392">
        <f>+AV132</f>
        <v>0</v>
      </c>
      <c r="AY132" s="239" t="s">
        <v>1226</v>
      </c>
      <c r="AZ132" s="392">
        <f>+AX132</f>
        <v>0</v>
      </c>
      <c r="BA132" s="239" t="s">
        <v>1226</v>
      </c>
      <c r="BB132" s="392">
        <f>+AZ132</f>
        <v>0</v>
      </c>
      <c r="BC132" s="239" t="s">
        <v>1226</v>
      </c>
      <c r="BD132" s="392">
        <f>+BB132</f>
        <v>0</v>
      </c>
      <c r="BE132" s="166" t="s">
        <v>1226</v>
      </c>
      <c r="BF132" s="392">
        <f>+BD132</f>
        <v>0</v>
      </c>
      <c r="BG132" s="166" t="s">
        <v>1226</v>
      </c>
      <c r="BH132" s="164">
        <f>+BF132</f>
        <v>0</v>
      </c>
      <c r="BI132" s="166" t="s">
        <v>1226</v>
      </c>
      <c r="BJ132" s="164">
        <f>+BH132</f>
        <v>0</v>
      </c>
      <c r="BK132" s="239" t="s">
        <v>1226</v>
      </c>
      <c r="BL132" s="392">
        <f t="shared" si="36"/>
        <v>0</v>
      </c>
      <c r="BM132" s="239" t="s">
        <v>1226</v>
      </c>
      <c r="BN132" s="392">
        <f t="shared" si="37"/>
        <v>0</v>
      </c>
      <c r="BO132" s="166" t="s">
        <v>1226</v>
      </c>
      <c r="BP132" s="164">
        <f>+BN132</f>
        <v>0</v>
      </c>
      <c r="BQ132" s="239" t="s">
        <v>1226</v>
      </c>
      <c r="BR132" s="226">
        <v>0</v>
      </c>
      <c r="BS132" s="227">
        <v>0</v>
      </c>
      <c r="BT132" s="262"/>
      <c r="BU132" s="245"/>
      <c r="BV132" s="246"/>
      <c r="BW132" s="245"/>
      <c r="BX132" s="245"/>
      <c r="BY132" s="245"/>
      <c r="BZ132" s="246"/>
      <c r="CA132" s="245"/>
      <c r="CB132" s="246"/>
      <c r="CC132" s="245"/>
      <c r="CD132" s="246"/>
      <c r="CE132" s="245"/>
      <c r="CF132" s="246"/>
      <c r="CG132" s="245"/>
      <c r="CH132" s="246"/>
      <c r="CI132" s="233"/>
      <c r="CM132" s="237"/>
    </row>
    <row r="133" spans="1:91" ht="16.5">
      <c r="A133" t="s">
        <v>2533</v>
      </c>
      <c r="B133" s="213">
        <v>0</v>
      </c>
      <c r="D133" s="213" t="s">
        <v>864</v>
      </c>
      <c r="E133" s="213" t="s">
        <v>819</v>
      </c>
      <c r="G133" s="219" t="s">
        <v>196</v>
      </c>
      <c r="H133" s="390" t="s">
        <v>1803</v>
      </c>
      <c r="I133" s="223">
        <v>0</v>
      </c>
      <c r="J133" s="224">
        <v>0</v>
      </c>
      <c r="K133" s="181">
        <f>+M133</f>
        <v>0</v>
      </c>
      <c r="L133" s="426" t="s">
        <v>1226</v>
      </c>
      <c r="M133" s="181">
        <f>+O133</f>
        <v>0</v>
      </c>
      <c r="N133" s="426" t="s">
        <v>1226</v>
      </c>
      <c r="O133" s="222">
        <v>0</v>
      </c>
      <c r="P133" s="224">
        <v>0</v>
      </c>
      <c r="Q133" s="222">
        <v>0</v>
      </c>
      <c r="R133" s="223">
        <v>0</v>
      </c>
      <c r="S133" s="222">
        <v>0</v>
      </c>
      <c r="T133" s="224">
        <v>0</v>
      </c>
      <c r="U133" s="222">
        <v>0</v>
      </c>
      <c r="V133" s="223">
        <v>0</v>
      </c>
      <c r="W133" s="300">
        <f>+U133</f>
        <v>0</v>
      </c>
      <c r="X133" s="239" t="s">
        <v>1226</v>
      </c>
      <c r="Y133" s="857">
        <f>+W133</f>
        <v>0</v>
      </c>
      <c r="Z133" s="166" t="s">
        <v>1226</v>
      </c>
      <c r="AA133" s="401">
        <f>+Y133</f>
        <v>0</v>
      </c>
      <c r="AB133" s="164" t="s">
        <v>1226</v>
      </c>
      <c r="AC133" s="437">
        <v>0</v>
      </c>
      <c r="AD133" s="452">
        <v>0</v>
      </c>
      <c r="AE133" s="401">
        <f>+AC133</f>
        <v>0</v>
      </c>
      <c r="AF133" s="166" t="s">
        <v>1226</v>
      </c>
      <c r="AG133" s="223">
        <v>0</v>
      </c>
      <c r="AH133" s="259">
        <v>0</v>
      </c>
      <c r="AI133" s="222">
        <v>0</v>
      </c>
      <c r="AJ133" s="259">
        <v>0</v>
      </c>
      <c r="AK133" s="261"/>
      <c r="AL133" s="236">
        <v>0</v>
      </c>
      <c r="AM133" s="239" t="s">
        <v>1226</v>
      </c>
      <c r="AN133" s="238">
        <v>0</v>
      </c>
      <c r="AO133" s="239" t="s">
        <v>1226</v>
      </c>
      <c r="AP133" s="236">
        <v>0</v>
      </c>
      <c r="AQ133" s="239" t="s">
        <v>1226</v>
      </c>
      <c r="AR133" s="236">
        <v>0</v>
      </c>
      <c r="AS133" s="239" t="s">
        <v>1226</v>
      </c>
      <c r="AT133" s="226">
        <v>0</v>
      </c>
      <c r="AU133" s="227">
        <v>0</v>
      </c>
      <c r="AV133" s="226">
        <v>0</v>
      </c>
      <c r="AW133" s="227">
        <v>0</v>
      </c>
      <c r="AX133" s="392">
        <f>+AZ133</f>
        <v>0</v>
      </c>
      <c r="AY133" s="166" t="s">
        <v>1226</v>
      </c>
      <c r="AZ133" s="392">
        <f>+BB133</f>
        <v>0</v>
      </c>
      <c r="BA133" s="166" t="s">
        <v>1226</v>
      </c>
      <c r="BB133" s="392">
        <f>+BD133</f>
        <v>0</v>
      </c>
      <c r="BC133" s="239" t="s">
        <v>1226</v>
      </c>
      <c r="BD133" s="392">
        <f>+BF133</f>
        <v>0</v>
      </c>
      <c r="BE133" s="166" t="s">
        <v>1226</v>
      </c>
      <c r="BF133" s="392">
        <f>+BH133</f>
        <v>0</v>
      </c>
      <c r="BG133" s="166" t="s">
        <v>1226</v>
      </c>
      <c r="BH133" s="164">
        <f>+BJ133</f>
        <v>0</v>
      </c>
      <c r="BI133" s="166" t="s">
        <v>1226</v>
      </c>
      <c r="BJ133" s="392">
        <f>+BL133</f>
        <v>0</v>
      </c>
      <c r="BK133" s="166" t="s">
        <v>1226</v>
      </c>
      <c r="BL133" s="392">
        <f>+BN133</f>
        <v>0</v>
      </c>
      <c r="BM133" s="239" t="s">
        <v>1226</v>
      </c>
      <c r="BN133" s="392">
        <v>0</v>
      </c>
      <c r="BO133" s="166" t="s">
        <v>1226</v>
      </c>
      <c r="BP133" s="249"/>
      <c r="BQ133" s="239"/>
      <c r="BR133" s="249"/>
      <c r="BS133" s="239"/>
      <c r="BT133" s="262"/>
      <c r="BU133" s="245"/>
      <c r="BV133" s="246"/>
      <c r="BW133" s="245"/>
      <c r="BX133" s="245"/>
      <c r="BY133" s="245"/>
      <c r="BZ133" s="246"/>
      <c r="CA133" s="245"/>
      <c r="CB133" s="246"/>
      <c r="CC133" s="245"/>
      <c r="CD133" s="246"/>
      <c r="CE133" s="245"/>
      <c r="CF133" s="246"/>
      <c r="CG133" s="245"/>
      <c r="CH133" s="246"/>
      <c r="CI133" s="233" t="s">
        <v>780</v>
      </c>
      <c r="CM133" s="237">
        <f>MAX(I133:AJ133)</f>
        <v>0</v>
      </c>
    </row>
    <row r="134" spans="1:91" ht="16.5">
      <c r="A134" t="s">
        <v>2533</v>
      </c>
      <c r="B134" s="61" t="s">
        <v>1610</v>
      </c>
      <c r="D134" s="213" t="s">
        <v>864</v>
      </c>
      <c r="E134" s="213" t="s">
        <v>821</v>
      </c>
      <c r="G134" s="219" t="s">
        <v>196</v>
      </c>
      <c r="H134" s="390" t="s">
        <v>2106</v>
      </c>
      <c r="I134" s="10">
        <v>3</v>
      </c>
      <c r="J134" s="9"/>
      <c r="K134" s="181" t="str">
        <f>+M134</f>
        <v>?</v>
      </c>
      <c r="L134" s="426" t="s">
        <v>1226</v>
      </c>
      <c r="M134" s="185" t="str">
        <f>+O134</f>
        <v>?</v>
      </c>
      <c r="N134" s="426" t="s">
        <v>1226</v>
      </c>
      <c r="O134" s="10" t="s">
        <v>52</v>
      </c>
      <c r="P134" s="4">
        <v>0</v>
      </c>
      <c r="Q134" s="10" t="s">
        <v>52</v>
      </c>
      <c r="R134" s="4">
        <v>0</v>
      </c>
      <c r="S134" s="3" t="s">
        <v>52</v>
      </c>
      <c r="T134" s="4">
        <v>0</v>
      </c>
      <c r="U134" s="10">
        <v>0</v>
      </c>
      <c r="V134" s="4">
        <v>0</v>
      </c>
      <c r="W134" s="20">
        <f>+Y134</f>
        <v>0</v>
      </c>
      <c r="X134" s="166" t="s">
        <v>1226</v>
      </c>
      <c r="Y134" s="164">
        <v>0</v>
      </c>
      <c r="Z134" s="166" t="s">
        <v>1226</v>
      </c>
      <c r="AA134" s="164">
        <v>0</v>
      </c>
      <c r="AB134" s="164" t="s">
        <v>1226</v>
      </c>
      <c r="AC134" s="441">
        <v>0</v>
      </c>
      <c r="AD134" s="455">
        <v>0</v>
      </c>
      <c r="AE134" s="164">
        <v>0</v>
      </c>
      <c r="AF134" s="166" t="s">
        <v>1226</v>
      </c>
      <c r="AG134" s="10">
        <v>0</v>
      </c>
      <c r="AH134" s="128">
        <v>0</v>
      </c>
      <c r="AI134" s="129"/>
      <c r="AJ134" s="128"/>
      <c r="AK134" s="261"/>
      <c r="AL134" s="222">
        <v>0</v>
      </c>
      <c r="AM134" s="223">
        <v>0</v>
      </c>
      <c r="AN134" s="238">
        <v>0</v>
      </c>
      <c r="AO134" s="239" t="s">
        <v>1226</v>
      </c>
      <c r="AP134" s="236">
        <v>0</v>
      </c>
      <c r="AQ134" s="239" t="s">
        <v>1226</v>
      </c>
      <c r="AR134" s="236">
        <v>0</v>
      </c>
      <c r="AS134" s="239" t="s">
        <v>1226</v>
      </c>
      <c r="AT134" s="341">
        <v>0</v>
      </c>
      <c r="AU134" s="227">
        <v>0</v>
      </c>
      <c r="AV134" s="226">
        <v>0</v>
      </c>
      <c r="AW134" s="227">
        <v>0</v>
      </c>
      <c r="AX134" s="392">
        <f>+AZ134</f>
        <v>0</v>
      </c>
      <c r="AY134" s="166" t="s">
        <v>1226</v>
      </c>
      <c r="AZ134" s="392">
        <f>+BB134</f>
        <v>0</v>
      </c>
      <c r="BA134" s="166" t="s">
        <v>1226</v>
      </c>
      <c r="BB134" s="392">
        <f>+BD134</f>
        <v>0</v>
      </c>
      <c r="BC134" s="239" t="s">
        <v>1226</v>
      </c>
      <c r="BD134" s="392">
        <f>+BF134</f>
        <v>0</v>
      </c>
      <c r="BE134" s="166" t="s">
        <v>1226</v>
      </c>
      <c r="BF134" s="392">
        <f>+BH134</f>
        <v>0</v>
      </c>
      <c r="BG134" s="166" t="s">
        <v>1226</v>
      </c>
      <c r="BH134" s="164">
        <f>+BJ134</f>
        <v>0</v>
      </c>
      <c r="BI134" s="166" t="s">
        <v>1226</v>
      </c>
      <c r="BJ134" s="392">
        <f>+BL134</f>
        <v>0</v>
      </c>
      <c r="BK134" s="166" t="s">
        <v>1226</v>
      </c>
      <c r="BL134" s="392">
        <f>+BN134</f>
        <v>0</v>
      </c>
      <c r="BM134" s="239" t="s">
        <v>1226</v>
      </c>
      <c r="BN134" s="392">
        <v>0</v>
      </c>
      <c r="BO134" s="166" t="s">
        <v>1226</v>
      </c>
      <c r="BP134" s="249"/>
      <c r="BQ134" s="239"/>
      <c r="BR134" s="249"/>
      <c r="BS134" s="239"/>
      <c r="BT134" s="262"/>
      <c r="BU134" s="245"/>
      <c r="BV134" s="246"/>
      <c r="BW134" s="245"/>
      <c r="BX134" s="245"/>
      <c r="BY134" s="245"/>
      <c r="BZ134" s="246"/>
      <c r="CA134" s="245"/>
      <c r="CB134" s="246"/>
      <c r="CC134" s="245"/>
      <c r="CD134" s="246"/>
      <c r="CE134" s="245"/>
      <c r="CF134" s="246"/>
      <c r="CG134" s="245"/>
      <c r="CH134" s="246"/>
      <c r="CI134" s="233" t="s">
        <v>718</v>
      </c>
    </row>
    <row r="135" spans="1:91" ht="16.5">
      <c r="A135" t="s">
        <v>2533</v>
      </c>
      <c r="B135" s="213">
        <v>10049</v>
      </c>
      <c r="D135" s="213" t="s">
        <v>864</v>
      </c>
      <c r="E135" s="213" t="s">
        <v>819</v>
      </c>
      <c r="G135" s="219" t="s">
        <v>197</v>
      </c>
      <c r="H135" s="390" t="s">
        <v>1728</v>
      </c>
      <c r="I135" s="223">
        <v>2</v>
      </c>
      <c r="J135" s="224">
        <v>0</v>
      </c>
      <c r="K135" s="223">
        <v>2</v>
      </c>
      <c r="L135" s="224">
        <v>0</v>
      </c>
      <c r="M135" s="223">
        <v>7</v>
      </c>
      <c r="N135" s="224">
        <v>0</v>
      </c>
      <c r="O135" s="223">
        <v>8</v>
      </c>
      <c r="P135" s="224">
        <v>0</v>
      </c>
      <c r="Q135" s="223">
        <v>0</v>
      </c>
      <c r="R135" s="224">
        <v>0</v>
      </c>
      <c r="S135" s="304">
        <v>4</v>
      </c>
      <c r="T135" s="273">
        <v>2</v>
      </c>
      <c r="U135" s="236">
        <f>+S135</f>
        <v>4</v>
      </c>
      <c r="V135" s="250">
        <f>+T135</f>
        <v>2</v>
      </c>
      <c r="W135" s="223">
        <v>3</v>
      </c>
      <c r="X135" s="224">
        <v>0</v>
      </c>
      <c r="Y135" s="223">
        <v>0</v>
      </c>
      <c r="Z135" s="224">
        <v>0</v>
      </c>
      <c r="AA135" s="164">
        <f>+Y135</f>
        <v>0</v>
      </c>
      <c r="AB135" s="249" t="s">
        <v>1226</v>
      </c>
      <c r="AC135" s="437">
        <v>2</v>
      </c>
      <c r="AD135" s="438">
        <v>0</v>
      </c>
      <c r="AE135" s="223">
        <v>1</v>
      </c>
      <c r="AF135" s="224">
        <v>0</v>
      </c>
      <c r="AG135" s="164">
        <f>+AI135</f>
        <v>0</v>
      </c>
      <c r="AH135" s="166" t="s">
        <v>1226</v>
      </c>
      <c r="AI135" s="223">
        <v>0</v>
      </c>
      <c r="AJ135" s="224">
        <v>0</v>
      </c>
      <c r="AK135" s="261">
        <v>42216</v>
      </c>
      <c r="AL135" s="222">
        <v>0</v>
      </c>
      <c r="AM135" s="223">
        <v>0</v>
      </c>
      <c r="AN135" s="222">
        <v>0</v>
      </c>
      <c r="AO135" s="224">
        <v>0</v>
      </c>
      <c r="AP135" s="185">
        <f>+AN135</f>
        <v>0</v>
      </c>
      <c r="AQ135" s="426" t="s">
        <v>1226</v>
      </c>
      <c r="AR135" s="226">
        <v>0</v>
      </c>
      <c r="AS135" s="227">
        <v>0</v>
      </c>
      <c r="AT135" s="238">
        <f>+AR135</f>
        <v>0</v>
      </c>
      <c r="AU135" s="239" t="s">
        <v>1226</v>
      </c>
      <c r="AV135" s="226">
        <v>1</v>
      </c>
      <c r="AW135" s="227">
        <v>0</v>
      </c>
      <c r="AX135" s="392">
        <v>0</v>
      </c>
      <c r="AY135" s="166" t="s">
        <v>1226</v>
      </c>
      <c r="AZ135" s="392">
        <f>+AX135</f>
        <v>0</v>
      </c>
      <c r="BA135" s="166" t="s">
        <v>1226</v>
      </c>
      <c r="BB135" s="392">
        <f>+AZ135</f>
        <v>0</v>
      </c>
      <c r="BC135" s="166" t="s">
        <v>1226</v>
      </c>
      <c r="BD135" s="392">
        <f>+BB135</f>
        <v>0</v>
      </c>
      <c r="BE135" s="166" t="s">
        <v>1226</v>
      </c>
      <c r="BF135" s="392">
        <f>+BD135</f>
        <v>0</v>
      </c>
      <c r="BG135" s="166" t="s">
        <v>1226</v>
      </c>
      <c r="BH135" s="226">
        <v>1</v>
      </c>
      <c r="BI135" s="227">
        <v>0</v>
      </c>
      <c r="BJ135" s="341">
        <v>1</v>
      </c>
      <c r="BK135" s="227">
        <v>0</v>
      </c>
      <c r="BL135" s="392">
        <f t="shared" ref="BL135:BL148" si="45">+BJ135</f>
        <v>1</v>
      </c>
      <c r="BM135" s="166" t="s">
        <v>1226</v>
      </c>
      <c r="BN135" s="392">
        <f t="shared" ref="BN135:BN166" si="46">+BL135</f>
        <v>1</v>
      </c>
      <c r="BO135" s="166" t="s">
        <v>1226</v>
      </c>
      <c r="BP135" s="164"/>
      <c r="BQ135" s="166"/>
      <c r="BR135" s="249"/>
      <c r="BS135" s="239"/>
      <c r="BT135" s="262"/>
      <c r="BU135" s="245"/>
      <c r="BV135" s="246"/>
      <c r="BW135" s="245"/>
      <c r="BX135" s="245"/>
      <c r="BY135" s="245"/>
      <c r="BZ135" s="246"/>
      <c r="CA135" s="245"/>
      <c r="CB135" s="246"/>
      <c r="CC135" s="245"/>
      <c r="CD135" s="246"/>
      <c r="CE135" s="245"/>
      <c r="CF135" s="246"/>
      <c r="CG135" s="245"/>
      <c r="CH135" s="246"/>
      <c r="CI135" s="247" t="s">
        <v>150</v>
      </c>
      <c r="CJ135" s="235" t="s">
        <v>413</v>
      </c>
      <c r="CK135" s="235"/>
      <c r="CM135" s="237">
        <f t="shared" ref="CM135:CM142" si="47">MAX(I135:AJ135)</f>
        <v>8</v>
      </c>
    </row>
    <row r="136" spans="1:91" ht="16.5">
      <c r="A136" t="s">
        <v>2533</v>
      </c>
      <c r="B136" s="213">
        <v>10034</v>
      </c>
      <c r="D136" s="213" t="s">
        <v>864</v>
      </c>
      <c r="E136" s="213" t="s">
        <v>819</v>
      </c>
      <c r="G136" s="219" t="s">
        <v>197</v>
      </c>
      <c r="H136" s="390" t="s">
        <v>1722</v>
      </c>
      <c r="I136" s="223">
        <v>0</v>
      </c>
      <c r="J136" s="224">
        <v>0</v>
      </c>
      <c r="K136" s="223">
        <v>0</v>
      </c>
      <c r="L136" s="224">
        <v>0</v>
      </c>
      <c r="M136" s="223">
        <v>0</v>
      </c>
      <c r="N136" s="224">
        <v>0</v>
      </c>
      <c r="O136" s="223">
        <v>0</v>
      </c>
      <c r="P136" s="224">
        <v>0</v>
      </c>
      <c r="Q136" s="223">
        <v>0</v>
      </c>
      <c r="R136" s="224">
        <v>0</v>
      </c>
      <c r="S136" s="223">
        <v>0</v>
      </c>
      <c r="T136" s="224">
        <v>0</v>
      </c>
      <c r="U136" s="223">
        <v>0</v>
      </c>
      <c r="V136" s="224">
        <v>0</v>
      </c>
      <c r="W136" s="223">
        <v>0</v>
      </c>
      <c r="X136" s="224">
        <v>0</v>
      </c>
      <c r="Y136" s="185">
        <f t="shared" ref="Y136:Y141" si="48">+AA136</f>
        <v>0</v>
      </c>
      <c r="Z136" s="426" t="s">
        <v>1226</v>
      </c>
      <c r="AA136" s="274">
        <v>0</v>
      </c>
      <c r="AB136" s="274">
        <v>0</v>
      </c>
      <c r="AC136" s="437">
        <v>1</v>
      </c>
      <c r="AD136" s="438">
        <v>0</v>
      </c>
      <c r="AE136" s="223">
        <v>0</v>
      </c>
      <c r="AF136" s="224">
        <v>0</v>
      </c>
      <c r="AG136" s="223">
        <v>0</v>
      </c>
      <c r="AH136" s="224">
        <v>0</v>
      </c>
      <c r="AI136" s="223">
        <v>0</v>
      </c>
      <c r="AJ136" s="224">
        <v>0</v>
      </c>
      <c r="AK136" s="261"/>
      <c r="AL136" s="266">
        <v>0</v>
      </c>
      <c r="AM136" s="271">
        <v>1</v>
      </c>
      <c r="AN136" s="222">
        <v>0</v>
      </c>
      <c r="AO136" s="224">
        <v>1</v>
      </c>
      <c r="AP136" s="185">
        <f>+AN136</f>
        <v>0</v>
      </c>
      <c r="AQ136" s="426" t="s">
        <v>1226</v>
      </c>
      <c r="AR136" s="226">
        <v>1</v>
      </c>
      <c r="AS136" s="227">
        <v>0</v>
      </c>
      <c r="AT136" s="341">
        <v>0</v>
      </c>
      <c r="AU136" s="227">
        <v>0</v>
      </c>
      <c r="AV136" s="226">
        <v>1</v>
      </c>
      <c r="AW136" s="227">
        <v>0</v>
      </c>
      <c r="AX136" s="392">
        <f>+AZ136</f>
        <v>0</v>
      </c>
      <c r="AY136" s="166" t="s">
        <v>1226</v>
      </c>
      <c r="AZ136" s="392">
        <f>+BB136</f>
        <v>0</v>
      </c>
      <c r="BA136" s="166" t="s">
        <v>1226</v>
      </c>
      <c r="BB136" s="392">
        <f>+BD136</f>
        <v>0</v>
      </c>
      <c r="BC136" s="166" t="s">
        <v>1226</v>
      </c>
      <c r="BD136" s="392">
        <f>+BF136</f>
        <v>0</v>
      </c>
      <c r="BE136" s="166" t="s">
        <v>1226</v>
      </c>
      <c r="BF136" s="392">
        <f>+BH136</f>
        <v>0</v>
      </c>
      <c r="BG136" s="239" t="s">
        <v>1226</v>
      </c>
      <c r="BH136" s="226">
        <v>0</v>
      </c>
      <c r="BI136" s="227">
        <v>0</v>
      </c>
      <c r="BJ136" s="341">
        <v>0</v>
      </c>
      <c r="BK136" s="227">
        <v>0</v>
      </c>
      <c r="BL136" s="392">
        <f t="shared" si="45"/>
        <v>0</v>
      </c>
      <c r="BM136" s="166" t="s">
        <v>1226</v>
      </c>
      <c r="BN136" s="392">
        <f t="shared" si="46"/>
        <v>0</v>
      </c>
      <c r="BO136" s="166" t="s">
        <v>1226</v>
      </c>
      <c r="BP136" s="164"/>
      <c r="BQ136" s="166"/>
      <c r="BR136" s="249"/>
      <c r="BS136" s="239"/>
      <c r="BT136" s="262"/>
      <c r="BU136" s="245"/>
      <c r="BV136" s="246"/>
      <c r="BW136" s="245"/>
      <c r="BX136" s="245"/>
      <c r="BY136" s="245"/>
      <c r="BZ136" s="246"/>
      <c r="CA136" s="245"/>
      <c r="CB136" s="246"/>
      <c r="CC136" s="245"/>
      <c r="CD136" s="246"/>
      <c r="CE136" s="245"/>
      <c r="CF136" s="246"/>
      <c r="CG136" s="245"/>
      <c r="CH136" s="246"/>
      <c r="CI136" s="247" t="s">
        <v>371</v>
      </c>
      <c r="CJ136" s="235" t="s">
        <v>387</v>
      </c>
      <c r="CK136" s="235"/>
      <c r="CM136" s="237">
        <f t="shared" si="47"/>
        <v>1</v>
      </c>
    </row>
    <row r="137" spans="1:91" ht="16.5">
      <c r="A137" t="s">
        <v>2533</v>
      </c>
      <c r="B137" s="213">
        <v>10290</v>
      </c>
      <c r="D137" s="213" t="s">
        <v>864</v>
      </c>
      <c r="E137" s="213" t="s">
        <v>819</v>
      </c>
      <c r="G137" s="219" t="s">
        <v>197</v>
      </c>
      <c r="H137" s="390" t="s">
        <v>1724</v>
      </c>
      <c r="I137" s="223">
        <v>0</v>
      </c>
      <c r="J137" s="223">
        <v>0</v>
      </c>
      <c r="K137" s="222">
        <v>0</v>
      </c>
      <c r="L137" s="224">
        <v>0</v>
      </c>
      <c r="M137" s="223">
        <v>0</v>
      </c>
      <c r="N137" s="224">
        <v>0</v>
      </c>
      <c r="O137" s="223">
        <v>0</v>
      </c>
      <c r="P137" s="224">
        <v>0</v>
      </c>
      <c r="Q137" s="223">
        <v>0</v>
      </c>
      <c r="R137" s="224">
        <v>0</v>
      </c>
      <c r="S137" s="223">
        <v>0</v>
      </c>
      <c r="T137" s="224">
        <v>0</v>
      </c>
      <c r="U137" s="223">
        <v>0</v>
      </c>
      <c r="V137" s="224">
        <v>0</v>
      </c>
      <c r="W137" s="222">
        <v>0</v>
      </c>
      <c r="X137" s="224">
        <v>0</v>
      </c>
      <c r="Y137" s="185">
        <f t="shared" si="48"/>
        <v>0</v>
      </c>
      <c r="Z137" s="426" t="s">
        <v>1226</v>
      </c>
      <c r="AA137" s="274">
        <v>0</v>
      </c>
      <c r="AB137" s="274">
        <v>0</v>
      </c>
      <c r="AC137" s="437">
        <v>0</v>
      </c>
      <c r="AD137" s="438">
        <v>0</v>
      </c>
      <c r="AE137" s="223">
        <v>0</v>
      </c>
      <c r="AF137" s="224">
        <v>0</v>
      </c>
      <c r="AG137" s="223">
        <v>0</v>
      </c>
      <c r="AH137" s="224">
        <v>0</v>
      </c>
      <c r="AI137" s="222">
        <v>0</v>
      </c>
      <c r="AJ137" s="224">
        <v>0</v>
      </c>
      <c r="AK137" s="261"/>
      <c r="AL137" s="222">
        <v>0</v>
      </c>
      <c r="AM137" s="223">
        <v>0</v>
      </c>
      <c r="AN137" s="222">
        <v>0</v>
      </c>
      <c r="AO137" s="224">
        <v>0</v>
      </c>
      <c r="AP137" s="185">
        <f>+AN137</f>
        <v>0</v>
      </c>
      <c r="AQ137" s="426" t="s">
        <v>1226</v>
      </c>
      <c r="AR137" s="226">
        <v>0</v>
      </c>
      <c r="AS137" s="227">
        <v>0</v>
      </c>
      <c r="AT137" s="341">
        <v>0</v>
      </c>
      <c r="AU137" s="227">
        <v>0</v>
      </c>
      <c r="AV137" s="226">
        <v>0</v>
      </c>
      <c r="AW137" s="227">
        <v>0</v>
      </c>
      <c r="AX137" s="392">
        <f>+AZ137</f>
        <v>0</v>
      </c>
      <c r="AY137" s="166" t="s">
        <v>1226</v>
      </c>
      <c r="AZ137" s="392">
        <f>+BB137</f>
        <v>0</v>
      </c>
      <c r="BA137" s="166" t="s">
        <v>1226</v>
      </c>
      <c r="BB137" s="392">
        <f>+BD137</f>
        <v>0</v>
      </c>
      <c r="BC137" s="166" t="s">
        <v>1226</v>
      </c>
      <c r="BD137" s="392">
        <f>+BF137</f>
        <v>0</v>
      </c>
      <c r="BE137" s="166" t="s">
        <v>1226</v>
      </c>
      <c r="BF137" s="392">
        <f>+BH137</f>
        <v>0</v>
      </c>
      <c r="BG137" s="239" t="s">
        <v>1226</v>
      </c>
      <c r="BH137" s="226">
        <v>0</v>
      </c>
      <c r="BI137" s="227">
        <v>0</v>
      </c>
      <c r="BJ137" s="341">
        <v>0</v>
      </c>
      <c r="BK137" s="227">
        <v>0</v>
      </c>
      <c r="BL137" s="392">
        <f t="shared" si="45"/>
        <v>0</v>
      </c>
      <c r="BM137" s="166" t="s">
        <v>1226</v>
      </c>
      <c r="BN137" s="392">
        <f t="shared" si="46"/>
        <v>0</v>
      </c>
      <c r="BO137" s="166" t="s">
        <v>1226</v>
      </c>
      <c r="BP137" s="164"/>
      <c r="BQ137" s="166"/>
      <c r="BR137" s="249"/>
      <c r="BS137" s="239"/>
      <c r="BT137" s="262"/>
      <c r="BU137" s="245"/>
      <c r="BV137" s="246"/>
      <c r="BW137" s="245"/>
      <c r="BX137" s="245"/>
      <c r="BY137" s="245"/>
      <c r="BZ137" s="246"/>
      <c r="CA137" s="245"/>
      <c r="CB137" s="246"/>
      <c r="CC137" s="245"/>
      <c r="CD137" s="246"/>
      <c r="CE137" s="245"/>
      <c r="CF137" s="246"/>
      <c r="CG137" s="245"/>
      <c r="CH137" s="246"/>
      <c r="CI137" s="247" t="s">
        <v>150</v>
      </c>
      <c r="CJ137" s="235" t="s">
        <v>389</v>
      </c>
      <c r="CK137" s="235"/>
      <c r="CM137" s="237">
        <f t="shared" si="47"/>
        <v>0</v>
      </c>
    </row>
    <row r="138" spans="1:91" ht="16.5">
      <c r="A138" t="s">
        <v>2533</v>
      </c>
      <c r="B138" s="213">
        <v>10037</v>
      </c>
      <c r="D138" s="213" t="s">
        <v>864</v>
      </c>
      <c r="E138" s="213" t="s">
        <v>819</v>
      </c>
      <c r="G138" s="219" t="s">
        <v>197</v>
      </c>
      <c r="H138" s="390" t="s">
        <v>1726</v>
      </c>
      <c r="I138" s="223">
        <v>2</v>
      </c>
      <c r="J138" s="224">
        <v>0</v>
      </c>
      <c r="K138" s="164">
        <f>+I138</f>
        <v>2</v>
      </c>
      <c r="L138" s="166" t="s">
        <v>1226</v>
      </c>
      <c r="M138" s="223">
        <v>2</v>
      </c>
      <c r="N138" s="224">
        <v>0</v>
      </c>
      <c r="O138" s="223">
        <v>2</v>
      </c>
      <c r="P138" s="224">
        <v>0</v>
      </c>
      <c r="Q138" s="223">
        <v>4</v>
      </c>
      <c r="R138" s="224">
        <v>0</v>
      </c>
      <c r="S138" s="223">
        <v>1</v>
      </c>
      <c r="T138" s="224">
        <v>0</v>
      </c>
      <c r="U138" s="223">
        <v>2</v>
      </c>
      <c r="V138" s="224">
        <v>0</v>
      </c>
      <c r="W138" s="222">
        <v>4</v>
      </c>
      <c r="X138" s="224">
        <v>0</v>
      </c>
      <c r="Y138" s="164">
        <f t="shared" si="48"/>
        <v>1</v>
      </c>
      <c r="Z138" s="166" t="s">
        <v>1226</v>
      </c>
      <c r="AA138" s="223">
        <v>1</v>
      </c>
      <c r="AB138" s="223">
        <v>0</v>
      </c>
      <c r="AC138" s="437">
        <v>4</v>
      </c>
      <c r="AD138" s="438">
        <v>0</v>
      </c>
      <c r="AE138" s="223">
        <v>2</v>
      </c>
      <c r="AF138" s="224">
        <v>0</v>
      </c>
      <c r="AG138" s="164">
        <f>+AI138</f>
        <v>1</v>
      </c>
      <c r="AH138" s="164" t="s">
        <v>1226</v>
      </c>
      <c r="AI138" s="222">
        <v>1</v>
      </c>
      <c r="AJ138" s="224">
        <v>0</v>
      </c>
      <c r="AK138" s="261"/>
      <c r="AL138" s="222">
        <v>3</v>
      </c>
      <c r="AM138" s="223">
        <v>0</v>
      </c>
      <c r="AN138" s="222">
        <v>6</v>
      </c>
      <c r="AO138" s="224">
        <v>0</v>
      </c>
      <c r="AP138" s="185">
        <f>+AR138</f>
        <v>1</v>
      </c>
      <c r="AQ138" s="426" t="s">
        <v>1226</v>
      </c>
      <c r="AR138" s="226">
        <v>1</v>
      </c>
      <c r="AS138" s="227">
        <v>0</v>
      </c>
      <c r="AT138" s="226">
        <v>1</v>
      </c>
      <c r="AU138" s="227">
        <v>0</v>
      </c>
      <c r="AV138" s="226">
        <v>3</v>
      </c>
      <c r="AW138" s="227">
        <v>0</v>
      </c>
      <c r="AX138" s="392">
        <f>+AV138</f>
        <v>3</v>
      </c>
      <c r="AY138" s="166" t="s">
        <v>1226</v>
      </c>
      <c r="AZ138" s="392">
        <f>+AX138</f>
        <v>3</v>
      </c>
      <c r="BA138" s="166" t="s">
        <v>1226</v>
      </c>
      <c r="BB138" s="392">
        <f>+AZ138</f>
        <v>3</v>
      </c>
      <c r="BC138" s="166" t="s">
        <v>1226</v>
      </c>
      <c r="BD138" s="392">
        <f>+BB138</f>
        <v>3</v>
      </c>
      <c r="BE138" s="166" t="s">
        <v>1226</v>
      </c>
      <c r="BF138" s="392">
        <f>+BD138</f>
        <v>3</v>
      </c>
      <c r="BG138" s="166" t="s">
        <v>1226</v>
      </c>
      <c r="BH138" s="226">
        <v>5</v>
      </c>
      <c r="BI138" s="227">
        <v>0</v>
      </c>
      <c r="BJ138" s="341">
        <v>3</v>
      </c>
      <c r="BK138" s="227">
        <v>0</v>
      </c>
      <c r="BL138" s="392">
        <f t="shared" si="45"/>
        <v>3</v>
      </c>
      <c r="BM138" s="166" t="s">
        <v>1226</v>
      </c>
      <c r="BN138" s="392">
        <f t="shared" si="46"/>
        <v>3</v>
      </c>
      <c r="BO138" s="166" t="s">
        <v>1226</v>
      </c>
      <c r="BP138" s="164"/>
      <c r="BQ138" s="166"/>
      <c r="BR138" s="249"/>
      <c r="BS138" s="239"/>
      <c r="BT138" s="262"/>
      <c r="BU138" s="245"/>
      <c r="BV138" s="246"/>
      <c r="BW138" s="245"/>
      <c r="BX138" s="245"/>
      <c r="BY138" s="245"/>
      <c r="BZ138" s="246"/>
      <c r="CA138" s="245"/>
      <c r="CB138" s="246"/>
      <c r="CC138" s="245"/>
      <c r="CD138" s="246"/>
      <c r="CE138" s="245">
        <v>2</v>
      </c>
      <c r="CF138" s="246"/>
      <c r="CG138" s="245"/>
      <c r="CH138" s="246"/>
      <c r="CI138" s="247" t="s">
        <v>153</v>
      </c>
      <c r="CJ138" s="235" t="s">
        <v>386</v>
      </c>
      <c r="CK138" s="235"/>
      <c r="CM138" s="237">
        <f t="shared" si="47"/>
        <v>4</v>
      </c>
    </row>
    <row r="139" spans="1:91" ht="16.5">
      <c r="A139" t="s">
        <v>2533</v>
      </c>
      <c r="B139" s="213">
        <v>10066</v>
      </c>
      <c r="D139" s="213" t="s">
        <v>864</v>
      </c>
      <c r="E139" s="213" t="s">
        <v>819</v>
      </c>
      <c r="G139" s="219" t="s">
        <v>197</v>
      </c>
      <c r="H139" s="390" t="s">
        <v>1733</v>
      </c>
      <c r="I139" s="223">
        <v>0</v>
      </c>
      <c r="J139" s="223">
        <v>0</v>
      </c>
      <c r="K139" s="238">
        <v>0</v>
      </c>
      <c r="L139" s="239" t="s">
        <v>1226</v>
      </c>
      <c r="M139" s="223">
        <v>0</v>
      </c>
      <c r="N139" s="224">
        <v>0</v>
      </c>
      <c r="O139" s="223">
        <v>0</v>
      </c>
      <c r="P139" s="224">
        <v>0</v>
      </c>
      <c r="Q139" s="223">
        <v>0</v>
      </c>
      <c r="R139" s="224">
        <v>0</v>
      </c>
      <c r="S139" s="222">
        <v>0</v>
      </c>
      <c r="T139" s="224">
        <v>0</v>
      </c>
      <c r="U139" s="223">
        <v>0</v>
      </c>
      <c r="V139" s="223">
        <v>0</v>
      </c>
      <c r="W139" s="222">
        <v>0</v>
      </c>
      <c r="X139" s="224">
        <v>0</v>
      </c>
      <c r="Y139" s="164">
        <f t="shared" si="48"/>
        <v>0</v>
      </c>
      <c r="Z139" s="166" t="s">
        <v>1226</v>
      </c>
      <c r="AA139" s="223">
        <v>0</v>
      </c>
      <c r="AB139" s="223">
        <v>0</v>
      </c>
      <c r="AC139" s="437">
        <v>0</v>
      </c>
      <c r="AD139" s="452">
        <v>0</v>
      </c>
      <c r="AE139" s="223">
        <v>0</v>
      </c>
      <c r="AF139" s="224">
        <v>0</v>
      </c>
      <c r="AG139" s="223">
        <v>0</v>
      </c>
      <c r="AH139" s="224">
        <v>0</v>
      </c>
      <c r="AI139" s="222">
        <v>0</v>
      </c>
      <c r="AJ139" s="224">
        <v>0</v>
      </c>
      <c r="AK139" s="261"/>
      <c r="AL139" s="275">
        <v>0</v>
      </c>
      <c r="AM139" s="276">
        <v>0</v>
      </c>
      <c r="AN139" s="275">
        <v>0</v>
      </c>
      <c r="AO139" s="276">
        <v>0</v>
      </c>
      <c r="AP139" s="185">
        <v>0</v>
      </c>
      <c r="AQ139" s="426" t="s">
        <v>1226</v>
      </c>
      <c r="AR139" s="226">
        <v>0</v>
      </c>
      <c r="AS139" s="227">
        <v>0</v>
      </c>
      <c r="AT139" s="226">
        <v>0</v>
      </c>
      <c r="AU139" s="227">
        <v>0</v>
      </c>
      <c r="AV139" s="226">
        <v>0</v>
      </c>
      <c r="AW139" s="227">
        <v>0</v>
      </c>
      <c r="AX139" s="392">
        <v>0</v>
      </c>
      <c r="AY139" s="166" t="s">
        <v>1226</v>
      </c>
      <c r="AZ139" s="392">
        <f>+AX139</f>
        <v>0</v>
      </c>
      <c r="BA139" s="166" t="s">
        <v>1226</v>
      </c>
      <c r="BB139" s="392">
        <f>+AZ139</f>
        <v>0</v>
      </c>
      <c r="BC139" s="166" t="s">
        <v>1226</v>
      </c>
      <c r="BD139" s="392">
        <f>+BB139</f>
        <v>0</v>
      </c>
      <c r="BE139" s="166" t="s">
        <v>1226</v>
      </c>
      <c r="BF139" s="392">
        <f>+BD139</f>
        <v>0</v>
      </c>
      <c r="BG139" s="166" t="s">
        <v>1226</v>
      </c>
      <c r="BH139" s="226">
        <v>0</v>
      </c>
      <c r="BI139" s="227">
        <v>0</v>
      </c>
      <c r="BJ139" s="341">
        <v>0</v>
      </c>
      <c r="BK139" s="227">
        <v>0</v>
      </c>
      <c r="BL139" s="181">
        <f t="shared" si="45"/>
        <v>0</v>
      </c>
      <c r="BM139" s="239" t="s">
        <v>1226</v>
      </c>
      <c r="BN139" s="181">
        <f t="shared" si="46"/>
        <v>0</v>
      </c>
      <c r="BO139" s="239" t="s">
        <v>1226</v>
      </c>
      <c r="BP139" s="249"/>
      <c r="BQ139" s="239"/>
      <c r="BR139" s="249"/>
      <c r="BS139" s="239"/>
      <c r="BT139" s="262"/>
      <c r="BU139" s="245"/>
      <c r="BV139" s="246"/>
      <c r="BW139" s="245"/>
      <c r="BX139" s="245"/>
      <c r="BY139" s="245"/>
      <c r="BZ139" s="246"/>
      <c r="CA139" s="245"/>
      <c r="CB139" s="246"/>
      <c r="CC139" s="245"/>
      <c r="CD139" s="246"/>
      <c r="CE139" s="245"/>
      <c r="CF139" s="246"/>
      <c r="CG139" s="245"/>
      <c r="CH139" s="246"/>
      <c r="CI139" s="247" t="s">
        <v>150</v>
      </c>
      <c r="CJ139" s="235" t="s">
        <v>424</v>
      </c>
      <c r="CK139" s="235"/>
      <c r="CM139" s="237">
        <f t="shared" si="47"/>
        <v>0</v>
      </c>
    </row>
    <row r="140" spans="1:91" ht="16.5">
      <c r="A140" t="s">
        <v>2533</v>
      </c>
      <c r="B140" s="213">
        <v>10156</v>
      </c>
      <c r="D140" s="213" t="s">
        <v>864</v>
      </c>
      <c r="E140" s="213" t="s">
        <v>819</v>
      </c>
      <c r="G140" s="219" t="s">
        <v>197</v>
      </c>
      <c r="H140" s="390" t="s">
        <v>1723</v>
      </c>
      <c r="I140" s="223">
        <v>0</v>
      </c>
      <c r="J140" s="223">
        <v>0</v>
      </c>
      <c r="K140" s="222">
        <v>0</v>
      </c>
      <c r="L140" s="224">
        <v>0</v>
      </c>
      <c r="M140" s="223">
        <v>2</v>
      </c>
      <c r="N140" s="224">
        <v>0</v>
      </c>
      <c r="O140" s="223">
        <v>2</v>
      </c>
      <c r="P140" s="224">
        <v>0</v>
      </c>
      <c r="Q140" s="223">
        <v>1</v>
      </c>
      <c r="R140" s="224">
        <v>0</v>
      </c>
      <c r="S140" s="223">
        <v>0</v>
      </c>
      <c r="T140" s="224">
        <v>0</v>
      </c>
      <c r="U140" s="222">
        <v>3</v>
      </c>
      <c r="V140" s="224">
        <v>0</v>
      </c>
      <c r="W140" s="222">
        <v>1</v>
      </c>
      <c r="X140" s="224">
        <v>0</v>
      </c>
      <c r="Y140" s="181">
        <f t="shared" si="48"/>
        <v>1</v>
      </c>
      <c r="Z140" s="426" t="s">
        <v>1226</v>
      </c>
      <c r="AA140" s="274">
        <v>1</v>
      </c>
      <c r="AB140" s="279">
        <v>0</v>
      </c>
      <c r="AC140" s="437">
        <v>2</v>
      </c>
      <c r="AD140" s="438">
        <v>0</v>
      </c>
      <c r="AE140" s="164">
        <f>+AG140</f>
        <v>2</v>
      </c>
      <c r="AF140" s="166" t="s">
        <v>1226</v>
      </c>
      <c r="AG140" s="223">
        <v>2</v>
      </c>
      <c r="AH140" s="224">
        <v>0</v>
      </c>
      <c r="AI140" s="222">
        <v>2</v>
      </c>
      <c r="AJ140" s="224">
        <v>0</v>
      </c>
      <c r="AK140" s="261"/>
      <c r="AL140" s="222">
        <v>2</v>
      </c>
      <c r="AM140" s="224">
        <v>0</v>
      </c>
      <c r="AN140" s="223">
        <v>1</v>
      </c>
      <c r="AO140" s="224">
        <v>0</v>
      </c>
      <c r="AP140" s="181">
        <v>0</v>
      </c>
      <c r="AQ140" s="426" t="s">
        <v>1226</v>
      </c>
      <c r="AR140" s="226">
        <v>0</v>
      </c>
      <c r="AS140" s="227">
        <v>0</v>
      </c>
      <c r="AT140" s="341">
        <v>0</v>
      </c>
      <c r="AU140" s="227">
        <v>0</v>
      </c>
      <c r="AV140" s="226">
        <v>0</v>
      </c>
      <c r="AW140" s="227">
        <v>0</v>
      </c>
      <c r="AX140" s="392">
        <f>+AZ140</f>
        <v>0</v>
      </c>
      <c r="AY140" s="166" t="s">
        <v>1226</v>
      </c>
      <c r="AZ140" s="392">
        <f>+BB140</f>
        <v>0</v>
      </c>
      <c r="BA140" s="166" t="s">
        <v>1226</v>
      </c>
      <c r="BB140" s="392">
        <f>+BD140</f>
        <v>0</v>
      </c>
      <c r="BC140" s="166" t="s">
        <v>1226</v>
      </c>
      <c r="BD140" s="392">
        <f>+BF140</f>
        <v>0</v>
      </c>
      <c r="BE140" s="166" t="s">
        <v>1226</v>
      </c>
      <c r="BF140" s="392">
        <f>+BH140</f>
        <v>0</v>
      </c>
      <c r="BG140" s="239" t="s">
        <v>1226</v>
      </c>
      <c r="BH140" s="226">
        <v>0</v>
      </c>
      <c r="BI140" s="227">
        <v>0</v>
      </c>
      <c r="BJ140" s="341">
        <v>0</v>
      </c>
      <c r="BK140" s="227">
        <v>0</v>
      </c>
      <c r="BL140" s="392">
        <f t="shared" si="45"/>
        <v>0</v>
      </c>
      <c r="BM140" s="166" t="s">
        <v>1226</v>
      </c>
      <c r="BN140" s="392">
        <f t="shared" si="46"/>
        <v>0</v>
      </c>
      <c r="BO140" s="166" t="s">
        <v>1226</v>
      </c>
      <c r="BP140" s="164"/>
      <c r="BQ140" s="166"/>
      <c r="BR140" s="249"/>
      <c r="BS140" s="239"/>
      <c r="BT140" s="262"/>
      <c r="BU140" s="245"/>
      <c r="BV140" s="246"/>
      <c r="BW140" s="245"/>
      <c r="BX140" s="245"/>
      <c r="BY140" s="245"/>
      <c r="BZ140" s="246"/>
      <c r="CA140" s="245"/>
      <c r="CB140" s="246"/>
      <c r="CC140" s="245"/>
      <c r="CD140" s="246"/>
      <c r="CE140" s="245"/>
      <c r="CF140" s="246"/>
      <c r="CG140" s="245"/>
      <c r="CH140" s="246"/>
      <c r="CI140" s="247" t="s">
        <v>150</v>
      </c>
      <c r="CJ140" s="235" t="s">
        <v>388</v>
      </c>
      <c r="CK140" s="235"/>
      <c r="CM140" s="237">
        <f t="shared" si="47"/>
        <v>3</v>
      </c>
    </row>
    <row r="141" spans="1:91" ht="16.5">
      <c r="A141" t="s">
        <v>2533</v>
      </c>
      <c r="B141" s="61" t="s">
        <v>1610</v>
      </c>
      <c r="D141" s="213" t="s">
        <v>864</v>
      </c>
      <c r="E141" s="213" t="s">
        <v>819</v>
      </c>
      <c r="G141" s="219" t="s">
        <v>197</v>
      </c>
      <c r="H141" s="390" t="s">
        <v>1718</v>
      </c>
      <c r="I141" s="223">
        <v>0</v>
      </c>
      <c r="J141" s="223">
        <v>0</v>
      </c>
      <c r="K141" s="392">
        <f>+M141</f>
        <v>0</v>
      </c>
      <c r="L141" s="166" t="s">
        <v>1226</v>
      </c>
      <c r="M141" s="223">
        <v>0</v>
      </c>
      <c r="N141" s="224">
        <v>0</v>
      </c>
      <c r="O141" s="223">
        <v>0</v>
      </c>
      <c r="P141" s="224">
        <v>0</v>
      </c>
      <c r="Q141" s="223">
        <v>0</v>
      </c>
      <c r="R141" s="224">
        <v>0</v>
      </c>
      <c r="S141" s="223">
        <v>0</v>
      </c>
      <c r="T141" s="224">
        <v>0</v>
      </c>
      <c r="U141" s="223">
        <v>0</v>
      </c>
      <c r="V141" s="224">
        <v>0</v>
      </c>
      <c r="W141" s="222">
        <v>0</v>
      </c>
      <c r="X141" s="224">
        <v>0</v>
      </c>
      <c r="Y141" s="185">
        <f t="shared" si="48"/>
        <v>7</v>
      </c>
      <c r="Z141" s="426" t="s">
        <v>1226</v>
      </c>
      <c r="AA141" s="185">
        <f>+AC141</f>
        <v>7</v>
      </c>
      <c r="AB141" s="251" t="s">
        <v>1226</v>
      </c>
      <c r="AC141" s="437">
        <v>7</v>
      </c>
      <c r="AD141" s="438">
        <v>0</v>
      </c>
      <c r="AE141" s="223">
        <v>5</v>
      </c>
      <c r="AF141" s="224">
        <v>0</v>
      </c>
      <c r="AG141" s="236">
        <f>+AI141</f>
        <v>0</v>
      </c>
      <c r="AH141" s="239" t="s">
        <v>1226</v>
      </c>
      <c r="AI141" s="222">
        <v>0</v>
      </c>
      <c r="AJ141" s="224">
        <v>0</v>
      </c>
      <c r="AK141" s="261"/>
      <c r="AL141" s="222">
        <v>1</v>
      </c>
      <c r="AM141" s="223">
        <v>0</v>
      </c>
      <c r="AN141" s="222">
        <v>1</v>
      </c>
      <c r="AO141" s="224">
        <v>0</v>
      </c>
      <c r="AP141" s="185">
        <v>0</v>
      </c>
      <c r="AQ141" s="426" t="s">
        <v>1226</v>
      </c>
      <c r="AR141" s="226">
        <v>0</v>
      </c>
      <c r="AS141" s="227">
        <v>0</v>
      </c>
      <c r="AT141" s="341">
        <v>0</v>
      </c>
      <c r="AU141" s="227">
        <v>0</v>
      </c>
      <c r="AV141" s="226">
        <v>2</v>
      </c>
      <c r="AW141" s="227">
        <v>0</v>
      </c>
      <c r="AX141" s="392">
        <f>+AZ141</f>
        <v>1</v>
      </c>
      <c r="AY141" s="166" t="s">
        <v>1226</v>
      </c>
      <c r="AZ141" s="392">
        <f>+BB141</f>
        <v>1</v>
      </c>
      <c r="BA141" s="166" t="s">
        <v>1226</v>
      </c>
      <c r="BB141" s="341">
        <v>1</v>
      </c>
      <c r="BC141" s="227">
        <v>0</v>
      </c>
      <c r="BD141" s="392">
        <f>+BF141</f>
        <v>2</v>
      </c>
      <c r="BE141" s="166" t="s">
        <v>1226</v>
      </c>
      <c r="BF141" s="392">
        <f>+BH141</f>
        <v>2</v>
      </c>
      <c r="BG141" s="166" t="s">
        <v>1226</v>
      </c>
      <c r="BH141" s="226">
        <v>2</v>
      </c>
      <c r="BI141" s="227">
        <v>0</v>
      </c>
      <c r="BJ141" s="341">
        <v>2</v>
      </c>
      <c r="BK141" s="227">
        <v>0</v>
      </c>
      <c r="BL141" s="392">
        <f t="shared" si="45"/>
        <v>2</v>
      </c>
      <c r="BM141" s="166" t="s">
        <v>1226</v>
      </c>
      <c r="BN141" s="392">
        <f t="shared" si="46"/>
        <v>2</v>
      </c>
      <c r="BO141" s="166" t="s">
        <v>1226</v>
      </c>
      <c r="BP141" s="164"/>
      <c r="BQ141" s="166"/>
      <c r="BR141" s="249"/>
      <c r="BS141" s="239"/>
      <c r="BT141" s="262"/>
      <c r="BU141" s="245"/>
      <c r="BV141" s="246"/>
      <c r="BW141" s="245"/>
      <c r="BX141" s="245"/>
      <c r="BY141" s="245"/>
      <c r="BZ141" s="246"/>
      <c r="CA141" s="245"/>
      <c r="CB141" s="246"/>
      <c r="CC141" s="245"/>
      <c r="CD141" s="246"/>
      <c r="CE141" s="245"/>
      <c r="CF141" s="246"/>
      <c r="CG141" s="245"/>
      <c r="CH141" s="246"/>
      <c r="CI141" s="247" t="s">
        <v>153</v>
      </c>
      <c r="CJ141" s="235"/>
      <c r="CK141" s="235"/>
      <c r="CM141" s="237">
        <f t="shared" si="47"/>
        <v>7</v>
      </c>
    </row>
    <row r="142" spans="1:91" ht="16.5">
      <c r="A142" t="s">
        <v>2533</v>
      </c>
      <c r="B142" s="213">
        <v>10058</v>
      </c>
      <c r="D142" s="213" t="s">
        <v>864</v>
      </c>
      <c r="E142" s="213" t="s">
        <v>819</v>
      </c>
      <c r="G142" s="219" t="s">
        <v>197</v>
      </c>
      <c r="H142" s="390" t="s">
        <v>1714</v>
      </c>
      <c r="I142" s="10">
        <v>6</v>
      </c>
      <c r="J142" s="10">
        <v>0</v>
      </c>
      <c r="K142" s="392">
        <f>+M142</f>
        <v>8</v>
      </c>
      <c r="L142" s="166" t="s">
        <v>1226</v>
      </c>
      <c r="M142" s="10">
        <v>8</v>
      </c>
      <c r="N142" s="4"/>
      <c r="O142" s="10">
        <v>8</v>
      </c>
      <c r="P142" s="4"/>
      <c r="Q142" s="10">
        <v>13</v>
      </c>
      <c r="R142" s="4">
        <v>0</v>
      </c>
      <c r="S142" s="10">
        <v>14</v>
      </c>
      <c r="T142" s="4">
        <v>0</v>
      </c>
      <c r="U142" s="252">
        <f>+S142</f>
        <v>14</v>
      </c>
      <c r="V142" s="423" t="s">
        <v>1226</v>
      </c>
      <c r="W142" s="3">
        <v>13</v>
      </c>
      <c r="X142" s="4">
        <v>0</v>
      </c>
      <c r="Y142" s="3">
        <v>13</v>
      </c>
      <c r="Z142" s="4">
        <v>0</v>
      </c>
      <c r="AA142" s="164">
        <f>+AC142</f>
        <v>13</v>
      </c>
      <c r="AB142" s="166" t="s">
        <v>1226</v>
      </c>
      <c r="AC142" s="441">
        <v>13</v>
      </c>
      <c r="AD142" s="455">
        <v>0</v>
      </c>
      <c r="AE142" s="419">
        <v>8</v>
      </c>
      <c r="AF142" s="130">
        <v>0</v>
      </c>
      <c r="AG142" s="419">
        <v>6</v>
      </c>
      <c r="AH142" s="130">
        <v>0</v>
      </c>
      <c r="AI142" s="307">
        <v>2</v>
      </c>
      <c r="AJ142" s="259">
        <v>0</v>
      </c>
      <c r="AK142" s="261"/>
      <c r="AL142" s="222">
        <v>7</v>
      </c>
      <c r="AM142" s="224">
        <v>0</v>
      </c>
      <c r="AN142" s="222">
        <v>7</v>
      </c>
      <c r="AO142" s="224">
        <v>0</v>
      </c>
      <c r="AP142" s="185">
        <f>+AR142</f>
        <v>8</v>
      </c>
      <c r="AQ142" s="426" t="s">
        <v>1226</v>
      </c>
      <c r="AR142" s="226">
        <v>8</v>
      </c>
      <c r="AS142" s="227">
        <v>0</v>
      </c>
      <c r="AT142" s="341">
        <v>7</v>
      </c>
      <c r="AU142" s="227">
        <v>0</v>
      </c>
      <c r="AV142" s="226">
        <v>7</v>
      </c>
      <c r="AW142" s="227">
        <v>0</v>
      </c>
      <c r="AX142" s="392">
        <f>+AZ142</f>
        <v>7</v>
      </c>
      <c r="AY142" s="166" t="s">
        <v>1226</v>
      </c>
      <c r="AZ142" s="392">
        <f>+BB142</f>
        <v>7</v>
      </c>
      <c r="BA142" s="166" t="s">
        <v>1226</v>
      </c>
      <c r="BB142" s="238">
        <f>+BD142</f>
        <v>7</v>
      </c>
      <c r="BC142" s="239" t="s">
        <v>1226</v>
      </c>
      <c r="BD142" s="392">
        <f>+BF142</f>
        <v>7</v>
      </c>
      <c r="BE142" s="166" t="s">
        <v>1226</v>
      </c>
      <c r="BF142" s="392">
        <f>+BH142</f>
        <v>7</v>
      </c>
      <c r="BG142" s="166" t="s">
        <v>1226</v>
      </c>
      <c r="BH142" s="226">
        <v>7</v>
      </c>
      <c r="BI142" s="227">
        <v>0</v>
      </c>
      <c r="BJ142" s="341">
        <v>7</v>
      </c>
      <c r="BK142" s="227">
        <v>0</v>
      </c>
      <c r="BL142" s="392">
        <f t="shared" si="45"/>
        <v>7</v>
      </c>
      <c r="BM142" s="166" t="s">
        <v>1226</v>
      </c>
      <c r="BN142" s="392">
        <f t="shared" si="46"/>
        <v>7</v>
      </c>
      <c r="BO142" s="166" t="s">
        <v>1226</v>
      </c>
      <c r="BP142" s="164"/>
      <c r="BQ142" s="166"/>
      <c r="BR142" s="249"/>
      <c r="BS142" s="239"/>
      <c r="BT142" s="262"/>
      <c r="BU142" s="245"/>
      <c r="BV142" s="246"/>
      <c r="BW142" s="245"/>
      <c r="BX142" s="245"/>
      <c r="BY142" s="245"/>
      <c r="BZ142" s="246"/>
      <c r="CA142" s="245"/>
      <c r="CB142" s="246"/>
      <c r="CC142" s="245"/>
      <c r="CD142" s="246"/>
      <c r="CE142" s="245"/>
      <c r="CF142" s="246"/>
      <c r="CG142" s="245"/>
      <c r="CH142" s="246"/>
      <c r="CI142" s="247" t="s">
        <v>150</v>
      </c>
      <c r="CJ142" s="235" t="s">
        <v>385</v>
      </c>
      <c r="CK142" s="235"/>
      <c r="CM142" s="237">
        <f t="shared" si="47"/>
        <v>14</v>
      </c>
    </row>
    <row r="143" spans="1:91" ht="16.5">
      <c r="A143" t="s">
        <v>2533</v>
      </c>
      <c r="B143" s="213">
        <v>10142</v>
      </c>
      <c r="D143" s="213" t="s">
        <v>864</v>
      </c>
      <c r="E143" s="213" t="s">
        <v>819</v>
      </c>
      <c r="G143" s="219" t="s">
        <v>197</v>
      </c>
      <c r="H143" s="390" t="s">
        <v>2357</v>
      </c>
      <c r="I143" s="274">
        <v>0</v>
      </c>
      <c r="J143" s="274">
        <v>0</v>
      </c>
      <c r="K143" s="278">
        <v>0</v>
      </c>
      <c r="L143" s="279">
        <v>0</v>
      </c>
      <c r="M143" s="274">
        <v>0</v>
      </c>
      <c r="N143" s="279">
        <v>0</v>
      </c>
      <c r="O143" s="274">
        <v>0</v>
      </c>
      <c r="P143" s="279">
        <v>0</v>
      </c>
      <c r="Q143" s="223">
        <v>1</v>
      </c>
      <c r="R143" s="224">
        <v>0</v>
      </c>
      <c r="S143" s="223">
        <v>1</v>
      </c>
      <c r="T143" s="224">
        <v>0</v>
      </c>
      <c r="U143" s="223">
        <v>1</v>
      </c>
      <c r="V143" s="224">
        <v>0</v>
      </c>
      <c r="W143" s="222">
        <v>1</v>
      </c>
      <c r="X143" s="224">
        <v>0</v>
      </c>
      <c r="Y143" s="223">
        <v>0</v>
      </c>
      <c r="Z143" s="224">
        <v>0</v>
      </c>
      <c r="AA143" s="223">
        <v>0</v>
      </c>
      <c r="AB143" s="224">
        <v>0</v>
      </c>
      <c r="AC143" s="437">
        <v>0</v>
      </c>
      <c r="AD143" s="438">
        <v>0</v>
      </c>
      <c r="AE143" s="223">
        <v>0</v>
      </c>
      <c r="AF143" s="224">
        <v>0</v>
      </c>
      <c r="AG143" s="223">
        <v>0</v>
      </c>
      <c r="AH143" s="224">
        <v>0</v>
      </c>
      <c r="AI143" s="222">
        <v>0</v>
      </c>
      <c r="AJ143" s="224">
        <v>0</v>
      </c>
      <c r="AK143" s="261"/>
      <c r="AL143" s="222">
        <v>0</v>
      </c>
      <c r="AM143" s="223">
        <v>0</v>
      </c>
      <c r="AN143" s="222">
        <v>0</v>
      </c>
      <c r="AO143" s="224">
        <v>0</v>
      </c>
      <c r="AP143" s="185">
        <v>0</v>
      </c>
      <c r="AQ143" s="426" t="s">
        <v>1226</v>
      </c>
      <c r="AR143" s="226">
        <v>1</v>
      </c>
      <c r="AS143" s="227">
        <v>0</v>
      </c>
      <c r="AT143" s="181">
        <f>+AR143</f>
        <v>1</v>
      </c>
      <c r="AU143" s="426" t="s">
        <v>1226</v>
      </c>
      <c r="AV143" s="226">
        <v>1</v>
      </c>
      <c r="AW143" s="227">
        <v>0</v>
      </c>
      <c r="AX143" s="181">
        <f>+AV143</f>
        <v>1</v>
      </c>
      <c r="AY143" s="426" t="s">
        <v>1226</v>
      </c>
      <c r="AZ143" s="181">
        <f>+AX143</f>
        <v>1</v>
      </c>
      <c r="BA143" s="426" t="s">
        <v>1226</v>
      </c>
      <c r="BB143" s="181">
        <f>+AZ143</f>
        <v>1</v>
      </c>
      <c r="BC143" s="426" t="s">
        <v>1226</v>
      </c>
      <c r="BD143" s="181">
        <f>+BB143</f>
        <v>1</v>
      </c>
      <c r="BE143" s="426" t="s">
        <v>1226</v>
      </c>
      <c r="BF143" s="181">
        <f>+BD143</f>
        <v>1</v>
      </c>
      <c r="BG143" s="426" t="s">
        <v>1226</v>
      </c>
      <c r="BH143" s="226">
        <v>1</v>
      </c>
      <c r="BI143" s="227">
        <v>0</v>
      </c>
      <c r="BJ143" s="341">
        <v>1</v>
      </c>
      <c r="BK143" s="227">
        <v>0</v>
      </c>
      <c r="BL143" s="181">
        <f t="shared" si="45"/>
        <v>1</v>
      </c>
      <c r="BM143" s="239" t="s">
        <v>1226</v>
      </c>
      <c r="BN143" s="181">
        <f t="shared" si="46"/>
        <v>1</v>
      </c>
      <c r="BO143" s="239" t="s">
        <v>1226</v>
      </c>
      <c r="BP143" s="236">
        <f>+BN143</f>
        <v>1</v>
      </c>
      <c r="BQ143" s="239" t="s">
        <v>1226</v>
      </c>
      <c r="BR143" s="226">
        <v>1</v>
      </c>
      <c r="BS143" s="227">
        <v>0</v>
      </c>
      <c r="BT143" s="262"/>
      <c r="BU143" s="245"/>
      <c r="BV143" s="246"/>
      <c r="BW143" s="245"/>
      <c r="BX143" s="245"/>
      <c r="BY143" s="245"/>
      <c r="BZ143" s="246"/>
      <c r="CA143" s="245"/>
      <c r="CB143" s="246"/>
      <c r="CC143" s="245"/>
      <c r="CD143" s="246"/>
      <c r="CE143" s="245"/>
      <c r="CF143" s="246"/>
      <c r="CG143" s="245"/>
      <c r="CH143" s="246"/>
      <c r="CI143" s="103" t="s">
        <v>2358</v>
      </c>
      <c r="CJ143" s="235"/>
      <c r="CK143" s="235"/>
      <c r="CM143" s="237"/>
    </row>
    <row r="144" spans="1:91" ht="16.5">
      <c r="A144" t="s">
        <v>2533</v>
      </c>
      <c r="B144">
        <v>0</v>
      </c>
      <c r="D144" s="213" t="s">
        <v>864</v>
      </c>
      <c r="E144" s="213" t="s">
        <v>819</v>
      </c>
      <c r="G144" s="219" t="s">
        <v>197</v>
      </c>
      <c r="H144" s="390" t="s">
        <v>1720</v>
      </c>
      <c r="I144" s="223">
        <v>0</v>
      </c>
      <c r="J144" s="223">
        <v>0</v>
      </c>
      <c r="K144" s="392">
        <f>+M144</f>
        <v>0</v>
      </c>
      <c r="L144" s="166" t="s">
        <v>1226</v>
      </c>
      <c r="M144" s="223">
        <v>0</v>
      </c>
      <c r="N144" s="224">
        <v>0</v>
      </c>
      <c r="O144" s="223">
        <v>0</v>
      </c>
      <c r="P144" s="224">
        <v>0</v>
      </c>
      <c r="Q144" s="222">
        <v>0</v>
      </c>
      <c r="R144" s="224">
        <v>0</v>
      </c>
      <c r="S144" s="223">
        <v>0</v>
      </c>
      <c r="T144" s="224">
        <v>0</v>
      </c>
      <c r="U144" s="223">
        <v>0</v>
      </c>
      <c r="V144" s="224">
        <v>0</v>
      </c>
      <c r="W144" s="222">
        <v>0</v>
      </c>
      <c r="X144" s="224">
        <v>0</v>
      </c>
      <c r="Y144" s="181">
        <f>+W144</f>
        <v>0</v>
      </c>
      <c r="Z144" s="426" t="s">
        <v>1226</v>
      </c>
      <c r="AA144" s="278">
        <v>0</v>
      </c>
      <c r="AB144" s="279">
        <v>0</v>
      </c>
      <c r="AC144" s="437">
        <v>0</v>
      </c>
      <c r="AD144" s="438">
        <v>0</v>
      </c>
      <c r="AE144" s="223">
        <v>0</v>
      </c>
      <c r="AF144" s="224">
        <v>0</v>
      </c>
      <c r="AG144" s="236">
        <f>+AE144</f>
        <v>0</v>
      </c>
      <c r="AH144" s="239" t="s">
        <v>1226</v>
      </c>
      <c r="AI144" s="222">
        <v>0</v>
      </c>
      <c r="AJ144" s="224">
        <v>0</v>
      </c>
      <c r="AK144" s="261"/>
      <c r="AL144" s="266">
        <v>2</v>
      </c>
      <c r="AM144" s="267">
        <v>0</v>
      </c>
      <c r="AN144" s="223">
        <v>2</v>
      </c>
      <c r="AO144" s="224">
        <v>0</v>
      </c>
      <c r="AP144" s="185">
        <f>+AN144</f>
        <v>2</v>
      </c>
      <c r="AQ144" s="426" t="s">
        <v>1226</v>
      </c>
      <c r="AR144" s="226">
        <v>0</v>
      </c>
      <c r="AS144" s="227">
        <v>0</v>
      </c>
      <c r="AT144" s="236">
        <f>+AR144</f>
        <v>0</v>
      </c>
      <c r="AU144" s="239" t="s">
        <v>1226</v>
      </c>
      <c r="AV144" s="226">
        <v>0</v>
      </c>
      <c r="AW144" s="227">
        <v>0</v>
      </c>
      <c r="AX144" s="392">
        <f>+AZ144</f>
        <v>0</v>
      </c>
      <c r="AY144" s="166" t="s">
        <v>1226</v>
      </c>
      <c r="AZ144" s="392">
        <f>+BB144</f>
        <v>0</v>
      </c>
      <c r="BA144" s="166" t="s">
        <v>1226</v>
      </c>
      <c r="BB144" s="341">
        <v>0</v>
      </c>
      <c r="BC144" s="227">
        <v>0</v>
      </c>
      <c r="BD144" s="392">
        <f>+BF144</f>
        <v>0</v>
      </c>
      <c r="BE144" s="166" t="s">
        <v>1226</v>
      </c>
      <c r="BF144" s="392">
        <f>+BH144</f>
        <v>0</v>
      </c>
      <c r="BG144" s="166" t="s">
        <v>1226</v>
      </c>
      <c r="BH144" s="226">
        <v>0</v>
      </c>
      <c r="BI144" s="227">
        <v>0</v>
      </c>
      <c r="BJ144" s="341">
        <v>0</v>
      </c>
      <c r="BK144" s="227">
        <v>0</v>
      </c>
      <c r="BL144" s="392">
        <f t="shared" si="45"/>
        <v>0</v>
      </c>
      <c r="BM144" s="166" t="s">
        <v>1226</v>
      </c>
      <c r="BN144" s="392">
        <f t="shared" si="46"/>
        <v>0</v>
      </c>
      <c r="BO144" s="166" t="s">
        <v>1226</v>
      </c>
      <c r="BP144" s="164"/>
      <c r="BQ144" s="166"/>
      <c r="BR144" s="249"/>
      <c r="BS144" s="239"/>
      <c r="BT144" s="262"/>
      <c r="BU144" s="245"/>
      <c r="BV144" s="246"/>
      <c r="BW144" s="245"/>
      <c r="BX144" s="245"/>
      <c r="BY144" s="245"/>
      <c r="BZ144" s="246"/>
      <c r="CA144" s="245"/>
      <c r="CB144" s="246"/>
      <c r="CC144" s="245"/>
      <c r="CD144" s="246"/>
      <c r="CE144" s="245"/>
      <c r="CF144" s="246"/>
      <c r="CG144" s="245"/>
      <c r="CH144" s="246"/>
      <c r="CI144" s="268"/>
      <c r="CJ144" s="269"/>
      <c r="CM144" s="237">
        <f>MAX(I144:AJ144)</f>
        <v>0</v>
      </c>
    </row>
    <row r="145" spans="1:91" ht="16.5">
      <c r="A145" t="s">
        <v>2533</v>
      </c>
      <c r="B145" s="61" t="s">
        <v>1610</v>
      </c>
      <c r="D145" s="213" t="s">
        <v>864</v>
      </c>
      <c r="E145" s="213" t="s">
        <v>819</v>
      </c>
      <c r="G145" s="219" t="s">
        <v>197</v>
      </c>
      <c r="H145" s="390" t="s">
        <v>2356</v>
      </c>
      <c r="I145" s="278">
        <v>0</v>
      </c>
      <c r="J145" s="279">
        <v>0</v>
      </c>
      <c r="K145" s="181">
        <f>+I145</f>
        <v>0</v>
      </c>
      <c r="L145" s="185" t="s">
        <v>1226</v>
      </c>
      <c r="M145" s="222">
        <v>0</v>
      </c>
      <c r="N145" s="224">
        <v>0</v>
      </c>
      <c r="O145" s="223">
        <v>0</v>
      </c>
      <c r="P145" s="224">
        <v>0</v>
      </c>
      <c r="Q145" s="223">
        <v>0</v>
      </c>
      <c r="R145" s="224">
        <v>0</v>
      </c>
      <c r="S145" s="222">
        <v>0</v>
      </c>
      <c r="T145" s="224">
        <v>0</v>
      </c>
      <c r="U145" s="222">
        <v>0</v>
      </c>
      <c r="V145" s="224">
        <v>0</v>
      </c>
      <c r="W145" s="222">
        <v>0</v>
      </c>
      <c r="X145" s="224">
        <v>0</v>
      </c>
      <c r="Y145" s="222">
        <v>0</v>
      </c>
      <c r="Z145" s="224">
        <v>0</v>
      </c>
      <c r="AA145" s="222">
        <v>0</v>
      </c>
      <c r="AB145" s="223">
        <v>0</v>
      </c>
      <c r="AC145" s="437">
        <v>0</v>
      </c>
      <c r="AD145" s="438">
        <v>0</v>
      </c>
      <c r="AE145" s="223">
        <v>0</v>
      </c>
      <c r="AF145" s="224">
        <v>0</v>
      </c>
      <c r="AG145" s="223">
        <v>0</v>
      </c>
      <c r="AH145" s="224">
        <v>0</v>
      </c>
      <c r="AI145" s="222">
        <v>0</v>
      </c>
      <c r="AJ145" s="224">
        <v>0</v>
      </c>
      <c r="AK145" s="261"/>
      <c r="AL145" s="222">
        <v>0</v>
      </c>
      <c r="AM145" s="223">
        <v>0</v>
      </c>
      <c r="AN145" s="222">
        <v>0</v>
      </c>
      <c r="AO145" s="224">
        <v>0</v>
      </c>
      <c r="AP145" s="164">
        <f>+AN145</f>
        <v>0</v>
      </c>
      <c r="AQ145" s="166" t="s">
        <v>1226</v>
      </c>
      <c r="AR145" s="226">
        <v>0</v>
      </c>
      <c r="AS145" s="227">
        <v>0</v>
      </c>
      <c r="AT145" s="164">
        <f>+AR145</f>
        <v>0</v>
      </c>
      <c r="AU145" s="166" t="s">
        <v>1226</v>
      </c>
      <c r="AV145" s="226">
        <v>0</v>
      </c>
      <c r="AW145" s="227">
        <v>0</v>
      </c>
      <c r="AX145" s="392">
        <f>+AV145</f>
        <v>0</v>
      </c>
      <c r="AY145" s="166" t="s">
        <v>1226</v>
      </c>
      <c r="AZ145" s="392">
        <f>+AX145</f>
        <v>0</v>
      </c>
      <c r="BA145" s="166" t="s">
        <v>1226</v>
      </c>
      <c r="BB145" s="392">
        <f>+AZ145</f>
        <v>0</v>
      </c>
      <c r="BC145" s="166" t="s">
        <v>1226</v>
      </c>
      <c r="BD145" s="392">
        <f>+BB145</f>
        <v>0</v>
      </c>
      <c r="BE145" s="166" t="s">
        <v>1226</v>
      </c>
      <c r="BF145" s="392">
        <f>+BD145</f>
        <v>0</v>
      </c>
      <c r="BG145" s="166" t="s">
        <v>1226</v>
      </c>
      <c r="BH145" s="226">
        <v>0</v>
      </c>
      <c r="BI145" s="227">
        <v>0</v>
      </c>
      <c r="BJ145" s="341">
        <v>0</v>
      </c>
      <c r="BK145" s="227">
        <v>0</v>
      </c>
      <c r="BL145" s="181">
        <f t="shared" si="45"/>
        <v>0</v>
      </c>
      <c r="BM145" s="166" t="s">
        <v>1226</v>
      </c>
      <c r="BN145" s="181">
        <f t="shared" si="46"/>
        <v>0</v>
      </c>
      <c r="BO145" s="166" t="s">
        <v>1226</v>
      </c>
      <c r="BP145" s="164">
        <f>+BN145</f>
        <v>0</v>
      </c>
      <c r="BQ145" s="166" t="s">
        <v>1226</v>
      </c>
      <c r="BR145" s="226">
        <v>0</v>
      </c>
      <c r="BS145" s="227">
        <v>0</v>
      </c>
      <c r="BT145" s="262"/>
      <c r="BU145" s="245"/>
      <c r="BV145" s="246"/>
      <c r="BW145" s="245"/>
      <c r="BX145" s="245"/>
      <c r="BY145" s="245"/>
      <c r="BZ145" s="246"/>
      <c r="CA145" s="245"/>
      <c r="CB145" s="246"/>
      <c r="CC145" s="245"/>
      <c r="CD145" s="246"/>
      <c r="CE145" s="245"/>
      <c r="CF145" s="246"/>
      <c r="CG145" s="245"/>
      <c r="CH145" s="246"/>
      <c r="CI145" s="16" t="s">
        <v>361</v>
      </c>
      <c r="CJ145" s="235"/>
      <c r="CK145" s="235"/>
      <c r="CM145" s="237"/>
    </row>
    <row r="146" spans="1:91" ht="16.5">
      <c r="A146" t="s">
        <v>2533</v>
      </c>
      <c r="B146" s="51">
        <v>10186</v>
      </c>
      <c r="D146" s="213" t="s">
        <v>864</v>
      </c>
      <c r="E146" s="213" t="s">
        <v>819</v>
      </c>
      <c r="G146" s="219" t="s">
        <v>197</v>
      </c>
      <c r="H146" s="390" t="s">
        <v>2355</v>
      </c>
      <c r="I146" s="278">
        <v>0</v>
      </c>
      <c r="J146" s="279">
        <v>0</v>
      </c>
      <c r="K146" s="181">
        <f>+I146</f>
        <v>0</v>
      </c>
      <c r="L146" s="426" t="s">
        <v>1226</v>
      </c>
      <c r="M146" s="222">
        <v>0</v>
      </c>
      <c r="N146" s="224">
        <v>0</v>
      </c>
      <c r="O146" s="222">
        <v>0</v>
      </c>
      <c r="P146" s="224">
        <v>0</v>
      </c>
      <c r="Q146" s="223">
        <v>0</v>
      </c>
      <c r="R146" s="224">
        <v>0</v>
      </c>
      <c r="S146" s="222">
        <v>0</v>
      </c>
      <c r="T146" s="224">
        <v>0</v>
      </c>
      <c r="U146" s="222">
        <v>0</v>
      </c>
      <c r="V146" s="224">
        <v>0</v>
      </c>
      <c r="W146" s="222">
        <v>0</v>
      </c>
      <c r="X146" s="224">
        <v>0</v>
      </c>
      <c r="Y146" s="222">
        <v>0</v>
      </c>
      <c r="Z146" s="224">
        <v>0</v>
      </c>
      <c r="AA146" s="222">
        <v>0</v>
      </c>
      <c r="AB146" s="223">
        <v>0</v>
      </c>
      <c r="AC146" s="437">
        <v>0</v>
      </c>
      <c r="AD146" s="438">
        <v>0</v>
      </c>
      <c r="AE146" s="223">
        <v>0</v>
      </c>
      <c r="AF146" s="224">
        <v>0</v>
      </c>
      <c r="AG146" s="223">
        <v>0</v>
      </c>
      <c r="AH146" s="223">
        <v>0</v>
      </c>
      <c r="AI146" s="222">
        <v>0</v>
      </c>
      <c r="AJ146" s="224">
        <v>0</v>
      </c>
      <c r="AK146" s="261"/>
      <c r="AL146" s="222">
        <v>0</v>
      </c>
      <c r="AM146" s="223">
        <v>0</v>
      </c>
      <c r="AN146" s="222">
        <v>0</v>
      </c>
      <c r="AO146" s="224">
        <v>0</v>
      </c>
      <c r="AP146" s="164">
        <f>+AN146</f>
        <v>0</v>
      </c>
      <c r="AQ146" s="166" t="s">
        <v>1226</v>
      </c>
      <c r="AR146" s="341">
        <v>0</v>
      </c>
      <c r="AS146" s="227">
        <v>0</v>
      </c>
      <c r="AT146" s="164">
        <f>+AR146</f>
        <v>0</v>
      </c>
      <c r="AU146" s="166" t="s">
        <v>1226</v>
      </c>
      <c r="AV146" s="226">
        <v>0</v>
      </c>
      <c r="AW146" s="227">
        <v>0</v>
      </c>
      <c r="AX146" s="392">
        <f>+AV146</f>
        <v>0</v>
      </c>
      <c r="AY146" s="166" t="s">
        <v>1226</v>
      </c>
      <c r="AZ146" s="392">
        <f>+AX146</f>
        <v>0</v>
      </c>
      <c r="BA146" s="166" t="s">
        <v>1226</v>
      </c>
      <c r="BB146" s="392">
        <f>+AZ146</f>
        <v>0</v>
      </c>
      <c r="BC146" s="166" t="s">
        <v>1226</v>
      </c>
      <c r="BD146" s="392">
        <f>+BB146</f>
        <v>0</v>
      </c>
      <c r="BE146" s="166" t="s">
        <v>1226</v>
      </c>
      <c r="BF146" s="392">
        <f>+BD146</f>
        <v>0</v>
      </c>
      <c r="BG146" s="166" t="s">
        <v>1226</v>
      </c>
      <c r="BH146" s="226">
        <v>0</v>
      </c>
      <c r="BI146" s="227">
        <v>0</v>
      </c>
      <c r="BJ146" s="341">
        <v>0</v>
      </c>
      <c r="BK146" s="227">
        <v>0</v>
      </c>
      <c r="BL146" s="181">
        <f t="shared" si="45"/>
        <v>0</v>
      </c>
      <c r="BM146" s="166" t="s">
        <v>1226</v>
      </c>
      <c r="BN146" s="181">
        <f t="shared" si="46"/>
        <v>0</v>
      </c>
      <c r="BO146" s="166" t="s">
        <v>1226</v>
      </c>
      <c r="BP146" s="164">
        <f>+BN146</f>
        <v>0</v>
      </c>
      <c r="BQ146" s="166" t="s">
        <v>1226</v>
      </c>
      <c r="BR146" s="226">
        <v>0</v>
      </c>
      <c r="BS146" s="227">
        <v>0</v>
      </c>
      <c r="BT146" s="262"/>
      <c r="BU146" s="245"/>
      <c r="BV146" s="246"/>
      <c r="BW146" s="245"/>
      <c r="BX146" s="245"/>
      <c r="BY146" s="245"/>
      <c r="BZ146" s="246"/>
      <c r="CA146" s="245"/>
      <c r="CB146" s="246"/>
      <c r="CC146" s="245"/>
      <c r="CD146" s="246"/>
      <c r="CE146" s="245"/>
      <c r="CF146" s="246"/>
      <c r="CG146" s="245"/>
      <c r="CH146" s="246"/>
      <c r="CI146" s="247" t="s">
        <v>150</v>
      </c>
      <c r="CJ146" s="235"/>
      <c r="CK146" s="235"/>
      <c r="CM146" s="237"/>
    </row>
    <row r="147" spans="1:91" ht="16.5">
      <c r="A147" t="s">
        <v>2533</v>
      </c>
      <c r="B147" s="61" t="s">
        <v>1610</v>
      </c>
      <c r="D147" s="213" t="s">
        <v>864</v>
      </c>
      <c r="E147" s="213" t="s">
        <v>819</v>
      </c>
      <c r="G147" s="219" t="s">
        <v>197</v>
      </c>
      <c r="H147" s="390" t="s">
        <v>1719</v>
      </c>
      <c r="I147" s="223">
        <v>4</v>
      </c>
      <c r="J147" s="279">
        <v>0</v>
      </c>
      <c r="K147" s="392">
        <f>+M147</f>
        <v>4</v>
      </c>
      <c r="L147" s="166" t="s">
        <v>1226</v>
      </c>
      <c r="M147" s="222">
        <v>4</v>
      </c>
      <c r="N147" s="224">
        <v>0</v>
      </c>
      <c r="O147" s="222">
        <v>3</v>
      </c>
      <c r="P147" s="224">
        <v>0</v>
      </c>
      <c r="Q147" s="222">
        <v>6</v>
      </c>
      <c r="R147" s="224">
        <v>0</v>
      </c>
      <c r="S147" s="222">
        <v>2</v>
      </c>
      <c r="T147" s="224">
        <v>0</v>
      </c>
      <c r="U147" s="223">
        <v>1</v>
      </c>
      <c r="V147" s="224" t="s">
        <v>982</v>
      </c>
      <c r="W147" s="222">
        <v>0</v>
      </c>
      <c r="X147" s="224">
        <v>0</v>
      </c>
      <c r="Y147" s="696">
        <v>0</v>
      </c>
      <c r="Z147" s="224">
        <v>0</v>
      </c>
      <c r="AA147" s="274">
        <v>0</v>
      </c>
      <c r="AB147" s="223">
        <v>0</v>
      </c>
      <c r="AC147" s="437">
        <v>1</v>
      </c>
      <c r="AD147" s="438">
        <v>0</v>
      </c>
      <c r="AE147" s="223">
        <v>0</v>
      </c>
      <c r="AF147" s="224">
        <v>0</v>
      </c>
      <c r="AG147" s="223">
        <v>0</v>
      </c>
      <c r="AH147" s="223">
        <v>0</v>
      </c>
      <c r="AI147" s="222">
        <v>2</v>
      </c>
      <c r="AJ147" s="224">
        <v>0</v>
      </c>
      <c r="AK147" s="261"/>
      <c r="AL147" s="222">
        <v>0</v>
      </c>
      <c r="AM147" s="223">
        <v>0</v>
      </c>
      <c r="AN147" s="222">
        <v>0</v>
      </c>
      <c r="AO147" s="224">
        <v>0</v>
      </c>
      <c r="AP147" s="185">
        <f>+AN147</f>
        <v>0</v>
      </c>
      <c r="AQ147" s="426" t="s">
        <v>1226</v>
      </c>
      <c r="AR147" s="226">
        <v>0</v>
      </c>
      <c r="AS147" s="227">
        <v>0</v>
      </c>
      <c r="AT147" s="236">
        <f>+AR147</f>
        <v>0</v>
      </c>
      <c r="AU147" s="239" t="s">
        <v>1226</v>
      </c>
      <c r="AV147" s="226">
        <v>0</v>
      </c>
      <c r="AW147" s="227">
        <v>0</v>
      </c>
      <c r="AX147" s="392">
        <f>+AZ147</f>
        <v>0</v>
      </c>
      <c r="AY147" s="166" t="s">
        <v>1226</v>
      </c>
      <c r="AZ147" s="392">
        <f>+BB147</f>
        <v>0</v>
      </c>
      <c r="BA147" s="166" t="s">
        <v>1226</v>
      </c>
      <c r="BB147" s="341">
        <v>0</v>
      </c>
      <c r="BC147" s="227">
        <v>0</v>
      </c>
      <c r="BD147" s="392">
        <f>+BF147</f>
        <v>0</v>
      </c>
      <c r="BE147" s="166" t="s">
        <v>1226</v>
      </c>
      <c r="BF147" s="392">
        <f>+BH147</f>
        <v>0</v>
      </c>
      <c r="BG147" s="166" t="s">
        <v>1226</v>
      </c>
      <c r="BH147" s="341">
        <v>0</v>
      </c>
      <c r="BI147" s="227">
        <v>0</v>
      </c>
      <c r="BJ147" s="341">
        <v>0</v>
      </c>
      <c r="BK147" s="227">
        <v>0</v>
      </c>
      <c r="BL147" s="392">
        <f t="shared" si="45"/>
        <v>0</v>
      </c>
      <c r="BM147" s="166" t="s">
        <v>1226</v>
      </c>
      <c r="BN147" s="164">
        <f t="shared" si="46"/>
        <v>0</v>
      </c>
      <c r="BO147" s="166" t="s">
        <v>1226</v>
      </c>
      <c r="BP147" s="164"/>
      <c r="BQ147" s="166"/>
      <c r="BR147" s="249"/>
      <c r="BS147" s="249"/>
      <c r="BT147" s="262"/>
      <c r="BU147" s="245"/>
      <c r="BV147" s="246"/>
      <c r="BW147" s="245"/>
      <c r="BX147" s="245"/>
      <c r="BY147" s="245"/>
      <c r="BZ147" s="246"/>
      <c r="CA147" s="245"/>
      <c r="CB147" s="246"/>
      <c r="CC147" s="245"/>
      <c r="CD147" s="246"/>
      <c r="CE147" s="245"/>
      <c r="CF147" s="246"/>
      <c r="CG147" s="245"/>
      <c r="CH147" s="246"/>
      <c r="CI147" s="268" t="s">
        <v>28</v>
      </c>
      <c r="CJ147" s="269"/>
      <c r="CM147" s="237">
        <f>MAX(I147:AJ147)</f>
        <v>6</v>
      </c>
    </row>
    <row r="148" spans="1:91" ht="16.5">
      <c r="A148" t="s">
        <v>2533</v>
      </c>
      <c r="B148" s="213">
        <v>10076</v>
      </c>
      <c r="D148" s="213" t="s">
        <v>864</v>
      </c>
      <c r="E148" s="213" t="s">
        <v>819</v>
      </c>
      <c r="G148" s="219" t="s">
        <v>197</v>
      </c>
      <c r="H148" s="390" t="s">
        <v>1721</v>
      </c>
      <c r="I148" s="222">
        <v>33</v>
      </c>
      <c r="J148" s="224">
        <v>0</v>
      </c>
      <c r="K148" s="392">
        <f>+M148</f>
        <v>26</v>
      </c>
      <c r="L148" s="166" t="s">
        <v>1226</v>
      </c>
      <c r="M148" s="222">
        <v>26</v>
      </c>
      <c r="N148" s="224">
        <v>0</v>
      </c>
      <c r="O148" s="222">
        <v>40</v>
      </c>
      <c r="P148" s="224">
        <v>0</v>
      </c>
      <c r="Q148" s="223">
        <v>42</v>
      </c>
      <c r="R148" s="224">
        <v>0</v>
      </c>
      <c r="S148" s="222">
        <v>40</v>
      </c>
      <c r="T148" s="224">
        <v>0</v>
      </c>
      <c r="U148" s="222">
        <v>30</v>
      </c>
      <c r="V148" s="224">
        <v>0</v>
      </c>
      <c r="W148" s="222">
        <v>30</v>
      </c>
      <c r="X148" s="224">
        <v>0</v>
      </c>
      <c r="Y148" s="185">
        <f>+W148</f>
        <v>30</v>
      </c>
      <c r="Z148" s="426" t="s">
        <v>1226</v>
      </c>
      <c r="AA148" s="185">
        <f>+Y148</f>
        <v>30</v>
      </c>
      <c r="AB148" s="185" t="s">
        <v>1226</v>
      </c>
      <c r="AC148" s="437">
        <v>13</v>
      </c>
      <c r="AD148" s="438">
        <v>0</v>
      </c>
      <c r="AE148" s="223">
        <v>27</v>
      </c>
      <c r="AF148" s="224">
        <v>0</v>
      </c>
      <c r="AG148" s="223">
        <v>29</v>
      </c>
      <c r="AH148" s="223">
        <v>0</v>
      </c>
      <c r="AI148" s="222">
        <v>30</v>
      </c>
      <c r="AJ148" s="224">
        <v>0</v>
      </c>
      <c r="AK148" s="261"/>
      <c r="AL148" s="222">
        <v>49</v>
      </c>
      <c r="AM148" s="223"/>
      <c r="AN148" s="222">
        <v>41</v>
      </c>
      <c r="AO148" s="224">
        <v>0</v>
      </c>
      <c r="AP148" s="185">
        <f>+AN148</f>
        <v>41</v>
      </c>
      <c r="AQ148" s="426" t="s">
        <v>1226</v>
      </c>
      <c r="AR148" s="226">
        <v>41</v>
      </c>
      <c r="AS148" s="227">
        <v>0</v>
      </c>
      <c r="AT148" s="392">
        <f>+AV148</f>
        <v>40</v>
      </c>
      <c r="AU148" s="239" t="s">
        <v>1226</v>
      </c>
      <c r="AV148" s="226">
        <v>40</v>
      </c>
      <c r="AW148" s="227">
        <v>0</v>
      </c>
      <c r="AX148" s="392">
        <f>+AZ148</f>
        <v>34</v>
      </c>
      <c r="AY148" s="166" t="s">
        <v>1226</v>
      </c>
      <c r="AZ148" s="392">
        <f>+BB148</f>
        <v>34</v>
      </c>
      <c r="BA148" s="166" t="s">
        <v>1226</v>
      </c>
      <c r="BB148" s="392">
        <f>+BD148</f>
        <v>34</v>
      </c>
      <c r="BC148" s="239" t="s">
        <v>1226</v>
      </c>
      <c r="BD148" s="799">
        <f>+BF148</f>
        <v>34</v>
      </c>
      <c r="BE148" s="54"/>
      <c r="BF148" s="799">
        <f>+BH148</f>
        <v>34</v>
      </c>
      <c r="BG148" s="54"/>
      <c r="BH148" s="153">
        <v>34</v>
      </c>
      <c r="BI148" s="54">
        <v>0</v>
      </c>
      <c r="BJ148" s="341">
        <v>34</v>
      </c>
      <c r="BK148" s="227"/>
      <c r="BL148" s="392">
        <f t="shared" si="45"/>
        <v>34</v>
      </c>
      <c r="BM148" s="166" t="s">
        <v>1226</v>
      </c>
      <c r="BN148" s="392">
        <f t="shared" si="46"/>
        <v>34</v>
      </c>
      <c r="BO148" s="166" t="s">
        <v>1226</v>
      </c>
      <c r="BP148" s="164"/>
      <c r="BQ148" s="166"/>
      <c r="BR148" s="249"/>
      <c r="BS148" s="239"/>
      <c r="BT148" s="262"/>
      <c r="BU148" s="245"/>
      <c r="BV148" s="246"/>
      <c r="BW148" s="245"/>
      <c r="BX148" s="245"/>
      <c r="BY148" s="245"/>
      <c r="BZ148" s="246"/>
      <c r="CA148" s="245"/>
      <c r="CB148" s="246"/>
      <c r="CC148" s="245"/>
      <c r="CD148" s="246"/>
      <c r="CE148" s="245">
        <v>20</v>
      </c>
      <c r="CF148" s="246"/>
      <c r="CG148" s="245"/>
      <c r="CH148" s="246"/>
      <c r="CI148" s="247" t="s">
        <v>150</v>
      </c>
      <c r="CJ148" s="235" t="s">
        <v>385</v>
      </c>
      <c r="CK148" s="235"/>
      <c r="CM148" s="237">
        <f>MAX(I148:AJ148)</f>
        <v>42</v>
      </c>
    </row>
    <row r="149" spans="1:91" ht="16.5">
      <c r="A149" t="s">
        <v>2533</v>
      </c>
      <c r="B149" s="213">
        <v>10005</v>
      </c>
      <c r="D149" s="213" t="s">
        <v>864</v>
      </c>
      <c r="E149" s="213" t="s">
        <v>871</v>
      </c>
      <c r="G149" s="219" t="s">
        <v>197</v>
      </c>
      <c r="H149" s="390" t="s">
        <v>1725</v>
      </c>
      <c r="I149" s="223">
        <v>0</v>
      </c>
      <c r="J149" s="224">
        <v>1</v>
      </c>
      <c r="K149" s="392">
        <f>+M149</f>
        <v>0</v>
      </c>
      <c r="L149" s="166" t="s">
        <v>1226</v>
      </c>
      <c r="M149" s="222">
        <v>0</v>
      </c>
      <c r="N149" s="224">
        <v>0</v>
      </c>
      <c r="O149" s="222">
        <v>0</v>
      </c>
      <c r="P149" s="224">
        <v>0</v>
      </c>
      <c r="Q149" s="222">
        <v>0</v>
      </c>
      <c r="R149" s="223">
        <v>0</v>
      </c>
      <c r="S149" s="222">
        <v>0</v>
      </c>
      <c r="T149" s="224">
        <v>0</v>
      </c>
      <c r="U149" s="223">
        <v>0</v>
      </c>
      <c r="V149" s="223">
        <v>0</v>
      </c>
      <c r="W149" s="222">
        <v>0</v>
      </c>
      <c r="X149" s="224">
        <v>0</v>
      </c>
      <c r="Y149" s="164">
        <f>+W149</f>
        <v>0</v>
      </c>
      <c r="Z149" s="166" t="s">
        <v>1226</v>
      </c>
      <c r="AA149" s="236">
        <f>+Y149</f>
        <v>0</v>
      </c>
      <c r="AB149" s="249" t="s">
        <v>1226</v>
      </c>
      <c r="AC149" s="439">
        <v>2</v>
      </c>
      <c r="AD149" s="440">
        <v>3</v>
      </c>
      <c r="AE149" s="223">
        <v>0</v>
      </c>
      <c r="AF149" s="224">
        <v>0</v>
      </c>
      <c r="AG149" s="164">
        <f>+AI149</f>
        <v>0</v>
      </c>
      <c r="AH149" s="164" t="s">
        <v>1226</v>
      </c>
      <c r="AI149" s="222">
        <v>0</v>
      </c>
      <c r="AJ149" s="224">
        <v>0</v>
      </c>
      <c r="AK149" s="261">
        <v>42272</v>
      </c>
      <c r="AL149" s="222">
        <v>2</v>
      </c>
      <c r="AM149" s="223">
        <v>0</v>
      </c>
      <c r="AN149" s="222">
        <v>1</v>
      </c>
      <c r="AO149" s="224">
        <v>0</v>
      </c>
      <c r="AP149" s="185">
        <v>0</v>
      </c>
      <c r="AQ149" s="426" t="s">
        <v>1226</v>
      </c>
      <c r="AR149" s="226">
        <v>0</v>
      </c>
      <c r="AS149" s="227">
        <v>0</v>
      </c>
      <c r="AT149" s="226">
        <v>0</v>
      </c>
      <c r="AU149" s="241">
        <v>1</v>
      </c>
      <c r="AV149" s="226">
        <v>1</v>
      </c>
      <c r="AW149" s="227">
        <v>0</v>
      </c>
      <c r="AX149" s="392">
        <f>+AZ149</f>
        <v>0</v>
      </c>
      <c r="AY149" s="166" t="s">
        <v>1226</v>
      </c>
      <c r="AZ149" s="392">
        <v>0</v>
      </c>
      <c r="BA149" s="166" t="s">
        <v>1226</v>
      </c>
      <c r="BB149" s="815">
        <v>0</v>
      </c>
      <c r="BC149" s="246">
        <v>0</v>
      </c>
      <c r="BD149" s="392">
        <v>0</v>
      </c>
      <c r="BE149" s="166" t="s">
        <v>1226</v>
      </c>
      <c r="BF149" s="392">
        <f>+BH149</f>
        <v>0</v>
      </c>
      <c r="BG149" s="166" t="s">
        <v>1226</v>
      </c>
      <c r="BH149" s="245">
        <v>0</v>
      </c>
      <c r="BI149" s="246">
        <v>0</v>
      </c>
      <c r="BJ149" s="341">
        <v>0</v>
      </c>
      <c r="BK149" s="241">
        <v>1</v>
      </c>
      <c r="BL149" s="392" t="s">
        <v>1226</v>
      </c>
      <c r="BM149" s="166">
        <f>+BK149</f>
        <v>1</v>
      </c>
      <c r="BN149" s="392" t="str">
        <f t="shared" si="46"/>
        <v>nd</v>
      </c>
      <c r="BO149" s="166">
        <f>+BM149</f>
        <v>1</v>
      </c>
      <c r="BP149" s="164"/>
      <c r="BQ149" s="166"/>
      <c r="BR149" s="249"/>
      <c r="BS149" s="239"/>
      <c r="BT149" s="262" t="s">
        <v>348</v>
      </c>
      <c r="BU149" s="245"/>
      <c r="BV149" s="246"/>
      <c r="BW149" s="245"/>
      <c r="BX149" s="245"/>
      <c r="BY149" s="245"/>
      <c r="BZ149" s="246"/>
      <c r="CA149" s="245"/>
      <c r="CB149" s="246"/>
      <c r="CC149" s="245"/>
      <c r="CD149" s="246"/>
      <c r="CE149" s="245"/>
      <c r="CF149" s="246"/>
      <c r="CG149" s="245"/>
      <c r="CH149" s="246"/>
      <c r="CI149" s="268" t="s">
        <v>436</v>
      </c>
      <c r="CJ149" s="248"/>
      <c r="CK149" s="235"/>
      <c r="CM149" s="237">
        <f>MAX(I149:AJ149)</f>
        <v>3</v>
      </c>
    </row>
    <row r="150" spans="1:91" ht="16.5">
      <c r="A150" t="s">
        <v>2533</v>
      </c>
      <c r="B150" s="51">
        <v>10153</v>
      </c>
      <c r="D150" s="213" t="s">
        <v>864</v>
      </c>
      <c r="E150" s="213" t="s">
        <v>819</v>
      </c>
      <c r="G150" s="219" t="s">
        <v>197</v>
      </c>
      <c r="H150" s="390" t="s">
        <v>2353</v>
      </c>
      <c r="I150" s="274">
        <v>1</v>
      </c>
      <c r="J150" s="279">
        <v>0</v>
      </c>
      <c r="K150" s="181">
        <v>0</v>
      </c>
      <c r="L150" s="426" t="s">
        <v>1226</v>
      </c>
      <c r="M150" s="222">
        <v>0</v>
      </c>
      <c r="N150" s="224">
        <v>0</v>
      </c>
      <c r="O150" s="278">
        <v>1</v>
      </c>
      <c r="P150" s="279">
        <v>0</v>
      </c>
      <c r="Q150" s="181">
        <f>+O150</f>
        <v>1</v>
      </c>
      <c r="R150" s="185" t="s">
        <v>1226</v>
      </c>
      <c r="S150" s="222">
        <v>2</v>
      </c>
      <c r="T150" s="224">
        <v>0</v>
      </c>
      <c r="U150" s="223">
        <v>0</v>
      </c>
      <c r="V150" s="223">
        <v>0</v>
      </c>
      <c r="W150" s="222">
        <v>0</v>
      </c>
      <c r="X150" s="224">
        <v>0</v>
      </c>
      <c r="Y150" s="223">
        <v>1</v>
      </c>
      <c r="Z150" s="224">
        <v>0</v>
      </c>
      <c r="AA150" s="223">
        <v>2</v>
      </c>
      <c r="AB150" s="223">
        <v>4</v>
      </c>
      <c r="AC150" s="437">
        <v>2</v>
      </c>
      <c r="AD150" s="438">
        <v>4</v>
      </c>
      <c r="AE150" s="164">
        <f>+AC150</f>
        <v>2</v>
      </c>
      <c r="AF150" s="166">
        <f>+AH150</f>
        <v>4</v>
      </c>
      <c r="AG150" s="274">
        <v>2</v>
      </c>
      <c r="AH150" s="224">
        <v>4</v>
      </c>
      <c r="AI150" s="223">
        <v>0</v>
      </c>
      <c r="AJ150" s="224">
        <v>0</v>
      </c>
      <c r="AK150" s="261"/>
      <c r="AL150" s="222">
        <v>0</v>
      </c>
      <c r="AM150" s="223">
        <v>0</v>
      </c>
      <c r="AN150" s="222">
        <v>0</v>
      </c>
      <c r="AO150" s="224">
        <v>0</v>
      </c>
      <c r="AP150" s="164">
        <f>+AN150</f>
        <v>0</v>
      </c>
      <c r="AQ150" s="166" t="s">
        <v>1226</v>
      </c>
      <c r="AR150" s="226">
        <v>0</v>
      </c>
      <c r="AS150" s="227">
        <v>0</v>
      </c>
      <c r="AT150" s="164">
        <f>+AR150</f>
        <v>0</v>
      </c>
      <c r="AU150" s="166" t="s">
        <v>1226</v>
      </c>
      <c r="AV150" s="226">
        <v>0</v>
      </c>
      <c r="AW150" s="227">
        <v>0</v>
      </c>
      <c r="AX150" s="392">
        <f t="shared" ref="AX150:AX157" si="49">+AV150</f>
        <v>0</v>
      </c>
      <c r="AY150" s="166" t="s">
        <v>1226</v>
      </c>
      <c r="AZ150" s="392">
        <f t="shared" ref="AZ150:AZ157" si="50">+AX150</f>
        <v>0</v>
      </c>
      <c r="BA150" s="166" t="s">
        <v>1226</v>
      </c>
      <c r="BB150" s="392">
        <f>+AZ150</f>
        <v>0</v>
      </c>
      <c r="BC150" s="166" t="s">
        <v>1226</v>
      </c>
      <c r="BD150" s="392">
        <f t="shared" ref="BD150:BD157" si="51">+BB150</f>
        <v>0</v>
      </c>
      <c r="BE150" s="166" t="s">
        <v>1226</v>
      </c>
      <c r="BF150" s="392">
        <f t="shared" ref="BF150:BF157" si="52">+BD150</f>
        <v>0</v>
      </c>
      <c r="BG150" s="166" t="s">
        <v>1226</v>
      </c>
      <c r="BH150" s="226">
        <v>0</v>
      </c>
      <c r="BI150" s="227">
        <v>0</v>
      </c>
      <c r="BJ150" s="341">
        <v>0</v>
      </c>
      <c r="BK150" s="227">
        <v>0</v>
      </c>
      <c r="BL150" s="181">
        <f t="shared" ref="BL150:BL181" si="53">+BJ150</f>
        <v>0</v>
      </c>
      <c r="BM150" s="166" t="s">
        <v>1226</v>
      </c>
      <c r="BN150" s="181">
        <f t="shared" si="46"/>
        <v>0</v>
      </c>
      <c r="BO150" s="166" t="s">
        <v>1226</v>
      </c>
      <c r="BP150" s="164">
        <f>+BN150</f>
        <v>0</v>
      </c>
      <c r="BQ150" s="166" t="s">
        <v>1226</v>
      </c>
      <c r="BR150" s="226">
        <v>0</v>
      </c>
      <c r="BS150" s="227">
        <v>0</v>
      </c>
      <c r="BT150" s="262"/>
      <c r="BU150" s="245"/>
      <c r="BV150" s="246"/>
      <c r="BW150" s="245"/>
      <c r="BX150" s="245"/>
      <c r="BY150" s="245"/>
      <c r="BZ150" s="246"/>
      <c r="CA150" s="245"/>
      <c r="CB150" s="246"/>
      <c r="CC150" s="245"/>
      <c r="CD150" s="246"/>
      <c r="CE150" s="245"/>
      <c r="CF150" s="246"/>
      <c r="CG150" s="245"/>
      <c r="CH150" s="246"/>
      <c r="CI150" s="103" t="s">
        <v>2354</v>
      </c>
      <c r="CJ150" s="235"/>
      <c r="CK150" s="235"/>
      <c r="CM150" s="237"/>
    </row>
    <row r="151" spans="1:91" ht="16.5">
      <c r="A151" t="s">
        <v>2533</v>
      </c>
      <c r="B151" s="51">
        <v>10165</v>
      </c>
      <c r="D151" s="213" t="s">
        <v>864</v>
      </c>
      <c r="E151" s="213" t="s">
        <v>819</v>
      </c>
      <c r="G151" s="219" t="s">
        <v>197</v>
      </c>
      <c r="H151" s="390" t="s">
        <v>2351</v>
      </c>
      <c r="I151" s="274">
        <v>0</v>
      </c>
      <c r="J151" s="279">
        <v>0</v>
      </c>
      <c r="K151" s="181">
        <f>+I151</f>
        <v>0</v>
      </c>
      <c r="L151" s="426" t="s">
        <v>1226</v>
      </c>
      <c r="M151" s="222">
        <v>0</v>
      </c>
      <c r="N151" s="224">
        <v>0</v>
      </c>
      <c r="O151" s="222">
        <v>0</v>
      </c>
      <c r="P151" s="224">
        <v>0</v>
      </c>
      <c r="Q151" s="222">
        <v>0</v>
      </c>
      <c r="R151" s="223">
        <v>0</v>
      </c>
      <c r="S151" s="222">
        <v>0</v>
      </c>
      <c r="T151" s="224">
        <v>0</v>
      </c>
      <c r="U151" s="223">
        <v>0</v>
      </c>
      <c r="V151" s="223">
        <v>0</v>
      </c>
      <c r="W151" s="222">
        <v>0</v>
      </c>
      <c r="X151" s="224">
        <v>0</v>
      </c>
      <c r="Y151" s="222">
        <v>0</v>
      </c>
      <c r="Z151" s="224">
        <v>0</v>
      </c>
      <c r="AA151" s="223">
        <v>0</v>
      </c>
      <c r="AB151" s="223">
        <v>0</v>
      </c>
      <c r="AC151" s="437">
        <v>0</v>
      </c>
      <c r="AD151" s="438">
        <v>0</v>
      </c>
      <c r="AE151" s="223">
        <v>0</v>
      </c>
      <c r="AF151" s="224">
        <v>0</v>
      </c>
      <c r="AG151" s="223">
        <v>0</v>
      </c>
      <c r="AH151" s="224">
        <v>0</v>
      </c>
      <c r="AI151" s="223">
        <v>0</v>
      </c>
      <c r="AJ151" s="224">
        <v>0</v>
      </c>
      <c r="AK151" s="261"/>
      <c r="AL151" s="222">
        <v>0</v>
      </c>
      <c r="AM151" s="224">
        <v>0</v>
      </c>
      <c r="AN151" s="222">
        <v>0</v>
      </c>
      <c r="AO151" s="224">
        <v>0</v>
      </c>
      <c r="AP151" s="185">
        <f>+AN151</f>
        <v>0</v>
      </c>
      <c r="AQ151" s="426" t="s">
        <v>1226</v>
      </c>
      <c r="AR151" s="223">
        <v>0</v>
      </c>
      <c r="AS151" s="224">
        <v>0</v>
      </c>
      <c r="AT151" s="223">
        <v>0</v>
      </c>
      <c r="AU151" s="224">
        <v>0</v>
      </c>
      <c r="AV151" s="226">
        <v>0</v>
      </c>
      <c r="AW151" s="227">
        <v>0</v>
      </c>
      <c r="AX151" s="181">
        <f t="shared" si="49"/>
        <v>0</v>
      </c>
      <c r="AY151" s="426" t="s">
        <v>1226</v>
      </c>
      <c r="AZ151" s="181">
        <f t="shared" si="50"/>
        <v>0</v>
      </c>
      <c r="BA151" s="426" t="s">
        <v>1226</v>
      </c>
      <c r="BB151" s="341">
        <v>1</v>
      </c>
      <c r="BC151" s="227">
        <v>0</v>
      </c>
      <c r="BD151" s="181">
        <f t="shared" si="51"/>
        <v>1</v>
      </c>
      <c r="BE151" s="426" t="s">
        <v>1226</v>
      </c>
      <c r="BF151" s="181">
        <f t="shared" si="52"/>
        <v>1</v>
      </c>
      <c r="BG151" s="426" t="s">
        <v>1226</v>
      </c>
      <c r="BH151" s="153">
        <v>1</v>
      </c>
      <c r="BI151" s="54">
        <v>0</v>
      </c>
      <c r="BJ151" s="341">
        <v>1</v>
      </c>
      <c r="BK151" s="227">
        <v>0</v>
      </c>
      <c r="BL151" s="181">
        <f t="shared" si="53"/>
        <v>1</v>
      </c>
      <c r="BM151" s="426" t="s">
        <v>1226</v>
      </c>
      <c r="BN151" s="181">
        <f t="shared" si="46"/>
        <v>1</v>
      </c>
      <c r="BO151" s="426" t="s">
        <v>1226</v>
      </c>
      <c r="BP151" s="185">
        <f>+BN151</f>
        <v>1</v>
      </c>
      <c r="BQ151" s="426" t="s">
        <v>1226</v>
      </c>
      <c r="BR151" s="226">
        <v>2</v>
      </c>
      <c r="BS151" s="227">
        <v>0</v>
      </c>
      <c r="BT151" s="262"/>
      <c r="BU151" s="245"/>
      <c r="BV151" s="246"/>
      <c r="BW151" s="245"/>
      <c r="BX151" s="245"/>
      <c r="BY151" s="245"/>
      <c r="BZ151" s="246"/>
      <c r="CA151" s="245"/>
      <c r="CB151" s="246"/>
      <c r="CC151" s="245"/>
      <c r="CD151" s="246"/>
      <c r="CE151" s="245"/>
      <c r="CF151" s="246"/>
      <c r="CG151" s="245"/>
      <c r="CH151" s="246"/>
      <c r="CI151" s="247" t="s">
        <v>150</v>
      </c>
      <c r="CJ151" s="235"/>
      <c r="CK151" s="235"/>
      <c r="CM151" s="237"/>
    </row>
    <row r="152" spans="1:91" ht="16.5">
      <c r="A152" t="s">
        <v>2533</v>
      </c>
      <c r="B152" s="213">
        <v>10007</v>
      </c>
      <c r="D152" s="213" t="s">
        <v>864</v>
      </c>
      <c r="E152" s="213" t="s">
        <v>819</v>
      </c>
      <c r="G152" s="219" t="s">
        <v>197</v>
      </c>
      <c r="H152" s="390" t="s">
        <v>1729</v>
      </c>
      <c r="I152" s="223">
        <v>0</v>
      </c>
      <c r="J152" s="224">
        <v>0</v>
      </c>
      <c r="K152" s="238">
        <v>0</v>
      </c>
      <c r="L152" s="239" t="s">
        <v>1226</v>
      </c>
      <c r="M152" s="222">
        <v>0</v>
      </c>
      <c r="N152" s="224">
        <v>0</v>
      </c>
      <c r="O152" s="222">
        <v>0</v>
      </c>
      <c r="P152" s="224">
        <v>0</v>
      </c>
      <c r="Q152" s="222">
        <v>0</v>
      </c>
      <c r="R152" s="223">
        <v>0</v>
      </c>
      <c r="S152" s="222">
        <v>0</v>
      </c>
      <c r="T152" s="224">
        <v>0</v>
      </c>
      <c r="U152" s="223">
        <v>4</v>
      </c>
      <c r="V152" s="223">
        <v>0</v>
      </c>
      <c r="W152" s="222">
        <v>5</v>
      </c>
      <c r="X152" s="224">
        <v>0</v>
      </c>
      <c r="Y152" s="223">
        <v>3</v>
      </c>
      <c r="Z152" s="224">
        <v>0</v>
      </c>
      <c r="AA152" s="164">
        <v>2</v>
      </c>
      <c r="AB152" s="239" t="s">
        <v>1226</v>
      </c>
      <c r="AC152" s="437">
        <v>5</v>
      </c>
      <c r="AD152" s="438">
        <v>0</v>
      </c>
      <c r="AE152" s="223">
        <v>19</v>
      </c>
      <c r="AF152" s="224">
        <v>0</v>
      </c>
      <c r="AG152" s="185">
        <f>+AI152</f>
        <v>22</v>
      </c>
      <c r="AH152" s="185" t="s">
        <v>1226</v>
      </c>
      <c r="AI152" s="278">
        <v>22</v>
      </c>
      <c r="AJ152" s="279">
        <v>0</v>
      </c>
      <c r="AK152" s="261"/>
      <c r="AL152" s="222">
        <v>20</v>
      </c>
      <c r="AM152" s="223">
        <v>1</v>
      </c>
      <c r="AN152" s="222">
        <v>10</v>
      </c>
      <c r="AO152" s="224">
        <v>1</v>
      </c>
      <c r="AP152" s="185">
        <f>+AR152</f>
        <v>8</v>
      </c>
      <c r="AQ152" s="426" t="s">
        <v>1226</v>
      </c>
      <c r="AR152" s="226">
        <v>8</v>
      </c>
      <c r="AS152" s="227">
        <v>0</v>
      </c>
      <c r="AT152" s="164">
        <f>+AR152</f>
        <v>8</v>
      </c>
      <c r="AU152" s="239" t="s">
        <v>1226</v>
      </c>
      <c r="AV152" s="226">
        <v>9</v>
      </c>
      <c r="AW152" s="227">
        <v>0</v>
      </c>
      <c r="AX152" s="392">
        <f t="shared" si="49"/>
        <v>9</v>
      </c>
      <c r="AY152" s="166" t="s">
        <v>1226</v>
      </c>
      <c r="AZ152" s="392">
        <f t="shared" si="50"/>
        <v>9</v>
      </c>
      <c r="BA152" s="166" t="s">
        <v>1226</v>
      </c>
      <c r="BB152" s="392">
        <f>+AZ152</f>
        <v>9</v>
      </c>
      <c r="BC152" s="166" t="s">
        <v>1226</v>
      </c>
      <c r="BD152" s="392">
        <f t="shared" si="51"/>
        <v>9</v>
      </c>
      <c r="BE152" s="166" t="s">
        <v>1226</v>
      </c>
      <c r="BF152" s="392">
        <f t="shared" si="52"/>
        <v>9</v>
      </c>
      <c r="BG152" s="166" t="s">
        <v>1226</v>
      </c>
      <c r="BH152" s="226">
        <v>9</v>
      </c>
      <c r="BI152" s="226">
        <v>0</v>
      </c>
      <c r="BJ152" s="341">
        <v>11</v>
      </c>
      <c r="BK152" s="227">
        <v>0</v>
      </c>
      <c r="BL152" s="392">
        <f t="shared" si="53"/>
        <v>11</v>
      </c>
      <c r="BM152" s="166" t="s">
        <v>1226</v>
      </c>
      <c r="BN152" s="392">
        <f t="shared" si="46"/>
        <v>11</v>
      </c>
      <c r="BO152" s="166" t="s">
        <v>1226</v>
      </c>
      <c r="BP152" s="164"/>
      <c r="BQ152" s="166"/>
      <c r="BR152" s="249"/>
      <c r="BS152" s="239"/>
      <c r="BT152" s="262"/>
      <c r="BU152" s="245"/>
      <c r="BV152" s="246"/>
      <c r="BW152" s="245"/>
      <c r="BX152" s="245"/>
      <c r="BY152" s="245"/>
      <c r="BZ152" s="246"/>
      <c r="CA152" s="245"/>
      <c r="CB152" s="246"/>
      <c r="CC152" s="245"/>
      <c r="CD152" s="246"/>
      <c r="CE152" s="245">
        <v>2</v>
      </c>
      <c r="CF152" s="246"/>
      <c r="CG152" s="245"/>
      <c r="CH152" s="246"/>
      <c r="CI152" s="247" t="s">
        <v>150</v>
      </c>
      <c r="CJ152" s="235" t="s">
        <v>381</v>
      </c>
      <c r="CK152" s="235"/>
      <c r="CM152" s="237">
        <f>MAX(I152:AJ152)</f>
        <v>22</v>
      </c>
    </row>
    <row r="153" spans="1:91" ht="16.5">
      <c r="A153" t="s">
        <v>2533</v>
      </c>
      <c r="B153" s="51">
        <v>10164</v>
      </c>
      <c r="D153" s="213" t="s">
        <v>864</v>
      </c>
      <c r="E153" s="213" t="s">
        <v>819</v>
      </c>
      <c r="G153" s="219" t="s">
        <v>197</v>
      </c>
      <c r="H153" s="390" t="s">
        <v>2435</v>
      </c>
      <c r="I153" s="223" t="s">
        <v>52</v>
      </c>
      <c r="J153" s="224">
        <v>0</v>
      </c>
      <c r="K153" s="222" t="s">
        <v>52</v>
      </c>
      <c r="L153" s="224">
        <v>0</v>
      </c>
      <c r="M153" s="222" t="s">
        <v>52</v>
      </c>
      <c r="N153" s="224">
        <v>0</v>
      </c>
      <c r="O153" s="222" t="s">
        <v>52</v>
      </c>
      <c r="P153" s="224">
        <v>0</v>
      </c>
      <c r="Q153" s="222">
        <v>0</v>
      </c>
      <c r="R153" s="223">
        <v>0</v>
      </c>
      <c r="S153" s="222">
        <v>0</v>
      </c>
      <c r="T153" s="224">
        <v>0</v>
      </c>
      <c r="U153" s="223">
        <v>0</v>
      </c>
      <c r="V153" s="223">
        <v>0</v>
      </c>
      <c r="W153" s="222">
        <v>0</v>
      </c>
      <c r="X153" s="224">
        <v>0</v>
      </c>
      <c r="Y153" s="223">
        <v>0</v>
      </c>
      <c r="Z153" s="224">
        <v>0</v>
      </c>
      <c r="AA153" s="223">
        <v>0</v>
      </c>
      <c r="AB153" s="223">
        <v>0</v>
      </c>
      <c r="AC153" s="437">
        <v>0</v>
      </c>
      <c r="AD153" s="438">
        <v>0</v>
      </c>
      <c r="AE153" s="223">
        <v>0</v>
      </c>
      <c r="AF153" s="224">
        <v>0</v>
      </c>
      <c r="AG153" s="223">
        <v>0</v>
      </c>
      <c r="AH153" s="223">
        <v>0</v>
      </c>
      <c r="AI153" s="222">
        <v>0</v>
      </c>
      <c r="AJ153" s="224">
        <v>0</v>
      </c>
      <c r="AK153" s="261"/>
      <c r="AL153" s="222">
        <v>0</v>
      </c>
      <c r="AM153" s="223">
        <v>0</v>
      </c>
      <c r="AN153" s="222">
        <v>0</v>
      </c>
      <c r="AO153" s="224">
        <v>0</v>
      </c>
      <c r="AP153" s="181">
        <v>0</v>
      </c>
      <c r="AQ153" s="426" t="s">
        <v>1226</v>
      </c>
      <c r="AR153" s="226">
        <v>0</v>
      </c>
      <c r="AS153" s="227">
        <v>0</v>
      </c>
      <c r="AT153" s="226">
        <v>0</v>
      </c>
      <c r="AU153" s="227">
        <v>0</v>
      </c>
      <c r="AV153" s="226">
        <v>0</v>
      </c>
      <c r="AW153" s="227">
        <v>0</v>
      </c>
      <c r="AX153" s="392">
        <f t="shared" si="49"/>
        <v>0</v>
      </c>
      <c r="AY153" s="166" t="s">
        <v>1226</v>
      </c>
      <c r="AZ153" s="392">
        <f t="shared" si="50"/>
        <v>0</v>
      </c>
      <c r="BA153" s="166" t="s">
        <v>1226</v>
      </c>
      <c r="BB153" s="392">
        <f>+AZ153</f>
        <v>0</v>
      </c>
      <c r="BC153" s="166" t="s">
        <v>1226</v>
      </c>
      <c r="BD153" s="392">
        <f t="shared" si="51"/>
        <v>0</v>
      </c>
      <c r="BE153" s="166" t="s">
        <v>1226</v>
      </c>
      <c r="BF153" s="392">
        <f t="shared" si="52"/>
        <v>0</v>
      </c>
      <c r="BG153" s="166" t="s">
        <v>1226</v>
      </c>
      <c r="BH153" s="226">
        <v>0</v>
      </c>
      <c r="BI153" s="227">
        <v>0</v>
      </c>
      <c r="BJ153" s="341">
        <v>0</v>
      </c>
      <c r="BK153" s="227">
        <v>0</v>
      </c>
      <c r="BL153" s="392">
        <f t="shared" si="53"/>
        <v>0</v>
      </c>
      <c r="BM153" s="166" t="s">
        <v>1226</v>
      </c>
      <c r="BN153" s="392">
        <f t="shared" si="46"/>
        <v>0</v>
      </c>
      <c r="BO153" s="166" t="s">
        <v>1226</v>
      </c>
      <c r="BP153" s="164"/>
      <c r="BQ153" s="166"/>
      <c r="BR153" s="226">
        <v>0</v>
      </c>
      <c r="BS153" s="227">
        <v>0</v>
      </c>
      <c r="BT153" s="262"/>
      <c r="BU153" s="245"/>
      <c r="BV153" s="246"/>
      <c r="BW153" s="245"/>
      <c r="BX153" s="245"/>
      <c r="BY153" s="245"/>
      <c r="BZ153" s="246"/>
      <c r="CA153" s="245"/>
      <c r="CB153" s="246"/>
      <c r="CC153" s="245"/>
      <c r="CD153" s="246"/>
      <c r="CE153" s="245"/>
      <c r="CF153" s="246"/>
      <c r="CG153" s="245"/>
      <c r="CH153" s="246"/>
      <c r="CI153" s="247" t="s">
        <v>150</v>
      </c>
      <c r="CJ153" s="235"/>
      <c r="CK153" s="235"/>
      <c r="CM153" s="237"/>
    </row>
    <row r="154" spans="1:91" ht="16.5">
      <c r="A154" t="s">
        <v>2533</v>
      </c>
      <c r="B154" s="51">
        <v>10167</v>
      </c>
      <c r="D154" s="213" t="s">
        <v>864</v>
      </c>
      <c r="E154" s="213" t="s">
        <v>819</v>
      </c>
      <c r="G154" s="219" t="s">
        <v>197</v>
      </c>
      <c r="H154" s="390" t="s">
        <v>2350</v>
      </c>
      <c r="I154" s="274">
        <v>0</v>
      </c>
      <c r="J154" s="279">
        <v>0</v>
      </c>
      <c r="K154" s="181">
        <v>0</v>
      </c>
      <c r="L154" s="426" t="s">
        <v>1226</v>
      </c>
      <c r="M154" s="222">
        <v>0</v>
      </c>
      <c r="N154" s="224">
        <v>0</v>
      </c>
      <c r="O154" s="222">
        <v>0</v>
      </c>
      <c r="P154" s="224">
        <v>0</v>
      </c>
      <c r="Q154" s="222">
        <v>0</v>
      </c>
      <c r="R154" s="223">
        <v>0</v>
      </c>
      <c r="S154" s="222">
        <v>0</v>
      </c>
      <c r="T154" s="224">
        <v>0</v>
      </c>
      <c r="U154" s="223">
        <v>0</v>
      </c>
      <c r="V154" s="223">
        <v>0</v>
      </c>
      <c r="W154" s="222">
        <v>0</v>
      </c>
      <c r="X154" s="224">
        <v>0</v>
      </c>
      <c r="Y154" s="223">
        <v>0</v>
      </c>
      <c r="Z154" s="224">
        <v>0</v>
      </c>
      <c r="AA154" s="223">
        <v>0</v>
      </c>
      <c r="AB154" s="223">
        <v>0</v>
      </c>
      <c r="AC154" s="437">
        <v>0</v>
      </c>
      <c r="AD154" s="438">
        <v>0</v>
      </c>
      <c r="AE154" s="223">
        <v>0</v>
      </c>
      <c r="AF154" s="224">
        <v>0</v>
      </c>
      <c r="AG154" s="223">
        <v>0</v>
      </c>
      <c r="AH154" s="224">
        <v>0</v>
      </c>
      <c r="AI154" s="222">
        <v>0</v>
      </c>
      <c r="AJ154" s="224">
        <v>0</v>
      </c>
      <c r="AK154" s="261"/>
      <c r="AL154" s="222">
        <v>0</v>
      </c>
      <c r="AM154" s="223">
        <v>0</v>
      </c>
      <c r="AN154" s="222">
        <v>0</v>
      </c>
      <c r="AO154" s="224">
        <v>0</v>
      </c>
      <c r="AP154" s="185">
        <v>0</v>
      </c>
      <c r="AQ154" s="426" t="s">
        <v>1226</v>
      </c>
      <c r="AR154" s="223">
        <v>0</v>
      </c>
      <c r="AS154" s="224">
        <v>0</v>
      </c>
      <c r="AT154" s="223">
        <v>0</v>
      </c>
      <c r="AU154" s="224">
        <v>0</v>
      </c>
      <c r="AV154" s="226">
        <v>0</v>
      </c>
      <c r="AW154" s="227">
        <v>0</v>
      </c>
      <c r="AX154" s="181">
        <f t="shared" si="49"/>
        <v>0</v>
      </c>
      <c r="AY154" s="426" t="s">
        <v>1226</v>
      </c>
      <c r="AZ154" s="181">
        <f t="shared" si="50"/>
        <v>0</v>
      </c>
      <c r="BA154" s="426" t="s">
        <v>1226</v>
      </c>
      <c r="BB154" s="341">
        <v>0</v>
      </c>
      <c r="BC154" s="227">
        <v>0</v>
      </c>
      <c r="BD154" s="181">
        <f t="shared" si="51"/>
        <v>0</v>
      </c>
      <c r="BE154" s="426" t="s">
        <v>1226</v>
      </c>
      <c r="BF154" s="181">
        <f t="shared" si="52"/>
        <v>0</v>
      </c>
      <c r="BG154" s="426" t="s">
        <v>1226</v>
      </c>
      <c r="BH154" s="164">
        <v>0</v>
      </c>
      <c r="BI154" s="166" t="s">
        <v>1226</v>
      </c>
      <c r="BJ154" s="341">
        <v>0</v>
      </c>
      <c r="BK154" s="227">
        <v>0</v>
      </c>
      <c r="BL154" s="181">
        <f t="shared" si="53"/>
        <v>0</v>
      </c>
      <c r="BM154" s="426" t="s">
        <v>1226</v>
      </c>
      <c r="BN154" s="181">
        <f t="shared" si="46"/>
        <v>0</v>
      </c>
      <c r="BO154" s="426" t="s">
        <v>1226</v>
      </c>
      <c r="BP154" s="185">
        <f>+BN154</f>
        <v>0</v>
      </c>
      <c r="BQ154" s="426" t="s">
        <v>1226</v>
      </c>
      <c r="BR154" s="22"/>
      <c r="BS154" s="21"/>
      <c r="BT154" s="262"/>
      <c r="BU154" s="245"/>
      <c r="BV154" s="246"/>
      <c r="BW154" s="245"/>
      <c r="BX154" s="245"/>
      <c r="BY154" s="245"/>
      <c r="BZ154" s="246"/>
      <c r="CA154" s="245"/>
      <c r="CB154" s="246"/>
      <c r="CC154" s="245"/>
      <c r="CD154" s="246"/>
      <c r="CE154" s="245"/>
      <c r="CF154" s="246"/>
      <c r="CG154" s="245"/>
      <c r="CH154" s="246"/>
      <c r="CI154" s="247" t="s">
        <v>371</v>
      </c>
      <c r="CJ154" s="235"/>
      <c r="CK154" s="235"/>
      <c r="CM154" s="237"/>
    </row>
    <row r="155" spans="1:91" ht="16.5">
      <c r="A155" t="s">
        <v>2533</v>
      </c>
      <c r="B155" s="51">
        <v>10138</v>
      </c>
      <c r="D155" s="213" t="s">
        <v>864</v>
      </c>
      <c r="E155" s="213" t="s">
        <v>819</v>
      </c>
      <c r="G155" s="219" t="s">
        <v>197</v>
      </c>
      <c r="H155" s="390" t="s">
        <v>2433</v>
      </c>
      <c r="I155" s="223">
        <v>0</v>
      </c>
      <c r="J155" s="224">
        <v>0</v>
      </c>
      <c r="K155" s="392">
        <f>+I155</f>
        <v>0</v>
      </c>
      <c r="L155" s="166" t="s">
        <v>1226</v>
      </c>
      <c r="M155" s="222">
        <v>0</v>
      </c>
      <c r="N155" s="224">
        <v>0</v>
      </c>
      <c r="O155" s="222">
        <v>0</v>
      </c>
      <c r="P155" s="224">
        <v>0</v>
      </c>
      <c r="Q155" s="222">
        <v>0</v>
      </c>
      <c r="R155" s="223">
        <v>0</v>
      </c>
      <c r="S155" s="222">
        <v>0</v>
      </c>
      <c r="T155" s="224">
        <v>0</v>
      </c>
      <c r="U155" s="222">
        <v>0</v>
      </c>
      <c r="V155" s="223">
        <v>0</v>
      </c>
      <c r="W155" s="222">
        <v>0</v>
      </c>
      <c r="X155" s="224">
        <v>0</v>
      </c>
      <c r="Y155" s="223">
        <v>0</v>
      </c>
      <c r="Z155" s="224">
        <v>0</v>
      </c>
      <c r="AA155" s="223">
        <v>0</v>
      </c>
      <c r="AB155" s="223">
        <v>0</v>
      </c>
      <c r="AC155" s="437">
        <v>0</v>
      </c>
      <c r="AD155" s="438">
        <v>0</v>
      </c>
      <c r="AE155" s="223">
        <v>0</v>
      </c>
      <c r="AF155" s="224">
        <v>0</v>
      </c>
      <c r="AG155" s="223">
        <v>0</v>
      </c>
      <c r="AH155" s="223">
        <v>0</v>
      </c>
      <c r="AI155" s="222">
        <v>0</v>
      </c>
      <c r="AJ155" s="224">
        <v>0</v>
      </c>
      <c r="AK155" s="261"/>
      <c r="AL155" s="222">
        <v>0</v>
      </c>
      <c r="AM155" s="223">
        <v>0</v>
      </c>
      <c r="AN155" s="222">
        <v>0</v>
      </c>
      <c r="AO155" s="224">
        <v>0</v>
      </c>
      <c r="AP155" s="185">
        <v>0</v>
      </c>
      <c r="AQ155" s="426" t="s">
        <v>1226</v>
      </c>
      <c r="AR155" s="226">
        <v>0</v>
      </c>
      <c r="AS155" s="227">
        <v>0</v>
      </c>
      <c r="AT155" s="226">
        <v>0</v>
      </c>
      <c r="AU155" s="227">
        <v>0</v>
      </c>
      <c r="AV155" s="226">
        <v>0</v>
      </c>
      <c r="AW155" s="227">
        <v>0</v>
      </c>
      <c r="AX155" s="392">
        <f t="shared" si="49"/>
        <v>0</v>
      </c>
      <c r="AY155" s="166" t="s">
        <v>1226</v>
      </c>
      <c r="AZ155" s="392">
        <f t="shared" si="50"/>
        <v>0</v>
      </c>
      <c r="BA155" s="166" t="s">
        <v>1226</v>
      </c>
      <c r="BB155" s="392">
        <f>+AZ155</f>
        <v>0</v>
      </c>
      <c r="BC155" s="166" t="s">
        <v>1226</v>
      </c>
      <c r="BD155" s="392">
        <f t="shared" si="51"/>
        <v>0</v>
      </c>
      <c r="BE155" s="166" t="s">
        <v>1226</v>
      </c>
      <c r="BF155" s="392">
        <f t="shared" si="52"/>
        <v>0</v>
      </c>
      <c r="BG155" s="166" t="s">
        <v>1226</v>
      </c>
      <c r="BH155" s="164">
        <f>+BF155</f>
        <v>0</v>
      </c>
      <c r="BI155" s="166" t="s">
        <v>1226</v>
      </c>
      <c r="BJ155" s="341">
        <v>0</v>
      </c>
      <c r="BK155" s="227">
        <v>0</v>
      </c>
      <c r="BL155" s="392">
        <f t="shared" si="53"/>
        <v>0</v>
      </c>
      <c r="BM155" s="166" t="s">
        <v>1226</v>
      </c>
      <c r="BN155" s="392">
        <f t="shared" si="46"/>
        <v>0</v>
      </c>
      <c r="BO155" s="166" t="s">
        <v>1226</v>
      </c>
      <c r="BP155" s="164"/>
      <c r="BQ155" s="166"/>
      <c r="BR155" s="226">
        <v>0</v>
      </c>
      <c r="BS155" s="227">
        <v>0</v>
      </c>
      <c r="BT155" s="262"/>
      <c r="BU155" s="245"/>
      <c r="BV155" s="246"/>
      <c r="BW155" s="245"/>
      <c r="BX155" s="245"/>
      <c r="BY155" s="245"/>
      <c r="BZ155" s="246"/>
      <c r="CA155" s="245"/>
      <c r="CB155" s="246"/>
      <c r="CC155" s="245"/>
      <c r="CD155" s="246"/>
      <c r="CE155" s="245"/>
      <c r="CF155" s="246"/>
      <c r="CG155" s="245"/>
      <c r="CH155" s="246"/>
      <c r="CI155" s="247" t="s">
        <v>150</v>
      </c>
      <c r="CJ155" s="235"/>
      <c r="CK155" s="235"/>
      <c r="CM155" s="237"/>
    </row>
    <row r="156" spans="1:91" ht="16.5">
      <c r="A156" t="s">
        <v>2533</v>
      </c>
      <c r="B156" s="61" t="s">
        <v>1610</v>
      </c>
      <c r="D156" s="213" t="s">
        <v>864</v>
      </c>
      <c r="E156" s="213" t="s">
        <v>819</v>
      </c>
      <c r="G156" s="219" t="s">
        <v>197</v>
      </c>
      <c r="H156" s="390" t="s">
        <v>2434</v>
      </c>
      <c r="I156" s="223">
        <v>0</v>
      </c>
      <c r="J156" s="224">
        <v>0</v>
      </c>
      <c r="K156" s="392">
        <f>+I156</f>
        <v>0</v>
      </c>
      <c r="L156" s="166" t="s">
        <v>1226</v>
      </c>
      <c r="M156" s="222">
        <v>0</v>
      </c>
      <c r="N156" s="224">
        <v>0</v>
      </c>
      <c r="O156" s="222">
        <v>0</v>
      </c>
      <c r="P156" s="224">
        <v>0</v>
      </c>
      <c r="Q156" s="222">
        <v>0</v>
      </c>
      <c r="R156" s="223">
        <v>0</v>
      </c>
      <c r="S156" s="222">
        <v>0</v>
      </c>
      <c r="T156" s="224">
        <v>0</v>
      </c>
      <c r="U156" s="223">
        <v>0</v>
      </c>
      <c r="V156" s="224">
        <v>0</v>
      </c>
      <c r="W156" s="222">
        <v>0</v>
      </c>
      <c r="X156" s="224">
        <v>0</v>
      </c>
      <c r="Y156" s="222">
        <v>0</v>
      </c>
      <c r="Z156" s="224">
        <v>0</v>
      </c>
      <c r="AA156" s="222">
        <v>0</v>
      </c>
      <c r="AB156" s="223">
        <v>0</v>
      </c>
      <c r="AC156" s="437">
        <v>0</v>
      </c>
      <c r="AD156" s="438">
        <v>0</v>
      </c>
      <c r="AE156" s="223">
        <v>0</v>
      </c>
      <c r="AF156" s="224">
        <v>0</v>
      </c>
      <c r="AG156" s="223">
        <v>0</v>
      </c>
      <c r="AH156" s="223">
        <v>0</v>
      </c>
      <c r="AI156" s="181">
        <f>+AG156</f>
        <v>0</v>
      </c>
      <c r="AJ156" s="426" t="s">
        <v>1226</v>
      </c>
      <c r="AK156" s="261"/>
      <c r="AL156" s="222">
        <v>0</v>
      </c>
      <c r="AM156" s="223">
        <v>0</v>
      </c>
      <c r="AN156" s="222">
        <v>0</v>
      </c>
      <c r="AO156" s="224">
        <v>0</v>
      </c>
      <c r="AP156" s="185">
        <v>0</v>
      </c>
      <c r="AQ156" s="426" t="s">
        <v>1226</v>
      </c>
      <c r="AR156" s="341">
        <v>0</v>
      </c>
      <c r="AS156" s="227">
        <v>0</v>
      </c>
      <c r="AT156" s="341">
        <v>0</v>
      </c>
      <c r="AU156" s="227">
        <v>0</v>
      </c>
      <c r="AV156" s="341">
        <v>0</v>
      </c>
      <c r="AW156" s="227">
        <v>0</v>
      </c>
      <c r="AX156" s="392">
        <f t="shared" si="49"/>
        <v>0</v>
      </c>
      <c r="AY156" s="166" t="s">
        <v>1226</v>
      </c>
      <c r="AZ156" s="392">
        <f t="shared" si="50"/>
        <v>0</v>
      </c>
      <c r="BA156" s="166" t="s">
        <v>1226</v>
      </c>
      <c r="BB156" s="392">
        <f>+AZ156</f>
        <v>0</v>
      </c>
      <c r="BC156" s="166" t="s">
        <v>1226</v>
      </c>
      <c r="BD156" s="392">
        <f t="shared" si="51"/>
        <v>0</v>
      </c>
      <c r="BE156" s="166" t="s">
        <v>1226</v>
      </c>
      <c r="BF156" s="392">
        <f t="shared" si="52"/>
        <v>0</v>
      </c>
      <c r="BG156" s="166" t="s">
        <v>1226</v>
      </c>
      <c r="BH156" s="164">
        <f>+BF156</f>
        <v>0</v>
      </c>
      <c r="BI156" s="166" t="s">
        <v>1226</v>
      </c>
      <c r="BJ156" s="341">
        <v>0</v>
      </c>
      <c r="BK156" s="227">
        <v>0</v>
      </c>
      <c r="BL156" s="392">
        <f t="shared" si="53"/>
        <v>0</v>
      </c>
      <c r="BM156" s="166" t="s">
        <v>1226</v>
      </c>
      <c r="BN156" s="392">
        <f t="shared" si="46"/>
        <v>0</v>
      </c>
      <c r="BO156" s="166" t="s">
        <v>1226</v>
      </c>
      <c r="BP156" s="164"/>
      <c r="BQ156" s="166"/>
      <c r="BR156" s="226">
        <v>0</v>
      </c>
      <c r="BS156" s="227">
        <v>0</v>
      </c>
      <c r="BT156" s="262"/>
      <c r="BU156" s="245"/>
      <c r="BV156" s="246"/>
      <c r="BW156" s="245"/>
      <c r="BX156" s="245"/>
      <c r="BY156" s="245"/>
      <c r="BZ156" s="246"/>
      <c r="CA156" s="245"/>
      <c r="CB156" s="246"/>
      <c r="CC156" s="245"/>
      <c r="CD156" s="246"/>
      <c r="CE156" s="245"/>
      <c r="CF156" s="246"/>
      <c r="CG156" s="245"/>
      <c r="CH156" s="246"/>
      <c r="CI156" s="16" t="s">
        <v>361</v>
      </c>
      <c r="CJ156" s="235"/>
      <c r="CK156" s="235"/>
      <c r="CM156" s="237"/>
    </row>
    <row r="157" spans="1:91" ht="16.5">
      <c r="A157" t="s">
        <v>2533</v>
      </c>
      <c r="B157" s="51">
        <v>10310</v>
      </c>
      <c r="D157" s="213" t="s">
        <v>864</v>
      </c>
      <c r="E157" s="213" t="s">
        <v>819</v>
      </c>
      <c r="G157" s="219" t="s">
        <v>197</v>
      </c>
      <c r="H157" s="390" t="s">
        <v>2352</v>
      </c>
      <c r="I157" s="274">
        <v>0</v>
      </c>
      <c r="J157" s="279">
        <v>0</v>
      </c>
      <c r="K157" s="181">
        <f>+I157</f>
        <v>0</v>
      </c>
      <c r="L157" s="426" t="s">
        <v>1226</v>
      </c>
      <c r="M157" s="222">
        <v>0</v>
      </c>
      <c r="N157" s="224">
        <v>0</v>
      </c>
      <c r="O157" s="222">
        <v>1</v>
      </c>
      <c r="P157" s="224">
        <v>0</v>
      </c>
      <c r="Q157" s="222">
        <v>0</v>
      </c>
      <c r="R157" s="223">
        <v>0</v>
      </c>
      <c r="S157" s="222">
        <v>0</v>
      </c>
      <c r="T157" s="224">
        <v>0</v>
      </c>
      <c r="U157" s="223">
        <v>0</v>
      </c>
      <c r="V157" s="224">
        <v>0</v>
      </c>
      <c r="W157" s="222">
        <v>0</v>
      </c>
      <c r="X157" s="224">
        <v>0</v>
      </c>
      <c r="Y157" s="222">
        <v>0</v>
      </c>
      <c r="Z157" s="224">
        <v>0</v>
      </c>
      <c r="AA157" s="222">
        <v>0</v>
      </c>
      <c r="AB157" s="223">
        <v>0</v>
      </c>
      <c r="AC157" s="437">
        <v>0</v>
      </c>
      <c r="AD157" s="438">
        <v>0</v>
      </c>
      <c r="AE157" s="223">
        <v>0</v>
      </c>
      <c r="AF157" s="224">
        <v>0</v>
      </c>
      <c r="AG157" s="223">
        <v>0</v>
      </c>
      <c r="AH157" s="223">
        <v>0</v>
      </c>
      <c r="AI157" s="222">
        <v>0</v>
      </c>
      <c r="AJ157" s="224">
        <v>0</v>
      </c>
      <c r="AK157" s="261"/>
      <c r="AL157" s="222">
        <v>2</v>
      </c>
      <c r="AM157" s="223">
        <v>0</v>
      </c>
      <c r="AN157" s="222">
        <v>2</v>
      </c>
      <c r="AO157" s="224">
        <v>0</v>
      </c>
      <c r="AP157" s="185">
        <f>+AN157</f>
        <v>2</v>
      </c>
      <c r="AQ157" s="426" t="s">
        <v>1226</v>
      </c>
      <c r="AR157" s="226">
        <v>3</v>
      </c>
      <c r="AS157" s="227">
        <v>0</v>
      </c>
      <c r="AT157" s="226">
        <v>3</v>
      </c>
      <c r="AU157" s="227">
        <v>0</v>
      </c>
      <c r="AV157" s="226">
        <v>4</v>
      </c>
      <c r="AW157" s="227">
        <v>0</v>
      </c>
      <c r="AX157" s="181">
        <f t="shared" si="49"/>
        <v>4</v>
      </c>
      <c r="AY157" s="426" t="s">
        <v>1226</v>
      </c>
      <c r="AZ157" s="181">
        <f t="shared" si="50"/>
        <v>4</v>
      </c>
      <c r="BA157" s="426" t="s">
        <v>1226</v>
      </c>
      <c r="BB157" s="181">
        <f>+AZ157</f>
        <v>4</v>
      </c>
      <c r="BC157" s="426" t="s">
        <v>1226</v>
      </c>
      <c r="BD157" s="181">
        <f t="shared" si="51"/>
        <v>4</v>
      </c>
      <c r="BE157" s="426" t="s">
        <v>1226</v>
      </c>
      <c r="BF157" s="181">
        <f t="shared" si="52"/>
        <v>4</v>
      </c>
      <c r="BG157" s="426" t="s">
        <v>1226</v>
      </c>
      <c r="BH157" s="185">
        <f>+BF157</f>
        <v>4</v>
      </c>
      <c r="BI157" s="426" t="s">
        <v>1226</v>
      </c>
      <c r="BJ157" s="341">
        <v>3</v>
      </c>
      <c r="BK157" s="227">
        <v>0</v>
      </c>
      <c r="BL157" s="181">
        <f t="shared" si="53"/>
        <v>3</v>
      </c>
      <c r="BM157" s="426" t="s">
        <v>1226</v>
      </c>
      <c r="BN157" s="181">
        <f t="shared" si="46"/>
        <v>3</v>
      </c>
      <c r="BO157" s="426" t="s">
        <v>1226</v>
      </c>
      <c r="BP157" s="185">
        <f>+BN157</f>
        <v>3</v>
      </c>
      <c r="BQ157" s="426" t="s">
        <v>1226</v>
      </c>
      <c r="BR157" s="226">
        <v>3</v>
      </c>
      <c r="BS157" s="227">
        <v>0</v>
      </c>
      <c r="BT157" s="262"/>
      <c r="BU157" s="245"/>
      <c r="BV157" s="246"/>
      <c r="BW157" s="245"/>
      <c r="BX157" s="245"/>
      <c r="BY157" s="245"/>
      <c r="BZ157" s="246"/>
      <c r="CA157" s="245"/>
      <c r="CB157" s="246"/>
      <c r="CC157" s="245"/>
      <c r="CD157" s="246"/>
      <c r="CE157" s="245"/>
      <c r="CF157" s="246"/>
      <c r="CG157" s="245"/>
      <c r="CH157" s="246"/>
      <c r="CI157" s="247" t="s">
        <v>153</v>
      </c>
      <c r="CJ157" s="235"/>
      <c r="CK157" s="235"/>
      <c r="CM157" s="237"/>
    </row>
    <row r="158" spans="1:91" ht="16.5">
      <c r="A158" t="s">
        <v>2533</v>
      </c>
      <c r="B158" s="213">
        <v>10166</v>
      </c>
      <c r="D158" s="213" t="s">
        <v>864</v>
      </c>
      <c r="E158" s="213" t="s">
        <v>819</v>
      </c>
      <c r="G158" s="219" t="s">
        <v>197</v>
      </c>
      <c r="H158" s="390" t="s">
        <v>1717</v>
      </c>
      <c r="I158" s="223">
        <v>0</v>
      </c>
      <c r="J158" s="224">
        <v>0</v>
      </c>
      <c r="K158" s="392">
        <f>+M158</f>
        <v>0</v>
      </c>
      <c r="L158" s="166" t="s">
        <v>1226</v>
      </c>
      <c r="M158" s="222">
        <v>0</v>
      </c>
      <c r="N158" s="224">
        <v>0</v>
      </c>
      <c r="O158" s="222">
        <v>0</v>
      </c>
      <c r="P158" s="224">
        <v>0</v>
      </c>
      <c r="Q158" s="222">
        <v>0</v>
      </c>
      <c r="R158" s="223">
        <v>0</v>
      </c>
      <c r="S158" s="222">
        <v>0</v>
      </c>
      <c r="T158" s="224">
        <v>0</v>
      </c>
      <c r="U158" s="223">
        <v>0</v>
      </c>
      <c r="V158" s="223">
        <v>0</v>
      </c>
      <c r="W158" s="222">
        <v>0</v>
      </c>
      <c r="X158" s="224">
        <v>0</v>
      </c>
      <c r="Y158" s="181">
        <f>+AA158</f>
        <v>3</v>
      </c>
      <c r="Z158" s="426" t="s">
        <v>1226</v>
      </c>
      <c r="AA158" s="181">
        <f>+AC158</f>
        <v>3</v>
      </c>
      <c r="AB158" s="251" t="s">
        <v>1226</v>
      </c>
      <c r="AC158" s="437">
        <v>3</v>
      </c>
      <c r="AD158" s="438">
        <v>0</v>
      </c>
      <c r="AE158" s="223">
        <v>6</v>
      </c>
      <c r="AF158" s="224">
        <v>0</v>
      </c>
      <c r="AG158" s="252">
        <f>+AI158</f>
        <v>11</v>
      </c>
      <c r="AH158" s="252">
        <f>+AJ158</f>
        <v>4</v>
      </c>
      <c r="AI158" s="222">
        <v>11</v>
      </c>
      <c r="AJ158" s="224">
        <v>4</v>
      </c>
      <c r="AK158" s="261"/>
      <c r="AL158" s="222">
        <v>5</v>
      </c>
      <c r="AM158" s="223">
        <v>9</v>
      </c>
      <c r="AN158" s="222">
        <v>6</v>
      </c>
      <c r="AO158" s="224">
        <v>4</v>
      </c>
      <c r="AP158" s="185">
        <f>+AR158</f>
        <v>8</v>
      </c>
      <c r="AQ158" s="426">
        <f>+AS158</f>
        <v>4</v>
      </c>
      <c r="AR158" s="226">
        <v>8</v>
      </c>
      <c r="AS158" s="227">
        <v>4</v>
      </c>
      <c r="AT158" s="226">
        <v>8</v>
      </c>
      <c r="AU158" s="227">
        <v>2</v>
      </c>
      <c r="AV158" s="226">
        <v>7</v>
      </c>
      <c r="AW158" s="227">
        <v>2</v>
      </c>
      <c r="AX158" s="392">
        <f>+AZ158</f>
        <v>7</v>
      </c>
      <c r="AY158" s="166" t="s">
        <v>1226</v>
      </c>
      <c r="AZ158" s="392">
        <f>+BB158</f>
        <v>7</v>
      </c>
      <c r="BA158" s="166" t="s">
        <v>1226</v>
      </c>
      <c r="BB158" s="341">
        <v>7</v>
      </c>
      <c r="BC158" s="227">
        <v>0</v>
      </c>
      <c r="BD158" s="392">
        <f>+BF158</f>
        <v>6</v>
      </c>
      <c r="BE158" s="166" t="s">
        <v>1226</v>
      </c>
      <c r="BF158" s="392">
        <f>+BH158</f>
        <v>6</v>
      </c>
      <c r="BG158" s="166" t="s">
        <v>1226</v>
      </c>
      <c r="BH158" s="236">
        <f>+BJ158</f>
        <v>6</v>
      </c>
      <c r="BI158" s="239" t="s">
        <v>1226</v>
      </c>
      <c r="BJ158" s="341">
        <v>6</v>
      </c>
      <c r="BK158" s="227">
        <v>0</v>
      </c>
      <c r="BL158" s="392">
        <f t="shared" si="53"/>
        <v>6</v>
      </c>
      <c r="BM158" s="166" t="s">
        <v>1226</v>
      </c>
      <c r="BN158" s="392">
        <f t="shared" si="46"/>
        <v>6</v>
      </c>
      <c r="BO158" s="166" t="s">
        <v>1226</v>
      </c>
      <c r="BP158" s="164"/>
      <c r="BQ158" s="166"/>
      <c r="BR158" s="249"/>
      <c r="BS158" s="239"/>
      <c r="BT158" s="262"/>
      <c r="BU158" s="245"/>
      <c r="BV158" s="246"/>
      <c r="BW158" s="245"/>
      <c r="BX158" s="245"/>
      <c r="BY158" s="245"/>
      <c r="BZ158" s="246"/>
      <c r="CA158" s="245"/>
      <c r="CB158" s="246"/>
      <c r="CC158" s="245"/>
      <c r="CD158" s="246"/>
      <c r="CE158" s="245">
        <v>6</v>
      </c>
      <c r="CF158" s="246">
        <v>4</v>
      </c>
      <c r="CG158" s="245"/>
      <c r="CH158" s="246"/>
      <c r="CI158" s="247" t="s">
        <v>153</v>
      </c>
      <c r="CJ158" s="235" t="s">
        <v>383</v>
      </c>
      <c r="CK158" s="235"/>
      <c r="CM158" s="237">
        <f>MAX(I158:AJ158)</f>
        <v>11</v>
      </c>
    </row>
    <row r="159" spans="1:91" ht="16.5">
      <c r="A159" t="s">
        <v>2533</v>
      </c>
      <c r="B159" s="213">
        <v>10021</v>
      </c>
      <c r="D159" s="213" t="s">
        <v>864</v>
      </c>
      <c r="E159" s="213" t="s">
        <v>819</v>
      </c>
      <c r="G159" s="219" t="s">
        <v>197</v>
      </c>
      <c r="H159" s="390" t="s">
        <v>1715</v>
      </c>
      <c r="I159" s="223">
        <v>0</v>
      </c>
      <c r="J159" s="224">
        <v>0</v>
      </c>
      <c r="K159" s="392">
        <f>+M159</f>
        <v>0</v>
      </c>
      <c r="L159" s="166" t="s">
        <v>1226</v>
      </c>
      <c r="M159" s="222">
        <v>0</v>
      </c>
      <c r="N159" s="224">
        <v>0</v>
      </c>
      <c r="O159" s="222">
        <v>0</v>
      </c>
      <c r="P159" s="224">
        <v>0</v>
      </c>
      <c r="Q159" s="222">
        <v>0</v>
      </c>
      <c r="R159" s="223">
        <v>0</v>
      </c>
      <c r="S159" s="266">
        <v>0</v>
      </c>
      <c r="T159" s="267">
        <v>1</v>
      </c>
      <c r="U159" s="223">
        <v>0</v>
      </c>
      <c r="V159" s="223">
        <v>0</v>
      </c>
      <c r="W159" s="222">
        <v>2</v>
      </c>
      <c r="X159" s="224">
        <v>0</v>
      </c>
      <c r="Y159" s="181">
        <f>+AA159</f>
        <v>4</v>
      </c>
      <c r="Z159" s="426" t="s">
        <v>1226</v>
      </c>
      <c r="AA159" s="181">
        <f>+AC159</f>
        <v>4</v>
      </c>
      <c r="AB159" s="251" t="s">
        <v>1226</v>
      </c>
      <c r="AC159" s="437">
        <v>4</v>
      </c>
      <c r="AD159" s="438">
        <v>0</v>
      </c>
      <c r="AE159" s="164">
        <f>+AG159</f>
        <v>2</v>
      </c>
      <c r="AF159" s="166" t="s">
        <v>1226</v>
      </c>
      <c r="AG159" s="274">
        <v>2</v>
      </c>
      <c r="AH159" s="274">
        <v>0</v>
      </c>
      <c r="AI159" s="222">
        <v>0</v>
      </c>
      <c r="AJ159" s="224">
        <v>0</v>
      </c>
      <c r="AK159" s="261">
        <v>42162</v>
      </c>
      <c r="AL159" s="222">
        <v>5</v>
      </c>
      <c r="AM159" s="223">
        <v>0</v>
      </c>
      <c r="AN159" s="266">
        <v>2</v>
      </c>
      <c r="AO159" s="267">
        <v>1</v>
      </c>
      <c r="AP159" s="185">
        <f>+AR159</f>
        <v>1</v>
      </c>
      <c r="AQ159" s="426">
        <f>+AS159</f>
        <v>0</v>
      </c>
      <c r="AR159" s="226">
        <v>1</v>
      </c>
      <c r="AS159" s="227">
        <v>0</v>
      </c>
      <c r="AT159" s="226">
        <v>2</v>
      </c>
      <c r="AU159" s="227">
        <v>0</v>
      </c>
      <c r="AV159" s="226">
        <v>1</v>
      </c>
      <c r="AW159" s="227">
        <v>0</v>
      </c>
      <c r="AX159" s="392">
        <f>+AZ159</f>
        <v>2</v>
      </c>
      <c r="AY159" s="166" t="s">
        <v>1226</v>
      </c>
      <c r="AZ159" s="392">
        <f>+BB159</f>
        <v>2</v>
      </c>
      <c r="BA159" s="166" t="s">
        <v>1226</v>
      </c>
      <c r="BB159" s="341">
        <v>2</v>
      </c>
      <c r="BC159" s="227">
        <v>0</v>
      </c>
      <c r="BD159" s="392">
        <f>+BF159</f>
        <v>1</v>
      </c>
      <c r="BE159" s="166" t="s">
        <v>1226</v>
      </c>
      <c r="BF159" s="392">
        <f>+BH159</f>
        <v>1</v>
      </c>
      <c r="BG159" s="166" t="s">
        <v>1226</v>
      </c>
      <c r="BH159" s="236">
        <f>+BJ159</f>
        <v>1</v>
      </c>
      <c r="BI159" s="239" t="s">
        <v>1226</v>
      </c>
      <c r="BJ159" s="341">
        <v>1</v>
      </c>
      <c r="BK159" s="227">
        <v>0</v>
      </c>
      <c r="BL159" s="392">
        <f t="shared" si="53"/>
        <v>1</v>
      </c>
      <c r="BM159" s="166" t="s">
        <v>1226</v>
      </c>
      <c r="BN159" s="392">
        <f t="shared" si="46"/>
        <v>1</v>
      </c>
      <c r="BO159" s="166" t="s">
        <v>1226</v>
      </c>
      <c r="BP159" s="164"/>
      <c r="BQ159" s="166"/>
      <c r="BR159" s="249"/>
      <c r="BS159" s="239"/>
      <c r="BT159" s="262"/>
      <c r="BU159" s="245"/>
      <c r="BV159" s="246"/>
      <c r="BW159" s="245"/>
      <c r="BX159" s="245"/>
      <c r="BY159" s="245"/>
      <c r="BZ159" s="246"/>
      <c r="CA159" s="245"/>
      <c r="CB159" s="246"/>
      <c r="CC159" s="245"/>
      <c r="CD159" s="246"/>
      <c r="CE159" s="245">
        <v>5</v>
      </c>
      <c r="CF159" s="246"/>
      <c r="CG159" s="245"/>
      <c r="CH159" s="246"/>
      <c r="CI159" s="247" t="s">
        <v>161</v>
      </c>
      <c r="CJ159" s="235" t="s">
        <v>383</v>
      </c>
      <c r="CK159" s="235" t="s">
        <v>791</v>
      </c>
      <c r="CM159" s="237">
        <f>MAX(I159:AJ159)</f>
        <v>4</v>
      </c>
    </row>
    <row r="160" spans="1:91" ht="16.5">
      <c r="A160" t="s">
        <v>2533</v>
      </c>
      <c r="B160" s="213">
        <v>10029</v>
      </c>
      <c r="D160" s="213" t="s">
        <v>864</v>
      </c>
      <c r="E160" s="213" t="s">
        <v>819</v>
      </c>
      <c r="G160" s="219" t="s">
        <v>197</v>
      </c>
      <c r="H160" s="390" t="s">
        <v>1731</v>
      </c>
      <c r="I160" s="223">
        <v>0</v>
      </c>
      <c r="J160" s="224">
        <v>0</v>
      </c>
      <c r="K160" s="222">
        <v>0</v>
      </c>
      <c r="L160" s="224">
        <v>0</v>
      </c>
      <c r="M160" s="222">
        <v>0</v>
      </c>
      <c r="N160" s="224">
        <v>0</v>
      </c>
      <c r="O160" s="222">
        <v>0</v>
      </c>
      <c r="P160" s="224">
        <v>0</v>
      </c>
      <c r="Q160" s="222">
        <v>0</v>
      </c>
      <c r="R160" s="223">
        <v>0</v>
      </c>
      <c r="S160" s="222">
        <v>0</v>
      </c>
      <c r="T160" s="224">
        <v>0</v>
      </c>
      <c r="U160" s="223">
        <v>0</v>
      </c>
      <c r="V160" s="223">
        <v>0</v>
      </c>
      <c r="W160" s="222">
        <v>0</v>
      </c>
      <c r="X160" s="224">
        <v>0</v>
      </c>
      <c r="Y160" s="164">
        <f>+AA160</f>
        <v>0</v>
      </c>
      <c r="Z160" s="166" t="s">
        <v>1226</v>
      </c>
      <c r="AA160" s="223">
        <v>0</v>
      </c>
      <c r="AB160" s="223">
        <v>0</v>
      </c>
      <c r="AC160" s="437">
        <v>0</v>
      </c>
      <c r="AD160" s="438">
        <v>0</v>
      </c>
      <c r="AE160" s="223">
        <v>0</v>
      </c>
      <c r="AF160" s="224">
        <v>0</v>
      </c>
      <c r="AG160" s="223">
        <v>0</v>
      </c>
      <c r="AH160" s="223">
        <v>0</v>
      </c>
      <c r="AI160" s="238">
        <f>+AG160</f>
        <v>0</v>
      </c>
      <c r="AJ160" s="239" t="s">
        <v>1226</v>
      </c>
      <c r="AK160" s="261"/>
      <c r="AL160" s="222">
        <v>4</v>
      </c>
      <c r="AM160" s="223">
        <v>0</v>
      </c>
      <c r="AN160" s="222">
        <v>1</v>
      </c>
      <c r="AO160" s="224">
        <v>0</v>
      </c>
      <c r="AP160" s="185">
        <v>0</v>
      </c>
      <c r="AQ160" s="426" t="s">
        <v>1226</v>
      </c>
      <c r="AR160" s="226">
        <v>0</v>
      </c>
      <c r="AS160" s="227">
        <v>0</v>
      </c>
      <c r="AT160" s="226">
        <v>0</v>
      </c>
      <c r="AU160" s="227">
        <v>0</v>
      </c>
      <c r="AV160" s="226">
        <v>0</v>
      </c>
      <c r="AW160" s="227">
        <v>0</v>
      </c>
      <c r="AX160" s="392">
        <v>0</v>
      </c>
      <c r="AY160" s="166" t="s">
        <v>1226</v>
      </c>
      <c r="AZ160" s="392">
        <f>+AX160</f>
        <v>0</v>
      </c>
      <c r="BA160" s="166" t="s">
        <v>1226</v>
      </c>
      <c r="BB160" s="341">
        <v>0</v>
      </c>
      <c r="BC160" s="227">
        <v>0</v>
      </c>
      <c r="BD160" s="392">
        <f>+BB160</f>
        <v>0</v>
      </c>
      <c r="BE160" s="166" t="s">
        <v>1226</v>
      </c>
      <c r="BF160" s="392">
        <f>+BD160</f>
        <v>0</v>
      </c>
      <c r="BG160" s="166" t="s">
        <v>1226</v>
      </c>
      <c r="BH160" s="164">
        <f>+BF160</f>
        <v>0</v>
      </c>
      <c r="BI160" s="164" t="s">
        <v>1226</v>
      </c>
      <c r="BJ160" s="341">
        <v>0</v>
      </c>
      <c r="BK160" s="227">
        <v>0</v>
      </c>
      <c r="BL160" s="181">
        <f t="shared" si="53"/>
        <v>0</v>
      </c>
      <c r="BM160" s="239" t="s">
        <v>1226</v>
      </c>
      <c r="BN160" s="181">
        <f t="shared" si="46"/>
        <v>0</v>
      </c>
      <c r="BO160" s="239" t="s">
        <v>1226</v>
      </c>
      <c r="BP160" s="249"/>
      <c r="BQ160" s="239"/>
      <c r="BR160" s="249"/>
      <c r="BS160" s="239"/>
      <c r="BT160" s="262"/>
      <c r="BU160" s="245"/>
      <c r="BV160" s="246"/>
      <c r="BW160" s="245"/>
      <c r="BX160" s="245"/>
      <c r="BY160" s="245"/>
      <c r="BZ160" s="246"/>
      <c r="CA160" s="245"/>
      <c r="CB160" s="246"/>
      <c r="CC160" s="245"/>
      <c r="CD160" s="246"/>
      <c r="CE160" s="245"/>
      <c r="CF160" s="246"/>
      <c r="CG160" s="245"/>
      <c r="CH160" s="246"/>
      <c r="CI160" s="247" t="s">
        <v>150</v>
      </c>
      <c r="CJ160" s="235" t="s">
        <v>384</v>
      </c>
      <c r="CK160" s="235"/>
      <c r="CM160" s="237">
        <f>MAX(I160:AJ160)</f>
        <v>0</v>
      </c>
    </row>
    <row r="161" spans="1:91" ht="16.5">
      <c r="A161" t="s">
        <v>2533</v>
      </c>
      <c r="B161" s="213">
        <v>10291</v>
      </c>
      <c r="D161" s="213" t="s">
        <v>864</v>
      </c>
      <c r="E161" s="213" t="s">
        <v>819</v>
      </c>
      <c r="G161" s="219" t="s">
        <v>197</v>
      </c>
      <c r="H161" s="390" t="s">
        <v>1716</v>
      </c>
      <c r="I161" s="271">
        <v>0</v>
      </c>
      <c r="J161" s="267">
        <v>1</v>
      </c>
      <c r="K161" s="392">
        <f>+M161</f>
        <v>0</v>
      </c>
      <c r="L161" s="166" t="s">
        <v>1226</v>
      </c>
      <c r="M161" s="222">
        <v>0</v>
      </c>
      <c r="N161" s="224">
        <v>0</v>
      </c>
      <c r="O161" s="222">
        <v>0</v>
      </c>
      <c r="P161" s="224">
        <v>0</v>
      </c>
      <c r="Q161" s="222">
        <v>0</v>
      </c>
      <c r="R161" s="224">
        <v>0</v>
      </c>
      <c r="S161" s="222">
        <v>0</v>
      </c>
      <c r="T161" s="224">
        <v>0</v>
      </c>
      <c r="U161" s="223">
        <v>0</v>
      </c>
      <c r="V161" s="223">
        <v>0</v>
      </c>
      <c r="W161" s="222">
        <v>0</v>
      </c>
      <c r="X161" s="224">
        <v>0</v>
      </c>
      <c r="Y161" s="185">
        <f>+AA161</f>
        <v>2</v>
      </c>
      <c r="Z161" s="426" t="s">
        <v>1226</v>
      </c>
      <c r="AA161" s="185">
        <f>+AC161</f>
        <v>2</v>
      </c>
      <c r="AB161" s="251" t="s">
        <v>1226</v>
      </c>
      <c r="AC161" s="437">
        <v>2</v>
      </c>
      <c r="AD161" s="438">
        <v>0</v>
      </c>
      <c r="AE161" s="223">
        <v>1</v>
      </c>
      <c r="AF161" s="224">
        <v>0</v>
      </c>
      <c r="AG161" s="164">
        <f>+AI161</f>
        <v>1</v>
      </c>
      <c r="AH161" s="164" t="s">
        <v>1226</v>
      </c>
      <c r="AI161" s="222">
        <v>1</v>
      </c>
      <c r="AJ161" s="224">
        <v>0</v>
      </c>
      <c r="AK161" s="261">
        <v>42278</v>
      </c>
      <c r="AL161" s="222">
        <v>4</v>
      </c>
      <c r="AM161" s="223">
        <v>0</v>
      </c>
      <c r="AN161" s="181">
        <f>+AP161</f>
        <v>1</v>
      </c>
      <c r="AO161" s="239" t="s">
        <v>1226</v>
      </c>
      <c r="AP161" s="185">
        <f>+AR161</f>
        <v>1</v>
      </c>
      <c r="AQ161" s="426" t="s">
        <v>1226</v>
      </c>
      <c r="AR161" s="226">
        <v>1</v>
      </c>
      <c r="AS161" s="227">
        <v>0</v>
      </c>
      <c r="AT161" s="226">
        <v>1</v>
      </c>
      <c r="AU161" s="227">
        <v>0</v>
      </c>
      <c r="AV161" s="226">
        <v>1</v>
      </c>
      <c r="AW161" s="227">
        <v>0</v>
      </c>
      <c r="AX161" s="392">
        <f>+AZ161</f>
        <v>0</v>
      </c>
      <c r="AY161" s="166" t="s">
        <v>1226</v>
      </c>
      <c r="AZ161" s="392">
        <f>+BB161</f>
        <v>0</v>
      </c>
      <c r="BA161" s="166" t="s">
        <v>1226</v>
      </c>
      <c r="BB161" s="341">
        <v>0</v>
      </c>
      <c r="BC161" s="227">
        <v>0</v>
      </c>
      <c r="BD161" s="392">
        <f>+BF161</f>
        <v>0</v>
      </c>
      <c r="BE161" s="166" t="s">
        <v>1226</v>
      </c>
      <c r="BF161" s="392">
        <f>+BH161</f>
        <v>0</v>
      </c>
      <c r="BG161" s="166" t="s">
        <v>1226</v>
      </c>
      <c r="BH161" s="164">
        <f>+BJ161</f>
        <v>0</v>
      </c>
      <c r="BI161" s="166" t="s">
        <v>1226</v>
      </c>
      <c r="BJ161" s="341">
        <v>0</v>
      </c>
      <c r="BK161" s="227">
        <v>0</v>
      </c>
      <c r="BL161" s="392">
        <f t="shared" si="53"/>
        <v>0</v>
      </c>
      <c r="BM161" s="166" t="s">
        <v>1226</v>
      </c>
      <c r="BN161" s="392">
        <f t="shared" si="46"/>
        <v>0</v>
      </c>
      <c r="BO161" s="166" t="s">
        <v>1226</v>
      </c>
      <c r="BP161" s="164"/>
      <c r="BQ161" s="166"/>
      <c r="BR161" s="249"/>
      <c r="BS161" s="239"/>
      <c r="BT161" s="262"/>
      <c r="BU161" s="245">
        <v>2</v>
      </c>
      <c r="BV161" s="246"/>
      <c r="BW161" s="245"/>
      <c r="BX161" s="245"/>
      <c r="BY161" s="245">
        <v>3</v>
      </c>
      <c r="BZ161" s="246"/>
      <c r="CA161" s="245">
        <v>3</v>
      </c>
      <c r="CB161" s="246"/>
      <c r="CC161" s="245">
        <v>5</v>
      </c>
      <c r="CD161" s="246"/>
      <c r="CE161" s="245">
        <v>2</v>
      </c>
      <c r="CF161" s="246"/>
      <c r="CG161" s="245"/>
      <c r="CH161" s="246"/>
      <c r="CI161" s="247" t="s">
        <v>153</v>
      </c>
      <c r="CJ161" s="235" t="s">
        <v>559</v>
      </c>
      <c r="CK161" s="235"/>
      <c r="CM161" s="237">
        <f>MAX(I161:AJ161)</f>
        <v>2</v>
      </c>
    </row>
    <row r="162" spans="1:91" ht="16.5">
      <c r="A162" t="s">
        <v>2533</v>
      </c>
      <c r="B162" s="728">
        <v>10004</v>
      </c>
      <c r="D162" s="213" t="s">
        <v>864</v>
      </c>
      <c r="E162" s="213" t="s">
        <v>819</v>
      </c>
      <c r="G162" s="219" t="s">
        <v>197</v>
      </c>
      <c r="H162" s="390" t="s">
        <v>1730</v>
      </c>
      <c r="I162" s="271">
        <v>2</v>
      </c>
      <c r="J162" s="267">
        <v>4</v>
      </c>
      <c r="K162" s="223">
        <v>0</v>
      </c>
      <c r="L162" s="224">
        <v>0</v>
      </c>
      <c r="M162" s="222">
        <v>0</v>
      </c>
      <c r="N162" s="224">
        <v>0</v>
      </c>
      <c r="O162" s="222">
        <v>0</v>
      </c>
      <c r="P162" s="224">
        <v>0</v>
      </c>
      <c r="Q162" s="222">
        <v>0</v>
      </c>
      <c r="R162" s="223">
        <v>0</v>
      </c>
      <c r="S162" s="222">
        <v>0</v>
      </c>
      <c r="T162" s="224">
        <v>0</v>
      </c>
      <c r="U162" s="223">
        <v>1</v>
      </c>
      <c r="V162" s="223">
        <v>0</v>
      </c>
      <c r="W162" s="222">
        <v>0</v>
      </c>
      <c r="X162" s="224">
        <v>0</v>
      </c>
      <c r="Y162" s="164">
        <f t="shared" ref="Y162:Y167" si="54">+W162</f>
        <v>0</v>
      </c>
      <c r="Z162" s="239" t="s">
        <v>1226</v>
      </c>
      <c r="AA162" s="223">
        <v>0</v>
      </c>
      <c r="AB162" s="223">
        <v>0</v>
      </c>
      <c r="AC162" s="437">
        <v>0</v>
      </c>
      <c r="AD162" s="438">
        <v>0</v>
      </c>
      <c r="AE162" s="223">
        <v>5</v>
      </c>
      <c r="AF162" s="224">
        <v>0</v>
      </c>
      <c r="AG162" s="274">
        <v>5</v>
      </c>
      <c r="AH162" s="423" t="s">
        <v>1226</v>
      </c>
      <c r="AI162" s="185">
        <f>+AG162</f>
        <v>5</v>
      </c>
      <c r="AJ162" s="426" t="s">
        <v>1226</v>
      </c>
      <c r="AK162" s="261"/>
      <c r="AL162" s="222">
        <v>1</v>
      </c>
      <c r="AM162" s="223">
        <v>0</v>
      </c>
      <c r="AN162" s="181">
        <f>+AP162</f>
        <v>6</v>
      </c>
      <c r="AO162" s="426">
        <f>+AQ162</f>
        <v>3</v>
      </c>
      <c r="AP162" s="185">
        <f>+AR162</f>
        <v>6</v>
      </c>
      <c r="AQ162" s="426">
        <f>+AS162</f>
        <v>3</v>
      </c>
      <c r="AR162" s="226">
        <v>6</v>
      </c>
      <c r="AS162" s="227">
        <v>3</v>
      </c>
      <c r="AT162" s="226">
        <v>6</v>
      </c>
      <c r="AU162" s="227">
        <v>3</v>
      </c>
      <c r="AV162" s="226">
        <v>6</v>
      </c>
      <c r="AW162" s="227">
        <v>3</v>
      </c>
      <c r="AX162" s="392">
        <f>+AZ162</f>
        <v>5</v>
      </c>
      <c r="AY162" s="166">
        <f>+BA162</f>
        <v>3</v>
      </c>
      <c r="AZ162" s="392">
        <f>+BB162</f>
        <v>5</v>
      </c>
      <c r="BA162" s="166">
        <f>+BC162</f>
        <v>3</v>
      </c>
      <c r="BB162" s="392">
        <f>+BD162</f>
        <v>5</v>
      </c>
      <c r="BC162" s="166">
        <f>+BE162</f>
        <v>3</v>
      </c>
      <c r="BD162" s="392">
        <f>+BF162</f>
        <v>5</v>
      </c>
      <c r="BE162" s="166">
        <f>+BG162</f>
        <v>3</v>
      </c>
      <c r="BF162" s="392">
        <f>+BH162</f>
        <v>5</v>
      </c>
      <c r="BG162" s="166">
        <f>+BI162</f>
        <v>3</v>
      </c>
      <c r="BH162" s="392">
        <f>+BJ162</f>
        <v>5</v>
      </c>
      <c r="BI162" s="166">
        <f>+BK162</f>
        <v>3</v>
      </c>
      <c r="BJ162" s="341">
        <v>5</v>
      </c>
      <c r="BK162" s="227">
        <v>3</v>
      </c>
      <c r="BL162" s="392">
        <f t="shared" si="53"/>
        <v>5</v>
      </c>
      <c r="BM162" s="166">
        <f>+BK162</f>
        <v>3</v>
      </c>
      <c r="BN162" s="392">
        <f t="shared" si="46"/>
        <v>5</v>
      </c>
      <c r="BO162" s="166">
        <f>+BM162</f>
        <v>3</v>
      </c>
      <c r="BP162" s="164"/>
      <c r="BQ162" s="166"/>
      <c r="BR162" s="22"/>
      <c r="BS162" s="21"/>
      <c r="BT162" s="262"/>
      <c r="BU162" s="245">
        <v>7</v>
      </c>
      <c r="BV162" s="246">
        <v>3</v>
      </c>
      <c r="BW162" s="245"/>
      <c r="BX162" s="245"/>
      <c r="BY162" s="245">
        <v>7</v>
      </c>
      <c r="BZ162" s="246">
        <v>3</v>
      </c>
      <c r="CA162" s="245">
        <v>6</v>
      </c>
      <c r="CB162" s="246">
        <v>3</v>
      </c>
      <c r="CC162" s="245">
        <v>7</v>
      </c>
      <c r="CD162" s="246">
        <v>3</v>
      </c>
      <c r="CE162" s="245"/>
      <c r="CF162" s="246"/>
      <c r="CG162" s="245"/>
      <c r="CH162" s="246"/>
      <c r="CI162" s="247" t="s">
        <v>440</v>
      </c>
      <c r="CJ162" s="235" t="s">
        <v>382</v>
      </c>
      <c r="CK162" s="235"/>
      <c r="CM162" s="237">
        <f>MAX(I162:AJ162)</f>
        <v>5</v>
      </c>
    </row>
    <row r="163" spans="1:91" ht="16.5">
      <c r="A163" t="s">
        <v>2533</v>
      </c>
      <c r="B163" s="816" t="s">
        <v>1610</v>
      </c>
      <c r="D163" s="213" t="s">
        <v>864</v>
      </c>
      <c r="E163" s="213" t="s">
        <v>819</v>
      </c>
      <c r="G163" s="219" t="s">
        <v>197</v>
      </c>
      <c r="H163" s="390" t="s">
        <v>2476</v>
      </c>
      <c r="I163" s="223">
        <v>0</v>
      </c>
      <c r="J163" s="224">
        <v>0</v>
      </c>
      <c r="K163" s="223" t="s">
        <v>52</v>
      </c>
      <c r="L163" s="224">
        <v>0</v>
      </c>
      <c r="M163" s="278" t="s">
        <v>52</v>
      </c>
      <c r="N163" s="279">
        <v>0</v>
      </c>
      <c r="O163" s="223">
        <v>0</v>
      </c>
      <c r="P163" s="224">
        <v>0</v>
      </c>
      <c r="Q163" s="223">
        <v>0</v>
      </c>
      <c r="R163" s="223">
        <v>0</v>
      </c>
      <c r="S163" s="222">
        <v>1</v>
      </c>
      <c r="T163" s="224">
        <v>0</v>
      </c>
      <c r="U163" s="223">
        <v>0</v>
      </c>
      <c r="V163" s="223">
        <v>0</v>
      </c>
      <c r="W163" s="222">
        <v>0</v>
      </c>
      <c r="X163" s="224">
        <v>0</v>
      </c>
      <c r="Y163" s="164">
        <f t="shared" si="54"/>
        <v>0</v>
      </c>
      <c r="Z163" s="239" t="s">
        <v>1226</v>
      </c>
      <c r="AA163" s="236"/>
      <c r="AB163" s="249" t="s">
        <v>1226</v>
      </c>
      <c r="AC163" s="437">
        <v>0</v>
      </c>
      <c r="AD163" s="438">
        <v>0</v>
      </c>
      <c r="AE163" s="164">
        <f>+AC163</f>
        <v>0</v>
      </c>
      <c r="AF163" s="239" t="s">
        <v>1226</v>
      </c>
      <c r="AG163" s="52">
        <v>0</v>
      </c>
      <c r="AH163" s="223">
        <v>0</v>
      </c>
      <c r="AI163" s="392">
        <f>+AG163</f>
        <v>0</v>
      </c>
      <c r="AJ163" s="239" t="s">
        <v>1226</v>
      </c>
      <c r="AK163" s="261">
        <v>42216</v>
      </c>
      <c r="AL163" s="341">
        <v>0</v>
      </c>
      <c r="AM163" s="226">
        <v>0</v>
      </c>
      <c r="AN163" s="392">
        <f>+AL163</f>
        <v>0</v>
      </c>
      <c r="AO163" s="239" t="s">
        <v>1226</v>
      </c>
      <c r="AP163" s="164">
        <f>+AN163</f>
        <v>0</v>
      </c>
      <c r="AQ163" s="239" t="s">
        <v>1226</v>
      </c>
      <c r="AR163" s="226">
        <v>0</v>
      </c>
      <c r="AS163" s="227">
        <v>0</v>
      </c>
      <c r="AT163" s="226">
        <v>0</v>
      </c>
      <c r="AU163" s="227">
        <v>0</v>
      </c>
      <c r="AV163" s="226">
        <v>0</v>
      </c>
      <c r="AW163" s="227">
        <v>0</v>
      </c>
      <c r="AX163" s="392">
        <f>+AV163</f>
        <v>0</v>
      </c>
      <c r="AY163" s="239" t="s">
        <v>1226</v>
      </c>
      <c r="AZ163" s="392">
        <f>+AX163</f>
        <v>0</v>
      </c>
      <c r="BA163" s="239" t="s">
        <v>1226</v>
      </c>
      <c r="BB163" s="341">
        <v>0</v>
      </c>
      <c r="BC163" s="227">
        <v>0</v>
      </c>
      <c r="BD163" s="392">
        <f>+BB163</f>
        <v>0</v>
      </c>
      <c r="BE163" s="166" t="s">
        <v>1226</v>
      </c>
      <c r="BF163" s="392">
        <f>+BD163</f>
        <v>0</v>
      </c>
      <c r="BG163" s="166" t="s">
        <v>1226</v>
      </c>
      <c r="BH163" s="392">
        <f>+BF163</f>
        <v>0</v>
      </c>
      <c r="BI163" s="166" t="s">
        <v>1226</v>
      </c>
      <c r="BJ163" s="341">
        <v>0</v>
      </c>
      <c r="BK163" s="227">
        <v>0</v>
      </c>
      <c r="BL163" s="392">
        <f t="shared" si="53"/>
        <v>0</v>
      </c>
      <c r="BM163" s="239" t="s">
        <v>1226</v>
      </c>
      <c r="BN163" s="392">
        <f t="shared" si="46"/>
        <v>0</v>
      </c>
      <c r="BO163" s="166" t="s">
        <v>1226</v>
      </c>
      <c r="BP163" s="164">
        <f>+BN163</f>
        <v>0</v>
      </c>
      <c r="BQ163" s="239" t="s">
        <v>1226</v>
      </c>
      <c r="BR163" s="226">
        <v>0</v>
      </c>
      <c r="BS163" s="227">
        <v>0</v>
      </c>
      <c r="BT163" s="262"/>
      <c r="BU163" s="245"/>
      <c r="BV163" s="246"/>
      <c r="BW163" s="245"/>
      <c r="BX163" s="245"/>
      <c r="BY163" s="245"/>
      <c r="BZ163" s="246"/>
      <c r="CA163" s="245"/>
      <c r="CB163" s="246"/>
      <c r="CC163" s="245"/>
      <c r="CD163" s="246"/>
      <c r="CE163" s="245"/>
      <c r="CF163" s="246"/>
      <c r="CG163" s="245"/>
      <c r="CH163" s="246"/>
      <c r="CI163" s="16" t="s">
        <v>361</v>
      </c>
      <c r="CJ163" s="235"/>
      <c r="CK163" s="235"/>
      <c r="CM163" s="237"/>
    </row>
    <row r="164" spans="1:91" ht="16.5">
      <c r="A164" t="s">
        <v>2533</v>
      </c>
      <c r="B164" s="61" t="s">
        <v>1610</v>
      </c>
      <c r="D164" s="213" t="s">
        <v>864</v>
      </c>
      <c r="E164" s="213" t="s">
        <v>819</v>
      </c>
      <c r="G164" s="219" t="s">
        <v>197</v>
      </c>
      <c r="H164" s="390" t="s">
        <v>1732</v>
      </c>
      <c r="I164" s="223">
        <v>0</v>
      </c>
      <c r="J164" s="224">
        <v>0</v>
      </c>
      <c r="K164" s="223">
        <v>0</v>
      </c>
      <c r="L164" s="224">
        <v>0</v>
      </c>
      <c r="M164" s="222">
        <v>0</v>
      </c>
      <c r="N164" s="224">
        <v>0</v>
      </c>
      <c r="O164" s="223">
        <v>0</v>
      </c>
      <c r="P164" s="224">
        <v>0</v>
      </c>
      <c r="Q164" s="223">
        <v>0</v>
      </c>
      <c r="R164" s="223">
        <v>0</v>
      </c>
      <c r="S164" s="222">
        <v>0</v>
      </c>
      <c r="T164" s="224">
        <v>0</v>
      </c>
      <c r="U164" s="223">
        <v>0</v>
      </c>
      <c r="V164" s="223">
        <v>0</v>
      </c>
      <c r="W164" s="222">
        <v>0</v>
      </c>
      <c r="X164" s="224">
        <v>0</v>
      </c>
      <c r="Y164" s="164">
        <f t="shared" si="54"/>
        <v>0</v>
      </c>
      <c r="Z164" s="166" t="s">
        <v>1226</v>
      </c>
      <c r="AA164" s="238">
        <f>+Y164</f>
        <v>0</v>
      </c>
      <c r="AB164" s="249" t="s">
        <v>1226</v>
      </c>
      <c r="AC164" s="437">
        <v>0</v>
      </c>
      <c r="AD164" s="452">
        <v>0</v>
      </c>
      <c r="AE164" s="236">
        <f>+AC164</f>
        <v>0</v>
      </c>
      <c r="AF164" s="239" t="s">
        <v>1226</v>
      </c>
      <c r="AG164" s="236">
        <f>+AE164</f>
        <v>0</v>
      </c>
      <c r="AH164" s="249" t="s">
        <v>1226</v>
      </c>
      <c r="AI164" s="238">
        <f>+AG164</f>
        <v>0</v>
      </c>
      <c r="AJ164" s="239" t="s">
        <v>1226</v>
      </c>
      <c r="AK164" s="261">
        <v>42194</v>
      </c>
      <c r="AL164" s="275">
        <v>0</v>
      </c>
      <c r="AM164" s="269">
        <v>0</v>
      </c>
      <c r="AN164" s="222">
        <v>0</v>
      </c>
      <c r="AO164" s="239" t="s">
        <v>1226</v>
      </c>
      <c r="AP164" s="185">
        <f>+AN164</f>
        <v>0</v>
      </c>
      <c r="AQ164" s="426" t="s">
        <v>1226</v>
      </c>
      <c r="AR164" s="226">
        <v>0</v>
      </c>
      <c r="AS164" s="227">
        <v>0</v>
      </c>
      <c r="AT164" s="226">
        <v>0</v>
      </c>
      <c r="AU164" s="227">
        <v>0</v>
      </c>
      <c r="AV164" s="226">
        <v>0</v>
      </c>
      <c r="AW164" s="227">
        <v>0</v>
      </c>
      <c r="AX164" s="392">
        <v>0</v>
      </c>
      <c r="AY164" s="166" t="s">
        <v>1226</v>
      </c>
      <c r="AZ164" s="392">
        <f>+AX164</f>
        <v>0</v>
      </c>
      <c r="BA164" s="166" t="s">
        <v>1226</v>
      </c>
      <c r="BB164" s="341">
        <v>0</v>
      </c>
      <c r="BC164" s="227">
        <v>0</v>
      </c>
      <c r="BD164" s="392">
        <f>+BB164</f>
        <v>0</v>
      </c>
      <c r="BE164" s="166" t="s">
        <v>1226</v>
      </c>
      <c r="BF164" s="392">
        <f>+BD164</f>
        <v>0</v>
      </c>
      <c r="BG164" s="166" t="s">
        <v>1226</v>
      </c>
      <c r="BH164" s="341">
        <v>0</v>
      </c>
      <c r="BI164" s="227">
        <v>0</v>
      </c>
      <c r="BJ164" s="341">
        <v>0</v>
      </c>
      <c r="BK164" s="227">
        <v>0</v>
      </c>
      <c r="BL164" s="181">
        <f t="shared" si="53"/>
        <v>0</v>
      </c>
      <c r="BM164" s="239" t="s">
        <v>1226</v>
      </c>
      <c r="BN164" s="181">
        <f t="shared" si="46"/>
        <v>0</v>
      </c>
      <c r="BO164" s="239" t="s">
        <v>1226</v>
      </c>
      <c r="BP164" s="249"/>
      <c r="BQ164" s="239"/>
      <c r="BR164" s="249"/>
      <c r="BS164" s="239"/>
      <c r="BT164" s="262"/>
      <c r="BU164" s="245">
        <v>4</v>
      </c>
      <c r="BV164" s="246"/>
      <c r="BW164" s="245"/>
      <c r="BX164" s="245"/>
      <c r="BY164" s="245">
        <v>4</v>
      </c>
      <c r="BZ164" s="246"/>
      <c r="CA164" s="245">
        <v>3</v>
      </c>
      <c r="CB164" s="246"/>
      <c r="CC164" s="245"/>
      <c r="CD164" s="246"/>
      <c r="CE164" s="245">
        <v>5</v>
      </c>
      <c r="CF164" s="246"/>
      <c r="CG164" s="245"/>
      <c r="CH164" s="246"/>
      <c r="CI164" s="277" t="s">
        <v>991</v>
      </c>
      <c r="CJ164" s="235"/>
      <c r="CK164" s="235"/>
      <c r="CM164" s="237">
        <f>MAX(I164:AJ164)</f>
        <v>0</v>
      </c>
    </row>
    <row r="165" spans="1:91" ht="16.5">
      <c r="A165" t="s">
        <v>2533</v>
      </c>
      <c r="B165" s="61" t="s">
        <v>1610</v>
      </c>
      <c r="D165" s="213" t="s">
        <v>864</v>
      </c>
      <c r="E165" s="213" t="s">
        <v>819</v>
      </c>
      <c r="G165" s="219" t="s">
        <v>201</v>
      </c>
      <c r="H165" s="390" t="s">
        <v>2267</v>
      </c>
      <c r="I165" s="223">
        <v>0</v>
      </c>
      <c r="J165" s="224">
        <v>0</v>
      </c>
      <c r="K165" s="185">
        <f>+M165</f>
        <v>0</v>
      </c>
      <c r="L165" s="426" t="s">
        <v>1226</v>
      </c>
      <c r="M165" s="223">
        <v>0</v>
      </c>
      <c r="N165" s="224">
        <v>0</v>
      </c>
      <c r="O165" s="223">
        <v>0</v>
      </c>
      <c r="P165" s="224">
        <v>0</v>
      </c>
      <c r="Q165" s="222">
        <v>0</v>
      </c>
      <c r="R165" s="223">
        <v>0</v>
      </c>
      <c r="S165" s="222">
        <v>0</v>
      </c>
      <c r="T165" s="224">
        <v>3</v>
      </c>
      <c r="U165" s="271">
        <v>1</v>
      </c>
      <c r="V165" s="271">
        <v>0</v>
      </c>
      <c r="W165" s="222">
        <v>1</v>
      </c>
      <c r="X165" s="224">
        <v>0</v>
      </c>
      <c r="Y165" s="185">
        <f t="shared" si="54"/>
        <v>1</v>
      </c>
      <c r="Z165" s="423" t="s">
        <v>1226</v>
      </c>
      <c r="AA165" s="916">
        <v>0</v>
      </c>
      <c r="AB165" s="796">
        <v>0</v>
      </c>
      <c r="AC165" s="453">
        <v>0</v>
      </c>
      <c r="AD165" s="470">
        <v>0</v>
      </c>
      <c r="AE165" s="274">
        <v>0</v>
      </c>
      <c r="AF165" s="311">
        <v>0</v>
      </c>
      <c r="AG165" s="271">
        <v>0</v>
      </c>
      <c r="AH165" s="358" t="s">
        <v>52</v>
      </c>
      <c r="AI165" s="422">
        <f>+AG165</f>
        <v>0</v>
      </c>
      <c r="AJ165" s="423" t="s">
        <v>1226</v>
      </c>
      <c r="AK165" s="261"/>
      <c r="AL165" s="266">
        <v>3</v>
      </c>
      <c r="AM165" s="267">
        <v>0</v>
      </c>
      <c r="AN165" s="181">
        <f>+AP165</f>
        <v>0</v>
      </c>
      <c r="AO165" s="423" t="s">
        <v>1226</v>
      </c>
      <c r="AP165" s="185">
        <f>+AR165</f>
        <v>0</v>
      </c>
      <c r="AQ165" s="423" t="s">
        <v>1226</v>
      </c>
      <c r="AR165" s="245">
        <v>0</v>
      </c>
      <c r="AS165" s="246">
        <v>0</v>
      </c>
      <c r="AT165" s="226">
        <v>0</v>
      </c>
      <c r="AU165" s="227">
        <v>0</v>
      </c>
      <c r="AV165" s="226">
        <v>0</v>
      </c>
      <c r="AW165" s="227">
        <v>0</v>
      </c>
      <c r="AX165" s="181">
        <f>+AV165</f>
        <v>0</v>
      </c>
      <c r="AY165" s="423" t="s">
        <v>1226</v>
      </c>
      <c r="AZ165" s="181">
        <f>+AX165</f>
        <v>0</v>
      </c>
      <c r="BA165" s="423" t="s">
        <v>1226</v>
      </c>
      <c r="BB165" s="181">
        <f>+AZ165</f>
        <v>0</v>
      </c>
      <c r="BC165" s="423" t="s">
        <v>1226</v>
      </c>
      <c r="BD165" s="181">
        <f>+BB165</f>
        <v>0</v>
      </c>
      <c r="BE165" s="423" t="s">
        <v>1226</v>
      </c>
      <c r="BF165" s="181">
        <f>+BD165</f>
        <v>0</v>
      </c>
      <c r="BG165" s="423" t="s">
        <v>1226</v>
      </c>
      <c r="BH165" s="181">
        <f>+BF165</f>
        <v>0</v>
      </c>
      <c r="BI165" s="423" t="s">
        <v>1226</v>
      </c>
      <c r="BJ165" s="341">
        <v>0</v>
      </c>
      <c r="BK165" s="227">
        <v>0</v>
      </c>
      <c r="BL165" s="181">
        <f t="shared" si="53"/>
        <v>0</v>
      </c>
      <c r="BM165" s="423" t="s">
        <v>1226</v>
      </c>
      <c r="BN165" s="181">
        <f t="shared" si="46"/>
        <v>0</v>
      </c>
      <c r="BO165" s="423" t="s">
        <v>1226</v>
      </c>
      <c r="BP165" s="185">
        <f>+BN165</f>
        <v>0</v>
      </c>
      <c r="BQ165" s="423" t="s">
        <v>1226</v>
      </c>
      <c r="BR165" s="226">
        <v>0</v>
      </c>
      <c r="BS165" s="227">
        <v>0</v>
      </c>
      <c r="BT165" s="262"/>
      <c r="BU165" s="245"/>
      <c r="BV165" s="246"/>
      <c r="BW165" s="245"/>
      <c r="BX165" s="245"/>
      <c r="BY165" s="245"/>
      <c r="BZ165" s="246"/>
      <c r="CA165" s="245"/>
      <c r="CB165" s="246"/>
      <c r="CC165" s="245"/>
      <c r="CD165" s="246"/>
      <c r="CE165" s="245"/>
      <c r="CF165" s="246"/>
      <c r="CG165" s="245"/>
      <c r="CH165" s="246"/>
      <c r="CI165" s="233"/>
      <c r="CM165" s="237"/>
    </row>
    <row r="166" spans="1:91" ht="16.5">
      <c r="A166" t="s">
        <v>2533</v>
      </c>
      <c r="B166" s="61" t="s">
        <v>1610</v>
      </c>
      <c r="D166" s="213" t="s">
        <v>864</v>
      </c>
      <c r="E166" s="213" t="s">
        <v>819</v>
      </c>
      <c r="G166" s="219" t="s">
        <v>201</v>
      </c>
      <c r="H166" s="390" t="s">
        <v>2266</v>
      </c>
      <c r="I166" s="222">
        <v>0</v>
      </c>
      <c r="J166" s="224">
        <v>0</v>
      </c>
      <c r="K166" s="223">
        <v>0</v>
      </c>
      <c r="L166" s="224">
        <v>0</v>
      </c>
      <c r="M166" s="222">
        <v>0</v>
      </c>
      <c r="N166" s="224">
        <v>0</v>
      </c>
      <c r="O166" s="223">
        <v>0</v>
      </c>
      <c r="P166" s="224">
        <v>0</v>
      </c>
      <c r="Q166" s="222">
        <v>0</v>
      </c>
      <c r="R166" s="223">
        <v>0</v>
      </c>
      <c r="S166" s="222">
        <v>0</v>
      </c>
      <c r="T166" s="224">
        <v>0</v>
      </c>
      <c r="U166" s="223">
        <v>1</v>
      </c>
      <c r="V166" s="223">
        <v>0</v>
      </c>
      <c r="W166" s="222">
        <v>1</v>
      </c>
      <c r="X166" s="224">
        <v>0</v>
      </c>
      <c r="Y166" s="181">
        <f t="shared" si="54"/>
        <v>1</v>
      </c>
      <c r="Z166" s="251" t="s">
        <v>1226</v>
      </c>
      <c r="AA166" s="842">
        <v>0</v>
      </c>
      <c r="AB166" s="795">
        <v>0</v>
      </c>
      <c r="AC166" s="453">
        <v>0</v>
      </c>
      <c r="AD166" s="470">
        <v>0</v>
      </c>
      <c r="AE166" s="274">
        <v>0</v>
      </c>
      <c r="AF166" s="311">
        <v>0</v>
      </c>
      <c r="AG166" s="274">
        <v>0</v>
      </c>
      <c r="AH166" s="280">
        <v>0</v>
      </c>
      <c r="AI166" s="181">
        <v>0</v>
      </c>
      <c r="AJ166" s="423" t="s">
        <v>1226</v>
      </c>
      <c r="AK166" s="261"/>
      <c r="AL166" s="223">
        <v>0</v>
      </c>
      <c r="AM166" s="224">
        <v>0</v>
      </c>
      <c r="AN166" s="181">
        <f>+AL166</f>
        <v>0</v>
      </c>
      <c r="AO166" s="423" t="s">
        <v>1226</v>
      </c>
      <c r="AP166" s="185">
        <f>+AN166</f>
        <v>0</v>
      </c>
      <c r="AQ166" s="423" t="s">
        <v>1226</v>
      </c>
      <c r="AR166" s="185">
        <f>+AP166</f>
        <v>0</v>
      </c>
      <c r="AS166" s="423" t="s">
        <v>1226</v>
      </c>
      <c r="AT166" s="226">
        <v>0</v>
      </c>
      <c r="AU166" s="227">
        <v>0</v>
      </c>
      <c r="AV166" s="226">
        <v>0</v>
      </c>
      <c r="AW166" s="227">
        <v>0</v>
      </c>
      <c r="AX166" s="181">
        <f>+AV166</f>
        <v>0</v>
      </c>
      <c r="AY166" s="423" t="s">
        <v>1226</v>
      </c>
      <c r="AZ166" s="181">
        <f>+AX166</f>
        <v>0</v>
      </c>
      <c r="BA166" s="423" t="s">
        <v>1226</v>
      </c>
      <c r="BB166" s="181">
        <f>+AZ166</f>
        <v>0</v>
      </c>
      <c r="BC166" s="423" t="s">
        <v>1226</v>
      </c>
      <c r="BD166" s="181">
        <f>+BB166</f>
        <v>0</v>
      </c>
      <c r="BE166" s="423" t="s">
        <v>1226</v>
      </c>
      <c r="BF166" s="181">
        <f>+BD166</f>
        <v>0</v>
      </c>
      <c r="BG166" s="423" t="s">
        <v>1226</v>
      </c>
      <c r="BH166" s="181">
        <f>+BF166</f>
        <v>0</v>
      </c>
      <c r="BI166" s="423" t="s">
        <v>1226</v>
      </c>
      <c r="BJ166" s="341">
        <v>0</v>
      </c>
      <c r="BK166" s="227">
        <v>0</v>
      </c>
      <c r="BL166" s="181">
        <f t="shared" si="53"/>
        <v>0</v>
      </c>
      <c r="BM166" s="423" t="s">
        <v>1226</v>
      </c>
      <c r="BN166" s="181">
        <f t="shared" si="46"/>
        <v>0</v>
      </c>
      <c r="BO166" s="423" t="s">
        <v>1226</v>
      </c>
      <c r="BP166" s="185">
        <f>+BN166</f>
        <v>0</v>
      </c>
      <c r="BQ166" s="423" t="s">
        <v>1226</v>
      </c>
      <c r="BR166" s="185">
        <f>+BP166</f>
        <v>0</v>
      </c>
      <c r="BS166" s="423" t="s">
        <v>1226</v>
      </c>
      <c r="BT166" s="262"/>
      <c r="BU166" s="245"/>
      <c r="BV166" s="246"/>
      <c r="BW166" s="245"/>
      <c r="BX166" s="245"/>
      <c r="BY166" s="245"/>
      <c r="BZ166" s="246"/>
      <c r="CA166" s="245"/>
      <c r="CB166" s="246"/>
      <c r="CC166" s="245"/>
      <c r="CD166" s="246"/>
      <c r="CE166" s="245"/>
      <c r="CF166" s="246"/>
      <c r="CG166" s="245"/>
      <c r="CH166" s="246"/>
      <c r="CI166" s="247" t="s">
        <v>153</v>
      </c>
      <c r="CM166" s="237"/>
    </row>
    <row r="167" spans="1:91" ht="16.5">
      <c r="A167" t="s">
        <v>2533</v>
      </c>
      <c r="B167" s="61" t="s">
        <v>1610</v>
      </c>
      <c r="D167" s="213" t="s">
        <v>864</v>
      </c>
      <c r="E167" s="213" t="s">
        <v>819</v>
      </c>
      <c r="G167" s="219" t="s">
        <v>201</v>
      </c>
      <c r="H167" s="390" t="s">
        <v>2265</v>
      </c>
      <c r="I167" s="222">
        <v>0</v>
      </c>
      <c r="J167" s="224">
        <v>0</v>
      </c>
      <c r="K167" s="223">
        <v>0</v>
      </c>
      <c r="L167" s="224">
        <v>0</v>
      </c>
      <c r="M167" s="222">
        <v>0</v>
      </c>
      <c r="N167" s="224">
        <v>0</v>
      </c>
      <c r="O167" s="223">
        <v>0</v>
      </c>
      <c r="P167" s="224">
        <v>0</v>
      </c>
      <c r="Q167" s="222">
        <v>0</v>
      </c>
      <c r="R167" s="223">
        <v>0</v>
      </c>
      <c r="S167" s="222">
        <v>0</v>
      </c>
      <c r="T167" s="224">
        <v>0</v>
      </c>
      <c r="U167" s="223">
        <v>0</v>
      </c>
      <c r="V167" s="224">
        <v>0</v>
      </c>
      <c r="W167" s="222">
        <v>0</v>
      </c>
      <c r="X167" s="224">
        <v>0</v>
      </c>
      <c r="Y167" s="422">
        <f t="shared" si="54"/>
        <v>0</v>
      </c>
      <c r="Z167" s="423" t="s">
        <v>1226</v>
      </c>
      <c r="AA167" s="422">
        <v>0</v>
      </c>
      <c r="AB167" s="423">
        <v>0</v>
      </c>
      <c r="AC167" s="453">
        <v>0</v>
      </c>
      <c r="AD167" s="470">
        <v>0</v>
      </c>
      <c r="AE167" s="751">
        <f>+AC167</f>
        <v>0</v>
      </c>
      <c r="AF167" s="423" t="s">
        <v>1226</v>
      </c>
      <c r="AG167" s="274">
        <v>0</v>
      </c>
      <c r="AH167" s="280">
        <v>0</v>
      </c>
      <c r="AI167" s="181">
        <f>+AG167</f>
        <v>0</v>
      </c>
      <c r="AJ167" s="423" t="s">
        <v>1226</v>
      </c>
      <c r="AK167" s="261"/>
      <c r="AL167" s="222">
        <v>0</v>
      </c>
      <c r="AM167" s="223">
        <v>0</v>
      </c>
      <c r="AN167" s="181">
        <f>+AL167</f>
        <v>0</v>
      </c>
      <c r="AO167" s="423" t="s">
        <v>1226</v>
      </c>
      <c r="AP167" s="185">
        <f>+AN167</f>
        <v>0</v>
      </c>
      <c r="AQ167" s="423" t="s">
        <v>1226</v>
      </c>
      <c r="AR167" s="245">
        <v>0</v>
      </c>
      <c r="AS167" s="246">
        <v>0</v>
      </c>
      <c r="AT167" s="226">
        <v>0</v>
      </c>
      <c r="AU167" s="227">
        <v>0</v>
      </c>
      <c r="AV167" s="226">
        <v>0</v>
      </c>
      <c r="AW167" s="227">
        <v>0</v>
      </c>
      <c r="AX167" s="181">
        <f>+AV167</f>
        <v>0</v>
      </c>
      <c r="AY167" s="423" t="s">
        <v>1226</v>
      </c>
      <c r="AZ167" s="181">
        <f>+AX167</f>
        <v>0</v>
      </c>
      <c r="BA167" s="423" t="s">
        <v>1226</v>
      </c>
      <c r="BB167" s="181">
        <f>+AZ167</f>
        <v>0</v>
      </c>
      <c r="BC167" s="423" t="s">
        <v>1226</v>
      </c>
      <c r="BD167" s="181">
        <f>+BB167</f>
        <v>0</v>
      </c>
      <c r="BE167" s="423" t="s">
        <v>1226</v>
      </c>
      <c r="BF167" s="181">
        <f>+BD167</f>
        <v>0</v>
      </c>
      <c r="BG167" s="423" t="s">
        <v>1226</v>
      </c>
      <c r="BH167" s="185">
        <f>+BF167</f>
        <v>0</v>
      </c>
      <c r="BI167" s="251" t="s">
        <v>1226</v>
      </c>
      <c r="BJ167" s="341">
        <v>0</v>
      </c>
      <c r="BK167" s="227">
        <v>0</v>
      </c>
      <c r="BL167" s="181">
        <f t="shared" si="53"/>
        <v>0</v>
      </c>
      <c r="BM167" s="423" t="s">
        <v>1226</v>
      </c>
      <c r="BN167" s="181">
        <f t="shared" ref="BN167:BN198" si="55">+BL167</f>
        <v>0</v>
      </c>
      <c r="BO167" s="423" t="s">
        <v>1226</v>
      </c>
      <c r="BP167" s="185">
        <f>+BN167</f>
        <v>0</v>
      </c>
      <c r="BQ167" s="423" t="s">
        <v>1226</v>
      </c>
      <c r="BR167" s="153">
        <v>0</v>
      </c>
      <c r="BS167" s="54">
        <v>0</v>
      </c>
      <c r="BT167" s="262"/>
      <c r="BU167" s="245"/>
      <c r="BV167" s="246"/>
      <c r="BW167" s="245"/>
      <c r="BX167" s="245"/>
      <c r="BY167" s="245"/>
      <c r="BZ167" s="246"/>
      <c r="CA167" s="245"/>
      <c r="CB167" s="246"/>
      <c r="CC167" s="245"/>
      <c r="CD167" s="246"/>
      <c r="CE167" s="245"/>
      <c r="CF167" s="246"/>
      <c r="CG167" s="245"/>
      <c r="CH167" s="246"/>
      <c r="CI167" s="233"/>
      <c r="CM167" s="237"/>
    </row>
    <row r="168" spans="1:91" ht="16.5">
      <c r="A168" t="s">
        <v>2533</v>
      </c>
      <c r="B168" s="213">
        <v>10145</v>
      </c>
      <c r="D168" s="213" t="s">
        <v>864</v>
      </c>
      <c r="E168" s="213" t="s">
        <v>819</v>
      </c>
      <c r="G168" s="219" t="s">
        <v>201</v>
      </c>
      <c r="H168" s="390" t="s">
        <v>1786</v>
      </c>
      <c r="I168" s="222">
        <v>2</v>
      </c>
      <c r="J168" s="224">
        <v>0</v>
      </c>
      <c r="K168" s="223">
        <v>1</v>
      </c>
      <c r="L168" s="224">
        <v>0</v>
      </c>
      <c r="M168" s="223">
        <v>1</v>
      </c>
      <c r="N168" s="224">
        <v>0</v>
      </c>
      <c r="O168" s="223">
        <v>6</v>
      </c>
      <c r="P168" s="224">
        <v>0</v>
      </c>
      <c r="Q168" s="222">
        <v>9</v>
      </c>
      <c r="R168" s="223">
        <v>0</v>
      </c>
      <c r="S168" s="223">
        <v>9</v>
      </c>
      <c r="T168" s="224">
        <v>0</v>
      </c>
      <c r="U168" s="222">
        <v>8</v>
      </c>
      <c r="V168" s="223">
        <v>0</v>
      </c>
      <c r="W168" s="223">
        <v>11</v>
      </c>
      <c r="X168" s="224">
        <v>0</v>
      </c>
      <c r="Y168" s="185">
        <f>+U168</f>
        <v>8</v>
      </c>
      <c r="Z168" s="426" t="s">
        <v>1226</v>
      </c>
      <c r="AA168" s="185">
        <f>+Y168</f>
        <v>8</v>
      </c>
      <c r="AB168" s="185" t="s">
        <v>1226</v>
      </c>
      <c r="AC168" s="453">
        <v>9</v>
      </c>
      <c r="AD168" s="459">
        <v>0</v>
      </c>
      <c r="AE168" s="185">
        <f>+AG168</f>
        <v>9</v>
      </c>
      <c r="AF168" s="426" t="s">
        <v>1226</v>
      </c>
      <c r="AG168" s="274">
        <v>9</v>
      </c>
      <c r="AH168" s="279">
        <v>0</v>
      </c>
      <c r="AI168" s="185">
        <f>+AL168</f>
        <v>4</v>
      </c>
      <c r="AJ168" s="426" t="s">
        <v>1226</v>
      </c>
      <c r="AK168" s="261"/>
      <c r="AL168" s="222">
        <v>4</v>
      </c>
      <c r="AM168" s="259">
        <v>0</v>
      </c>
      <c r="AN168" s="185">
        <f>+AL168</f>
        <v>4</v>
      </c>
      <c r="AO168" s="426" t="s">
        <v>1226</v>
      </c>
      <c r="AP168" s="185">
        <f>+AN168</f>
        <v>4</v>
      </c>
      <c r="AQ168" s="426" t="s">
        <v>1226</v>
      </c>
      <c r="AR168" s="245">
        <v>4</v>
      </c>
      <c r="AS168" s="246">
        <v>0</v>
      </c>
      <c r="AT168" s="226">
        <v>3</v>
      </c>
      <c r="AU168" s="227">
        <v>0</v>
      </c>
      <c r="AV168" s="226">
        <v>3</v>
      </c>
      <c r="AW168" s="227">
        <v>0</v>
      </c>
      <c r="AX168" s="164">
        <f>+AZ168</f>
        <v>3</v>
      </c>
      <c r="AY168" s="166" t="s">
        <v>1226</v>
      </c>
      <c r="AZ168" s="164">
        <f>+BB168</f>
        <v>3</v>
      </c>
      <c r="BA168" s="166" t="s">
        <v>1226</v>
      </c>
      <c r="BB168" s="164">
        <f>+BD168</f>
        <v>3</v>
      </c>
      <c r="BC168" s="166" t="s">
        <v>1226</v>
      </c>
      <c r="BD168" s="164">
        <f>+BF168</f>
        <v>3</v>
      </c>
      <c r="BE168" s="166" t="s">
        <v>1226</v>
      </c>
      <c r="BF168" s="164">
        <f>+BH168</f>
        <v>3</v>
      </c>
      <c r="BG168" s="166" t="s">
        <v>1226</v>
      </c>
      <c r="BH168" s="164">
        <f>+BJ168</f>
        <v>3</v>
      </c>
      <c r="BI168" s="166" t="s">
        <v>1226</v>
      </c>
      <c r="BJ168" s="226">
        <v>3</v>
      </c>
      <c r="BK168" s="227">
        <v>0</v>
      </c>
      <c r="BL168" s="185">
        <f t="shared" si="53"/>
        <v>3</v>
      </c>
      <c r="BM168" s="423" t="s">
        <v>1226</v>
      </c>
      <c r="BN168" s="185">
        <f t="shared" si="55"/>
        <v>3</v>
      </c>
      <c r="BO168" s="423" t="s">
        <v>1226</v>
      </c>
      <c r="BP168" s="249"/>
      <c r="BQ168" s="239"/>
      <c r="BR168" s="249"/>
      <c r="BS168" s="239"/>
      <c r="BT168" s="262"/>
      <c r="BU168" s="245"/>
      <c r="BV168" s="246"/>
      <c r="BW168" s="245"/>
      <c r="BX168" s="245"/>
      <c r="BY168" s="245"/>
      <c r="BZ168" s="246"/>
      <c r="CA168" s="245"/>
      <c r="CB168" s="246"/>
      <c r="CC168" s="245"/>
      <c r="CD168" s="246"/>
      <c r="CE168" s="245"/>
      <c r="CF168" s="246"/>
      <c r="CG168" s="245"/>
      <c r="CH168" s="246"/>
      <c r="CI168" s="247" t="s">
        <v>558</v>
      </c>
      <c r="CJ168" s="234" t="s">
        <v>557</v>
      </c>
      <c r="CM168" s="237">
        <f>MAX(I168:AJ168)</f>
        <v>11</v>
      </c>
    </row>
    <row r="169" spans="1:91" ht="16.5">
      <c r="A169" t="s">
        <v>2533</v>
      </c>
      <c r="B169" s="213">
        <v>10134</v>
      </c>
      <c r="D169" s="213" t="s">
        <v>864</v>
      </c>
      <c r="E169" s="213" t="s">
        <v>819</v>
      </c>
      <c r="G169" s="219" t="s">
        <v>201</v>
      </c>
      <c r="H169" s="390" t="s">
        <v>1779</v>
      </c>
      <c r="I169" s="222">
        <v>1</v>
      </c>
      <c r="J169" s="224">
        <v>0</v>
      </c>
      <c r="K169" s="223">
        <v>3</v>
      </c>
      <c r="L169" s="224">
        <v>0</v>
      </c>
      <c r="M169" s="222">
        <v>2</v>
      </c>
      <c r="N169" s="224">
        <v>0</v>
      </c>
      <c r="O169" s="223">
        <v>4</v>
      </c>
      <c r="P169" s="224">
        <v>0</v>
      </c>
      <c r="Q169" s="223">
        <v>4</v>
      </c>
      <c r="R169" s="224">
        <v>0</v>
      </c>
      <c r="S169" s="223">
        <v>1</v>
      </c>
      <c r="T169" s="224">
        <v>0</v>
      </c>
      <c r="U169" s="223">
        <v>1</v>
      </c>
      <c r="V169" s="224">
        <v>0</v>
      </c>
      <c r="W169" s="223">
        <v>1</v>
      </c>
      <c r="X169" s="224">
        <v>0</v>
      </c>
      <c r="Y169" s="252">
        <f>+AA169</f>
        <v>0</v>
      </c>
      <c r="Z169" s="423" t="s">
        <v>1226</v>
      </c>
      <c r="AA169" s="252">
        <f>+AC169</f>
        <v>0</v>
      </c>
      <c r="AB169" s="251" t="s">
        <v>1226</v>
      </c>
      <c r="AC169" s="453">
        <v>0</v>
      </c>
      <c r="AD169" s="459">
        <v>0</v>
      </c>
      <c r="AE169" s="693">
        <f>+AG169</f>
        <v>4</v>
      </c>
      <c r="AF169" s="426" t="s">
        <v>1226</v>
      </c>
      <c r="AG169" s="274">
        <v>4</v>
      </c>
      <c r="AH169" s="279">
        <v>0</v>
      </c>
      <c r="AI169" s="181">
        <f>+AK169</f>
        <v>0</v>
      </c>
      <c r="AJ169" s="426" t="s">
        <v>1226</v>
      </c>
      <c r="AK169" s="261"/>
      <c r="AL169" s="222">
        <v>0</v>
      </c>
      <c r="AM169" s="223">
        <v>0</v>
      </c>
      <c r="AN169" s="181">
        <v>0</v>
      </c>
      <c r="AO169" s="426" t="s">
        <v>1226</v>
      </c>
      <c r="AP169" s="181">
        <v>0</v>
      </c>
      <c r="AQ169" s="185" t="s">
        <v>1226</v>
      </c>
      <c r="AR169" s="341">
        <v>0</v>
      </c>
      <c r="AS169" s="227">
        <v>0</v>
      </c>
      <c r="AT169" s="226">
        <v>0</v>
      </c>
      <c r="AU169" s="227">
        <v>0</v>
      </c>
      <c r="AV169" s="226">
        <v>1</v>
      </c>
      <c r="AW169" s="227">
        <v>0</v>
      </c>
      <c r="AX169" s="392">
        <f>+AZ169</f>
        <v>0</v>
      </c>
      <c r="AY169" s="166" t="s">
        <v>1226</v>
      </c>
      <c r="AZ169" s="392">
        <f>+BB169</f>
        <v>0</v>
      </c>
      <c r="BA169" s="166" t="s">
        <v>1226</v>
      </c>
      <c r="BB169" s="341">
        <v>0</v>
      </c>
      <c r="BC169" s="227">
        <v>0</v>
      </c>
      <c r="BD169" s="392">
        <f>+BF169</f>
        <v>1</v>
      </c>
      <c r="BE169" s="166" t="s">
        <v>1226</v>
      </c>
      <c r="BF169" s="392">
        <f>+BH169</f>
        <v>1</v>
      </c>
      <c r="BG169" s="166" t="s">
        <v>1226</v>
      </c>
      <c r="BH169" s="392">
        <f>+BJ169</f>
        <v>1</v>
      </c>
      <c r="BI169" s="166" t="s">
        <v>1226</v>
      </c>
      <c r="BJ169" s="341">
        <v>1</v>
      </c>
      <c r="BK169" s="227">
        <v>0</v>
      </c>
      <c r="BL169" s="181">
        <f t="shared" si="53"/>
        <v>1</v>
      </c>
      <c r="BM169" s="423" t="s">
        <v>1226</v>
      </c>
      <c r="BN169" s="181">
        <f t="shared" si="55"/>
        <v>1</v>
      </c>
      <c r="BO169" s="423" t="s">
        <v>1226</v>
      </c>
      <c r="BP169" s="249"/>
      <c r="BQ169" s="239"/>
      <c r="BR169" s="249"/>
      <c r="BS169" s="239"/>
      <c r="BT169" s="262"/>
      <c r="BU169" s="245"/>
      <c r="BV169" s="246"/>
      <c r="BW169" s="245"/>
      <c r="BX169" s="245"/>
      <c r="BY169" s="245"/>
      <c r="BZ169" s="246"/>
      <c r="CA169" s="245"/>
      <c r="CB169" s="246"/>
      <c r="CC169" s="245"/>
      <c r="CD169" s="246"/>
      <c r="CE169" s="245"/>
      <c r="CF169" s="246"/>
      <c r="CG169" s="245"/>
      <c r="CH169" s="246"/>
      <c r="CI169" s="233" t="s">
        <v>53</v>
      </c>
      <c r="CM169" s="237">
        <f>MAX(I169:AJ169)</f>
        <v>4</v>
      </c>
    </row>
    <row r="170" spans="1:91" ht="16.5">
      <c r="A170" t="s">
        <v>2533</v>
      </c>
      <c r="B170" s="51">
        <v>10325</v>
      </c>
      <c r="D170" s="213" t="s">
        <v>864</v>
      </c>
      <c r="E170" s="213" t="s">
        <v>819</v>
      </c>
      <c r="G170" s="219" t="s">
        <v>201</v>
      </c>
      <c r="H170" s="390" t="s">
        <v>2264</v>
      </c>
      <c r="I170" s="222">
        <v>0</v>
      </c>
      <c r="J170" s="224">
        <v>0</v>
      </c>
      <c r="K170" s="223">
        <v>0</v>
      </c>
      <c r="L170" s="224">
        <v>0</v>
      </c>
      <c r="M170" s="222">
        <v>0</v>
      </c>
      <c r="N170" s="224">
        <v>0</v>
      </c>
      <c r="O170" s="223">
        <v>0</v>
      </c>
      <c r="P170" s="224">
        <v>0</v>
      </c>
      <c r="Q170" s="223">
        <v>0</v>
      </c>
      <c r="R170" s="224">
        <v>0</v>
      </c>
      <c r="S170" s="223">
        <v>0</v>
      </c>
      <c r="T170" s="224">
        <v>0</v>
      </c>
      <c r="U170" s="223">
        <v>0</v>
      </c>
      <c r="V170" s="224">
        <v>0</v>
      </c>
      <c r="W170" s="223">
        <v>0</v>
      </c>
      <c r="X170" s="224">
        <v>0</v>
      </c>
      <c r="Y170" s="693">
        <f>+W170</f>
        <v>0</v>
      </c>
      <c r="Z170" s="426" t="s">
        <v>1226</v>
      </c>
      <c r="AA170" s="222">
        <v>1</v>
      </c>
      <c r="AB170" s="223">
        <v>0</v>
      </c>
      <c r="AC170" s="453">
        <v>1</v>
      </c>
      <c r="AD170" s="470">
        <v>0</v>
      </c>
      <c r="AE170" s="693">
        <f>+AC170</f>
        <v>1</v>
      </c>
      <c r="AF170" s="426" t="s">
        <v>1226</v>
      </c>
      <c r="AG170" s="274">
        <v>0</v>
      </c>
      <c r="AH170" s="311">
        <v>0</v>
      </c>
      <c r="AI170" s="701">
        <f>+AG170</f>
        <v>0</v>
      </c>
      <c r="AJ170" s="426" t="s">
        <v>1226</v>
      </c>
      <c r="AK170" s="261"/>
      <c r="AL170" s="222">
        <v>0</v>
      </c>
      <c r="AM170" s="223">
        <v>0</v>
      </c>
      <c r="AN170" s="181">
        <v>0</v>
      </c>
      <c r="AO170" s="426" t="s">
        <v>1226</v>
      </c>
      <c r="AP170" s="181">
        <v>0</v>
      </c>
      <c r="AQ170" s="185" t="s">
        <v>1226</v>
      </c>
      <c r="AR170" s="815">
        <v>0</v>
      </c>
      <c r="AS170" s="246">
        <v>0</v>
      </c>
      <c r="AT170" s="226">
        <v>0</v>
      </c>
      <c r="AU170" s="227">
        <v>0</v>
      </c>
      <c r="AV170" s="226" t="s">
        <v>52</v>
      </c>
      <c r="AW170" s="227">
        <v>0</v>
      </c>
      <c r="AX170" s="392">
        <f>+AZ170</f>
        <v>0</v>
      </c>
      <c r="AY170" s="166" t="s">
        <v>1226</v>
      </c>
      <c r="AZ170" s="392">
        <f>+BB170</f>
        <v>0</v>
      </c>
      <c r="BA170" s="166" t="s">
        <v>1226</v>
      </c>
      <c r="BB170" s="392">
        <f>+BD170</f>
        <v>0</v>
      </c>
      <c r="BC170" s="166" t="s">
        <v>1226</v>
      </c>
      <c r="BD170" s="392">
        <f>+BF170</f>
        <v>0</v>
      </c>
      <c r="BE170" s="166" t="s">
        <v>1226</v>
      </c>
      <c r="BF170" s="392">
        <f>+BH170</f>
        <v>0</v>
      </c>
      <c r="BG170" s="166" t="s">
        <v>1226</v>
      </c>
      <c r="BH170" s="392">
        <f>+BJ170</f>
        <v>0</v>
      </c>
      <c r="BI170" s="166" t="s">
        <v>1226</v>
      </c>
      <c r="BJ170" s="341">
        <v>0</v>
      </c>
      <c r="BK170" s="227">
        <v>0</v>
      </c>
      <c r="BL170" s="181">
        <f t="shared" si="53"/>
        <v>0</v>
      </c>
      <c r="BM170" s="423" t="s">
        <v>1226</v>
      </c>
      <c r="BN170" s="181">
        <f t="shared" si="55"/>
        <v>0</v>
      </c>
      <c r="BO170" s="423" t="s">
        <v>1226</v>
      </c>
      <c r="BP170" s="164">
        <f>+BR170</f>
        <v>0</v>
      </c>
      <c r="BQ170" s="166" t="s">
        <v>1226</v>
      </c>
      <c r="BR170" s="226">
        <v>0</v>
      </c>
      <c r="BS170" s="227">
        <v>0</v>
      </c>
      <c r="BT170" s="262"/>
      <c r="BU170" s="245"/>
      <c r="BV170" s="246"/>
      <c r="BW170" s="245"/>
      <c r="BX170" s="245"/>
      <c r="BY170" s="245"/>
      <c r="BZ170" s="246"/>
      <c r="CA170" s="245"/>
      <c r="CB170" s="246"/>
      <c r="CC170" s="245"/>
      <c r="CD170" s="246"/>
      <c r="CE170" s="245"/>
      <c r="CF170" s="246"/>
      <c r="CG170" s="245"/>
      <c r="CH170" s="246"/>
      <c r="CI170" s="247" t="s">
        <v>558</v>
      </c>
      <c r="CM170" s="237"/>
    </row>
    <row r="171" spans="1:91" ht="16.5">
      <c r="A171" t="s">
        <v>2533</v>
      </c>
      <c r="B171" s="213">
        <v>10009</v>
      </c>
      <c r="D171" s="213" t="s">
        <v>864</v>
      </c>
      <c r="E171" s="213" t="s">
        <v>819</v>
      </c>
      <c r="G171" s="219" t="s">
        <v>201</v>
      </c>
      <c r="H171" s="390" t="s">
        <v>1778</v>
      </c>
      <c r="I171" s="222">
        <v>18</v>
      </c>
      <c r="J171" s="224">
        <v>4</v>
      </c>
      <c r="K171" s="223">
        <v>22</v>
      </c>
      <c r="L171" s="224">
        <v>0</v>
      </c>
      <c r="M171" s="223">
        <v>42</v>
      </c>
      <c r="N171" s="224">
        <v>0</v>
      </c>
      <c r="O171" s="223">
        <v>39</v>
      </c>
      <c r="P171" s="224">
        <v>0</v>
      </c>
      <c r="Q171" s="223">
        <v>47</v>
      </c>
      <c r="R171" s="224">
        <v>0</v>
      </c>
      <c r="S171" s="223">
        <v>36</v>
      </c>
      <c r="T171" s="224">
        <v>0</v>
      </c>
      <c r="U171" s="223">
        <v>26</v>
      </c>
      <c r="V171" s="224">
        <v>0</v>
      </c>
      <c r="W171" s="223">
        <v>23</v>
      </c>
      <c r="X171" s="224">
        <v>0</v>
      </c>
      <c r="Y171" s="185">
        <f>+AA171</f>
        <v>27</v>
      </c>
      <c r="Z171" s="426">
        <f>+AB171</f>
        <v>15</v>
      </c>
      <c r="AA171" s="181">
        <f>+AC171</f>
        <v>27</v>
      </c>
      <c r="AB171" s="185">
        <f>+AD171</f>
        <v>15</v>
      </c>
      <c r="AC171" s="453">
        <v>27</v>
      </c>
      <c r="AD171" s="459">
        <v>15</v>
      </c>
      <c r="AE171" s="185">
        <f>+AC171</f>
        <v>27</v>
      </c>
      <c r="AF171" s="426">
        <f>+AD171</f>
        <v>15</v>
      </c>
      <c r="AG171" s="274">
        <v>23</v>
      </c>
      <c r="AH171" s="279">
        <v>0</v>
      </c>
      <c r="AI171" s="181">
        <f>+AL171</f>
        <v>32</v>
      </c>
      <c r="AJ171" s="690">
        <f>+AM171</f>
        <v>5</v>
      </c>
      <c r="AK171" s="261"/>
      <c r="AL171" s="222">
        <v>32</v>
      </c>
      <c r="AM171" s="223">
        <v>5</v>
      </c>
      <c r="AN171" s="181">
        <f>+AP171</f>
        <v>24</v>
      </c>
      <c r="AO171" s="426" t="s">
        <v>1226</v>
      </c>
      <c r="AP171" s="181">
        <f>+AR171</f>
        <v>24</v>
      </c>
      <c r="AQ171" s="185" t="s">
        <v>1226</v>
      </c>
      <c r="AR171" s="341">
        <v>24</v>
      </c>
      <c r="AS171" s="227">
        <v>0</v>
      </c>
      <c r="AT171" s="226">
        <v>18</v>
      </c>
      <c r="AU171" s="227">
        <v>0</v>
      </c>
      <c r="AV171" s="226">
        <v>15</v>
      </c>
      <c r="AW171" s="227">
        <v>0</v>
      </c>
      <c r="AX171" s="392">
        <f>+AV171</f>
        <v>15</v>
      </c>
      <c r="AY171" s="166" t="s">
        <v>1226</v>
      </c>
      <c r="AZ171" s="392">
        <f>+AX171</f>
        <v>15</v>
      </c>
      <c r="BA171" s="166" t="s">
        <v>1226</v>
      </c>
      <c r="BB171" s="392">
        <f>+AZ171</f>
        <v>15</v>
      </c>
      <c r="BC171" s="166" t="s">
        <v>1226</v>
      </c>
      <c r="BD171" s="392">
        <f>+BB171</f>
        <v>15</v>
      </c>
      <c r="BE171" s="166" t="s">
        <v>1226</v>
      </c>
      <c r="BF171" s="392">
        <f>+BD171</f>
        <v>15</v>
      </c>
      <c r="BG171" s="166" t="s">
        <v>1226</v>
      </c>
      <c r="BH171" s="392">
        <f>+BF171</f>
        <v>15</v>
      </c>
      <c r="BI171" s="166" t="s">
        <v>1226</v>
      </c>
      <c r="BJ171" s="341">
        <v>15</v>
      </c>
      <c r="BK171" s="227">
        <v>0</v>
      </c>
      <c r="BL171" s="181">
        <f t="shared" si="53"/>
        <v>15</v>
      </c>
      <c r="BM171" s="423" t="s">
        <v>1226</v>
      </c>
      <c r="BN171" s="181">
        <f t="shared" si="55"/>
        <v>15</v>
      </c>
      <c r="BO171" s="423" t="s">
        <v>1226</v>
      </c>
      <c r="BP171" s="249"/>
      <c r="BQ171" s="239"/>
      <c r="BR171" s="249"/>
      <c r="BS171" s="239"/>
      <c r="BT171" s="262"/>
      <c r="BU171" s="245"/>
      <c r="BV171" s="246"/>
      <c r="BW171" s="245"/>
      <c r="BX171" s="245"/>
      <c r="BY171" s="245"/>
      <c r="BZ171" s="246"/>
      <c r="CA171" s="245"/>
      <c r="CB171" s="246"/>
      <c r="CC171" s="245"/>
      <c r="CD171" s="246"/>
      <c r="CE171" s="245"/>
      <c r="CF171" s="246"/>
      <c r="CG171" s="245"/>
      <c r="CH171" s="246"/>
      <c r="CI171" s="233" t="s">
        <v>57</v>
      </c>
      <c r="CJ171" s="234" t="s">
        <v>430</v>
      </c>
      <c r="CK171" s="234" t="s">
        <v>792</v>
      </c>
      <c r="CM171" s="237">
        <f>MAX(I171:AJ171)</f>
        <v>47</v>
      </c>
    </row>
    <row r="172" spans="1:91" ht="16.5">
      <c r="A172" t="s">
        <v>2533</v>
      </c>
      <c r="B172" s="61" t="s">
        <v>1610</v>
      </c>
      <c r="D172" s="213" t="s">
        <v>864</v>
      </c>
      <c r="E172" s="213" t="s">
        <v>819</v>
      </c>
      <c r="G172" s="219" t="s">
        <v>201</v>
      </c>
      <c r="H172" s="390" t="s">
        <v>1783</v>
      </c>
      <c r="I172" s="222">
        <v>0</v>
      </c>
      <c r="J172" s="224">
        <v>0</v>
      </c>
      <c r="K172" s="223" t="s">
        <v>52</v>
      </c>
      <c r="L172" s="224">
        <v>0</v>
      </c>
      <c r="M172" s="223" t="s">
        <v>52</v>
      </c>
      <c r="N172" s="224">
        <v>0</v>
      </c>
      <c r="O172" s="223" t="s">
        <v>52</v>
      </c>
      <c r="P172" s="224">
        <v>0</v>
      </c>
      <c r="Q172" s="223" t="s">
        <v>52</v>
      </c>
      <c r="R172" s="224">
        <v>0</v>
      </c>
      <c r="S172" s="223" t="s">
        <v>52</v>
      </c>
      <c r="T172" s="224">
        <v>0</v>
      </c>
      <c r="U172" s="223"/>
      <c r="V172" s="224"/>
      <c r="W172" s="236" t="str">
        <f>+S172</f>
        <v>?</v>
      </c>
      <c r="X172" s="250" t="s">
        <v>1226</v>
      </c>
      <c r="Y172" s="185"/>
      <c r="Z172" s="426"/>
      <c r="AA172" s="181"/>
      <c r="AB172" s="185"/>
      <c r="AC172" s="453" t="s">
        <v>52</v>
      </c>
      <c r="AD172" s="459">
        <v>0</v>
      </c>
      <c r="AE172" s="696"/>
      <c r="AF172" s="790"/>
      <c r="AG172" s="274"/>
      <c r="AH172" s="279"/>
      <c r="AI172" s="748"/>
      <c r="AJ172" s="790"/>
      <c r="AK172" s="261"/>
      <c r="AL172" s="222" t="s">
        <v>52</v>
      </c>
      <c r="AM172" s="223">
        <v>0</v>
      </c>
      <c r="AN172" s="392" t="str">
        <f>+AL172</f>
        <v>?</v>
      </c>
      <c r="AO172" s="166" t="s">
        <v>1226</v>
      </c>
      <c r="AP172" s="392" t="str">
        <f>+AN172</f>
        <v>?</v>
      </c>
      <c r="AQ172" s="164" t="s">
        <v>1226</v>
      </c>
      <c r="AR172" s="341" t="s">
        <v>52</v>
      </c>
      <c r="AS172" s="227">
        <v>0</v>
      </c>
      <c r="AT172" s="226" t="s">
        <v>52</v>
      </c>
      <c r="AU172" s="227">
        <v>0</v>
      </c>
      <c r="AV172" s="226" t="s">
        <v>52</v>
      </c>
      <c r="AW172" s="227">
        <v>0</v>
      </c>
      <c r="AX172" s="392">
        <f>+AZ172</f>
        <v>0</v>
      </c>
      <c r="AY172" s="166" t="s">
        <v>1226</v>
      </c>
      <c r="AZ172" s="392">
        <f>+BB172</f>
        <v>0</v>
      </c>
      <c r="BA172" s="166" t="s">
        <v>1226</v>
      </c>
      <c r="BB172" s="341">
        <v>0</v>
      </c>
      <c r="BC172" s="227">
        <v>0</v>
      </c>
      <c r="BD172" s="392">
        <f>+BF172</f>
        <v>0</v>
      </c>
      <c r="BE172" s="166" t="s">
        <v>1226</v>
      </c>
      <c r="BF172" s="392">
        <f>+BH172</f>
        <v>0</v>
      </c>
      <c r="BG172" s="166" t="s">
        <v>1226</v>
      </c>
      <c r="BH172" s="392">
        <f>+BJ172</f>
        <v>0</v>
      </c>
      <c r="BI172" s="166" t="s">
        <v>1226</v>
      </c>
      <c r="BJ172" s="341">
        <v>0</v>
      </c>
      <c r="BK172" s="227">
        <v>0</v>
      </c>
      <c r="BL172" s="181">
        <f t="shared" si="53"/>
        <v>0</v>
      </c>
      <c r="BM172" s="423" t="s">
        <v>1226</v>
      </c>
      <c r="BN172" s="181">
        <f t="shared" si="55"/>
        <v>0</v>
      </c>
      <c r="BO172" s="423" t="s">
        <v>1226</v>
      </c>
      <c r="BP172" s="249"/>
      <c r="BQ172" s="239"/>
      <c r="BR172" s="249"/>
      <c r="BS172" s="239"/>
      <c r="BT172" s="262"/>
      <c r="BU172" s="245"/>
      <c r="BV172" s="246"/>
      <c r="BW172" s="245"/>
      <c r="BX172" s="245"/>
      <c r="BY172" s="245"/>
      <c r="BZ172" s="246"/>
      <c r="CA172" s="245"/>
      <c r="CB172" s="246"/>
      <c r="CC172" s="245"/>
      <c r="CD172" s="246"/>
      <c r="CE172" s="245"/>
      <c r="CF172" s="246"/>
      <c r="CG172" s="245"/>
      <c r="CH172" s="246"/>
      <c r="CI172" s="103" t="s">
        <v>1784</v>
      </c>
      <c r="CM172" s="237">
        <f>MAX(I172:AJ172)</f>
        <v>0</v>
      </c>
    </row>
    <row r="173" spans="1:91" ht="16.5">
      <c r="A173" t="s">
        <v>2533</v>
      </c>
      <c r="B173" s="51">
        <v>10162</v>
      </c>
      <c r="D173" s="213" t="s">
        <v>864</v>
      </c>
      <c r="E173" s="213" t="s">
        <v>819</v>
      </c>
      <c r="G173" s="219" t="s">
        <v>201</v>
      </c>
      <c r="H173" s="390" t="s">
        <v>2263</v>
      </c>
      <c r="I173" s="222">
        <v>0</v>
      </c>
      <c r="J173" s="224">
        <v>0</v>
      </c>
      <c r="K173" s="223">
        <v>0</v>
      </c>
      <c r="L173" s="224">
        <v>0</v>
      </c>
      <c r="M173" s="223">
        <v>0</v>
      </c>
      <c r="N173" s="224">
        <v>0</v>
      </c>
      <c r="O173" s="223">
        <v>0</v>
      </c>
      <c r="P173" s="224">
        <v>0</v>
      </c>
      <c r="Q173" s="223">
        <v>0</v>
      </c>
      <c r="R173" s="224">
        <v>0</v>
      </c>
      <c r="S173" s="223">
        <v>0</v>
      </c>
      <c r="T173" s="224">
        <v>0</v>
      </c>
      <c r="U173" s="223">
        <v>0</v>
      </c>
      <c r="V173" s="223">
        <v>0</v>
      </c>
      <c r="W173" s="222">
        <v>0</v>
      </c>
      <c r="X173" s="224">
        <v>0</v>
      </c>
      <c r="Y173" s="701">
        <f>+W173</f>
        <v>0</v>
      </c>
      <c r="Z173" s="426" t="s">
        <v>1226</v>
      </c>
      <c r="AA173" s="222">
        <v>0</v>
      </c>
      <c r="AB173" s="224">
        <v>0</v>
      </c>
      <c r="AC173" s="453">
        <v>0</v>
      </c>
      <c r="AD173" s="470">
        <v>0</v>
      </c>
      <c r="AE173" s="693">
        <f>+AC173</f>
        <v>0</v>
      </c>
      <c r="AF173" s="426" t="s">
        <v>1226</v>
      </c>
      <c r="AG173" s="274">
        <v>0</v>
      </c>
      <c r="AH173" s="311">
        <v>0</v>
      </c>
      <c r="AI173" s="693">
        <f>+AG173</f>
        <v>0</v>
      </c>
      <c r="AJ173" s="426" t="s">
        <v>1226</v>
      </c>
      <c r="AK173" s="261"/>
      <c r="AL173" s="223">
        <v>0</v>
      </c>
      <c r="AM173" s="224">
        <v>0</v>
      </c>
      <c r="AN173" s="181">
        <v>0</v>
      </c>
      <c r="AO173" s="426" t="s">
        <v>1226</v>
      </c>
      <c r="AP173" s="181">
        <v>0</v>
      </c>
      <c r="AQ173" s="426" t="s">
        <v>1226</v>
      </c>
      <c r="AR173" s="815">
        <v>4</v>
      </c>
      <c r="AS173" s="246">
        <v>0</v>
      </c>
      <c r="AT173" s="226">
        <v>4</v>
      </c>
      <c r="AU173" s="227">
        <v>0</v>
      </c>
      <c r="AV173" s="226">
        <v>4</v>
      </c>
      <c r="AW173" s="227">
        <v>0</v>
      </c>
      <c r="AX173" s="392">
        <f>+AZ173</f>
        <v>4</v>
      </c>
      <c r="AY173" s="166" t="s">
        <v>1226</v>
      </c>
      <c r="AZ173" s="392">
        <f>+BB173</f>
        <v>4</v>
      </c>
      <c r="BA173" s="166" t="s">
        <v>1226</v>
      </c>
      <c r="BB173" s="392">
        <f>+BD173</f>
        <v>4</v>
      </c>
      <c r="BC173" s="166" t="s">
        <v>1226</v>
      </c>
      <c r="BD173" s="392">
        <f>+BF173</f>
        <v>4</v>
      </c>
      <c r="BE173" s="166" t="s">
        <v>1226</v>
      </c>
      <c r="BF173" s="392">
        <f>+BH173</f>
        <v>4</v>
      </c>
      <c r="BG173" s="166" t="s">
        <v>1226</v>
      </c>
      <c r="BH173" s="392">
        <f>+BJ173</f>
        <v>4</v>
      </c>
      <c r="BI173" s="166" t="s">
        <v>1226</v>
      </c>
      <c r="BJ173" s="341">
        <v>4</v>
      </c>
      <c r="BK173" s="227">
        <v>0</v>
      </c>
      <c r="BL173" s="181">
        <f t="shared" si="53"/>
        <v>4</v>
      </c>
      <c r="BM173" s="423" t="s">
        <v>1226</v>
      </c>
      <c r="BN173" s="181">
        <f t="shared" si="55"/>
        <v>4</v>
      </c>
      <c r="BO173" s="423" t="s">
        <v>1226</v>
      </c>
      <c r="BP173" s="164">
        <f>+BR173</f>
        <v>0</v>
      </c>
      <c r="BQ173" s="166" t="s">
        <v>1226</v>
      </c>
      <c r="BR173" s="226">
        <v>0</v>
      </c>
      <c r="BS173" s="227">
        <v>0</v>
      </c>
      <c r="BT173" s="262"/>
      <c r="BU173" s="245"/>
      <c r="BV173" s="246"/>
      <c r="BW173" s="245"/>
      <c r="BX173" s="245"/>
      <c r="BY173" s="245"/>
      <c r="BZ173" s="246"/>
      <c r="CA173" s="245"/>
      <c r="CB173" s="246"/>
      <c r="CC173" s="245"/>
      <c r="CD173" s="246"/>
      <c r="CE173" s="245"/>
      <c r="CF173" s="246"/>
      <c r="CG173" s="245"/>
      <c r="CH173" s="246"/>
      <c r="CI173" s="103" t="s">
        <v>2598</v>
      </c>
      <c r="CM173" s="237"/>
    </row>
    <row r="174" spans="1:91" ht="16.5">
      <c r="A174" t="s">
        <v>2533</v>
      </c>
      <c r="B174" s="213">
        <v>10035</v>
      </c>
      <c r="D174" s="213" t="s">
        <v>864</v>
      </c>
      <c r="E174" s="213" t="s">
        <v>819</v>
      </c>
      <c r="G174" s="219" t="s">
        <v>201</v>
      </c>
      <c r="H174" s="390" t="s">
        <v>1777</v>
      </c>
      <c r="I174" s="222">
        <v>72</v>
      </c>
      <c r="J174" s="224">
        <v>0</v>
      </c>
      <c r="K174" s="223">
        <v>77</v>
      </c>
      <c r="L174" s="224">
        <v>0</v>
      </c>
      <c r="M174" s="223">
        <v>80</v>
      </c>
      <c r="N174" s="224">
        <v>0</v>
      </c>
      <c r="O174" s="223">
        <v>85</v>
      </c>
      <c r="P174" s="224">
        <v>0</v>
      </c>
      <c r="Q174" s="223">
        <v>71</v>
      </c>
      <c r="R174" s="224">
        <v>0</v>
      </c>
      <c r="S174" s="223">
        <v>45</v>
      </c>
      <c r="T174" s="224">
        <v>0</v>
      </c>
      <c r="U174" s="223">
        <f>15+18+13</f>
        <v>46</v>
      </c>
      <c r="V174" s="224">
        <v>0</v>
      </c>
      <c r="W174" s="223">
        <f>18+16+8</f>
        <v>42</v>
      </c>
      <c r="X174" s="224">
        <v>0</v>
      </c>
      <c r="Y174" s="185">
        <f>+AA174</f>
        <v>50</v>
      </c>
      <c r="Z174" s="426">
        <f>+AB174</f>
        <v>4</v>
      </c>
      <c r="AA174" s="181">
        <f>+AC174</f>
        <v>50</v>
      </c>
      <c r="AB174" s="426">
        <f>+AD174</f>
        <v>4</v>
      </c>
      <c r="AC174" s="453">
        <v>50</v>
      </c>
      <c r="AD174" s="459">
        <v>4</v>
      </c>
      <c r="AE174" s="185">
        <f>+AC174</f>
        <v>50</v>
      </c>
      <c r="AF174" s="426">
        <f>+AD174</f>
        <v>4</v>
      </c>
      <c r="AG174" s="274">
        <v>36</v>
      </c>
      <c r="AH174" s="279">
        <v>5</v>
      </c>
      <c r="AI174" s="185">
        <f>+AL174</f>
        <v>20</v>
      </c>
      <c r="AJ174" s="690">
        <f>+AM174</f>
        <v>9</v>
      </c>
      <c r="AK174" s="261"/>
      <c r="AL174" s="223">
        <v>20</v>
      </c>
      <c r="AM174" s="224">
        <v>9</v>
      </c>
      <c r="AN174" s="181">
        <f>+AP174</f>
        <v>19</v>
      </c>
      <c r="AO174" s="426">
        <f>+AQ174</f>
        <v>4</v>
      </c>
      <c r="AP174" s="181">
        <f>+AR174</f>
        <v>19</v>
      </c>
      <c r="AQ174" s="426">
        <f>+AS174</f>
        <v>4</v>
      </c>
      <c r="AR174" s="341">
        <v>19</v>
      </c>
      <c r="AS174" s="227">
        <v>4</v>
      </c>
      <c r="AT174" s="226">
        <v>23</v>
      </c>
      <c r="AU174" s="227">
        <v>5</v>
      </c>
      <c r="AV174" s="226">
        <v>19</v>
      </c>
      <c r="AW174" s="227">
        <v>2</v>
      </c>
      <c r="AX174" s="392">
        <f>+AZ174</f>
        <v>19</v>
      </c>
      <c r="AY174" s="166">
        <f>+BA174</f>
        <v>3</v>
      </c>
      <c r="AZ174" s="392">
        <f>+BB174</f>
        <v>19</v>
      </c>
      <c r="BA174" s="166">
        <f>+BC174</f>
        <v>3</v>
      </c>
      <c r="BB174" s="392">
        <f>+BD174</f>
        <v>19</v>
      </c>
      <c r="BC174" s="166">
        <f>+BE174</f>
        <v>3</v>
      </c>
      <c r="BD174" s="392">
        <f>+BF174</f>
        <v>19</v>
      </c>
      <c r="BE174" s="166">
        <f>+BG174</f>
        <v>3</v>
      </c>
      <c r="BF174" s="392">
        <f>+BH174</f>
        <v>19</v>
      </c>
      <c r="BG174" s="166">
        <f>+BI174</f>
        <v>3</v>
      </c>
      <c r="BH174" s="392">
        <f>+BJ174</f>
        <v>19</v>
      </c>
      <c r="BI174" s="166">
        <f>+BK174</f>
        <v>3</v>
      </c>
      <c r="BJ174" s="341">
        <v>19</v>
      </c>
      <c r="BK174" s="227">
        <v>3</v>
      </c>
      <c r="BL174" s="392">
        <f t="shared" si="53"/>
        <v>19</v>
      </c>
      <c r="BM174" s="166">
        <f>+BK174</f>
        <v>3</v>
      </c>
      <c r="BN174" s="392">
        <f t="shared" si="55"/>
        <v>19</v>
      </c>
      <c r="BO174" s="166">
        <f>+BM174</f>
        <v>3</v>
      </c>
      <c r="BP174" s="164">
        <f>+BN174</f>
        <v>19</v>
      </c>
      <c r="BQ174" s="166">
        <f>+BO174</f>
        <v>3</v>
      </c>
      <c r="BR174" s="226"/>
      <c r="BS174" s="227"/>
      <c r="BT174" s="262"/>
      <c r="BU174" s="245"/>
      <c r="BV174" s="246"/>
      <c r="BW174" s="245"/>
      <c r="BX174" s="245"/>
      <c r="BY174" s="245"/>
      <c r="BZ174" s="246"/>
      <c r="CA174" s="245"/>
      <c r="CB174" s="246"/>
      <c r="CC174" s="245"/>
      <c r="CD174" s="246"/>
      <c r="CE174" s="245"/>
      <c r="CF174" s="246"/>
      <c r="CG174" s="245"/>
      <c r="CH174" s="246"/>
      <c r="CI174" s="247" t="s">
        <v>150</v>
      </c>
      <c r="CJ174" s="234" t="s">
        <v>430</v>
      </c>
      <c r="CM174" s="237">
        <f>MAX(I174:AJ174)</f>
        <v>85</v>
      </c>
    </row>
    <row r="175" spans="1:91" ht="16.5">
      <c r="A175" t="s">
        <v>2533</v>
      </c>
      <c r="B175" s="61" t="s">
        <v>1610</v>
      </c>
      <c r="D175" s="213" t="s">
        <v>864</v>
      </c>
      <c r="E175" s="213" t="s">
        <v>819</v>
      </c>
      <c r="G175" s="219" t="s">
        <v>201</v>
      </c>
      <c r="H175" s="390" t="s">
        <v>1781</v>
      </c>
      <c r="I175" s="222">
        <v>10</v>
      </c>
      <c r="J175" s="224">
        <v>0</v>
      </c>
      <c r="K175" s="223">
        <v>10</v>
      </c>
      <c r="L175" s="224">
        <v>0</v>
      </c>
      <c r="M175" s="223">
        <v>11</v>
      </c>
      <c r="N175" s="224">
        <v>0</v>
      </c>
      <c r="O175" s="223">
        <v>10</v>
      </c>
      <c r="P175" s="224">
        <v>0</v>
      </c>
      <c r="Q175" s="223">
        <v>8</v>
      </c>
      <c r="R175" s="224">
        <v>0</v>
      </c>
      <c r="S175" s="223">
        <v>2</v>
      </c>
      <c r="T175" s="224">
        <v>0</v>
      </c>
      <c r="U175" s="223">
        <v>0</v>
      </c>
      <c r="V175" s="224">
        <v>0</v>
      </c>
      <c r="W175" s="223">
        <v>0</v>
      </c>
      <c r="X175" s="224">
        <v>0</v>
      </c>
      <c r="Y175" s="693">
        <f>+W175</f>
        <v>0</v>
      </c>
      <c r="Z175" s="426" t="s">
        <v>1226</v>
      </c>
      <c r="AA175" s="701">
        <f>+Y175</f>
        <v>0</v>
      </c>
      <c r="AB175" s="426" t="s">
        <v>1226</v>
      </c>
      <c r="AC175" s="453">
        <v>0</v>
      </c>
      <c r="AD175" s="459">
        <v>0</v>
      </c>
      <c r="AE175" s="693">
        <f>+AC175</f>
        <v>0</v>
      </c>
      <c r="AF175" s="426" t="s">
        <v>1226</v>
      </c>
      <c r="AG175" s="274">
        <v>0</v>
      </c>
      <c r="AH175" s="311">
        <v>0</v>
      </c>
      <c r="AI175" s="693">
        <f>+AG175</f>
        <v>0</v>
      </c>
      <c r="AJ175" s="426" t="s">
        <v>1226</v>
      </c>
      <c r="AK175" s="261"/>
      <c r="AL175" s="223">
        <v>1</v>
      </c>
      <c r="AM175" s="224">
        <v>0</v>
      </c>
      <c r="AN175" s="392">
        <f>+AL175</f>
        <v>1</v>
      </c>
      <c r="AO175" s="166" t="s">
        <v>1226</v>
      </c>
      <c r="AP175" s="392">
        <f>+AN175</f>
        <v>1</v>
      </c>
      <c r="AQ175" s="166" t="s">
        <v>1226</v>
      </c>
      <c r="AR175" s="341">
        <v>2</v>
      </c>
      <c r="AS175" s="227">
        <v>0</v>
      </c>
      <c r="AT175" s="226">
        <v>2</v>
      </c>
      <c r="AU175" s="227">
        <v>0</v>
      </c>
      <c r="AV175" s="226">
        <v>2</v>
      </c>
      <c r="AW175" s="227">
        <v>0</v>
      </c>
      <c r="AX175" s="392">
        <f>+AZ175</f>
        <v>2</v>
      </c>
      <c r="AY175" s="166" t="s">
        <v>1226</v>
      </c>
      <c r="AZ175" s="392">
        <f>+BB175</f>
        <v>2</v>
      </c>
      <c r="BA175" s="166" t="s">
        <v>1226</v>
      </c>
      <c r="BB175" s="392">
        <f>+BD175</f>
        <v>2</v>
      </c>
      <c r="BC175" s="166" t="s">
        <v>1226</v>
      </c>
      <c r="BD175" s="392">
        <f>+BF175</f>
        <v>2</v>
      </c>
      <c r="BE175" s="166" t="s">
        <v>1226</v>
      </c>
      <c r="BF175" s="392">
        <f>+BH175</f>
        <v>2</v>
      </c>
      <c r="BG175" s="166" t="s">
        <v>1226</v>
      </c>
      <c r="BH175" s="392">
        <f>+BJ175</f>
        <v>2</v>
      </c>
      <c r="BI175" s="166" t="s">
        <v>1226</v>
      </c>
      <c r="BJ175" s="341">
        <v>2</v>
      </c>
      <c r="BK175" s="227">
        <v>0</v>
      </c>
      <c r="BL175" s="181">
        <f t="shared" si="53"/>
        <v>2</v>
      </c>
      <c r="BM175" s="423" t="s">
        <v>1226</v>
      </c>
      <c r="BN175" s="181">
        <f t="shared" si="55"/>
        <v>2</v>
      </c>
      <c r="BO175" s="423" t="s">
        <v>1226</v>
      </c>
      <c r="BP175" s="249"/>
      <c r="BQ175" s="239"/>
      <c r="BR175" s="249"/>
      <c r="BS175" s="239"/>
      <c r="BT175" s="262"/>
      <c r="BU175" s="245"/>
      <c r="BV175" s="246"/>
      <c r="BW175" s="245"/>
      <c r="BX175" s="245"/>
      <c r="BY175" s="245"/>
      <c r="BZ175" s="246"/>
      <c r="CA175" s="245"/>
      <c r="CB175" s="246"/>
      <c r="CC175" s="245"/>
      <c r="CD175" s="246"/>
      <c r="CE175" s="245"/>
      <c r="CF175" s="246"/>
      <c r="CG175" s="245"/>
      <c r="CH175" s="246"/>
      <c r="CI175" s="103" t="s">
        <v>1782</v>
      </c>
      <c r="CM175" s="237">
        <f>MAX(I175:AJ175)</f>
        <v>11</v>
      </c>
    </row>
    <row r="176" spans="1:91" ht="16.5">
      <c r="A176" t="s">
        <v>2533</v>
      </c>
      <c r="B176" s="51">
        <v>10146</v>
      </c>
      <c r="D176" s="213" t="s">
        <v>864</v>
      </c>
      <c r="E176" s="213" t="s">
        <v>819</v>
      </c>
      <c r="G176" s="219" t="s">
        <v>201</v>
      </c>
      <c r="H176" s="390" t="s">
        <v>2262</v>
      </c>
      <c r="I176" s="222">
        <v>0</v>
      </c>
      <c r="J176" s="224">
        <v>0</v>
      </c>
      <c r="K176" s="222">
        <v>0</v>
      </c>
      <c r="L176" s="224">
        <v>0</v>
      </c>
      <c r="M176" s="222">
        <v>0</v>
      </c>
      <c r="N176" s="224">
        <v>0</v>
      </c>
      <c r="O176" s="222">
        <v>0</v>
      </c>
      <c r="P176" s="224">
        <v>0</v>
      </c>
      <c r="Q176" s="222">
        <v>0</v>
      </c>
      <c r="R176" s="224">
        <v>0</v>
      </c>
      <c r="S176" s="222">
        <v>0</v>
      </c>
      <c r="T176" s="224">
        <v>0</v>
      </c>
      <c r="U176" s="222">
        <v>0</v>
      </c>
      <c r="V176" s="224">
        <v>0</v>
      </c>
      <c r="W176" s="222">
        <v>0</v>
      </c>
      <c r="X176" s="224">
        <v>0</v>
      </c>
      <c r="Y176" s="701">
        <f>+W176</f>
        <v>0</v>
      </c>
      <c r="Z176" s="426" t="s">
        <v>1226</v>
      </c>
      <c r="AA176" s="222">
        <v>0</v>
      </c>
      <c r="AB176" s="224">
        <v>0</v>
      </c>
      <c r="AC176" s="453">
        <v>0</v>
      </c>
      <c r="AD176" s="470">
        <v>0</v>
      </c>
      <c r="AE176" s="701">
        <f>+AC176</f>
        <v>0</v>
      </c>
      <c r="AF176" s="426" t="s">
        <v>1226</v>
      </c>
      <c r="AG176" s="278">
        <v>0</v>
      </c>
      <c r="AH176" s="311">
        <v>0</v>
      </c>
      <c r="AI176" s="701">
        <f>+AG176</f>
        <v>0</v>
      </c>
      <c r="AJ176" s="426" t="s">
        <v>1226</v>
      </c>
      <c r="AK176" s="261"/>
      <c r="AL176" s="222">
        <v>0</v>
      </c>
      <c r="AM176" s="223">
        <v>0</v>
      </c>
      <c r="AN176" s="181">
        <v>0</v>
      </c>
      <c r="AO176" s="426" t="s">
        <v>1226</v>
      </c>
      <c r="AP176" s="181">
        <v>0</v>
      </c>
      <c r="AQ176" s="426" t="s">
        <v>1226</v>
      </c>
      <c r="AR176" s="815">
        <v>0</v>
      </c>
      <c r="AS176" s="246">
        <v>0</v>
      </c>
      <c r="AT176" s="226">
        <v>0</v>
      </c>
      <c r="AU176" s="227">
        <v>0</v>
      </c>
      <c r="AV176" s="226">
        <v>0</v>
      </c>
      <c r="AW176" s="227">
        <v>0</v>
      </c>
      <c r="AX176" s="392">
        <f>+AZ176</f>
        <v>0</v>
      </c>
      <c r="AY176" s="166" t="s">
        <v>1226</v>
      </c>
      <c r="AZ176" s="392">
        <f>+BB176</f>
        <v>0</v>
      </c>
      <c r="BA176" s="166" t="s">
        <v>1226</v>
      </c>
      <c r="BB176" s="392">
        <f>+BD176</f>
        <v>0</v>
      </c>
      <c r="BC176" s="166" t="s">
        <v>1226</v>
      </c>
      <c r="BD176" s="392">
        <f>+BF176</f>
        <v>0</v>
      </c>
      <c r="BE176" s="166" t="s">
        <v>1226</v>
      </c>
      <c r="BF176" s="164">
        <f>+BH176</f>
        <v>0</v>
      </c>
      <c r="BG176" s="166" t="s">
        <v>1226</v>
      </c>
      <c r="BH176" s="392">
        <f>+BJ176</f>
        <v>0</v>
      </c>
      <c r="BI176" s="166" t="s">
        <v>1226</v>
      </c>
      <c r="BJ176" s="226">
        <v>0</v>
      </c>
      <c r="BK176" s="227">
        <v>0</v>
      </c>
      <c r="BL176" s="181">
        <f t="shared" si="53"/>
        <v>0</v>
      </c>
      <c r="BM176" s="423" t="s">
        <v>1226</v>
      </c>
      <c r="BN176" s="185">
        <f t="shared" si="55"/>
        <v>0</v>
      </c>
      <c r="BO176" s="423" t="s">
        <v>1226</v>
      </c>
      <c r="BP176" s="164">
        <f>+BR176</f>
        <v>0</v>
      </c>
      <c r="BQ176" s="166" t="s">
        <v>1226</v>
      </c>
      <c r="BR176" s="226">
        <v>0</v>
      </c>
      <c r="BS176" s="227">
        <v>0</v>
      </c>
      <c r="BT176" s="262"/>
      <c r="BU176" s="245"/>
      <c r="BV176" s="246"/>
      <c r="BW176" s="245"/>
      <c r="BX176" s="245"/>
      <c r="BY176" s="245"/>
      <c r="BZ176" s="246"/>
      <c r="CA176" s="245"/>
      <c r="CB176" s="246"/>
      <c r="CC176" s="245"/>
      <c r="CD176" s="246"/>
      <c r="CE176" s="245"/>
      <c r="CF176" s="246"/>
      <c r="CG176" s="245"/>
      <c r="CH176" s="246"/>
      <c r="CI176" s="233"/>
      <c r="CM176" s="237"/>
    </row>
    <row r="177" spans="1:91" ht="16.5">
      <c r="A177" t="s">
        <v>2533</v>
      </c>
      <c r="B177" s="61">
        <v>10135</v>
      </c>
      <c r="D177" s="213" t="s">
        <v>864</v>
      </c>
      <c r="E177" s="213" t="s">
        <v>819</v>
      </c>
      <c r="G177" s="219" t="s">
        <v>201</v>
      </c>
      <c r="H177" s="390" t="s">
        <v>2417</v>
      </c>
      <c r="I177" s="223">
        <v>0</v>
      </c>
      <c r="J177" s="224">
        <v>0</v>
      </c>
      <c r="K177" s="223">
        <v>1</v>
      </c>
      <c r="L177" s="224">
        <v>0</v>
      </c>
      <c r="M177" s="223">
        <v>1</v>
      </c>
      <c r="N177" s="224">
        <v>0</v>
      </c>
      <c r="O177" s="223">
        <v>2</v>
      </c>
      <c r="P177" s="224">
        <v>0</v>
      </c>
      <c r="Q177" s="223">
        <v>1</v>
      </c>
      <c r="R177" s="224">
        <v>0</v>
      </c>
      <c r="S177" s="223">
        <v>2</v>
      </c>
      <c r="T177" s="224">
        <v>0</v>
      </c>
      <c r="U177" s="223">
        <v>1</v>
      </c>
      <c r="V177" s="224">
        <v>0</v>
      </c>
      <c r="W177" s="222">
        <v>1</v>
      </c>
      <c r="X177" s="224">
        <v>0</v>
      </c>
      <c r="Y177" s="185">
        <f>+W177</f>
        <v>1</v>
      </c>
      <c r="Z177" s="423" t="s">
        <v>1226</v>
      </c>
      <c r="AA177" s="693">
        <f>+AC177</f>
        <v>1</v>
      </c>
      <c r="AB177" s="423" t="s">
        <v>1226</v>
      </c>
      <c r="AC177" s="453">
        <v>1</v>
      </c>
      <c r="AD177" s="470">
        <v>0</v>
      </c>
      <c r="AE177" s="422">
        <v>0</v>
      </c>
      <c r="AF177" s="423" t="s">
        <v>1226</v>
      </c>
      <c r="AG177" s="278">
        <v>0</v>
      </c>
      <c r="AH177" s="311">
        <v>0</v>
      </c>
      <c r="AI177" s="422">
        <v>0</v>
      </c>
      <c r="AJ177" s="423" t="s">
        <v>1226</v>
      </c>
      <c r="AK177" s="261"/>
      <c r="AL177" s="222">
        <v>0</v>
      </c>
      <c r="AM177" s="224">
        <v>0</v>
      </c>
      <c r="AN177" s="185">
        <f>+AL177</f>
        <v>0</v>
      </c>
      <c r="AO177" s="423" t="s">
        <v>1226</v>
      </c>
      <c r="AP177" s="185">
        <f>+AN177</f>
        <v>0</v>
      </c>
      <c r="AQ177" s="423" t="s">
        <v>1226</v>
      </c>
      <c r="AR177" s="815">
        <v>0</v>
      </c>
      <c r="AS177" s="246">
        <v>0</v>
      </c>
      <c r="AT177" s="226"/>
      <c r="AU177" s="227"/>
      <c r="AV177" s="226">
        <v>0</v>
      </c>
      <c r="AW177" s="227">
        <v>0</v>
      </c>
      <c r="AX177" s="181">
        <v>0</v>
      </c>
      <c r="AY177" s="423" t="s">
        <v>1226</v>
      </c>
      <c r="AZ177" s="181">
        <f>+AX177</f>
        <v>0</v>
      </c>
      <c r="BA177" s="423" t="s">
        <v>1226</v>
      </c>
      <c r="BB177" s="341">
        <v>0</v>
      </c>
      <c r="BC177" s="227">
        <v>0</v>
      </c>
      <c r="BD177" s="181">
        <f>+BB177</f>
        <v>0</v>
      </c>
      <c r="BE177" s="423" t="s">
        <v>1226</v>
      </c>
      <c r="BF177" s="181">
        <f>+BD177</f>
        <v>0</v>
      </c>
      <c r="BG177" s="423" t="s">
        <v>1226</v>
      </c>
      <c r="BH177" s="181">
        <f>+BF177</f>
        <v>0</v>
      </c>
      <c r="BI177" s="423" t="s">
        <v>1226</v>
      </c>
      <c r="BJ177" s="341">
        <v>0</v>
      </c>
      <c r="BK177" s="227">
        <v>0</v>
      </c>
      <c r="BL177" s="181">
        <f t="shared" si="53"/>
        <v>0</v>
      </c>
      <c r="BM177" s="423" t="s">
        <v>1226</v>
      </c>
      <c r="BN177" s="181">
        <f t="shared" si="55"/>
        <v>0</v>
      </c>
      <c r="BO177" s="423" t="s">
        <v>1226</v>
      </c>
      <c r="BP177" s="185">
        <f>+BN177</f>
        <v>0</v>
      </c>
      <c r="BQ177" s="423" t="s">
        <v>1226</v>
      </c>
      <c r="BR177" s="226">
        <v>0</v>
      </c>
      <c r="BS177" s="227">
        <v>0</v>
      </c>
      <c r="BT177" s="262"/>
      <c r="BU177" s="245"/>
      <c r="BV177" s="246"/>
      <c r="BW177" s="245"/>
      <c r="BX177" s="245"/>
      <c r="BY177" s="245"/>
      <c r="BZ177" s="246"/>
      <c r="CA177" s="245"/>
      <c r="CB177" s="246"/>
      <c r="CC177" s="245"/>
      <c r="CD177" s="246"/>
      <c r="CE177" s="245"/>
      <c r="CF177" s="246"/>
      <c r="CG177" s="245"/>
      <c r="CH177" s="246"/>
      <c r="CI177" s="247" t="s">
        <v>558</v>
      </c>
      <c r="CM177" s="237"/>
    </row>
    <row r="178" spans="1:91" ht="16.5">
      <c r="A178" t="s">
        <v>2533</v>
      </c>
      <c r="B178" s="61" t="s">
        <v>1610</v>
      </c>
      <c r="D178" s="213" t="s">
        <v>864</v>
      </c>
      <c r="E178" s="213" t="s">
        <v>819</v>
      </c>
      <c r="G178" s="219" t="s">
        <v>201</v>
      </c>
      <c r="H178" s="390" t="s">
        <v>2418</v>
      </c>
      <c r="I178" s="222">
        <v>0</v>
      </c>
      <c r="J178" s="224">
        <v>0</v>
      </c>
      <c r="K178" s="222">
        <v>0</v>
      </c>
      <c r="L178" s="224">
        <v>0</v>
      </c>
      <c r="M178" s="181">
        <f>+O178</f>
        <v>0</v>
      </c>
      <c r="N178" s="426" t="s">
        <v>1226</v>
      </c>
      <c r="O178" s="223">
        <v>0</v>
      </c>
      <c r="P178" s="224">
        <v>0</v>
      </c>
      <c r="Q178" s="223">
        <v>0</v>
      </c>
      <c r="R178" s="223">
        <v>0</v>
      </c>
      <c r="S178" s="222">
        <v>0</v>
      </c>
      <c r="T178" s="224">
        <v>0</v>
      </c>
      <c r="U178" s="223">
        <v>0</v>
      </c>
      <c r="V178" s="223">
        <v>0</v>
      </c>
      <c r="W178" s="222">
        <v>0</v>
      </c>
      <c r="X178" s="224">
        <v>0</v>
      </c>
      <c r="Y178" s="181">
        <f>+W178</f>
        <v>0</v>
      </c>
      <c r="Z178" s="423" t="s">
        <v>1226</v>
      </c>
      <c r="AA178" s="422">
        <v>0</v>
      </c>
      <c r="AB178" s="251" t="s">
        <v>1226</v>
      </c>
      <c r="AC178" s="453">
        <v>0</v>
      </c>
      <c r="AD178" s="470">
        <v>0</v>
      </c>
      <c r="AE178" s="751">
        <v>0</v>
      </c>
      <c r="AF178" s="423" t="s">
        <v>1226</v>
      </c>
      <c r="AG178" s="274">
        <v>0</v>
      </c>
      <c r="AH178" s="280">
        <v>0</v>
      </c>
      <c r="AI178" s="181">
        <f>+AG178</f>
        <v>0</v>
      </c>
      <c r="AJ178" s="423" t="s">
        <v>1226</v>
      </c>
      <c r="AK178" s="261"/>
      <c r="AL178" s="266">
        <v>2</v>
      </c>
      <c r="AM178" s="267">
        <v>0</v>
      </c>
      <c r="AN178" s="181">
        <f>+AP178</f>
        <v>0</v>
      </c>
      <c r="AO178" s="423" t="s">
        <v>1226</v>
      </c>
      <c r="AP178" s="185">
        <f>+AR178</f>
        <v>0</v>
      </c>
      <c r="AQ178" s="423" t="s">
        <v>1226</v>
      </c>
      <c r="AR178" s="245">
        <v>0</v>
      </c>
      <c r="AS178" s="246">
        <v>0</v>
      </c>
      <c r="AT178" s="226">
        <v>0</v>
      </c>
      <c r="AU178" s="227">
        <v>0</v>
      </c>
      <c r="AV178" s="226">
        <v>0</v>
      </c>
      <c r="AW178" s="227">
        <v>0</v>
      </c>
      <c r="AX178" s="181">
        <f>+AV178</f>
        <v>0</v>
      </c>
      <c r="AY178" s="423" t="s">
        <v>1226</v>
      </c>
      <c r="AZ178" s="181">
        <f>+AX178</f>
        <v>0</v>
      </c>
      <c r="BA178" s="423" t="s">
        <v>1226</v>
      </c>
      <c r="BB178" s="341">
        <v>0</v>
      </c>
      <c r="BC178" s="227">
        <v>0</v>
      </c>
      <c r="BD178" s="181">
        <f>+BB178</f>
        <v>0</v>
      </c>
      <c r="BE178" s="423" t="s">
        <v>1226</v>
      </c>
      <c r="BF178" s="181">
        <f>+BD178</f>
        <v>0</v>
      </c>
      <c r="BG178" s="423" t="s">
        <v>1226</v>
      </c>
      <c r="BH178" s="181">
        <f>+BF178</f>
        <v>0</v>
      </c>
      <c r="BI178" s="423" t="s">
        <v>1226</v>
      </c>
      <c r="BJ178" s="964">
        <v>12</v>
      </c>
      <c r="BK178" s="831">
        <v>0</v>
      </c>
      <c r="BL178" s="181">
        <f t="shared" si="53"/>
        <v>12</v>
      </c>
      <c r="BM178" s="423" t="s">
        <v>1226</v>
      </c>
      <c r="BN178" s="181">
        <f t="shared" si="55"/>
        <v>12</v>
      </c>
      <c r="BO178" s="423" t="s">
        <v>1226</v>
      </c>
      <c r="BP178" s="185">
        <f>+BN178</f>
        <v>12</v>
      </c>
      <c r="BQ178" s="423" t="s">
        <v>1226</v>
      </c>
      <c r="BR178" s="226">
        <v>0</v>
      </c>
      <c r="BS178" s="227">
        <v>0</v>
      </c>
      <c r="BT178" s="262"/>
      <c r="BU178" s="245"/>
      <c r="BV178" s="246"/>
      <c r="BW178" s="245"/>
      <c r="BX178" s="245"/>
      <c r="BY178" s="245"/>
      <c r="BZ178" s="246"/>
      <c r="CA178" s="245"/>
      <c r="CB178" s="246"/>
      <c r="CC178" s="245"/>
      <c r="CD178" s="246"/>
      <c r="CE178" s="245"/>
      <c r="CF178" s="246"/>
      <c r="CG178" s="245"/>
      <c r="CH178" s="246"/>
      <c r="CI178" s="16" t="s">
        <v>361</v>
      </c>
      <c r="CM178" s="237"/>
    </row>
    <row r="179" spans="1:91" ht="16.5">
      <c r="A179" t="s">
        <v>2533</v>
      </c>
      <c r="B179" s="61" t="s">
        <v>1610</v>
      </c>
      <c r="D179" s="213" t="s">
        <v>864</v>
      </c>
      <c r="E179" s="213" t="s">
        <v>819</v>
      </c>
      <c r="G179" s="219" t="s">
        <v>201</v>
      </c>
      <c r="H179" s="390" t="s">
        <v>2272</v>
      </c>
      <c r="I179" s="222">
        <v>0</v>
      </c>
      <c r="J179" s="224">
        <v>0</v>
      </c>
      <c r="K179" s="222">
        <v>0</v>
      </c>
      <c r="L179" s="224">
        <v>0</v>
      </c>
      <c r="M179" s="392">
        <f>+O179</f>
        <v>0</v>
      </c>
      <c r="N179" s="166" t="s">
        <v>1226</v>
      </c>
      <c r="O179" s="223">
        <v>0</v>
      </c>
      <c r="P179" s="224">
        <v>0</v>
      </c>
      <c r="Q179" s="223">
        <v>0</v>
      </c>
      <c r="R179" s="223">
        <v>0</v>
      </c>
      <c r="S179" s="222">
        <v>0</v>
      </c>
      <c r="T179" s="224">
        <v>0</v>
      </c>
      <c r="U179" s="222">
        <v>0</v>
      </c>
      <c r="V179" s="224">
        <v>0</v>
      </c>
      <c r="W179" s="222">
        <v>0</v>
      </c>
      <c r="X179" s="224">
        <v>0</v>
      </c>
      <c r="Y179" s="381">
        <f>+AA179</f>
        <v>0</v>
      </c>
      <c r="Z179" s="423" t="s">
        <v>1226</v>
      </c>
      <c r="AA179" s="170">
        <v>0</v>
      </c>
      <c r="AB179" s="795">
        <v>0</v>
      </c>
      <c r="AC179" s="453">
        <v>0</v>
      </c>
      <c r="AD179" s="459">
        <v>0</v>
      </c>
      <c r="AE179" s="185">
        <f>+AG179</f>
        <v>0</v>
      </c>
      <c r="AF179" s="426" t="s">
        <v>1226</v>
      </c>
      <c r="AG179" s="274">
        <v>0</v>
      </c>
      <c r="AH179" s="274">
        <v>0</v>
      </c>
      <c r="AI179" s="181">
        <f>+AK179</f>
        <v>0</v>
      </c>
      <c r="AJ179" s="426" t="s">
        <v>1226</v>
      </c>
      <c r="AK179" s="261"/>
      <c r="AL179" s="222">
        <v>0</v>
      </c>
      <c r="AM179" s="224">
        <v>0</v>
      </c>
      <c r="AN179" s="392">
        <v>0</v>
      </c>
      <c r="AO179" s="166" t="s">
        <v>1226</v>
      </c>
      <c r="AP179" s="164">
        <v>0</v>
      </c>
      <c r="AQ179" s="166" t="s">
        <v>1226</v>
      </c>
      <c r="AR179" s="226">
        <v>0</v>
      </c>
      <c r="AS179" s="227">
        <v>0</v>
      </c>
      <c r="AT179" s="226">
        <v>0</v>
      </c>
      <c r="AU179" s="227">
        <v>0</v>
      </c>
      <c r="AV179" s="226">
        <v>0</v>
      </c>
      <c r="AW179" s="227">
        <v>0</v>
      </c>
      <c r="AX179" s="392">
        <f t="shared" ref="AX179:AX184" si="56">+AZ179</f>
        <v>0</v>
      </c>
      <c r="AY179" s="166" t="s">
        <v>1226</v>
      </c>
      <c r="AZ179" s="392">
        <f t="shared" ref="AZ179:AZ184" si="57">+BB179</f>
        <v>0</v>
      </c>
      <c r="BA179" s="166" t="s">
        <v>1226</v>
      </c>
      <c r="BB179" s="392">
        <f t="shared" ref="BB179:BB184" si="58">+BD179</f>
        <v>0</v>
      </c>
      <c r="BC179" s="166" t="s">
        <v>1226</v>
      </c>
      <c r="BD179" s="392">
        <f t="shared" ref="BD179:BD184" si="59">+BF179</f>
        <v>0</v>
      </c>
      <c r="BE179" s="166" t="s">
        <v>1226</v>
      </c>
      <c r="BF179" s="392">
        <f t="shared" ref="BF179:BF184" si="60">+BH179</f>
        <v>0</v>
      </c>
      <c r="BG179" s="166" t="s">
        <v>1226</v>
      </c>
      <c r="BH179" s="164">
        <f t="shared" ref="BH179:BH184" si="61">+BJ179</f>
        <v>0</v>
      </c>
      <c r="BI179" s="164" t="s">
        <v>1226</v>
      </c>
      <c r="BJ179" s="341">
        <v>0</v>
      </c>
      <c r="BK179" s="227">
        <v>0</v>
      </c>
      <c r="BL179" s="181">
        <f t="shared" si="53"/>
        <v>0</v>
      </c>
      <c r="BM179" s="423" t="s">
        <v>1226</v>
      </c>
      <c r="BN179" s="181">
        <f t="shared" si="55"/>
        <v>0</v>
      </c>
      <c r="BO179" s="423" t="s">
        <v>1226</v>
      </c>
      <c r="BP179" s="164">
        <f>+BN179</f>
        <v>0</v>
      </c>
      <c r="BQ179" s="239" t="s">
        <v>1226</v>
      </c>
      <c r="BR179" s="226">
        <v>0</v>
      </c>
      <c r="BS179" s="227">
        <v>0</v>
      </c>
      <c r="BT179" s="262"/>
      <c r="BU179" s="245"/>
      <c r="BV179" s="246"/>
      <c r="BW179" s="245"/>
      <c r="BX179" s="245"/>
      <c r="BY179" s="245"/>
      <c r="BZ179" s="246"/>
      <c r="CA179" s="245"/>
      <c r="CB179" s="246"/>
      <c r="CC179" s="245"/>
      <c r="CD179" s="246"/>
      <c r="CE179" s="245"/>
      <c r="CF179" s="246"/>
      <c r="CG179" s="245"/>
      <c r="CH179" s="246"/>
      <c r="CI179" s="103" t="s">
        <v>2273</v>
      </c>
      <c r="CJ179" s="235"/>
      <c r="CK179" s="235"/>
      <c r="CM179" s="237"/>
    </row>
    <row r="180" spans="1:91" ht="16.5">
      <c r="A180" t="s">
        <v>2533</v>
      </c>
      <c r="B180" s="51">
        <v>10031</v>
      </c>
      <c r="D180" s="213" t="s">
        <v>864</v>
      </c>
      <c r="E180" s="213" t="s">
        <v>819</v>
      </c>
      <c r="G180" s="219" t="s">
        <v>201</v>
      </c>
      <c r="H180" s="390" t="s">
        <v>2271</v>
      </c>
      <c r="I180" s="222">
        <v>0</v>
      </c>
      <c r="J180" s="224">
        <v>0</v>
      </c>
      <c r="K180" s="223">
        <v>0</v>
      </c>
      <c r="L180" s="223">
        <v>0</v>
      </c>
      <c r="M180" s="392">
        <f>+O180</f>
        <v>0</v>
      </c>
      <c r="N180" s="166" t="s">
        <v>1226</v>
      </c>
      <c r="O180" s="223">
        <v>0</v>
      </c>
      <c r="P180" s="224">
        <v>0</v>
      </c>
      <c r="Q180" s="223">
        <v>0</v>
      </c>
      <c r="R180" s="223">
        <v>0</v>
      </c>
      <c r="S180" s="222">
        <v>0</v>
      </c>
      <c r="T180" s="224">
        <v>0</v>
      </c>
      <c r="U180" s="223">
        <v>0</v>
      </c>
      <c r="V180" s="224">
        <v>0</v>
      </c>
      <c r="W180" s="223">
        <v>0</v>
      </c>
      <c r="X180" s="224">
        <v>0</v>
      </c>
      <c r="Y180" s="381">
        <f>+AA180</f>
        <v>0</v>
      </c>
      <c r="Z180" s="423" t="s">
        <v>1226</v>
      </c>
      <c r="AA180" s="170">
        <v>0</v>
      </c>
      <c r="AB180" s="795">
        <v>0</v>
      </c>
      <c r="AC180" s="453">
        <v>0</v>
      </c>
      <c r="AD180" s="459">
        <v>0</v>
      </c>
      <c r="AE180" s="185">
        <f>+AG180</f>
        <v>0</v>
      </c>
      <c r="AF180" s="426" t="s">
        <v>1226</v>
      </c>
      <c r="AG180" s="274">
        <v>0</v>
      </c>
      <c r="AH180" s="274">
        <v>0</v>
      </c>
      <c r="AI180" s="181">
        <f>+AK180</f>
        <v>0</v>
      </c>
      <c r="AJ180" s="426" t="s">
        <v>1226</v>
      </c>
      <c r="AK180" s="261"/>
      <c r="AL180" s="222">
        <v>0</v>
      </c>
      <c r="AM180" s="224">
        <v>0</v>
      </c>
      <c r="AN180" s="392">
        <v>0</v>
      </c>
      <c r="AO180" s="166" t="s">
        <v>1226</v>
      </c>
      <c r="AP180" s="164">
        <v>0</v>
      </c>
      <c r="AQ180" s="166" t="s">
        <v>1226</v>
      </c>
      <c r="AR180" s="226">
        <v>0</v>
      </c>
      <c r="AS180" s="227">
        <v>0</v>
      </c>
      <c r="AT180" s="226">
        <v>0</v>
      </c>
      <c r="AU180" s="227">
        <v>0</v>
      </c>
      <c r="AV180" s="226">
        <v>0</v>
      </c>
      <c r="AW180" s="227">
        <v>0</v>
      </c>
      <c r="AX180" s="392">
        <f t="shared" si="56"/>
        <v>0</v>
      </c>
      <c r="AY180" s="166" t="s">
        <v>1226</v>
      </c>
      <c r="AZ180" s="392">
        <f t="shared" si="57"/>
        <v>0</v>
      </c>
      <c r="BA180" s="166" t="s">
        <v>1226</v>
      </c>
      <c r="BB180" s="392">
        <f t="shared" si="58"/>
        <v>0</v>
      </c>
      <c r="BC180" s="166" t="s">
        <v>1226</v>
      </c>
      <c r="BD180" s="392">
        <f t="shared" si="59"/>
        <v>0</v>
      </c>
      <c r="BE180" s="166" t="s">
        <v>1226</v>
      </c>
      <c r="BF180" s="392">
        <f t="shared" si="60"/>
        <v>0</v>
      </c>
      <c r="BG180" s="166" t="s">
        <v>1226</v>
      </c>
      <c r="BH180" s="164">
        <f t="shared" si="61"/>
        <v>0</v>
      </c>
      <c r="BI180" s="164" t="s">
        <v>1226</v>
      </c>
      <c r="BJ180" s="341">
        <v>0</v>
      </c>
      <c r="BK180" s="227">
        <v>0</v>
      </c>
      <c r="BL180" s="181">
        <f t="shared" si="53"/>
        <v>0</v>
      </c>
      <c r="BM180" s="423" t="s">
        <v>1226</v>
      </c>
      <c r="BN180" s="181">
        <f t="shared" si="55"/>
        <v>0</v>
      </c>
      <c r="BO180" s="423" t="s">
        <v>1226</v>
      </c>
      <c r="BP180" s="164">
        <f>+BN180</f>
        <v>0</v>
      </c>
      <c r="BQ180" s="239" t="s">
        <v>1226</v>
      </c>
      <c r="BR180" s="226">
        <v>0</v>
      </c>
      <c r="BS180" s="227">
        <v>0</v>
      </c>
      <c r="BT180" s="262"/>
      <c r="BU180" s="245"/>
      <c r="BV180" s="246"/>
      <c r="BW180" s="245"/>
      <c r="BX180" s="245"/>
      <c r="BY180" s="245"/>
      <c r="BZ180" s="246"/>
      <c r="CA180" s="245"/>
      <c r="CB180" s="246"/>
      <c r="CC180" s="245"/>
      <c r="CD180" s="246"/>
      <c r="CE180" s="245"/>
      <c r="CF180" s="246"/>
      <c r="CG180" s="245"/>
      <c r="CH180" s="246"/>
      <c r="CI180" s="247" t="s">
        <v>150</v>
      </c>
      <c r="CJ180" s="235"/>
      <c r="CK180" s="235"/>
      <c r="CM180" s="237"/>
    </row>
    <row r="181" spans="1:91" ht="16.5">
      <c r="A181" t="s">
        <v>2533</v>
      </c>
      <c r="B181" s="51">
        <v>10137</v>
      </c>
      <c r="D181" s="213" t="s">
        <v>864</v>
      </c>
      <c r="E181" s="213" t="s">
        <v>819</v>
      </c>
      <c r="G181" s="219" t="s">
        <v>201</v>
      </c>
      <c r="H181" s="390" t="s">
        <v>2270</v>
      </c>
      <c r="I181" s="223">
        <v>0</v>
      </c>
      <c r="J181" s="224">
        <v>0</v>
      </c>
      <c r="K181" s="222">
        <v>0</v>
      </c>
      <c r="L181" s="224">
        <v>0</v>
      </c>
      <c r="M181" s="392">
        <f>+O181</f>
        <v>0</v>
      </c>
      <c r="N181" s="166" t="s">
        <v>1226</v>
      </c>
      <c r="O181" s="222">
        <v>0</v>
      </c>
      <c r="P181" s="224">
        <v>0</v>
      </c>
      <c r="Q181" s="222">
        <v>0</v>
      </c>
      <c r="R181" s="224">
        <v>0</v>
      </c>
      <c r="S181" s="222">
        <v>0</v>
      </c>
      <c r="T181" s="224">
        <v>0</v>
      </c>
      <c r="U181" s="223">
        <v>0</v>
      </c>
      <c r="V181" s="223">
        <v>0</v>
      </c>
      <c r="W181" s="222">
        <v>0</v>
      </c>
      <c r="X181" s="224">
        <v>0</v>
      </c>
      <c r="Y181" s="381">
        <f>+AA181</f>
        <v>0</v>
      </c>
      <c r="Z181" s="423" t="s">
        <v>1226</v>
      </c>
      <c r="AA181" s="170">
        <v>0</v>
      </c>
      <c r="AB181" s="795">
        <v>0</v>
      </c>
      <c r="AC181" s="453">
        <v>0</v>
      </c>
      <c r="AD181" s="459">
        <v>0</v>
      </c>
      <c r="AE181" s="185">
        <f>+AG181</f>
        <v>0</v>
      </c>
      <c r="AF181" s="426" t="s">
        <v>1226</v>
      </c>
      <c r="AG181" s="274">
        <v>0</v>
      </c>
      <c r="AH181" s="279">
        <v>0</v>
      </c>
      <c r="AI181" s="181">
        <f>+AK181</f>
        <v>0</v>
      </c>
      <c r="AJ181" s="426" t="s">
        <v>1226</v>
      </c>
      <c r="AK181" s="261"/>
      <c r="AL181" s="222">
        <v>0</v>
      </c>
      <c r="AM181" s="223">
        <v>0</v>
      </c>
      <c r="AN181" s="392">
        <v>0</v>
      </c>
      <c r="AO181" s="166" t="s">
        <v>1226</v>
      </c>
      <c r="AP181" s="164">
        <v>0</v>
      </c>
      <c r="AQ181" s="166" t="s">
        <v>1226</v>
      </c>
      <c r="AR181" s="226" t="s">
        <v>52</v>
      </c>
      <c r="AS181" s="227">
        <v>0</v>
      </c>
      <c r="AT181" s="226" t="s">
        <v>52</v>
      </c>
      <c r="AU181" s="227">
        <v>0</v>
      </c>
      <c r="AV181" s="226" t="s">
        <v>52</v>
      </c>
      <c r="AW181" s="227">
        <v>0</v>
      </c>
      <c r="AX181" s="392" t="str">
        <f t="shared" si="56"/>
        <v>?</v>
      </c>
      <c r="AY181" s="166" t="s">
        <v>1226</v>
      </c>
      <c r="AZ181" s="392" t="str">
        <f t="shared" si="57"/>
        <v>?</v>
      </c>
      <c r="BA181" s="166" t="s">
        <v>1226</v>
      </c>
      <c r="BB181" s="392" t="str">
        <f t="shared" si="58"/>
        <v>?</v>
      </c>
      <c r="BC181" s="166" t="s">
        <v>1226</v>
      </c>
      <c r="BD181" s="392" t="str">
        <f t="shared" si="59"/>
        <v>?</v>
      </c>
      <c r="BE181" s="166" t="s">
        <v>1226</v>
      </c>
      <c r="BF181" s="392" t="str">
        <f t="shared" si="60"/>
        <v>?</v>
      </c>
      <c r="BG181" s="166" t="s">
        <v>1226</v>
      </c>
      <c r="BH181" s="392" t="str">
        <f t="shared" si="61"/>
        <v>?</v>
      </c>
      <c r="BI181" s="166" t="s">
        <v>1226</v>
      </c>
      <c r="BJ181" s="341" t="s">
        <v>52</v>
      </c>
      <c r="BK181" s="227">
        <v>0</v>
      </c>
      <c r="BL181" s="181" t="str">
        <f t="shared" si="53"/>
        <v>?</v>
      </c>
      <c r="BM181" s="423" t="s">
        <v>1226</v>
      </c>
      <c r="BN181" s="181" t="str">
        <f t="shared" si="55"/>
        <v>?</v>
      </c>
      <c r="BO181" s="423" t="s">
        <v>1226</v>
      </c>
      <c r="BP181" s="164" t="str">
        <f>+BN181</f>
        <v>?</v>
      </c>
      <c r="BQ181" s="239" t="s">
        <v>1226</v>
      </c>
      <c r="BR181" s="226" t="s">
        <v>52</v>
      </c>
      <c r="BS181" s="227">
        <v>0</v>
      </c>
      <c r="BT181" s="262"/>
      <c r="BU181" s="245"/>
      <c r="BV181" s="246"/>
      <c r="BW181" s="245"/>
      <c r="BX181" s="245"/>
      <c r="BY181" s="245"/>
      <c r="BZ181" s="246"/>
      <c r="CA181" s="245"/>
      <c r="CB181" s="246"/>
      <c r="CC181" s="245"/>
      <c r="CD181" s="246"/>
      <c r="CE181" s="245"/>
      <c r="CF181" s="246"/>
      <c r="CG181" s="245"/>
      <c r="CH181" s="246"/>
      <c r="CI181" s="247" t="s">
        <v>150</v>
      </c>
      <c r="CJ181" s="235"/>
      <c r="CK181" s="235"/>
      <c r="CM181" s="237"/>
    </row>
    <row r="182" spans="1:91" ht="16.5">
      <c r="A182" t="s">
        <v>2533</v>
      </c>
      <c r="B182" s="213">
        <v>10149</v>
      </c>
      <c r="D182" s="213" t="s">
        <v>864</v>
      </c>
      <c r="E182" s="213" t="s">
        <v>819</v>
      </c>
      <c r="G182" s="219" t="s">
        <v>201</v>
      </c>
      <c r="H182" s="390" t="s">
        <v>1787</v>
      </c>
      <c r="I182" s="223">
        <v>0</v>
      </c>
      <c r="J182" s="224">
        <v>0</v>
      </c>
      <c r="K182" s="222">
        <v>0</v>
      </c>
      <c r="L182" s="224">
        <v>0</v>
      </c>
      <c r="M182" s="222">
        <v>0</v>
      </c>
      <c r="N182" s="224">
        <v>0</v>
      </c>
      <c r="O182" s="222">
        <v>0</v>
      </c>
      <c r="P182" s="224">
        <v>0</v>
      </c>
      <c r="Q182" s="222">
        <v>0</v>
      </c>
      <c r="R182" s="224">
        <v>0</v>
      </c>
      <c r="S182" s="222">
        <v>0</v>
      </c>
      <c r="T182" s="224">
        <v>0</v>
      </c>
      <c r="U182" s="223">
        <v>0</v>
      </c>
      <c r="V182" s="223">
        <v>0</v>
      </c>
      <c r="W182" s="222">
        <v>0</v>
      </c>
      <c r="X182" s="224">
        <v>0</v>
      </c>
      <c r="Y182" s="701">
        <f>+W182</f>
        <v>0</v>
      </c>
      <c r="Z182" s="426" t="s">
        <v>1226</v>
      </c>
      <c r="AA182" s="701">
        <f>+Y182</f>
        <v>0</v>
      </c>
      <c r="AB182" s="426" t="s">
        <v>1226</v>
      </c>
      <c r="AC182" s="453">
        <v>0</v>
      </c>
      <c r="AD182" s="470">
        <v>0</v>
      </c>
      <c r="AE182" s="693">
        <f>+AC182</f>
        <v>0</v>
      </c>
      <c r="AF182" s="426" t="s">
        <v>1226</v>
      </c>
      <c r="AG182" s="274">
        <v>0</v>
      </c>
      <c r="AH182" s="311">
        <v>0</v>
      </c>
      <c r="AI182" s="693">
        <f>+AG182</f>
        <v>0</v>
      </c>
      <c r="AJ182" s="426" t="s">
        <v>1226</v>
      </c>
      <c r="AK182" s="261"/>
      <c r="AL182" s="222">
        <v>0</v>
      </c>
      <c r="AM182" s="223">
        <v>0</v>
      </c>
      <c r="AN182" s="181">
        <v>0</v>
      </c>
      <c r="AO182" s="426" t="s">
        <v>1226</v>
      </c>
      <c r="AP182" s="185">
        <v>0</v>
      </c>
      <c r="AQ182" s="426" t="s">
        <v>1226</v>
      </c>
      <c r="AR182" s="245">
        <v>0</v>
      </c>
      <c r="AS182" s="246">
        <v>0</v>
      </c>
      <c r="AT182" s="226">
        <v>0</v>
      </c>
      <c r="AU182" s="227">
        <v>0</v>
      </c>
      <c r="AV182" s="226">
        <v>0</v>
      </c>
      <c r="AW182" s="227">
        <v>0</v>
      </c>
      <c r="AX182" s="392">
        <f t="shared" si="56"/>
        <v>0</v>
      </c>
      <c r="AY182" s="166" t="s">
        <v>1226</v>
      </c>
      <c r="AZ182" s="392">
        <f t="shared" si="57"/>
        <v>0</v>
      </c>
      <c r="BA182" s="166" t="s">
        <v>1226</v>
      </c>
      <c r="BB182" s="392">
        <f t="shared" si="58"/>
        <v>0</v>
      </c>
      <c r="BC182" s="166" t="s">
        <v>1226</v>
      </c>
      <c r="BD182" s="392">
        <f t="shared" si="59"/>
        <v>0</v>
      </c>
      <c r="BE182" s="166" t="s">
        <v>1226</v>
      </c>
      <c r="BF182" s="392">
        <f t="shared" si="60"/>
        <v>0</v>
      </c>
      <c r="BG182" s="166" t="s">
        <v>1226</v>
      </c>
      <c r="BH182" s="164">
        <f t="shared" si="61"/>
        <v>0</v>
      </c>
      <c r="BI182" s="164" t="s">
        <v>1226</v>
      </c>
      <c r="BJ182" s="341">
        <v>0</v>
      </c>
      <c r="BK182" s="227">
        <v>0</v>
      </c>
      <c r="BL182" s="181">
        <f t="shared" ref="BL182:BL207" si="62">+BJ182</f>
        <v>0</v>
      </c>
      <c r="BM182" s="423" t="s">
        <v>1226</v>
      </c>
      <c r="BN182" s="181">
        <f t="shared" si="55"/>
        <v>0</v>
      </c>
      <c r="BO182" s="423" t="s">
        <v>1226</v>
      </c>
      <c r="BP182" s="249"/>
      <c r="BQ182" s="239"/>
      <c r="BR182" s="249"/>
      <c r="BS182" s="249"/>
      <c r="BT182" s="262"/>
      <c r="BU182" s="245"/>
      <c r="BV182" s="246"/>
      <c r="BW182" s="245"/>
      <c r="BX182" s="245"/>
      <c r="BY182" s="245"/>
      <c r="BZ182" s="246"/>
      <c r="CA182" s="245"/>
      <c r="CB182" s="246"/>
      <c r="CC182" s="245"/>
      <c r="CD182" s="246"/>
      <c r="CE182" s="245"/>
      <c r="CF182" s="246"/>
      <c r="CG182" s="245"/>
      <c r="CH182" s="246"/>
      <c r="CI182" s="233" t="s">
        <v>216</v>
      </c>
      <c r="CM182" s="237">
        <f>MAX(I182:AJ182)</f>
        <v>0</v>
      </c>
    </row>
    <row r="183" spans="1:91" ht="16.5">
      <c r="A183" t="s">
        <v>2533</v>
      </c>
      <c r="B183" s="213">
        <v>10148</v>
      </c>
      <c r="D183" s="213" t="s">
        <v>864</v>
      </c>
      <c r="E183" s="213" t="s">
        <v>819</v>
      </c>
      <c r="G183" s="219" t="s">
        <v>201</v>
      </c>
      <c r="H183" s="390" t="s">
        <v>1785</v>
      </c>
      <c r="I183" s="223">
        <v>0</v>
      </c>
      <c r="J183" s="224">
        <v>0</v>
      </c>
      <c r="K183" s="223">
        <v>1</v>
      </c>
      <c r="L183" s="223" t="s">
        <v>376</v>
      </c>
      <c r="M183" s="392">
        <f>+O183</f>
        <v>0</v>
      </c>
      <c r="N183" s="166" t="s">
        <v>1226</v>
      </c>
      <c r="O183" s="223">
        <v>0</v>
      </c>
      <c r="P183" s="224" t="s">
        <v>376</v>
      </c>
      <c r="Q183" s="223">
        <v>0</v>
      </c>
      <c r="R183" s="223" t="s">
        <v>376</v>
      </c>
      <c r="S183" s="222">
        <v>0</v>
      </c>
      <c r="T183" s="224" t="s">
        <v>376</v>
      </c>
      <c r="U183" s="223">
        <v>0</v>
      </c>
      <c r="V183" s="224">
        <v>0</v>
      </c>
      <c r="W183" s="223">
        <v>0</v>
      </c>
      <c r="X183" s="224">
        <v>0</v>
      </c>
      <c r="Y183" s="185">
        <f>+AA183</f>
        <v>0</v>
      </c>
      <c r="Z183" s="426" t="s">
        <v>1226</v>
      </c>
      <c r="AA183" s="185">
        <f>+AC183</f>
        <v>0</v>
      </c>
      <c r="AB183" s="426" t="s">
        <v>1226</v>
      </c>
      <c r="AC183" s="453">
        <v>0</v>
      </c>
      <c r="AD183" s="470">
        <v>0</v>
      </c>
      <c r="AE183" s="185">
        <f>+AG183</f>
        <v>0</v>
      </c>
      <c r="AF183" s="426" t="s">
        <v>1226</v>
      </c>
      <c r="AG183" s="274">
        <v>0</v>
      </c>
      <c r="AH183" s="311">
        <v>0</v>
      </c>
      <c r="AI183" s="185">
        <f>+AK183</f>
        <v>0</v>
      </c>
      <c r="AJ183" s="426" t="s">
        <v>1226</v>
      </c>
      <c r="AK183" s="261"/>
      <c r="AL183" s="222">
        <v>3</v>
      </c>
      <c r="AM183" s="258">
        <v>0</v>
      </c>
      <c r="AN183" s="181">
        <f>+AL183</f>
        <v>3</v>
      </c>
      <c r="AO183" s="426" t="s">
        <v>1226</v>
      </c>
      <c r="AP183" s="185">
        <f>+AN183</f>
        <v>3</v>
      </c>
      <c r="AQ183" s="426" t="s">
        <v>1226</v>
      </c>
      <c r="AR183" s="245">
        <v>2</v>
      </c>
      <c r="AS183" s="246">
        <v>0</v>
      </c>
      <c r="AT183" s="226">
        <v>2</v>
      </c>
      <c r="AU183" s="227">
        <v>0</v>
      </c>
      <c r="AV183" s="226">
        <v>2</v>
      </c>
      <c r="AW183" s="227">
        <v>0</v>
      </c>
      <c r="AX183" s="392">
        <f t="shared" si="56"/>
        <v>2</v>
      </c>
      <c r="AY183" s="166" t="s">
        <v>1226</v>
      </c>
      <c r="AZ183" s="392">
        <f t="shared" si="57"/>
        <v>2</v>
      </c>
      <c r="BA183" s="166" t="s">
        <v>1226</v>
      </c>
      <c r="BB183" s="392">
        <f t="shared" si="58"/>
        <v>2</v>
      </c>
      <c r="BC183" s="166" t="s">
        <v>1226</v>
      </c>
      <c r="BD183" s="392">
        <f t="shared" si="59"/>
        <v>2</v>
      </c>
      <c r="BE183" s="166" t="s">
        <v>1226</v>
      </c>
      <c r="BF183" s="392">
        <f t="shared" si="60"/>
        <v>2</v>
      </c>
      <c r="BG183" s="166" t="s">
        <v>1226</v>
      </c>
      <c r="BH183" s="164">
        <f t="shared" si="61"/>
        <v>2</v>
      </c>
      <c r="BI183" s="166" t="s">
        <v>1226</v>
      </c>
      <c r="BJ183" s="341">
        <v>2</v>
      </c>
      <c r="BK183" s="227">
        <v>0</v>
      </c>
      <c r="BL183" s="181">
        <f t="shared" si="62"/>
        <v>2</v>
      </c>
      <c r="BM183" s="423" t="s">
        <v>1226</v>
      </c>
      <c r="BN183" s="181">
        <f t="shared" si="55"/>
        <v>2</v>
      </c>
      <c r="BO183" s="423" t="s">
        <v>1226</v>
      </c>
      <c r="BP183" s="249"/>
      <c r="BQ183" s="239"/>
      <c r="BR183" s="249"/>
      <c r="BS183" s="239"/>
      <c r="BT183" s="262"/>
      <c r="BU183" s="245"/>
      <c r="BV183" s="246"/>
      <c r="BW183" s="245"/>
      <c r="BX183" s="245"/>
      <c r="BY183" s="245"/>
      <c r="BZ183" s="246"/>
      <c r="CA183" s="245"/>
      <c r="CB183" s="246"/>
      <c r="CC183" s="245"/>
      <c r="CD183" s="246"/>
      <c r="CE183" s="245"/>
      <c r="CF183" s="246"/>
      <c r="CG183" s="245"/>
      <c r="CH183" s="246"/>
      <c r="CI183" s="247" t="s">
        <v>150</v>
      </c>
      <c r="CJ183" s="234" t="s">
        <v>431</v>
      </c>
      <c r="CM183" s="237">
        <f>MAX(I183:AJ183)</f>
        <v>1</v>
      </c>
    </row>
    <row r="184" spans="1:91" ht="16.5">
      <c r="A184" t="s">
        <v>2533</v>
      </c>
      <c r="B184" s="213">
        <v>10014</v>
      </c>
      <c r="D184" s="213" t="s">
        <v>864</v>
      </c>
      <c r="E184" s="213" t="s">
        <v>819</v>
      </c>
      <c r="G184" s="219" t="s">
        <v>201</v>
      </c>
      <c r="H184" s="390" t="s">
        <v>1780</v>
      </c>
      <c r="I184" s="222">
        <v>0</v>
      </c>
      <c r="J184" s="224">
        <v>0</v>
      </c>
      <c r="K184" s="222">
        <v>0</v>
      </c>
      <c r="L184" s="224">
        <v>0</v>
      </c>
      <c r="M184" s="392">
        <f>+O184</f>
        <v>0</v>
      </c>
      <c r="N184" s="166" t="s">
        <v>1226</v>
      </c>
      <c r="O184" s="222">
        <v>0</v>
      </c>
      <c r="P184" s="224" t="s">
        <v>52</v>
      </c>
      <c r="Q184" s="222">
        <v>0</v>
      </c>
      <c r="R184" s="224">
        <v>0</v>
      </c>
      <c r="S184" s="222">
        <v>0</v>
      </c>
      <c r="T184" s="224">
        <v>0</v>
      </c>
      <c r="U184" s="222">
        <v>0</v>
      </c>
      <c r="V184" s="224">
        <v>0</v>
      </c>
      <c r="W184" s="222">
        <v>0</v>
      </c>
      <c r="X184" s="224">
        <v>0</v>
      </c>
      <c r="Y184" s="381">
        <f>+AA184</f>
        <v>0</v>
      </c>
      <c r="Z184" s="423" t="s">
        <v>1226</v>
      </c>
      <c r="AA184" s="381">
        <f>+AC184</f>
        <v>0</v>
      </c>
      <c r="AB184" s="251" t="s">
        <v>1226</v>
      </c>
      <c r="AC184" s="453">
        <v>0</v>
      </c>
      <c r="AD184" s="459">
        <v>2</v>
      </c>
      <c r="AE184" s="185">
        <f>+AG184</f>
        <v>0</v>
      </c>
      <c r="AF184" s="426" t="s">
        <v>1226</v>
      </c>
      <c r="AG184" s="274">
        <v>0</v>
      </c>
      <c r="AH184" s="274">
        <v>0</v>
      </c>
      <c r="AI184" s="181">
        <f>+AK184</f>
        <v>0</v>
      </c>
      <c r="AJ184" s="426" t="s">
        <v>1226</v>
      </c>
      <c r="AK184" s="261"/>
      <c r="AL184" s="222">
        <v>0</v>
      </c>
      <c r="AM184" s="224">
        <v>0</v>
      </c>
      <c r="AN184" s="392">
        <v>0</v>
      </c>
      <c r="AO184" s="166" t="s">
        <v>1226</v>
      </c>
      <c r="AP184" s="164">
        <v>0</v>
      </c>
      <c r="AQ184" s="166" t="s">
        <v>1226</v>
      </c>
      <c r="AR184" s="226">
        <v>0</v>
      </c>
      <c r="AS184" s="227">
        <v>0</v>
      </c>
      <c r="AT184" s="226">
        <v>0</v>
      </c>
      <c r="AU184" s="227">
        <v>0</v>
      </c>
      <c r="AV184" s="226">
        <v>0</v>
      </c>
      <c r="AW184" s="227">
        <v>0</v>
      </c>
      <c r="AX184" s="392">
        <f t="shared" si="56"/>
        <v>0</v>
      </c>
      <c r="AY184" s="166" t="s">
        <v>1226</v>
      </c>
      <c r="AZ184" s="392">
        <f t="shared" si="57"/>
        <v>0</v>
      </c>
      <c r="BA184" s="166" t="s">
        <v>1226</v>
      </c>
      <c r="BB184" s="392">
        <f t="shared" si="58"/>
        <v>0</v>
      </c>
      <c r="BC184" s="166" t="s">
        <v>1226</v>
      </c>
      <c r="BD184" s="392">
        <f t="shared" si="59"/>
        <v>0</v>
      </c>
      <c r="BE184" s="166" t="s">
        <v>1226</v>
      </c>
      <c r="BF184" s="392">
        <f t="shared" si="60"/>
        <v>0</v>
      </c>
      <c r="BG184" s="166" t="s">
        <v>1226</v>
      </c>
      <c r="BH184" s="164">
        <f t="shared" si="61"/>
        <v>0</v>
      </c>
      <c r="BI184" s="164" t="s">
        <v>1226</v>
      </c>
      <c r="BJ184" s="341">
        <v>0</v>
      </c>
      <c r="BK184" s="227">
        <v>0</v>
      </c>
      <c r="BL184" s="181">
        <f t="shared" si="62"/>
        <v>0</v>
      </c>
      <c r="BM184" s="423" t="s">
        <v>1226</v>
      </c>
      <c r="BN184" s="181">
        <f t="shared" si="55"/>
        <v>0</v>
      </c>
      <c r="BO184" s="423" t="s">
        <v>1226</v>
      </c>
      <c r="BP184" s="249"/>
      <c r="BQ184" s="239"/>
      <c r="BR184" s="249"/>
      <c r="BS184" s="239"/>
      <c r="BT184" s="262"/>
      <c r="BU184" s="245"/>
      <c r="BV184" s="246"/>
      <c r="BW184" s="245"/>
      <c r="BX184" s="245"/>
      <c r="BY184" s="245"/>
      <c r="BZ184" s="246"/>
      <c r="CA184" s="245"/>
      <c r="CB184" s="246"/>
      <c r="CC184" s="245"/>
      <c r="CD184" s="246"/>
      <c r="CE184" s="245"/>
      <c r="CF184" s="246"/>
      <c r="CG184" s="245"/>
      <c r="CH184" s="246"/>
      <c r="CI184" s="247" t="s">
        <v>150</v>
      </c>
      <c r="CJ184" s="235" t="s">
        <v>431</v>
      </c>
      <c r="CK184" s="235"/>
      <c r="CM184" s="237">
        <f>MAX(I184:AJ184)</f>
        <v>2</v>
      </c>
    </row>
    <row r="185" spans="1:91" ht="16.5">
      <c r="A185" t="s">
        <v>2533</v>
      </c>
      <c r="B185" s="61">
        <v>0</v>
      </c>
      <c r="D185" s="213" t="s">
        <v>864</v>
      </c>
      <c r="E185" s="213" t="s">
        <v>819</v>
      </c>
      <c r="G185" s="219" t="s">
        <v>201</v>
      </c>
      <c r="H185" s="390" t="s">
        <v>2603</v>
      </c>
      <c r="I185" s="223">
        <v>0</v>
      </c>
      <c r="J185" s="224">
        <v>0</v>
      </c>
      <c r="K185" s="223">
        <v>0</v>
      </c>
      <c r="L185" s="224">
        <v>0</v>
      </c>
      <c r="M185" s="181">
        <f>+O185</f>
        <v>0</v>
      </c>
      <c r="N185" s="426" t="s">
        <v>1226</v>
      </c>
      <c r="O185" s="223">
        <v>0</v>
      </c>
      <c r="P185" s="224">
        <v>0</v>
      </c>
      <c r="Q185" s="223">
        <v>0</v>
      </c>
      <c r="R185" s="223">
        <v>0</v>
      </c>
      <c r="S185" s="222">
        <v>0</v>
      </c>
      <c r="T185" s="224">
        <v>0</v>
      </c>
      <c r="U185" s="223">
        <v>0</v>
      </c>
      <c r="V185" s="224">
        <v>0</v>
      </c>
      <c r="W185" s="271">
        <v>1</v>
      </c>
      <c r="X185" s="267">
        <v>0</v>
      </c>
      <c r="Y185" s="185">
        <f>+W185</f>
        <v>1</v>
      </c>
      <c r="Z185" s="423" t="s">
        <v>1226</v>
      </c>
      <c r="AA185" s="916">
        <v>0</v>
      </c>
      <c r="AB185" s="796">
        <v>0</v>
      </c>
      <c r="AC185" s="453">
        <v>0</v>
      </c>
      <c r="AD185" s="470">
        <v>0</v>
      </c>
      <c r="AE185" s="751">
        <v>0</v>
      </c>
      <c r="AF185" s="423" t="s">
        <v>1226</v>
      </c>
      <c r="AG185" s="274">
        <v>0</v>
      </c>
      <c r="AH185" s="311">
        <v>0</v>
      </c>
      <c r="AI185" s="185">
        <f>+AG185</f>
        <v>0</v>
      </c>
      <c r="AJ185" s="423" t="s">
        <v>1226</v>
      </c>
      <c r="AK185" s="261"/>
      <c r="AL185" s="266">
        <v>4</v>
      </c>
      <c r="AM185" s="271"/>
      <c r="AN185" s="181">
        <f>+AP185</f>
        <v>1</v>
      </c>
      <c r="AO185" s="423" t="s">
        <v>1226</v>
      </c>
      <c r="AP185" s="181">
        <f>+AR185</f>
        <v>1</v>
      </c>
      <c r="AQ185" s="423" t="s">
        <v>1226</v>
      </c>
      <c r="AR185" s="575">
        <v>1</v>
      </c>
      <c r="AS185" s="831">
        <v>0</v>
      </c>
      <c r="AT185" s="226">
        <v>0</v>
      </c>
      <c r="AU185" s="227">
        <v>0</v>
      </c>
      <c r="AV185" s="226">
        <v>0</v>
      </c>
      <c r="AW185" s="227">
        <v>0</v>
      </c>
      <c r="AX185" s="181">
        <v>0</v>
      </c>
      <c r="AY185" s="423" t="s">
        <v>1226</v>
      </c>
      <c r="AZ185" s="181">
        <f>+AX185</f>
        <v>0</v>
      </c>
      <c r="BA185" s="423" t="s">
        <v>1226</v>
      </c>
      <c r="BB185" s="181">
        <f>+AZ185</f>
        <v>0</v>
      </c>
      <c r="BC185" s="423" t="s">
        <v>1226</v>
      </c>
      <c r="BD185" s="181">
        <f>+BB185</f>
        <v>0</v>
      </c>
      <c r="BE185" s="423" t="s">
        <v>1226</v>
      </c>
      <c r="BF185" s="181">
        <f>+BD185</f>
        <v>0</v>
      </c>
      <c r="BG185" s="423" t="s">
        <v>1226</v>
      </c>
      <c r="BH185" s="181">
        <f>+BF185</f>
        <v>0</v>
      </c>
      <c r="BI185" s="423" t="s">
        <v>1226</v>
      </c>
      <c r="BJ185" s="226">
        <v>0</v>
      </c>
      <c r="BK185" s="227">
        <v>0</v>
      </c>
      <c r="BL185" s="181">
        <f t="shared" si="62"/>
        <v>0</v>
      </c>
      <c r="BM185" s="423" t="s">
        <v>1226</v>
      </c>
      <c r="BN185" s="181">
        <f t="shared" si="55"/>
        <v>0</v>
      </c>
      <c r="BO185" s="423" t="s">
        <v>1226</v>
      </c>
      <c r="BP185" s="185">
        <f>+BN185</f>
        <v>0</v>
      </c>
      <c r="BQ185" s="423" t="s">
        <v>1226</v>
      </c>
      <c r="BR185" s="226">
        <v>0</v>
      </c>
      <c r="BS185" s="227">
        <v>0</v>
      </c>
      <c r="BT185" s="262"/>
      <c r="BU185" s="245"/>
      <c r="BV185" s="246"/>
      <c r="BW185" s="245"/>
      <c r="BX185" s="245"/>
      <c r="BY185" s="245"/>
      <c r="BZ185" s="246"/>
      <c r="CA185" s="245"/>
      <c r="CB185" s="246"/>
      <c r="CC185" s="245"/>
      <c r="CD185" s="246"/>
      <c r="CE185" s="245"/>
      <c r="CF185" s="246"/>
      <c r="CG185" s="245"/>
      <c r="CH185" s="246"/>
      <c r="CI185" s="247"/>
      <c r="CM185" s="237"/>
    </row>
    <row r="186" spans="1:91" ht="16.5">
      <c r="A186" t="s">
        <v>2533</v>
      </c>
      <c r="B186" s="51">
        <v>10160</v>
      </c>
      <c r="D186" s="213" t="s">
        <v>864</v>
      </c>
      <c r="E186" s="213" t="s">
        <v>819</v>
      </c>
      <c r="G186" s="219" t="s">
        <v>198</v>
      </c>
      <c r="H186" s="390" t="s">
        <v>2253</v>
      </c>
      <c r="I186" s="223">
        <v>2</v>
      </c>
      <c r="J186" s="224">
        <v>0</v>
      </c>
      <c r="K186" s="164">
        <f>+I186</f>
        <v>2</v>
      </c>
      <c r="L186" s="166" t="s">
        <v>1226</v>
      </c>
      <c r="M186" s="223">
        <v>2</v>
      </c>
      <c r="N186" s="224">
        <v>0</v>
      </c>
      <c r="O186" s="164">
        <f>+M186</f>
        <v>2</v>
      </c>
      <c r="P186" s="166" t="s">
        <v>1226</v>
      </c>
      <c r="Q186" s="164">
        <f>+O186</f>
        <v>2</v>
      </c>
      <c r="R186" s="164" t="s">
        <v>1226</v>
      </c>
      <c r="S186" s="272">
        <v>2</v>
      </c>
      <c r="T186" s="273">
        <v>0</v>
      </c>
      <c r="U186" s="392">
        <f>+S186</f>
        <v>2</v>
      </c>
      <c r="V186" s="166" t="s">
        <v>1226</v>
      </c>
      <c r="W186" s="274">
        <v>1</v>
      </c>
      <c r="X186" s="279">
        <v>0</v>
      </c>
      <c r="Y186" s="223">
        <v>0</v>
      </c>
      <c r="Z186" s="224">
        <v>0</v>
      </c>
      <c r="AA186" s="164">
        <f>+Y186</f>
        <v>0</v>
      </c>
      <c r="AB186" s="166" t="s">
        <v>1226</v>
      </c>
      <c r="AC186" s="437">
        <v>1</v>
      </c>
      <c r="AD186" s="452">
        <v>0</v>
      </c>
      <c r="AE186" s="258">
        <v>0</v>
      </c>
      <c r="AF186" s="259">
        <v>0</v>
      </c>
      <c r="AG186" s="164">
        <f t="shared" ref="AG186:AG194" si="63">+AE186</f>
        <v>0</v>
      </c>
      <c r="AH186" s="166" t="s">
        <v>1226</v>
      </c>
      <c r="AI186" s="222">
        <v>0</v>
      </c>
      <c r="AJ186" s="224">
        <v>0</v>
      </c>
      <c r="AK186" s="261"/>
      <c r="AL186" s="222">
        <v>0</v>
      </c>
      <c r="AM186" s="224">
        <v>0</v>
      </c>
      <c r="AN186" s="222">
        <v>0</v>
      </c>
      <c r="AO186" s="224">
        <v>0</v>
      </c>
      <c r="AP186" s="392">
        <f>+AN186</f>
        <v>0</v>
      </c>
      <c r="AQ186" s="166" t="s">
        <v>1226</v>
      </c>
      <c r="AR186" s="245" t="s">
        <v>52</v>
      </c>
      <c r="AS186" s="246">
        <v>0</v>
      </c>
      <c r="AT186" s="164" t="str">
        <f>+AR186</f>
        <v>?</v>
      </c>
      <c r="AU186" s="166" t="s">
        <v>1226</v>
      </c>
      <c r="AV186" s="245" t="s">
        <v>52</v>
      </c>
      <c r="AW186" s="246">
        <v>0</v>
      </c>
      <c r="AX186" s="392" t="str">
        <f>+AV186</f>
        <v>?</v>
      </c>
      <c r="AY186" s="166" t="s">
        <v>1226</v>
      </c>
      <c r="AZ186" s="392" t="str">
        <f>+AX186</f>
        <v>?</v>
      </c>
      <c r="BA186" s="166" t="s">
        <v>1226</v>
      </c>
      <c r="BB186" s="815" t="s">
        <v>52</v>
      </c>
      <c r="BC186" s="246">
        <v>0</v>
      </c>
      <c r="BD186" s="392" t="str">
        <f>+BB186</f>
        <v>?</v>
      </c>
      <c r="BE186" s="166" t="s">
        <v>1226</v>
      </c>
      <c r="BF186" s="392" t="str">
        <f>+BD186</f>
        <v>?</v>
      </c>
      <c r="BG186" s="166" t="s">
        <v>1226</v>
      </c>
      <c r="BH186" s="815">
        <v>0</v>
      </c>
      <c r="BI186" s="246">
        <v>0</v>
      </c>
      <c r="BJ186" s="392">
        <f t="shared" ref="BJ186:BJ194" si="64">+BH186</f>
        <v>0</v>
      </c>
      <c r="BK186" s="166" t="s">
        <v>1226</v>
      </c>
      <c r="BL186" s="392">
        <f t="shared" si="62"/>
        <v>0</v>
      </c>
      <c r="BM186" s="166" t="s">
        <v>1226</v>
      </c>
      <c r="BN186" s="392">
        <f t="shared" si="55"/>
        <v>0</v>
      </c>
      <c r="BO186" s="166" t="s">
        <v>1226</v>
      </c>
      <c r="BP186" s="164">
        <f>+BN186</f>
        <v>0</v>
      </c>
      <c r="BQ186" s="166" t="s">
        <v>1226</v>
      </c>
      <c r="BR186" s="245" t="s">
        <v>52</v>
      </c>
      <c r="BS186" s="246">
        <v>0</v>
      </c>
      <c r="BT186" s="262"/>
      <c r="BU186" s="245"/>
      <c r="BV186" s="246"/>
      <c r="BW186" s="245"/>
      <c r="BX186" s="245"/>
      <c r="BY186" s="245"/>
      <c r="BZ186" s="246"/>
      <c r="CA186" s="245"/>
      <c r="CB186" s="246"/>
      <c r="CC186" s="245"/>
      <c r="CD186" s="246"/>
      <c r="CE186" s="245"/>
      <c r="CF186" s="246"/>
      <c r="CG186" s="245"/>
      <c r="CH186" s="246"/>
      <c r="CI186" s="247" t="s">
        <v>153</v>
      </c>
      <c r="CM186" s="237"/>
    </row>
    <row r="187" spans="1:91" ht="16.5">
      <c r="A187" t="s">
        <v>2533</v>
      </c>
      <c r="B187" s="61">
        <v>10016</v>
      </c>
      <c r="D187" s="213" t="s">
        <v>864</v>
      </c>
      <c r="E187" s="213" t="s">
        <v>819</v>
      </c>
      <c r="G187" s="219" t="s">
        <v>198</v>
      </c>
      <c r="H187" s="390" t="s">
        <v>2450</v>
      </c>
      <c r="I187" s="223">
        <v>0</v>
      </c>
      <c r="J187" s="224">
        <v>0</v>
      </c>
      <c r="K187" s="223">
        <v>0</v>
      </c>
      <c r="L187" s="224">
        <v>0</v>
      </c>
      <c r="M187" s="223">
        <v>0</v>
      </c>
      <c r="N187" s="224">
        <v>0</v>
      </c>
      <c r="O187" s="185">
        <f>+M187</f>
        <v>0</v>
      </c>
      <c r="P187" s="426" t="s">
        <v>1226</v>
      </c>
      <c r="Q187" s="185">
        <f>+O187</f>
        <v>0</v>
      </c>
      <c r="R187" s="185" t="s">
        <v>1226</v>
      </c>
      <c r="S187" s="278">
        <v>0</v>
      </c>
      <c r="T187" s="279">
        <v>0</v>
      </c>
      <c r="U187" s="181">
        <f>+S187</f>
        <v>0</v>
      </c>
      <c r="V187" s="426" t="s">
        <v>1226</v>
      </c>
      <c r="W187" s="274">
        <v>0</v>
      </c>
      <c r="X187" s="279">
        <v>0</v>
      </c>
      <c r="Y187" s="274">
        <v>0</v>
      </c>
      <c r="Z187" s="279">
        <v>0</v>
      </c>
      <c r="AA187" s="185">
        <f>+Y187</f>
        <v>0</v>
      </c>
      <c r="AB187" s="426" t="s">
        <v>1226</v>
      </c>
      <c r="AC187" s="437">
        <v>0</v>
      </c>
      <c r="AD187" s="452">
        <v>0</v>
      </c>
      <c r="AE187" s="258">
        <v>0</v>
      </c>
      <c r="AF187" s="259">
        <v>0</v>
      </c>
      <c r="AG187" s="236">
        <f t="shared" si="63"/>
        <v>0</v>
      </c>
      <c r="AH187" s="239" t="s">
        <v>1226</v>
      </c>
      <c r="AI187" s="223">
        <v>0</v>
      </c>
      <c r="AJ187" s="224">
        <v>0</v>
      </c>
      <c r="AK187" s="261"/>
      <c r="AL187" s="238">
        <f>+AN187</f>
        <v>0</v>
      </c>
      <c r="AM187" s="249" t="s">
        <v>1226</v>
      </c>
      <c r="AN187" s="222">
        <v>0</v>
      </c>
      <c r="AO187" s="224">
        <v>0</v>
      </c>
      <c r="AP187" s="238">
        <f>+AR187</f>
        <v>0</v>
      </c>
      <c r="AQ187" s="239" t="s">
        <v>1226</v>
      </c>
      <c r="AR187" s="245">
        <v>0</v>
      </c>
      <c r="AS187" s="246">
        <v>0</v>
      </c>
      <c r="AT187" s="236">
        <f>+AV187</f>
        <v>0</v>
      </c>
      <c r="AU187" s="239" t="s">
        <v>1226</v>
      </c>
      <c r="AV187" s="245">
        <v>0</v>
      </c>
      <c r="AW187" s="246">
        <v>0</v>
      </c>
      <c r="AX187" s="392">
        <f>+AV187</f>
        <v>0</v>
      </c>
      <c r="AY187" s="166" t="s">
        <v>1226</v>
      </c>
      <c r="AZ187" s="392">
        <f>+AX187</f>
        <v>0</v>
      </c>
      <c r="BA187" s="166" t="s">
        <v>1226</v>
      </c>
      <c r="BB187" s="392">
        <f>+AZ187</f>
        <v>0</v>
      </c>
      <c r="BC187" s="166" t="s">
        <v>1226</v>
      </c>
      <c r="BD187" s="392">
        <f>+BB187</f>
        <v>0</v>
      </c>
      <c r="BE187" s="166" t="s">
        <v>1226</v>
      </c>
      <c r="BF187" s="392">
        <f>+BD187</f>
        <v>0</v>
      </c>
      <c r="BG187" s="166" t="s">
        <v>1226</v>
      </c>
      <c r="BH187" s="815">
        <v>0</v>
      </c>
      <c r="BI187" s="246">
        <v>0</v>
      </c>
      <c r="BJ187" s="392">
        <f t="shared" si="64"/>
        <v>0</v>
      </c>
      <c r="BK187" s="166" t="s">
        <v>1226</v>
      </c>
      <c r="BL187" s="392">
        <f t="shared" si="62"/>
        <v>0</v>
      </c>
      <c r="BM187" s="166" t="s">
        <v>1226</v>
      </c>
      <c r="BN187" s="392">
        <f t="shared" si="55"/>
        <v>0</v>
      </c>
      <c r="BO187" s="166" t="s">
        <v>1226</v>
      </c>
      <c r="BP187" s="236">
        <f>+BN187</f>
        <v>0</v>
      </c>
      <c r="BQ187" s="239" t="s">
        <v>1226</v>
      </c>
      <c r="BR187" s="245">
        <v>0</v>
      </c>
      <c r="BS187" s="246">
        <v>0</v>
      </c>
      <c r="BT187" s="262"/>
      <c r="BU187" s="245"/>
      <c r="BV187" s="246"/>
      <c r="BW187" s="245"/>
      <c r="BX187" s="245"/>
      <c r="BY187" s="245"/>
      <c r="BZ187" s="246"/>
      <c r="CA187" s="245"/>
      <c r="CB187" s="246"/>
      <c r="CC187" s="245"/>
      <c r="CD187" s="246"/>
      <c r="CE187" s="245"/>
      <c r="CF187" s="246"/>
      <c r="CG187" s="245"/>
      <c r="CH187" s="246"/>
      <c r="CI187" s="16" t="s">
        <v>361</v>
      </c>
      <c r="CM187" s="237"/>
    </row>
    <row r="188" spans="1:91" ht="16.5">
      <c r="A188" t="s">
        <v>2533</v>
      </c>
      <c r="B188" s="213">
        <v>10176</v>
      </c>
      <c r="D188" s="213" t="s">
        <v>864</v>
      </c>
      <c r="E188" s="213" t="s">
        <v>819</v>
      </c>
      <c r="G188" s="219" t="s">
        <v>198</v>
      </c>
      <c r="H188" s="390" t="s">
        <v>1735</v>
      </c>
      <c r="I188" s="223">
        <v>0</v>
      </c>
      <c r="J188" s="224">
        <v>0</v>
      </c>
      <c r="K188" s="223">
        <v>0</v>
      </c>
      <c r="L188" s="223">
        <v>0</v>
      </c>
      <c r="M188" s="222">
        <v>0</v>
      </c>
      <c r="N188" s="224">
        <v>0</v>
      </c>
      <c r="O188" s="252">
        <v>0</v>
      </c>
      <c r="P188" s="423" t="s">
        <v>1226</v>
      </c>
      <c r="Q188" s="185">
        <v>0</v>
      </c>
      <c r="R188" s="185" t="s">
        <v>1226</v>
      </c>
      <c r="S188" s="278">
        <v>0</v>
      </c>
      <c r="T188" s="279">
        <v>0</v>
      </c>
      <c r="U188" s="185">
        <v>0</v>
      </c>
      <c r="V188" s="185" t="s">
        <v>1226</v>
      </c>
      <c r="W188" s="278">
        <v>0</v>
      </c>
      <c r="X188" s="279">
        <v>0</v>
      </c>
      <c r="Y188" s="278">
        <v>66</v>
      </c>
      <c r="Z188" s="279">
        <v>12</v>
      </c>
      <c r="AA188" s="181">
        <f>+Y188</f>
        <v>66</v>
      </c>
      <c r="AB188" s="185">
        <f>+Z188</f>
        <v>12</v>
      </c>
      <c r="AC188" s="437">
        <v>45</v>
      </c>
      <c r="AD188" s="452">
        <v>0</v>
      </c>
      <c r="AE188" s="258">
        <v>24</v>
      </c>
      <c r="AF188" s="259">
        <v>21</v>
      </c>
      <c r="AG188" s="252">
        <f t="shared" si="63"/>
        <v>24</v>
      </c>
      <c r="AH188" s="431">
        <f>+AJ188</f>
        <v>27</v>
      </c>
      <c r="AI188" s="999">
        <v>68</v>
      </c>
      <c r="AJ188" s="281">
        <v>27</v>
      </c>
      <c r="AK188" s="261"/>
      <c r="AL188" s="381">
        <f>+AI188+5</f>
        <v>73</v>
      </c>
      <c r="AM188" s="252">
        <f>+AO188</f>
        <v>25</v>
      </c>
      <c r="AN188" s="222">
        <f>6+8+16+10+20+10+7+5</f>
        <v>82</v>
      </c>
      <c r="AO188" s="223">
        <f>8+14+3</f>
        <v>25</v>
      </c>
      <c r="AP188" s="181">
        <f>+AN188</f>
        <v>82</v>
      </c>
      <c r="AQ188" s="426">
        <f>+AO188</f>
        <v>25</v>
      </c>
      <c r="AR188" s="245">
        <v>75</v>
      </c>
      <c r="AS188" s="246">
        <v>41</v>
      </c>
      <c r="AT188" s="185">
        <f>+AR188</f>
        <v>75</v>
      </c>
      <c r="AU188" s="426">
        <f>+AS188</f>
        <v>41</v>
      </c>
      <c r="AV188" s="245">
        <v>37</v>
      </c>
      <c r="AW188" s="246">
        <v>34</v>
      </c>
      <c r="AX188" s="392">
        <f t="shared" ref="AX188:BG188" si="65">+AZ188</f>
        <v>30</v>
      </c>
      <c r="AY188" s="166">
        <f t="shared" si="65"/>
        <v>25</v>
      </c>
      <c r="AZ188" s="392">
        <f t="shared" si="65"/>
        <v>30</v>
      </c>
      <c r="BA188" s="166">
        <f t="shared" si="65"/>
        <v>25</v>
      </c>
      <c r="BB188" s="392">
        <f t="shared" si="65"/>
        <v>30</v>
      </c>
      <c r="BC188" s="166">
        <f t="shared" si="65"/>
        <v>25</v>
      </c>
      <c r="BD188" s="392">
        <f t="shared" si="65"/>
        <v>30</v>
      </c>
      <c r="BE188" s="166">
        <f t="shared" si="65"/>
        <v>25</v>
      </c>
      <c r="BF188" s="392">
        <f t="shared" si="65"/>
        <v>30</v>
      </c>
      <c r="BG188" s="166">
        <f t="shared" si="65"/>
        <v>25</v>
      </c>
      <c r="BH188" s="245">
        <v>30</v>
      </c>
      <c r="BI188" s="246">
        <v>25</v>
      </c>
      <c r="BJ188" s="392">
        <f t="shared" si="64"/>
        <v>30</v>
      </c>
      <c r="BK188" s="166">
        <f>+BI188</f>
        <v>25</v>
      </c>
      <c r="BL188" s="392">
        <f t="shared" si="62"/>
        <v>30</v>
      </c>
      <c r="BM188" s="166">
        <f>+BK188</f>
        <v>25</v>
      </c>
      <c r="BN188" s="392">
        <f t="shared" si="55"/>
        <v>30</v>
      </c>
      <c r="BO188" s="166">
        <f>+BM188</f>
        <v>25</v>
      </c>
      <c r="BP188" s="22"/>
      <c r="BQ188" s="21"/>
      <c r="BR188" s="22"/>
      <c r="BS188" s="21"/>
      <c r="BT188" s="262" t="s">
        <v>946</v>
      </c>
      <c r="BU188" s="245"/>
      <c r="BV188" s="246"/>
      <c r="BW188" s="245"/>
      <c r="BX188" s="245"/>
      <c r="BY188" s="245"/>
      <c r="BZ188" s="246"/>
      <c r="CA188" s="245"/>
      <c r="CB188" s="246"/>
      <c r="CC188" s="245"/>
      <c r="CD188" s="246"/>
      <c r="CE188" s="245">
        <v>40</v>
      </c>
      <c r="CF188" s="246">
        <v>7</v>
      </c>
      <c r="CG188" s="245"/>
      <c r="CH188" s="246"/>
      <c r="CI188" s="247" t="s">
        <v>150</v>
      </c>
      <c r="CJ188" s="234" t="s">
        <v>410</v>
      </c>
      <c r="CM188" s="237">
        <f>MAX(I188:AJ188)</f>
        <v>68</v>
      </c>
    </row>
    <row r="189" spans="1:91" ht="16.5">
      <c r="A189" t="s">
        <v>2533</v>
      </c>
      <c r="B189" s="61" t="s">
        <v>52</v>
      </c>
      <c r="D189" s="213" t="s">
        <v>864</v>
      </c>
      <c r="E189" s="213" t="s">
        <v>819</v>
      </c>
      <c r="G189" s="219" t="s">
        <v>198</v>
      </c>
      <c r="H189" s="390" t="s">
        <v>2414</v>
      </c>
      <c r="I189" s="223">
        <v>0</v>
      </c>
      <c r="J189" s="224">
        <v>0</v>
      </c>
      <c r="K189" s="223">
        <v>0</v>
      </c>
      <c r="L189" s="224">
        <v>0</v>
      </c>
      <c r="M189" s="223">
        <v>0</v>
      </c>
      <c r="N189" s="224">
        <v>0</v>
      </c>
      <c r="O189" s="164">
        <f t="shared" ref="O189:O197" si="66">+M189</f>
        <v>0</v>
      </c>
      <c r="P189" s="166" t="s">
        <v>1226</v>
      </c>
      <c r="Q189" s="164">
        <f t="shared" ref="Q189:Q196" si="67">+O189</f>
        <v>0</v>
      </c>
      <c r="R189" s="164" t="s">
        <v>1226</v>
      </c>
      <c r="S189" s="278">
        <v>2</v>
      </c>
      <c r="T189" s="279">
        <v>0</v>
      </c>
      <c r="U189" s="164">
        <f t="shared" ref="U189:U194" si="68">+S189</f>
        <v>2</v>
      </c>
      <c r="V189" s="164" t="s">
        <v>1226</v>
      </c>
      <c r="W189" s="278">
        <v>0</v>
      </c>
      <c r="X189" s="279">
        <v>0</v>
      </c>
      <c r="Y189" s="278">
        <v>0</v>
      </c>
      <c r="Z189" s="279">
        <v>0</v>
      </c>
      <c r="AA189" s="392">
        <f>+Y189</f>
        <v>0</v>
      </c>
      <c r="AB189" s="164" t="s">
        <v>1226</v>
      </c>
      <c r="AC189" s="437">
        <v>0</v>
      </c>
      <c r="AD189" s="452">
        <v>0</v>
      </c>
      <c r="AE189" s="307">
        <v>0</v>
      </c>
      <c r="AF189" s="259">
        <v>0</v>
      </c>
      <c r="AG189" s="164">
        <f t="shared" si="63"/>
        <v>0</v>
      </c>
      <c r="AH189" s="166" t="s">
        <v>1226</v>
      </c>
      <c r="AI189" s="222">
        <v>0</v>
      </c>
      <c r="AJ189" s="224">
        <v>0</v>
      </c>
      <c r="AK189" s="261"/>
      <c r="AL189" s="222">
        <v>0</v>
      </c>
      <c r="AM189" s="223">
        <v>0</v>
      </c>
      <c r="AN189" s="222">
        <v>0</v>
      </c>
      <c r="AO189" s="224">
        <v>0</v>
      </c>
      <c r="AP189" s="392">
        <f>+AN189</f>
        <v>0</v>
      </c>
      <c r="AQ189" s="166" t="s">
        <v>1226</v>
      </c>
      <c r="AR189" s="245">
        <v>0</v>
      </c>
      <c r="AS189" s="246">
        <v>0</v>
      </c>
      <c r="AT189" s="164">
        <f>+AR189</f>
        <v>0</v>
      </c>
      <c r="AU189" s="166" t="s">
        <v>1226</v>
      </c>
      <c r="AV189" s="245">
        <v>0</v>
      </c>
      <c r="AW189" s="246">
        <v>0</v>
      </c>
      <c r="AX189" s="392">
        <f>+AV189</f>
        <v>0</v>
      </c>
      <c r="AY189" s="166" t="s">
        <v>1226</v>
      </c>
      <c r="AZ189" s="392">
        <f>+AX189</f>
        <v>0</v>
      </c>
      <c r="BA189" s="166" t="s">
        <v>1226</v>
      </c>
      <c r="BB189" s="815" t="s">
        <v>52</v>
      </c>
      <c r="BC189" s="246">
        <v>0</v>
      </c>
      <c r="BD189" s="392" t="str">
        <f>+BB189</f>
        <v>?</v>
      </c>
      <c r="BE189" s="166" t="s">
        <v>1226</v>
      </c>
      <c r="BF189" s="392" t="str">
        <f>+BD189</f>
        <v>?</v>
      </c>
      <c r="BG189" s="166" t="s">
        <v>1226</v>
      </c>
      <c r="BH189" s="815">
        <v>0</v>
      </c>
      <c r="BI189" s="246">
        <v>0</v>
      </c>
      <c r="BJ189" s="392">
        <f t="shared" si="64"/>
        <v>0</v>
      </c>
      <c r="BK189" s="166" t="s">
        <v>1226</v>
      </c>
      <c r="BL189" s="392">
        <f t="shared" si="62"/>
        <v>0</v>
      </c>
      <c r="BM189" s="166" t="s">
        <v>1226</v>
      </c>
      <c r="BN189" s="392">
        <f t="shared" si="55"/>
        <v>0</v>
      </c>
      <c r="BO189" s="166" t="s">
        <v>1226</v>
      </c>
      <c r="BP189" s="164">
        <f>+BN189</f>
        <v>0</v>
      </c>
      <c r="BQ189" s="166" t="s">
        <v>1226</v>
      </c>
      <c r="BR189" s="245">
        <v>0</v>
      </c>
      <c r="BS189" s="246">
        <v>0</v>
      </c>
      <c r="BT189" s="262"/>
      <c r="BU189" s="245"/>
      <c r="BV189" s="246"/>
      <c r="BW189" s="245"/>
      <c r="BX189" s="245"/>
      <c r="BY189" s="245"/>
      <c r="BZ189" s="246"/>
      <c r="CA189" s="245"/>
      <c r="CB189" s="246"/>
      <c r="CC189" s="245"/>
      <c r="CD189" s="246"/>
      <c r="CE189" s="245"/>
      <c r="CF189" s="246"/>
      <c r="CG189" s="245"/>
      <c r="CH189" s="246"/>
      <c r="CI189" s="103" t="s">
        <v>1920</v>
      </c>
      <c r="CM189" s="237"/>
    </row>
    <row r="190" spans="1:91" ht="16.5">
      <c r="A190" t="s">
        <v>2533</v>
      </c>
      <c r="B190" s="213">
        <v>10177</v>
      </c>
      <c r="D190" s="213" t="s">
        <v>864</v>
      </c>
      <c r="E190" s="213" t="s">
        <v>819</v>
      </c>
      <c r="G190" s="219" t="s">
        <v>198</v>
      </c>
      <c r="H190" s="390" t="s">
        <v>1736</v>
      </c>
      <c r="I190" s="223">
        <v>12</v>
      </c>
      <c r="J190" s="224">
        <v>0</v>
      </c>
      <c r="K190" s="223">
        <v>10</v>
      </c>
      <c r="L190" s="224">
        <v>0</v>
      </c>
      <c r="M190" s="223">
        <v>0</v>
      </c>
      <c r="N190" s="224">
        <v>0</v>
      </c>
      <c r="O190" s="252">
        <f t="shared" si="66"/>
        <v>0</v>
      </c>
      <c r="P190" s="423" t="s">
        <v>1226</v>
      </c>
      <c r="Q190" s="185">
        <f t="shared" si="67"/>
        <v>0</v>
      </c>
      <c r="R190" s="185" t="s">
        <v>1226</v>
      </c>
      <c r="S190" s="278">
        <v>4</v>
      </c>
      <c r="T190" s="279">
        <v>0</v>
      </c>
      <c r="U190" s="185">
        <f t="shared" si="68"/>
        <v>4</v>
      </c>
      <c r="V190" s="185" t="s">
        <v>1226</v>
      </c>
      <c r="W190" s="278">
        <v>4</v>
      </c>
      <c r="X190" s="279">
        <v>0</v>
      </c>
      <c r="Y190" s="181">
        <f>+AA190</f>
        <v>12</v>
      </c>
      <c r="Z190" s="426" t="s">
        <v>1226</v>
      </c>
      <c r="AA190" s="181">
        <f>+AC190</f>
        <v>12</v>
      </c>
      <c r="AB190" s="185" t="s">
        <v>1226</v>
      </c>
      <c r="AC190" s="437">
        <v>12</v>
      </c>
      <c r="AD190" s="452">
        <v>0</v>
      </c>
      <c r="AE190" s="307">
        <v>14</v>
      </c>
      <c r="AF190" s="259">
        <v>0</v>
      </c>
      <c r="AG190" s="236">
        <f t="shared" si="63"/>
        <v>14</v>
      </c>
      <c r="AH190" s="239" t="s">
        <v>1226</v>
      </c>
      <c r="AI190" s="222">
        <v>15</v>
      </c>
      <c r="AJ190" s="224">
        <v>0</v>
      </c>
      <c r="AK190" s="261"/>
      <c r="AL190" s="238">
        <f>+AN190</f>
        <v>9</v>
      </c>
      <c r="AM190" s="249" t="s">
        <v>1226</v>
      </c>
      <c r="AN190" s="222">
        <v>9</v>
      </c>
      <c r="AO190" s="224">
        <v>0</v>
      </c>
      <c r="AP190" s="181">
        <f>+AR190</f>
        <v>8</v>
      </c>
      <c r="AQ190" s="426" t="s">
        <v>1226</v>
      </c>
      <c r="AR190" s="245">
        <v>8</v>
      </c>
      <c r="AS190" s="246">
        <v>0</v>
      </c>
      <c r="AT190" s="392">
        <f>+AV190</f>
        <v>8</v>
      </c>
      <c r="AU190" s="239" t="s">
        <v>1226</v>
      </c>
      <c r="AV190" s="245">
        <v>8</v>
      </c>
      <c r="AW190" s="246">
        <v>0</v>
      </c>
      <c r="AX190" s="392">
        <f>+AZ190</f>
        <v>8</v>
      </c>
      <c r="AY190" s="166" t="s">
        <v>1226</v>
      </c>
      <c r="AZ190" s="392">
        <f>+BB190</f>
        <v>8</v>
      </c>
      <c r="BA190" s="166" t="s">
        <v>1226</v>
      </c>
      <c r="BB190" s="392">
        <f>+BD190</f>
        <v>8</v>
      </c>
      <c r="BC190" s="166" t="s">
        <v>1226</v>
      </c>
      <c r="BD190" s="392">
        <f>+BF190</f>
        <v>8</v>
      </c>
      <c r="BE190" s="166" t="s">
        <v>1226</v>
      </c>
      <c r="BF190" s="392">
        <f>+BH190</f>
        <v>8</v>
      </c>
      <c r="BG190" s="166" t="s">
        <v>1226</v>
      </c>
      <c r="BH190" s="815">
        <v>8</v>
      </c>
      <c r="BI190" s="246">
        <v>0</v>
      </c>
      <c r="BJ190" s="392">
        <f t="shared" si="64"/>
        <v>8</v>
      </c>
      <c r="BK190" s="239" t="s">
        <v>1226</v>
      </c>
      <c r="BL190" s="392">
        <f t="shared" si="62"/>
        <v>8</v>
      </c>
      <c r="BM190" s="239" t="s">
        <v>1226</v>
      </c>
      <c r="BN190" s="392">
        <f t="shared" si="55"/>
        <v>8</v>
      </c>
      <c r="BO190" s="239" t="s">
        <v>1226</v>
      </c>
      <c r="BP190" s="249"/>
      <c r="BQ190" s="239"/>
      <c r="BR190" s="249"/>
      <c r="BS190" s="239"/>
      <c r="BT190" s="262"/>
      <c r="BU190" s="245"/>
      <c r="BV190" s="246"/>
      <c r="BW190" s="245"/>
      <c r="BX190" s="245"/>
      <c r="BY190" s="245"/>
      <c r="BZ190" s="246"/>
      <c r="CA190" s="245"/>
      <c r="CB190" s="246"/>
      <c r="CC190" s="245"/>
      <c r="CD190" s="246"/>
      <c r="CE190" s="245">
        <v>5</v>
      </c>
      <c r="CF190" s="246">
        <v>0</v>
      </c>
      <c r="CG190" s="245"/>
      <c r="CH190" s="246"/>
      <c r="CI190" s="247" t="s">
        <v>153</v>
      </c>
      <c r="CJ190" s="234" t="s">
        <v>410</v>
      </c>
      <c r="CM190" s="237">
        <f>MAX(I190:AJ190)</f>
        <v>15</v>
      </c>
    </row>
    <row r="191" spans="1:91" ht="16.5">
      <c r="A191" t="s">
        <v>2533</v>
      </c>
      <c r="B191" s="61" t="s">
        <v>1610</v>
      </c>
      <c r="D191" s="213" t="s">
        <v>864</v>
      </c>
      <c r="E191" s="213" t="s">
        <v>819</v>
      </c>
      <c r="G191" s="219" t="s">
        <v>198</v>
      </c>
      <c r="H191" s="390" t="s">
        <v>2413</v>
      </c>
      <c r="I191" s="223" t="s">
        <v>52</v>
      </c>
      <c r="J191" s="224">
        <v>0</v>
      </c>
      <c r="K191" s="223" t="s">
        <v>52</v>
      </c>
      <c r="L191" s="224">
        <v>0</v>
      </c>
      <c r="M191" s="223" t="s">
        <v>52</v>
      </c>
      <c r="N191" s="224">
        <v>0</v>
      </c>
      <c r="O191" s="164" t="str">
        <f t="shared" si="66"/>
        <v>?</v>
      </c>
      <c r="P191" s="166" t="s">
        <v>1226</v>
      </c>
      <c r="Q191" s="164" t="str">
        <f t="shared" si="67"/>
        <v>?</v>
      </c>
      <c r="R191" s="164" t="s">
        <v>1226</v>
      </c>
      <c r="S191" s="278" t="s">
        <v>52</v>
      </c>
      <c r="T191" s="279">
        <v>0</v>
      </c>
      <c r="U191" s="164" t="str">
        <f t="shared" si="68"/>
        <v>?</v>
      </c>
      <c r="V191" s="164" t="s">
        <v>1226</v>
      </c>
      <c r="W191" s="278" t="s">
        <v>52</v>
      </c>
      <c r="X191" s="279">
        <v>0</v>
      </c>
      <c r="Y191" s="278" t="s">
        <v>52</v>
      </c>
      <c r="Z191" s="279">
        <v>0</v>
      </c>
      <c r="AA191" s="392" t="str">
        <f>+Y191</f>
        <v>?</v>
      </c>
      <c r="AB191" s="164" t="s">
        <v>1226</v>
      </c>
      <c r="AC191" s="437" t="s">
        <v>52</v>
      </c>
      <c r="AD191" s="452">
        <v>0</v>
      </c>
      <c r="AE191" s="307" t="s">
        <v>52</v>
      </c>
      <c r="AF191" s="259">
        <v>0</v>
      </c>
      <c r="AG191" s="164" t="str">
        <f t="shared" si="63"/>
        <v>?</v>
      </c>
      <c r="AH191" s="166" t="s">
        <v>1226</v>
      </c>
      <c r="AI191" s="222" t="s">
        <v>52</v>
      </c>
      <c r="AJ191" s="224">
        <v>0</v>
      </c>
      <c r="AK191" s="261"/>
      <c r="AL191" s="222" t="s">
        <v>52</v>
      </c>
      <c r="AM191" s="223">
        <v>0</v>
      </c>
      <c r="AN191" s="222" t="s">
        <v>52</v>
      </c>
      <c r="AO191" s="224">
        <v>0</v>
      </c>
      <c r="AP191" s="392" t="str">
        <f>+AN191</f>
        <v>?</v>
      </c>
      <c r="AQ191" s="166" t="s">
        <v>1226</v>
      </c>
      <c r="AR191" s="245" t="s">
        <v>52</v>
      </c>
      <c r="AS191" s="246">
        <v>0</v>
      </c>
      <c r="AT191" s="392" t="str">
        <f>+AR191</f>
        <v>?</v>
      </c>
      <c r="AU191" s="166" t="s">
        <v>1226</v>
      </c>
      <c r="AV191" s="245" t="s">
        <v>52</v>
      </c>
      <c r="AW191" s="246">
        <v>0</v>
      </c>
      <c r="AX191" s="392" t="str">
        <f>+AV191</f>
        <v>?</v>
      </c>
      <c r="AY191" s="166" t="s">
        <v>1226</v>
      </c>
      <c r="AZ191" s="392" t="str">
        <f>+AX191</f>
        <v>?</v>
      </c>
      <c r="BA191" s="166" t="s">
        <v>1226</v>
      </c>
      <c r="BB191" s="815" t="s">
        <v>52</v>
      </c>
      <c r="BC191" s="246">
        <v>0</v>
      </c>
      <c r="BD191" s="392" t="str">
        <f>+BB191</f>
        <v>?</v>
      </c>
      <c r="BE191" s="166" t="s">
        <v>1226</v>
      </c>
      <c r="BF191" s="392" t="str">
        <f>+BD191</f>
        <v>?</v>
      </c>
      <c r="BG191" s="166" t="s">
        <v>1226</v>
      </c>
      <c r="BH191" s="815">
        <v>0</v>
      </c>
      <c r="BI191" s="246">
        <v>0</v>
      </c>
      <c r="BJ191" s="392">
        <f t="shared" si="64"/>
        <v>0</v>
      </c>
      <c r="BK191" s="166" t="s">
        <v>1226</v>
      </c>
      <c r="BL191" s="392">
        <f t="shared" si="62"/>
        <v>0</v>
      </c>
      <c r="BM191" s="166" t="s">
        <v>1226</v>
      </c>
      <c r="BN191" s="392">
        <f t="shared" si="55"/>
        <v>0</v>
      </c>
      <c r="BO191" s="166" t="s">
        <v>1226</v>
      </c>
      <c r="BP191" s="164">
        <f>+BN191</f>
        <v>0</v>
      </c>
      <c r="BQ191" s="166" t="s">
        <v>1226</v>
      </c>
      <c r="BR191" s="245" t="s">
        <v>52</v>
      </c>
      <c r="BS191" s="246">
        <v>0</v>
      </c>
      <c r="BT191" s="262"/>
      <c r="BU191" s="245"/>
      <c r="BV191" s="246"/>
      <c r="BW191" s="245"/>
      <c r="BX191" s="245"/>
      <c r="BY191" s="245"/>
      <c r="BZ191" s="246"/>
      <c r="CA191" s="245"/>
      <c r="CB191" s="246"/>
      <c r="CC191" s="245"/>
      <c r="CD191" s="246"/>
      <c r="CE191" s="245"/>
      <c r="CF191" s="246"/>
      <c r="CG191" s="245"/>
      <c r="CH191" s="246"/>
      <c r="CI191" s="16" t="s">
        <v>361</v>
      </c>
      <c r="CM191" s="237"/>
    </row>
    <row r="192" spans="1:91" ht="16.5">
      <c r="A192" t="s">
        <v>2533</v>
      </c>
      <c r="B192" s="51">
        <v>10173</v>
      </c>
      <c r="D192" s="213" t="s">
        <v>864</v>
      </c>
      <c r="E192" s="213" t="s">
        <v>819</v>
      </c>
      <c r="G192" s="219" t="s">
        <v>198</v>
      </c>
      <c r="H192" s="390" t="s">
        <v>2252</v>
      </c>
      <c r="I192" s="223">
        <v>0</v>
      </c>
      <c r="J192" s="224">
        <v>0</v>
      </c>
      <c r="K192" s="185">
        <f>+I192</f>
        <v>0</v>
      </c>
      <c r="L192" s="426" t="s">
        <v>1226</v>
      </c>
      <c r="M192" s="223">
        <v>1</v>
      </c>
      <c r="N192" s="224">
        <v>0</v>
      </c>
      <c r="O192" s="185">
        <f t="shared" si="66"/>
        <v>1</v>
      </c>
      <c r="P192" s="426" t="s">
        <v>1226</v>
      </c>
      <c r="Q192" s="185">
        <f t="shared" si="67"/>
        <v>1</v>
      </c>
      <c r="R192" s="185" t="s">
        <v>1226</v>
      </c>
      <c r="S192" s="278">
        <v>1</v>
      </c>
      <c r="T192" s="279">
        <v>0</v>
      </c>
      <c r="U192" s="185">
        <f t="shared" si="68"/>
        <v>1</v>
      </c>
      <c r="V192" s="185" t="s">
        <v>1226</v>
      </c>
      <c r="W192" s="278">
        <v>1</v>
      </c>
      <c r="X192" s="279">
        <v>0</v>
      </c>
      <c r="Y192" s="278">
        <v>1</v>
      </c>
      <c r="Z192" s="279">
        <v>0</v>
      </c>
      <c r="AA192" s="392">
        <f>+Y192</f>
        <v>1</v>
      </c>
      <c r="AB192" s="164" t="s">
        <v>1226</v>
      </c>
      <c r="AC192" s="437">
        <v>1</v>
      </c>
      <c r="AD192" s="452">
        <v>0</v>
      </c>
      <c r="AE192" s="222">
        <v>0</v>
      </c>
      <c r="AF192" s="224">
        <v>0</v>
      </c>
      <c r="AG192" s="164">
        <f t="shared" si="63"/>
        <v>0</v>
      </c>
      <c r="AH192" s="166" t="s">
        <v>1226</v>
      </c>
      <c r="AI192" s="222">
        <v>0</v>
      </c>
      <c r="AJ192" s="224">
        <v>0</v>
      </c>
      <c r="AK192" s="261"/>
      <c r="AL192" s="222">
        <v>0</v>
      </c>
      <c r="AM192" s="223">
        <v>0</v>
      </c>
      <c r="AN192" s="222">
        <v>0</v>
      </c>
      <c r="AO192" s="224">
        <v>0</v>
      </c>
      <c r="AP192" s="392">
        <f>+AN192</f>
        <v>0</v>
      </c>
      <c r="AQ192" s="166" t="s">
        <v>1226</v>
      </c>
      <c r="AR192" s="226">
        <v>0</v>
      </c>
      <c r="AS192" s="227">
        <v>0</v>
      </c>
      <c r="AT192" s="164">
        <f>+AR192</f>
        <v>0</v>
      </c>
      <c r="AU192" s="166" t="s">
        <v>1226</v>
      </c>
      <c r="AV192" s="226">
        <v>0</v>
      </c>
      <c r="AW192" s="227">
        <v>0</v>
      </c>
      <c r="AX192" s="392">
        <f>+AV192</f>
        <v>0</v>
      </c>
      <c r="AY192" s="166" t="s">
        <v>1226</v>
      </c>
      <c r="AZ192" s="392">
        <f>+AX192</f>
        <v>0</v>
      </c>
      <c r="BA192" s="166" t="s">
        <v>1226</v>
      </c>
      <c r="BB192" s="341">
        <v>0</v>
      </c>
      <c r="BC192" s="227">
        <v>0</v>
      </c>
      <c r="BD192" s="392">
        <f>+BB192</f>
        <v>0</v>
      </c>
      <c r="BE192" s="166" t="s">
        <v>1226</v>
      </c>
      <c r="BF192" s="392">
        <f>+BD192</f>
        <v>0</v>
      </c>
      <c r="BG192" s="166" t="s">
        <v>1226</v>
      </c>
      <c r="BH192" s="341">
        <v>0</v>
      </c>
      <c r="BI192" s="227">
        <v>0</v>
      </c>
      <c r="BJ192" s="392">
        <f t="shared" si="64"/>
        <v>0</v>
      </c>
      <c r="BK192" s="166" t="s">
        <v>1226</v>
      </c>
      <c r="BL192" s="392">
        <f t="shared" si="62"/>
        <v>0</v>
      </c>
      <c r="BM192" s="166" t="s">
        <v>1226</v>
      </c>
      <c r="BN192" s="392">
        <f t="shared" si="55"/>
        <v>0</v>
      </c>
      <c r="BO192" s="166" t="s">
        <v>1226</v>
      </c>
      <c r="BP192" s="164">
        <f>+BN192</f>
        <v>0</v>
      </c>
      <c r="BQ192" s="166" t="s">
        <v>1226</v>
      </c>
      <c r="BR192" s="226">
        <v>0</v>
      </c>
      <c r="BS192" s="227">
        <v>0</v>
      </c>
      <c r="BT192" s="262"/>
      <c r="BU192" s="245"/>
      <c r="BV192" s="246"/>
      <c r="BW192" s="245"/>
      <c r="BX192" s="245"/>
      <c r="BY192" s="245"/>
      <c r="BZ192" s="246"/>
      <c r="CA192" s="245"/>
      <c r="CB192" s="246"/>
      <c r="CC192" s="245"/>
      <c r="CD192" s="246"/>
      <c r="CE192" s="245"/>
      <c r="CF192" s="246"/>
      <c r="CG192" s="245"/>
      <c r="CH192" s="246"/>
      <c r="CI192" s="247" t="s">
        <v>153</v>
      </c>
      <c r="CM192" s="237"/>
    </row>
    <row r="193" spans="1:91" ht="16.5">
      <c r="A193" t="s">
        <v>2533</v>
      </c>
      <c r="B193" s="51">
        <v>10289</v>
      </c>
      <c r="D193" s="213" t="s">
        <v>864</v>
      </c>
      <c r="E193" s="213" t="s">
        <v>819</v>
      </c>
      <c r="G193" s="219" t="s">
        <v>198</v>
      </c>
      <c r="H193" s="390" t="s">
        <v>2251</v>
      </c>
      <c r="I193" s="222">
        <v>0</v>
      </c>
      <c r="J193" s="224">
        <v>0</v>
      </c>
      <c r="K193" s="185">
        <f>+I193</f>
        <v>0</v>
      </c>
      <c r="L193" s="185" t="s">
        <v>1226</v>
      </c>
      <c r="M193" s="222">
        <v>0</v>
      </c>
      <c r="N193" s="224">
        <v>0</v>
      </c>
      <c r="O193" s="185">
        <f t="shared" si="66"/>
        <v>0</v>
      </c>
      <c r="P193" s="426" t="s">
        <v>1226</v>
      </c>
      <c r="Q193" s="185">
        <f t="shared" si="67"/>
        <v>0</v>
      </c>
      <c r="R193" s="185" t="s">
        <v>1226</v>
      </c>
      <c r="S193" s="278">
        <v>0</v>
      </c>
      <c r="T193" s="279">
        <v>0</v>
      </c>
      <c r="U193" s="185">
        <f t="shared" si="68"/>
        <v>0</v>
      </c>
      <c r="V193" s="426" t="s">
        <v>1226</v>
      </c>
      <c r="W193" s="274">
        <v>0</v>
      </c>
      <c r="X193" s="279">
        <v>0</v>
      </c>
      <c r="Y193" s="278">
        <v>0</v>
      </c>
      <c r="Z193" s="279">
        <v>0</v>
      </c>
      <c r="AA193" s="392">
        <f>+Y193</f>
        <v>0</v>
      </c>
      <c r="AB193" s="164" t="s">
        <v>1226</v>
      </c>
      <c r="AC193" s="437">
        <v>0</v>
      </c>
      <c r="AD193" s="452">
        <v>0</v>
      </c>
      <c r="AE193" s="223">
        <v>0</v>
      </c>
      <c r="AF193" s="224">
        <v>0</v>
      </c>
      <c r="AG193" s="164">
        <f t="shared" si="63"/>
        <v>0</v>
      </c>
      <c r="AH193" s="166" t="s">
        <v>1226</v>
      </c>
      <c r="AI193" s="223">
        <v>0</v>
      </c>
      <c r="AJ193" s="224">
        <v>0</v>
      </c>
      <c r="AK193" s="261"/>
      <c r="AL193" s="222">
        <v>0</v>
      </c>
      <c r="AM193" s="224">
        <v>0</v>
      </c>
      <c r="AN193" s="223">
        <v>0</v>
      </c>
      <c r="AO193" s="224">
        <v>0</v>
      </c>
      <c r="AP193" s="164">
        <f>+AN193</f>
        <v>0</v>
      </c>
      <c r="AQ193" s="166" t="s">
        <v>1226</v>
      </c>
      <c r="AR193" s="245">
        <v>0</v>
      </c>
      <c r="AS193" s="246">
        <v>0</v>
      </c>
      <c r="AT193" s="164">
        <f>+AR193</f>
        <v>0</v>
      </c>
      <c r="AU193" s="166" t="s">
        <v>1226</v>
      </c>
      <c r="AV193" s="245">
        <v>0</v>
      </c>
      <c r="AW193" s="246">
        <v>0</v>
      </c>
      <c r="AX193" s="392">
        <f>+AV193</f>
        <v>0</v>
      </c>
      <c r="AY193" s="166" t="s">
        <v>1226</v>
      </c>
      <c r="AZ193" s="392">
        <f>+AX193</f>
        <v>0</v>
      </c>
      <c r="BA193" s="166" t="s">
        <v>1226</v>
      </c>
      <c r="BB193" s="341">
        <v>0</v>
      </c>
      <c r="BC193" s="227">
        <v>0</v>
      </c>
      <c r="BD193" s="392">
        <f>+BB193</f>
        <v>0</v>
      </c>
      <c r="BE193" s="166" t="s">
        <v>1226</v>
      </c>
      <c r="BF193" s="392">
        <f>+BD193</f>
        <v>0</v>
      </c>
      <c r="BG193" s="166" t="s">
        <v>1226</v>
      </c>
      <c r="BH193" s="341">
        <v>0</v>
      </c>
      <c r="BI193" s="227">
        <v>0</v>
      </c>
      <c r="BJ193" s="164">
        <f t="shared" si="64"/>
        <v>0</v>
      </c>
      <c r="BK193" s="166" t="s">
        <v>1226</v>
      </c>
      <c r="BL193" s="392">
        <f t="shared" si="62"/>
        <v>0</v>
      </c>
      <c r="BM193" s="166" t="s">
        <v>1226</v>
      </c>
      <c r="BN193" s="392">
        <f t="shared" si="55"/>
        <v>0</v>
      </c>
      <c r="BO193" s="166" t="s">
        <v>1226</v>
      </c>
      <c r="BP193" s="164">
        <f>+BN193</f>
        <v>0</v>
      </c>
      <c r="BQ193" s="166" t="s">
        <v>1226</v>
      </c>
      <c r="BR193" s="226">
        <v>0</v>
      </c>
      <c r="BS193" s="226">
        <v>0</v>
      </c>
      <c r="BT193" s="262"/>
      <c r="BU193" s="245"/>
      <c r="BV193" s="246"/>
      <c r="BW193" s="245"/>
      <c r="BX193" s="245"/>
      <c r="BY193" s="245"/>
      <c r="BZ193" s="246"/>
      <c r="CA193" s="245"/>
      <c r="CB193" s="246"/>
      <c r="CC193" s="245"/>
      <c r="CD193" s="246"/>
      <c r="CE193" s="245"/>
      <c r="CF193" s="246"/>
      <c r="CG193" s="245"/>
      <c r="CH193" s="246"/>
      <c r="CI193" s="103" t="s">
        <v>2195</v>
      </c>
      <c r="CM193" s="237"/>
    </row>
    <row r="194" spans="1:91" ht="16.5">
      <c r="A194" t="s">
        <v>2533</v>
      </c>
      <c r="B194" s="51">
        <v>10330</v>
      </c>
      <c r="D194" s="213" t="s">
        <v>864</v>
      </c>
      <c r="E194" s="213" t="s">
        <v>819</v>
      </c>
      <c r="G194" s="219" t="s">
        <v>198</v>
      </c>
      <c r="H194" s="390" t="s">
        <v>2415</v>
      </c>
      <c r="I194" s="222">
        <v>0</v>
      </c>
      <c r="J194" s="224">
        <v>0</v>
      </c>
      <c r="K194" s="223">
        <v>0</v>
      </c>
      <c r="L194" s="223">
        <v>0</v>
      </c>
      <c r="M194" s="222">
        <v>0</v>
      </c>
      <c r="N194" s="224">
        <v>0</v>
      </c>
      <c r="O194" s="164">
        <f t="shared" si="66"/>
        <v>0</v>
      </c>
      <c r="P194" s="166" t="s">
        <v>1226</v>
      </c>
      <c r="Q194" s="392">
        <f t="shared" si="67"/>
        <v>0</v>
      </c>
      <c r="R194" s="164" t="s">
        <v>1226</v>
      </c>
      <c r="S194" s="278">
        <v>0</v>
      </c>
      <c r="T194" s="279">
        <v>0</v>
      </c>
      <c r="U194" s="185">
        <f t="shared" si="68"/>
        <v>0</v>
      </c>
      <c r="V194" s="166" t="s">
        <v>1226</v>
      </c>
      <c r="W194" s="274">
        <v>0</v>
      </c>
      <c r="X194" s="279">
        <v>0</v>
      </c>
      <c r="Y194" s="278">
        <v>0</v>
      </c>
      <c r="Z194" s="279">
        <v>0</v>
      </c>
      <c r="AA194" s="392">
        <f>+Y194</f>
        <v>0</v>
      </c>
      <c r="AB194" s="164" t="s">
        <v>1226</v>
      </c>
      <c r="AC194" s="437">
        <v>0</v>
      </c>
      <c r="AD194" s="452">
        <v>0</v>
      </c>
      <c r="AE194" s="258">
        <v>0</v>
      </c>
      <c r="AF194" s="259">
        <v>0</v>
      </c>
      <c r="AG194" s="164">
        <f t="shared" si="63"/>
        <v>0</v>
      </c>
      <c r="AH194" s="166" t="s">
        <v>1226</v>
      </c>
      <c r="AI194" s="223">
        <v>0</v>
      </c>
      <c r="AJ194" s="224">
        <v>0</v>
      </c>
      <c r="AK194" s="261"/>
      <c r="AL194" s="222">
        <v>0</v>
      </c>
      <c r="AM194" s="223">
        <v>0</v>
      </c>
      <c r="AN194" s="223">
        <v>0</v>
      </c>
      <c r="AO194" s="224">
        <v>0</v>
      </c>
      <c r="AP194" s="164">
        <f>+AN194</f>
        <v>0</v>
      </c>
      <c r="AQ194" s="166" t="s">
        <v>1226</v>
      </c>
      <c r="AR194" s="245">
        <v>0</v>
      </c>
      <c r="AS194" s="246">
        <v>0</v>
      </c>
      <c r="AT194" s="164">
        <f>+AR194</f>
        <v>0</v>
      </c>
      <c r="AU194" s="166" t="s">
        <v>1226</v>
      </c>
      <c r="AV194" s="245">
        <v>0</v>
      </c>
      <c r="AW194" s="246">
        <v>0</v>
      </c>
      <c r="AX194" s="392">
        <f>+AV194</f>
        <v>0</v>
      </c>
      <c r="AY194" s="166" t="s">
        <v>1226</v>
      </c>
      <c r="AZ194" s="392">
        <f>+AX194</f>
        <v>0</v>
      </c>
      <c r="BA194" s="166" t="s">
        <v>1226</v>
      </c>
      <c r="BB194" s="815">
        <v>0</v>
      </c>
      <c r="BC194" s="246">
        <v>0</v>
      </c>
      <c r="BD194" s="392">
        <f>+BB194</f>
        <v>0</v>
      </c>
      <c r="BE194" s="166" t="s">
        <v>1226</v>
      </c>
      <c r="BF194" s="392">
        <f>+BD194</f>
        <v>0</v>
      </c>
      <c r="BG194" s="166" t="s">
        <v>1226</v>
      </c>
      <c r="BH194" s="815">
        <v>0</v>
      </c>
      <c r="BI194" s="246">
        <v>0</v>
      </c>
      <c r="BJ194" s="164">
        <f t="shared" si="64"/>
        <v>0</v>
      </c>
      <c r="BK194" s="166" t="s">
        <v>1226</v>
      </c>
      <c r="BL194" s="392">
        <f t="shared" si="62"/>
        <v>0</v>
      </c>
      <c r="BM194" s="166" t="s">
        <v>1226</v>
      </c>
      <c r="BN194" s="392">
        <f t="shared" si="55"/>
        <v>0</v>
      </c>
      <c r="BO194" s="166" t="s">
        <v>1226</v>
      </c>
      <c r="BP194" s="164">
        <f>+BN194</f>
        <v>0</v>
      </c>
      <c r="BQ194" s="166" t="s">
        <v>1226</v>
      </c>
      <c r="BR194" s="245">
        <v>0</v>
      </c>
      <c r="BS194" s="246">
        <v>0</v>
      </c>
      <c r="BT194" s="262"/>
      <c r="BU194" s="245"/>
      <c r="BV194" s="246"/>
      <c r="BW194" s="245"/>
      <c r="BX194" s="245"/>
      <c r="BY194" s="245"/>
      <c r="BZ194" s="246"/>
      <c r="CA194" s="245"/>
      <c r="CB194" s="246"/>
      <c r="CC194" s="245"/>
      <c r="CD194" s="246"/>
      <c r="CE194" s="245"/>
      <c r="CF194" s="246"/>
      <c r="CG194" s="245"/>
      <c r="CH194" s="246"/>
      <c r="CI194" s="16" t="s">
        <v>361</v>
      </c>
      <c r="CM194" s="237"/>
    </row>
    <row r="195" spans="1:91" ht="16.5">
      <c r="A195" t="s">
        <v>2533</v>
      </c>
      <c r="B195" t="s">
        <v>843</v>
      </c>
      <c r="D195" s="213" t="s">
        <v>864</v>
      </c>
      <c r="E195" s="213" t="s">
        <v>819</v>
      </c>
      <c r="G195" s="219" t="s">
        <v>198</v>
      </c>
      <c r="H195" s="390" t="s">
        <v>1188</v>
      </c>
      <c r="I195" s="223">
        <v>0</v>
      </c>
      <c r="J195" s="223">
        <v>0</v>
      </c>
      <c r="K195" s="222">
        <v>0</v>
      </c>
      <c r="L195" s="223">
        <v>0</v>
      </c>
      <c r="M195" s="222">
        <v>0</v>
      </c>
      <c r="N195" s="224">
        <v>0</v>
      </c>
      <c r="O195" s="252">
        <f t="shared" si="66"/>
        <v>0</v>
      </c>
      <c r="P195" s="423" t="s">
        <v>1226</v>
      </c>
      <c r="Q195" s="185">
        <f t="shared" si="67"/>
        <v>0</v>
      </c>
      <c r="R195" s="185" t="s">
        <v>1226</v>
      </c>
      <c r="S195" s="278">
        <v>0</v>
      </c>
      <c r="T195" s="279">
        <v>0</v>
      </c>
      <c r="U195" s="696" t="s">
        <v>52</v>
      </c>
      <c r="V195" s="426" t="s">
        <v>1226</v>
      </c>
      <c r="W195" s="274">
        <v>0</v>
      </c>
      <c r="X195" s="279">
        <v>0</v>
      </c>
      <c r="Y195" s="185">
        <f>+W195</f>
        <v>0</v>
      </c>
      <c r="Z195" s="423" t="s">
        <v>1226</v>
      </c>
      <c r="AA195" s="185">
        <f>+AC195</f>
        <v>0</v>
      </c>
      <c r="AB195" s="185" t="s">
        <v>1226</v>
      </c>
      <c r="AC195" s="437">
        <v>0</v>
      </c>
      <c r="AD195" s="452">
        <v>0</v>
      </c>
      <c r="AE195" s="258">
        <v>0</v>
      </c>
      <c r="AF195" s="259">
        <v>0</v>
      </c>
      <c r="AG195" s="258">
        <v>0</v>
      </c>
      <c r="AH195" s="259">
        <v>0</v>
      </c>
      <c r="AI195" s="223">
        <v>0</v>
      </c>
      <c r="AJ195" s="224">
        <v>0</v>
      </c>
      <c r="AK195" s="261"/>
      <c r="AL195" s="238"/>
      <c r="AM195" s="249"/>
      <c r="AN195" s="222"/>
      <c r="AO195" s="224"/>
      <c r="AP195" s="185"/>
      <c r="AQ195" s="426"/>
      <c r="AR195" s="245"/>
      <c r="AS195" s="246"/>
      <c r="AT195" s="236"/>
      <c r="AU195" s="239"/>
      <c r="AV195" s="245">
        <v>0</v>
      </c>
      <c r="AW195" s="246">
        <v>0</v>
      </c>
      <c r="AX195" s="392">
        <f>+AZ195</f>
        <v>0</v>
      </c>
      <c r="AY195" s="166" t="s">
        <v>1226</v>
      </c>
      <c r="AZ195" s="392">
        <f>+BB195</f>
        <v>0</v>
      </c>
      <c r="BA195" s="166" t="s">
        <v>1226</v>
      </c>
      <c r="BB195" s="164">
        <f>+BD195</f>
        <v>0</v>
      </c>
      <c r="BC195" s="164" t="s">
        <v>1226</v>
      </c>
      <c r="BD195" s="392">
        <f>+BF195</f>
        <v>0</v>
      </c>
      <c r="BE195" s="166" t="s">
        <v>1226</v>
      </c>
      <c r="BF195" s="392">
        <f>+BH195</f>
        <v>0</v>
      </c>
      <c r="BG195" s="166" t="s">
        <v>1226</v>
      </c>
      <c r="BH195" s="815">
        <v>0</v>
      </c>
      <c r="BI195" s="246">
        <v>0</v>
      </c>
      <c r="BJ195" s="236">
        <v>0</v>
      </c>
      <c r="BK195" s="239" t="s">
        <v>1226</v>
      </c>
      <c r="BL195" s="181">
        <f t="shared" si="62"/>
        <v>0</v>
      </c>
      <c r="BM195" s="239" t="s">
        <v>1226</v>
      </c>
      <c r="BN195" s="181">
        <f t="shared" si="55"/>
        <v>0</v>
      </c>
      <c r="BO195" s="239" t="s">
        <v>1226</v>
      </c>
      <c r="BP195" s="249"/>
      <c r="BQ195" s="239"/>
      <c r="BR195" s="249"/>
      <c r="BS195" s="239"/>
      <c r="BT195" s="262"/>
      <c r="BU195" s="245"/>
      <c r="BV195" s="246"/>
      <c r="BW195" s="245"/>
      <c r="BX195" s="245"/>
      <c r="BY195" s="245"/>
      <c r="BZ195" s="246"/>
      <c r="CA195" s="245"/>
      <c r="CB195" s="246"/>
      <c r="CC195" s="245"/>
      <c r="CD195" s="246"/>
      <c r="CE195" s="245"/>
      <c r="CF195" s="246"/>
      <c r="CG195" s="245"/>
      <c r="CH195" s="246"/>
      <c r="CI195" s="233" t="s">
        <v>987</v>
      </c>
      <c r="CM195" s="237">
        <f>MAX(I195:AJ195)</f>
        <v>0</v>
      </c>
    </row>
    <row r="196" spans="1:91" ht="16.5">
      <c r="A196" t="s">
        <v>2533</v>
      </c>
      <c r="B196" s="213">
        <v>10001</v>
      </c>
      <c r="D196" s="213" t="s">
        <v>864</v>
      </c>
      <c r="E196" s="213" t="s">
        <v>819</v>
      </c>
      <c r="G196" s="219" t="s">
        <v>198</v>
      </c>
      <c r="H196" s="390" t="s">
        <v>1734</v>
      </c>
      <c r="I196" s="223">
        <v>70</v>
      </c>
      <c r="J196" s="223">
        <v>61</v>
      </c>
      <c r="K196" s="222">
        <v>93</v>
      </c>
      <c r="L196" s="224">
        <v>75</v>
      </c>
      <c r="M196" s="223">
        <v>71</v>
      </c>
      <c r="N196" s="224">
        <v>86</v>
      </c>
      <c r="O196" s="181">
        <f t="shared" si="66"/>
        <v>71</v>
      </c>
      <c r="P196" s="426">
        <f>+N196</f>
        <v>86</v>
      </c>
      <c r="Q196" s="185">
        <f t="shared" si="67"/>
        <v>71</v>
      </c>
      <c r="R196" s="185">
        <f>+P196</f>
        <v>86</v>
      </c>
      <c r="S196" s="278">
        <v>70</v>
      </c>
      <c r="T196" s="279">
        <v>61</v>
      </c>
      <c r="U196" s="181">
        <f>+S196</f>
        <v>70</v>
      </c>
      <c r="V196" s="426">
        <f>+T196</f>
        <v>61</v>
      </c>
      <c r="W196" s="278">
        <v>43</v>
      </c>
      <c r="X196" s="279">
        <v>19</v>
      </c>
      <c r="Y196" s="274">
        <v>5</v>
      </c>
      <c r="Z196" s="279">
        <v>6</v>
      </c>
      <c r="AA196" s="252">
        <f>+AC196</f>
        <v>4</v>
      </c>
      <c r="AB196" s="252">
        <f>+AD196</f>
        <v>8</v>
      </c>
      <c r="AC196" s="437">
        <v>4</v>
      </c>
      <c r="AD196" s="438">
        <v>8</v>
      </c>
      <c r="AE196" s="223">
        <v>2</v>
      </c>
      <c r="AF196" s="224">
        <v>10</v>
      </c>
      <c r="AG196" s="223">
        <v>15</v>
      </c>
      <c r="AH196" s="224">
        <v>5</v>
      </c>
      <c r="AI196" s="223">
        <v>12</v>
      </c>
      <c r="AJ196" s="224">
        <v>8</v>
      </c>
      <c r="AK196" s="261"/>
      <c r="AL196" s="222">
        <v>4</v>
      </c>
      <c r="AM196" s="223">
        <v>7</v>
      </c>
      <c r="AN196" s="222">
        <v>4</v>
      </c>
      <c r="AO196" s="281">
        <v>7</v>
      </c>
      <c r="AP196" s="185">
        <f>+AN196</f>
        <v>4</v>
      </c>
      <c r="AQ196" s="426">
        <f>+AO196</f>
        <v>7</v>
      </c>
      <c r="AR196" s="245">
        <v>6</v>
      </c>
      <c r="AS196" s="246">
        <v>1</v>
      </c>
      <c r="AT196" s="236">
        <f>+AR196</f>
        <v>6</v>
      </c>
      <c r="AU196" s="250">
        <f>+AS196</f>
        <v>1</v>
      </c>
      <c r="AV196" s="245">
        <v>6</v>
      </c>
      <c r="AW196" s="246">
        <v>1</v>
      </c>
      <c r="AX196" s="392">
        <f>+AZ196</f>
        <v>2</v>
      </c>
      <c r="AY196" s="166" t="s">
        <v>1226</v>
      </c>
      <c r="AZ196" s="392">
        <f>+BB196</f>
        <v>2</v>
      </c>
      <c r="BA196" s="166" t="s">
        <v>1226</v>
      </c>
      <c r="BB196" s="392">
        <f>+BD196</f>
        <v>2</v>
      </c>
      <c r="BC196" s="166" t="s">
        <v>1226</v>
      </c>
      <c r="BD196" s="392">
        <f>+BF196</f>
        <v>2</v>
      </c>
      <c r="BE196" s="166" t="s">
        <v>1226</v>
      </c>
      <c r="BF196" s="392">
        <f>+BH196</f>
        <v>2</v>
      </c>
      <c r="BG196" s="166" t="s">
        <v>1226</v>
      </c>
      <c r="BH196" s="815">
        <v>2</v>
      </c>
      <c r="BI196" s="246">
        <v>0</v>
      </c>
      <c r="BJ196" s="245">
        <v>4</v>
      </c>
      <c r="BK196" s="246">
        <v>0</v>
      </c>
      <c r="BL196" s="181">
        <f t="shared" si="62"/>
        <v>4</v>
      </c>
      <c r="BM196" s="239" t="s">
        <v>1226</v>
      </c>
      <c r="BN196" s="181">
        <f t="shared" si="55"/>
        <v>4</v>
      </c>
      <c r="BO196" s="239" t="s">
        <v>1226</v>
      </c>
      <c r="BP196" s="249"/>
      <c r="BQ196" s="239"/>
      <c r="BR196" s="249"/>
      <c r="BS196" s="239"/>
      <c r="BT196" s="262"/>
      <c r="BU196" s="245"/>
      <c r="BV196" s="246"/>
      <c r="BW196" s="245"/>
      <c r="BX196" s="245"/>
      <c r="BY196" s="245"/>
      <c r="BZ196" s="246"/>
      <c r="CA196" s="245"/>
      <c r="CB196" s="246"/>
      <c r="CC196" s="245"/>
      <c r="CD196" s="246"/>
      <c r="CE196" s="245"/>
      <c r="CF196" s="246"/>
      <c r="CG196" s="245"/>
      <c r="CH196" s="246"/>
      <c r="CI196" s="247" t="s">
        <v>371</v>
      </c>
      <c r="CJ196" s="235" t="s">
        <v>412</v>
      </c>
      <c r="CK196" s="235"/>
      <c r="CM196" s="282">
        <f>MAX(I196:AJ196)</f>
        <v>93</v>
      </c>
    </row>
    <row r="197" spans="1:91" ht="16.5">
      <c r="A197" t="s">
        <v>2533</v>
      </c>
      <c r="B197" s="213">
        <v>10038</v>
      </c>
      <c r="D197" s="213" t="s">
        <v>864</v>
      </c>
      <c r="E197" s="213" t="s">
        <v>819</v>
      </c>
      <c r="G197" s="219" t="s">
        <v>198</v>
      </c>
      <c r="H197" s="390" t="s">
        <v>1727</v>
      </c>
      <c r="I197" s="271">
        <v>2</v>
      </c>
      <c r="J197" s="271">
        <v>3</v>
      </c>
      <c r="K197" s="266">
        <v>1</v>
      </c>
      <c r="L197" s="267">
        <v>1</v>
      </c>
      <c r="M197" s="223">
        <v>0</v>
      </c>
      <c r="N197" s="224">
        <v>0</v>
      </c>
      <c r="O197" s="381">
        <f t="shared" si="66"/>
        <v>0</v>
      </c>
      <c r="P197" s="423" t="s">
        <v>1226</v>
      </c>
      <c r="Q197" s="185">
        <v>1</v>
      </c>
      <c r="R197" s="185" t="s">
        <v>1226</v>
      </c>
      <c r="S197" s="278">
        <v>2</v>
      </c>
      <c r="T197" s="279">
        <v>0</v>
      </c>
      <c r="U197" s="381">
        <f>+S197</f>
        <v>2</v>
      </c>
      <c r="V197" s="423" t="s">
        <v>1226</v>
      </c>
      <c r="W197" s="278">
        <v>0</v>
      </c>
      <c r="X197" s="279">
        <v>0</v>
      </c>
      <c r="Y197" s="185">
        <f>+W197</f>
        <v>0</v>
      </c>
      <c r="Z197" s="426" t="s">
        <v>1226</v>
      </c>
      <c r="AA197" s="185">
        <f t="shared" ref="AA197:AA208" si="69">+Y197</f>
        <v>0</v>
      </c>
      <c r="AB197" s="185" t="s">
        <v>1226</v>
      </c>
      <c r="AC197" s="437">
        <v>0</v>
      </c>
      <c r="AD197" s="438">
        <v>0</v>
      </c>
      <c r="AE197" s="223">
        <v>0</v>
      </c>
      <c r="AF197" s="224">
        <v>0</v>
      </c>
      <c r="AG197" s="236">
        <f>+AI197</f>
        <v>0</v>
      </c>
      <c r="AH197" s="239" t="s">
        <v>1226</v>
      </c>
      <c r="AI197" s="223">
        <v>0</v>
      </c>
      <c r="AJ197" s="224">
        <v>0</v>
      </c>
      <c r="AK197" s="261"/>
      <c r="AL197" s="222">
        <v>0</v>
      </c>
      <c r="AM197" s="223">
        <v>0</v>
      </c>
      <c r="AN197" s="222">
        <v>0</v>
      </c>
      <c r="AO197" s="224">
        <v>0</v>
      </c>
      <c r="AP197" s="185">
        <f>+AN197</f>
        <v>0</v>
      </c>
      <c r="AQ197" s="426" t="s">
        <v>1226</v>
      </c>
      <c r="AR197" s="226">
        <v>0</v>
      </c>
      <c r="AS197" s="227">
        <v>0</v>
      </c>
      <c r="AT197" s="236">
        <f>+AR197</f>
        <v>0</v>
      </c>
      <c r="AU197" s="239" t="s">
        <v>1226</v>
      </c>
      <c r="AV197" s="226">
        <v>1</v>
      </c>
      <c r="AW197" s="227">
        <v>0</v>
      </c>
      <c r="AX197" s="392">
        <v>0</v>
      </c>
      <c r="AY197" s="166" t="s">
        <v>1226</v>
      </c>
      <c r="AZ197" s="392">
        <f t="shared" ref="AZ197:AZ207" si="70">+AX197</f>
        <v>0</v>
      </c>
      <c r="BA197" s="166" t="s">
        <v>1226</v>
      </c>
      <c r="BB197" s="392">
        <f>+AZ197</f>
        <v>0</v>
      </c>
      <c r="BC197" s="166" t="s">
        <v>1226</v>
      </c>
      <c r="BD197" s="392">
        <f t="shared" ref="BD197:BD207" si="71">+BB197</f>
        <v>0</v>
      </c>
      <c r="BE197" s="166" t="s">
        <v>1226</v>
      </c>
      <c r="BF197" s="392">
        <f t="shared" ref="BF197:BF207" si="72">+BD197</f>
        <v>0</v>
      </c>
      <c r="BG197" s="166" t="s">
        <v>1226</v>
      </c>
      <c r="BH197" s="341">
        <v>0</v>
      </c>
      <c r="BI197" s="227">
        <v>0</v>
      </c>
      <c r="BJ197" s="226">
        <v>0</v>
      </c>
      <c r="BK197" s="227">
        <v>0</v>
      </c>
      <c r="BL197" s="181">
        <f t="shared" si="62"/>
        <v>0</v>
      </c>
      <c r="BM197" s="239" t="s">
        <v>1226</v>
      </c>
      <c r="BN197" s="181">
        <f t="shared" si="55"/>
        <v>0</v>
      </c>
      <c r="BO197" s="239" t="s">
        <v>1226</v>
      </c>
      <c r="BP197" s="249"/>
      <c r="BQ197" s="239"/>
      <c r="BR197" s="249"/>
      <c r="BS197" s="239"/>
      <c r="BT197" s="262"/>
      <c r="BU197" s="245"/>
      <c r="BV197" s="246"/>
      <c r="BW197" s="245"/>
      <c r="BX197" s="245"/>
      <c r="BY197" s="245"/>
      <c r="BZ197" s="246"/>
      <c r="CA197" s="245"/>
      <c r="CB197" s="246"/>
      <c r="CC197" s="245"/>
      <c r="CD197" s="246"/>
      <c r="CE197" s="245"/>
      <c r="CF197" s="246"/>
      <c r="CG197" s="245"/>
      <c r="CH197" s="246"/>
      <c r="CI197" s="247" t="s">
        <v>150</v>
      </c>
      <c r="CJ197" s="235" t="s">
        <v>412</v>
      </c>
      <c r="CK197" s="235"/>
      <c r="CM197" s="237">
        <f>MAX(I197:AJ197)</f>
        <v>3</v>
      </c>
    </row>
    <row r="198" spans="1:91" ht="16.5">
      <c r="A198" t="s">
        <v>2533</v>
      </c>
      <c r="B198" s="61" t="s">
        <v>1610</v>
      </c>
      <c r="D198" s="213" t="s">
        <v>864</v>
      </c>
      <c r="E198" s="213" t="s">
        <v>819</v>
      </c>
      <c r="G198" s="219" t="s">
        <v>198</v>
      </c>
      <c r="H198" s="390" t="s">
        <v>2449</v>
      </c>
      <c r="I198" s="223" t="s">
        <v>52</v>
      </c>
      <c r="J198" s="223">
        <v>0</v>
      </c>
      <c r="K198" s="222" t="s">
        <v>52</v>
      </c>
      <c r="L198" s="224">
        <v>0</v>
      </c>
      <c r="M198" s="223" t="s">
        <v>52</v>
      </c>
      <c r="N198" s="224">
        <v>0</v>
      </c>
      <c r="O198" s="222" t="s">
        <v>52</v>
      </c>
      <c r="P198" s="224">
        <v>0</v>
      </c>
      <c r="Q198" s="223" t="s">
        <v>52</v>
      </c>
      <c r="R198" s="223">
        <v>0</v>
      </c>
      <c r="S198" s="222" t="s">
        <v>52</v>
      </c>
      <c r="T198" s="224">
        <v>0</v>
      </c>
      <c r="U198" s="222" t="s">
        <v>52</v>
      </c>
      <c r="V198" s="224">
        <v>0</v>
      </c>
      <c r="W198" s="278">
        <v>2</v>
      </c>
      <c r="X198" s="279">
        <v>0</v>
      </c>
      <c r="Y198" s="274">
        <v>2</v>
      </c>
      <c r="Z198" s="279">
        <v>0</v>
      </c>
      <c r="AA198" s="185">
        <f t="shared" si="69"/>
        <v>2</v>
      </c>
      <c r="AB198" s="251" t="s">
        <v>1226</v>
      </c>
      <c r="AC198" s="437">
        <v>0</v>
      </c>
      <c r="AD198" s="452">
        <v>0</v>
      </c>
      <c r="AE198" s="258">
        <v>1</v>
      </c>
      <c r="AF198" s="259">
        <v>0</v>
      </c>
      <c r="AG198" s="223" t="s">
        <v>52</v>
      </c>
      <c r="AH198" s="224">
        <v>0</v>
      </c>
      <c r="AI198" s="223" t="s">
        <v>52</v>
      </c>
      <c r="AJ198" s="224">
        <v>0</v>
      </c>
      <c r="AK198" s="261"/>
      <c r="AL198" s="238" t="str">
        <f>+AN198</f>
        <v>?</v>
      </c>
      <c r="AM198" s="249" t="s">
        <v>1226</v>
      </c>
      <c r="AN198" s="222" t="s">
        <v>52</v>
      </c>
      <c r="AO198" s="224">
        <v>0</v>
      </c>
      <c r="AP198" s="185" t="str">
        <f>+AN198</f>
        <v>?</v>
      </c>
      <c r="AQ198" s="423" t="s">
        <v>1226</v>
      </c>
      <c r="AR198" s="245" t="s">
        <v>52</v>
      </c>
      <c r="AS198" s="246">
        <v>0</v>
      </c>
      <c r="AT198" s="185" t="str">
        <f>+AR198</f>
        <v>?</v>
      </c>
      <c r="AU198" s="423" t="s">
        <v>1226</v>
      </c>
      <c r="AV198" s="245">
        <v>1</v>
      </c>
      <c r="AW198" s="246">
        <v>0</v>
      </c>
      <c r="AX198" s="181" t="s">
        <v>52</v>
      </c>
      <c r="AY198" s="423" t="s">
        <v>1226</v>
      </c>
      <c r="AZ198" s="181" t="str">
        <f t="shared" si="70"/>
        <v>?</v>
      </c>
      <c r="BA198" s="423" t="s">
        <v>1226</v>
      </c>
      <c r="BB198" s="181" t="str">
        <f>+AZ198</f>
        <v>?</v>
      </c>
      <c r="BC198" s="423" t="s">
        <v>1226</v>
      </c>
      <c r="BD198" s="181" t="str">
        <f t="shared" si="71"/>
        <v>?</v>
      </c>
      <c r="BE198" s="423" t="s">
        <v>1226</v>
      </c>
      <c r="BF198" s="181" t="str">
        <f t="shared" si="72"/>
        <v>?</v>
      </c>
      <c r="BG198" s="423" t="s">
        <v>1226</v>
      </c>
      <c r="BH198" s="815" t="s">
        <v>52</v>
      </c>
      <c r="BI198" s="246">
        <v>0</v>
      </c>
      <c r="BJ198" s="185" t="str">
        <f>+BH198</f>
        <v>?</v>
      </c>
      <c r="BK198" s="423" t="s">
        <v>1226</v>
      </c>
      <c r="BL198" s="181" t="str">
        <f t="shared" si="62"/>
        <v>?</v>
      </c>
      <c r="BM198" s="423" t="s">
        <v>1226</v>
      </c>
      <c r="BN198" s="181" t="str">
        <f t="shared" si="55"/>
        <v>?</v>
      </c>
      <c r="BO198" s="423" t="s">
        <v>1226</v>
      </c>
      <c r="BP198" s="185" t="str">
        <f t="shared" ref="BP198:BP207" si="73">+BN198</f>
        <v>?</v>
      </c>
      <c r="BQ198" s="423" t="s">
        <v>1226</v>
      </c>
      <c r="BR198" s="245" t="s">
        <v>52</v>
      </c>
      <c r="BS198" s="246">
        <v>0</v>
      </c>
      <c r="BT198" s="262"/>
      <c r="BU198" s="245"/>
      <c r="BV198" s="246"/>
      <c r="BW198" s="245"/>
      <c r="BX198" s="245"/>
      <c r="BY198" s="245"/>
      <c r="BZ198" s="246"/>
      <c r="CA198" s="245"/>
      <c r="CB198" s="246"/>
      <c r="CC198" s="245"/>
      <c r="CD198" s="246"/>
      <c r="CE198" s="245"/>
      <c r="CF198" s="246"/>
      <c r="CG198" s="245"/>
      <c r="CH198" s="246"/>
      <c r="CI198" s="16" t="s">
        <v>361</v>
      </c>
      <c r="CM198" s="237"/>
    </row>
    <row r="199" spans="1:91" ht="16.5">
      <c r="A199" t="s">
        <v>2533</v>
      </c>
      <c r="B199" s="61" t="s">
        <v>1610</v>
      </c>
      <c r="D199" s="213" t="s">
        <v>864</v>
      </c>
      <c r="E199" s="213" t="s">
        <v>819</v>
      </c>
      <c r="G199" s="219" t="s">
        <v>198</v>
      </c>
      <c r="H199" s="390" t="s">
        <v>2416</v>
      </c>
      <c r="I199" s="271">
        <v>7</v>
      </c>
      <c r="J199" s="271">
        <v>0</v>
      </c>
      <c r="K199" s="222">
        <v>0</v>
      </c>
      <c r="L199" s="224">
        <v>0</v>
      </c>
      <c r="M199" s="223">
        <v>0</v>
      </c>
      <c r="N199" s="224">
        <v>0</v>
      </c>
      <c r="O199" s="392">
        <f>+M199</f>
        <v>0</v>
      </c>
      <c r="P199" s="166" t="s">
        <v>1226</v>
      </c>
      <c r="Q199" s="164">
        <f>+O199</f>
        <v>0</v>
      </c>
      <c r="R199" s="164" t="s">
        <v>1226</v>
      </c>
      <c r="S199" s="278">
        <v>0</v>
      </c>
      <c r="T199" s="279">
        <v>0</v>
      </c>
      <c r="U199" s="181">
        <f>+S199</f>
        <v>0</v>
      </c>
      <c r="V199" s="166" t="s">
        <v>1226</v>
      </c>
      <c r="W199" s="278">
        <v>0</v>
      </c>
      <c r="X199" s="279">
        <v>0</v>
      </c>
      <c r="Y199" s="274">
        <v>2</v>
      </c>
      <c r="Z199" s="279">
        <v>0</v>
      </c>
      <c r="AA199" s="164">
        <f t="shared" si="69"/>
        <v>2</v>
      </c>
      <c r="AB199" s="164" t="s">
        <v>1226</v>
      </c>
      <c r="AC199" s="437">
        <v>1</v>
      </c>
      <c r="AD199" s="452">
        <v>0</v>
      </c>
      <c r="AE199" s="258">
        <v>1</v>
      </c>
      <c r="AF199" s="259">
        <v>0</v>
      </c>
      <c r="AG199" s="164">
        <f>+AE199</f>
        <v>1</v>
      </c>
      <c r="AH199" s="166" t="s">
        <v>1226</v>
      </c>
      <c r="AI199" s="271">
        <v>8</v>
      </c>
      <c r="AJ199" s="267">
        <v>0</v>
      </c>
      <c r="AK199" s="261"/>
      <c r="AL199" s="222">
        <v>0</v>
      </c>
      <c r="AM199" s="223">
        <v>0</v>
      </c>
      <c r="AN199" s="222">
        <v>0</v>
      </c>
      <c r="AO199" s="224">
        <v>0</v>
      </c>
      <c r="AP199" s="164">
        <f>+AN199</f>
        <v>0</v>
      </c>
      <c r="AQ199" s="166" t="s">
        <v>1226</v>
      </c>
      <c r="AR199" s="245">
        <v>0</v>
      </c>
      <c r="AS199" s="246">
        <v>0</v>
      </c>
      <c r="AT199" s="164">
        <f>+AR199</f>
        <v>0</v>
      </c>
      <c r="AU199" s="166" t="s">
        <v>1226</v>
      </c>
      <c r="AV199" s="245">
        <v>0</v>
      </c>
      <c r="AW199" s="246">
        <v>0</v>
      </c>
      <c r="AX199" s="392">
        <f t="shared" ref="AX199:AX204" si="74">+AV199</f>
        <v>0</v>
      </c>
      <c r="AY199" s="166" t="s">
        <v>1226</v>
      </c>
      <c r="AZ199" s="392">
        <f t="shared" si="70"/>
        <v>0</v>
      </c>
      <c r="BA199" s="166" t="s">
        <v>1226</v>
      </c>
      <c r="BB199" s="815">
        <v>0</v>
      </c>
      <c r="BC199" s="246">
        <v>0</v>
      </c>
      <c r="BD199" s="392">
        <f t="shared" si="71"/>
        <v>0</v>
      </c>
      <c r="BE199" s="166" t="s">
        <v>1226</v>
      </c>
      <c r="BF199" s="392">
        <f t="shared" si="72"/>
        <v>0</v>
      </c>
      <c r="BG199" s="166" t="s">
        <v>1226</v>
      </c>
      <c r="BH199" s="815">
        <v>0</v>
      </c>
      <c r="BI199" s="246">
        <v>0</v>
      </c>
      <c r="BJ199" s="245">
        <v>0</v>
      </c>
      <c r="BK199" s="246">
        <v>0</v>
      </c>
      <c r="BL199" s="392">
        <f t="shared" si="62"/>
        <v>0</v>
      </c>
      <c r="BM199" s="166" t="s">
        <v>1226</v>
      </c>
      <c r="BN199" s="392">
        <f t="shared" ref="BN199:BN207" si="75">+BL199</f>
        <v>0</v>
      </c>
      <c r="BO199" s="166" t="s">
        <v>1226</v>
      </c>
      <c r="BP199" s="164">
        <f t="shared" si="73"/>
        <v>0</v>
      </c>
      <c r="BQ199" s="166" t="s">
        <v>1226</v>
      </c>
      <c r="BR199" s="245">
        <v>0</v>
      </c>
      <c r="BS199" s="246">
        <v>0</v>
      </c>
      <c r="BT199" s="262"/>
      <c r="BU199" s="245"/>
      <c r="BV199" s="246"/>
      <c r="BW199" s="245"/>
      <c r="BX199" s="245"/>
      <c r="BY199" s="245"/>
      <c r="BZ199" s="246"/>
      <c r="CA199" s="245"/>
      <c r="CB199" s="246"/>
      <c r="CC199" s="245"/>
      <c r="CD199" s="246"/>
      <c r="CE199" s="245"/>
      <c r="CF199" s="246"/>
      <c r="CG199" s="245"/>
      <c r="CH199" s="246"/>
      <c r="CI199" s="103" t="s">
        <v>2221</v>
      </c>
      <c r="CM199" s="237"/>
    </row>
    <row r="200" spans="1:91" ht="16.5">
      <c r="A200" t="s">
        <v>2533</v>
      </c>
      <c r="B200" s="51">
        <v>10158</v>
      </c>
      <c r="D200" s="213" t="s">
        <v>864</v>
      </c>
      <c r="E200" s="213" t="s">
        <v>819</v>
      </c>
      <c r="G200" s="219" t="s">
        <v>198</v>
      </c>
      <c r="H200" s="390" t="s">
        <v>2412</v>
      </c>
      <c r="I200" s="271">
        <v>4</v>
      </c>
      <c r="J200" s="271">
        <v>0</v>
      </c>
      <c r="K200" s="222">
        <v>1</v>
      </c>
      <c r="L200" s="223">
        <v>0</v>
      </c>
      <c r="M200" s="222">
        <v>1</v>
      </c>
      <c r="N200" s="224">
        <v>0</v>
      </c>
      <c r="O200" s="223">
        <v>3</v>
      </c>
      <c r="P200" s="224">
        <v>0</v>
      </c>
      <c r="Q200" s="222">
        <v>4</v>
      </c>
      <c r="R200" s="223">
        <v>0</v>
      </c>
      <c r="S200" s="278">
        <v>3</v>
      </c>
      <c r="T200" s="279">
        <v>0</v>
      </c>
      <c r="U200" s="185">
        <f>+S200</f>
        <v>3</v>
      </c>
      <c r="V200" s="426" t="s">
        <v>1226</v>
      </c>
      <c r="W200" s="274">
        <v>2</v>
      </c>
      <c r="X200" s="279">
        <v>0</v>
      </c>
      <c r="Y200" s="278">
        <v>2</v>
      </c>
      <c r="Z200" s="279">
        <v>0</v>
      </c>
      <c r="AA200" s="181">
        <f t="shared" si="69"/>
        <v>2</v>
      </c>
      <c r="AB200" s="185" t="s">
        <v>1226</v>
      </c>
      <c r="AC200" s="437">
        <v>2</v>
      </c>
      <c r="AD200" s="452">
        <v>0</v>
      </c>
      <c r="AE200" s="258">
        <v>1</v>
      </c>
      <c r="AF200" s="259">
        <v>0</v>
      </c>
      <c r="AG200" s="392">
        <f>+AE200</f>
        <v>1</v>
      </c>
      <c r="AH200" s="239" t="s">
        <v>1226</v>
      </c>
      <c r="AI200" s="222">
        <v>0</v>
      </c>
      <c r="AJ200" s="224">
        <v>0</v>
      </c>
      <c r="AK200" s="261"/>
      <c r="AL200" s="266">
        <v>7</v>
      </c>
      <c r="AM200" s="271">
        <v>0</v>
      </c>
      <c r="AN200" s="222">
        <v>2</v>
      </c>
      <c r="AO200" s="224">
        <v>0</v>
      </c>
      <c r="AP200" s="164">
        <f>+AR200</f>
        <v>2</v>
      </c>
      <c r="AQ200" s="166" t="s">
        <v>1226</v>
      </c>
      <c r="AR200" s="245">
        <v>2</v>
      </c>
      <c r="AS200" s="246">
        <v>0</v>
      </c>
      <c r="AT200" s="164">
        <f>+AV200</f>
        <v>2</v>
      </c>
      <c r="AU200" s="166" t="s">
        <v>1226</v>
      </c>
      <c r="AV200" s="245">
        <v>2</v>
      </c>
      <c r="AW200" s="246">
        <v>0</v>
      </c>
      <c r="AX200" s="392">
        <f t="shared" si="74"/>
        <v>2</v>
      </c>
      <c r="AY200" s="166" t="s">
        <v>1226</v>
      </c>
      <c r="AZ200" s="392">
        <f t="shared" si="70"/>
        <v>2</v>
      </c>
      <c r="BA200" s="166" t="s">
        <v>1226</v>
      </c>
      <c r="BB200" s="392">
        <f t="shared" ref="BB200:BB207" si="76">+AZ200</f>
        <v>2</v>
      </c>
      <c r="BC200" s="166" t="s">
        <v>1226</v>
      </c>
      <c r="BD200" s="392">
        <f t="shared" si="71"/>
        <v>2</v>
      </c>
      <c r="BE200" s="166" t="s">
        <v>1226</v>
      </c>
      <c r="BF200" s="392">
        <f t="shared" si="72"/>
        <v>2</v>
      </c>
      <c r="BG200" s="166" t="s">
        <v>1226</v>
      </c>
      <c r="BH200" s="815">
        <v>4</v>
      </c>
      <c r="BI200" s="246">
        <v>0</v>
      </c>
      <c r="BJ200" s="245">
        <v>4</v>
      </c>
      <c r="BK200" s="246">
        <v>0</v>
      </c>
      <c r="BL200" s="392">
        <f t="shared" si="62"/>
        <v>4</v>
      </c>
      <c r="BM200" s="166" t="s">
        <v>1226</v>
      </c>
      <c r="BN200" s="392">
        <f t="shared" si="75"/>
        <v>4</v>
      </c>
      <c r="BO200" s="166" t="s">
        <v>1226</v>
      </c>
      <c r="BP200" s="164">
        <f t="shared" si="73"/>
        <v>4</v>
      </c>
      <c r="BQ200" s="166" t="s">
        <v>1226</v>
      </c>
      <c r="BR200" s="164">
        <f>+BP200</f>
        <v>4</v>
      </c>
      <c r="BS200" s="166" t="s">
        <v>1226</v>
      </c>
      <c r="BT200" s="262"/>
      <c r="BU200" s="245"/>
      <c r="BV200" s="246"/>
      <c r="BW200" s="245"/>
      <c r="BX200" s="245"/>
      <c r="BY200" s="245"/>
      <c r="BZ200" s="246"/>
      <c r="CA200" s="245"/>
      <c r="CB200" s="246"/>
      <c r="CC200" s="245"/>
      <c r="CD200" s="246"/>
      <c r="CE200" s="245"/>
      <c r="CF200" s="246"/>
      <c r="CG200" s="245"/>
      <c r="CH200" s="246"/>
      <c r="CI200" s="247" t="s">
        <v>153</v>
      </c>
      <c r="CM200" s="237"/>
    </row>
    <row r="201" spans="1:91" ht="16.5">
      <c r="A201" t="s">
        <v>2533</v>
      </c>
      <c r="B201" s="61" t="s">
        <v>1610</v>
      </c>
      <c r="D201" s="213" t="s">
        <v>864</v>
      </c>
      <c r="E201" s="213" t="s">
        <v>819</v>
      </c>
      <c r="G201" s="219" t="s">
        <v>198</v>
      </c>
      <c r="H201" s="390" t="s">
        <v>2447</v>
      </c>
      <c r="I201" s="223">
        <v>0</v>
      </c>
      <c r="J201" s="223">
        <v>0</v>
      </c>
      <c r="K201" s="222">
        <v>0</v>
      </c>
      <c r="L201" s="223">
        <v>0</v>
      </c>
      <c r="M201" s="222">
        <v>0</v>
      </c>
      <c r="N201" s="224">
        <v>0</v>
      </c>
      <c r="O201" s="223">
        <v>0</v>
      </c>
      <c r="P201" s="224">
        <v>0</v>
      </c>
      <c r="Q201" s="222">
        <v>0</v>
      </c>
      <c r="R201" s="223">
        <v>0</v>
      </c>
      <c r="S201" s="278">
        <v>0</v>
      </c>
      <c r="T201" s="279">
        <v>0</v>
      </c>
      <c r="U201" s="185">
        <f>+S201</f>
        <v>0</v>
      </c>
      <c r="V201" s="185" t="s">
        <v>1226</v>
      </c>
      <c r="W201" s="278">
        <v>0</v>
      </c>
      <c r="X201" s="279">
        <v>0</v>
      </c>
      <c r="Y201" s="274">
        <v>0</v>
      </c>
      <c r="Z201" s="279">
        <v>0</v>
      </c>
      <c r="AA201" s="185">
        <f t="shared" si="69"/>
        <v>0</v>
      </c>
      <c r="AB201" s="185" t="s">
        <v>1226</v>
      </c>
      <c r="AC201" s="437" t="s">
        <v>52</v>
      </c>
      <c r="AD201" s="452">
        <v>0</v>
      </c>
      <c r="AE201" s="258">
        <v>0</v>
      </c>
      <c r="AF201" s="259">
        <v>0</v>
      </c>
      <c r="AG201" s="223">
        <v>0</v>
      </c>
      <c r="AH201" s="223">
        <v>0</v>
      </c>
      <c r="AI201" s="222">
        <v>0</v>
      </c>
      <c r="AJ201" s="224">
        <v>0</v>
      </c>
      <c r="AK201" s="261"/>
      <c r="AL201" s="222">
        <v>0</v>
      </c>
      <c r="AM201" s="223">
        <v>0</v>
      </c>
      <c r="AN201" s="222">
        <v>0</v>
      </c>
      <c r="AO201" s="224">
        <v>0</v>
      </c>
      <c r="AP201" s="236">
        <f>+AR201</f>
        <v>0</v>
      </c>
      <c r="AQ201" s="239" t="s">
        <v>1226</v>
      </c>
      <c r="AR201" s="245">
        <v>0</v>
      </c>
      <c r="AS201" s="246">
        <v>0</v>
      </c>
      <c r="AT201" s="236">
        <f>+AV201</f>
        <v>0</v>
      </c>
      <c r="AU201" s="239" t="s">
        <v>1226</v>
      </c>
      <c r="AV201" s="245">
        <v>0</v>
      </c>
      <c r="AW201" s="246">
        <v>0</v>
      </c>
      <c r="AX201" s="392">
        <f t="shared" si="74"/>
        <v>0</v>
      </c>
      <c r="AY201" s="166" t="s">
        <v>1226</v>
      </c>
      <c r="AZ201" s="392">
        <f t="shared" si="70"/>
        <v>0</v>
      </c>
      <c r="BA201" s="166" t="s">
        <v>1226</v>
      </c>
      <c r="BB201" s="164">
        <f t="shared" si="76"/>
        <v>0</v>
      </c>
      <c r="BC201" s="164" t="s">
        <v>1226</v>
      </c>
      <c r="BD201" s="392">
        <f t="shared" si="71"/>
        <v>0</v>
      </c>
      <c r="BE201" s="166" t="s">
        <v>1226</v>
      </c>
      <c r="BF201" s="392">
        <f t="shared" si="72"/>
        <v>0</v>
      </c>
      <c r="BG201" s="166" t="s">
        <v>1226</v>
      </c>
      <c r="BH201" s="815">
        <v>0</v>
      </c>
      <c r="BI201" s="246">
        <v>0</v>
      </c>
      <c r="BJ201" s="245">
        <v>0</v>
      </c>
      <c r="BK201" s="246">
        <v>0</v>
      </c>
      <c r="BL201" s="392">
        <f t="shared" si="62"/>
        <v>0</v>
      </c>
      <c r="BM201" s="166" t="s">
        <v>1226</v>
      </c>
      <c r="BN201" s="392">
        <f t="shared" si="75"/>
        <v>0</v>
      </c>
      <c r="BO201" s="166" t="s">
        <v>1226</v>
      </c>
      <c r="BP201" s="164">
        <f t="shared" si="73"/>
        <v>0</v>
      </c>
      <c r="BQ201" s="166" t="s">
        <v>1226</v>
      </c>
      <c r="BR201" s="245">
        <v>0</v>
      </c>
      <c r="BS201" s="246">
        <v>0</v>
      </c>
      <c r="BT201" s="262"/>
      <c r="BU201" s="245"/>
      <c r="BV201" s="246"/>
      <c r="BW201" s="245"/>
      <c r="BX201" s="245"/>
      <c r="BY201" s="245"/>
      <c r="BZ201" s="246"/>
      <c r="CA201" s="245"/>
      <c r="CB201" s="246"/>
      <c r="CC201" s="245"/>
      <c r="CD201" s="246"/>
      <c r="CE201" s="245"/>
      <c r="CF201" s="246"/>
      <c r="CG201" s="245"/>
      <c r="CH201" s="246"/>
      <c r="CI201" s="16" t="s">
        <v>361</v>
      </c>
      <c r="CM201" s="237"/>
    </row>
    <row r="202" spans="1:91" ht="16.5">
      <c r="A202" t="s">
        <v>2533</v>
      </c>
      <c r="B202" s="714">
        <v>10140</v>
      </c>
      <c r="D202" s="213" t="s">
        <v>864</v>
      </c>
      <c r="E202" s="213" t="s">
        <v>819</v>
      </c>
      <c r="G202" s="219" t="s">
        <v>198</v>
      </c>
      <c r="H202" s="390" t="s">
        <v>2445</v>
      </c>
      <c r="I202" s="223">
        <v>0</v>
      </c>
      <c r="J202" s="223">
        <v>0</v>
      </c>
      <c r="K202" s="222">
        <v>0</v>
      </c>
      <c r="L202" s="223">
        <v>0</v>
      </c>
      <c r="M202" s="222">
        <v>0</v>
      </c>
      <c r="N202" s="224">
        <v>0</v>
      </c>
      <c r="O202" s="223">
        <v>0</v>
      </c>
      <c r="P202" s="223">
        <v>0</v>
      </c>
      <c r="Q202" s="222">
        <v>0</v>
      </c>
      <c r="R202" s="223">
        <v>0</v>
      </c>
      <c r="S202" s="278">
        <v>1</v>
      </c>
      <c r="T202" s="279">
        <v>0</v>
      </c>
      <c r="U202" s="185">
        <f>+S202</f>
        <v>1</v>
      </c>
      <c r="V202" s="426" t="s">
        <v>1226</v>
      </c>
      <c r="W202" s="274">
        <v>1</v>
      </c>
      <c r="X202" s="279">
        <v>0</v>
      </c>
      <c r="Y202" s="274">
        <v>1</v>
      </c>
      <c r="Z202" s="279">
        <v>0</v>
      </c>
      <c r="AA202" s="185">
        <f t="shared" si="69"/>
        <v>1</v>
      </c>
      <c r="AB202" s="185" t="s">
        <v>1226</v>
      </c>
      <c r="AC202" s="437">
        <v>0</v>
      </c>
      <c r="AD202" s="452">
        <v>0</v>
      </c>
      <c r="AE202" s="258">
        <v>0</v>
      </c>
      <c r="AF202" s="259">
        <v>0</v>
      </c>
      <c r="AG202" s="223">
        <v>0</v>
      </c>
      <c r="AH202" s="224">
        <v>0</v>
      </c>
      <c r="AI202" s="223">
        <v>0</v>
      </c>
      <c r="AJ202" s="224">
        <v>0</v>
      </c>
      <c r="AK202" s="261"/>
      <c r="AL202" s="222">
        <v>0</v>
      </c>
      <c r="AM202" s="224">
        <v>0</v>
      </c>
      <c r="AN202" s="222">
        <v>0</v>
      </c>
      <c r="AO202" s="224">
        <v>0</v>
      </c>
      <c r="AP202" s="236">
        <f>+AR202</f>
        <v>0</v>
      </c>
      <c r="AQ202" s="239" t="s">
        <v>1226</v>
      </c>
      <c r="AR202" s="245">
        <v>0</v>
      </c>
      <c r="AS202" s="246">
        <v>0</v>
      </c>
      <c r="AT202" s="236">
        <f>+AV202</f>
        <v>0</v>
      </c>
      <c r="AU202" s="239" t="s">
        <v>1226</v>
      </c>
      <c r="AV202" s="245">
        <v>0</v>
      </c>
      <c r="AW202" s="246">
        <v>0</v>
      </c>
      <c r="AX202" s="392">
        <f t="shared" si="74"/>
        <v>0</v>
      </c>
      <c r="AY202" s="166" t="s">
        <v>1226</v>
      </c>
      <c r="AZ202" s="392">
        <f t="shared" si="70"/>
        <v>0</v>
      </c>
      <c r="BA202" s="166" t="s">
        <v>1226</v>
      </c>
      <c r="BB202" s="392">
        <f t="shared" si="76"/>
        <v>0</v>
      </c>
      <c r="BC202" s="166" t="s">
        <v>1226</v>
      </c>
      <c r="BD202" s="392">
        <f t="shared" si="71"/>
        <v>0</v>
      </c>
      <c r="BE202" s="166" t="s">
        <v>1226</v>
      </c>
      <c r="BF202" s="392">
        <f t="shared" si="72"/>
        <v>0</v>
      </c>
      <c r="BG202" s="166" t="s">
        <v>1226</v>
      </c>
      <c r="BH202" s="815">
        <v>0</v>
      </c>
      <c r="BI202" s="246">
        <v>0</v>
      </c>
      <c r="BJ202" s="164">
        <f>+BH202</f>
        <v>0</v>
      </c>
      <c r="BK202" s="166" t="s">
        <v>1226</v>
      </c>
      <c r="BL202" s="392">
        <f t="shared" si="62"/>
        <v>0</v>
      </c>
      <c r="BM202" s="166" t="s">
        <v>1226</v>
      </c>
      <c r="BN202" s="392">
        <f t="shared" si="75"/>
        <v>0</v>
      </c>
      <c r="BO202" s="166" t="s">
        <v>1226</v>
      </c>
      <c r="BP202" s="164">
        <f t="shared" si="73"/>
        <v>0</v>
      </c>
      <c r="BQ202" s="166" t="s">
        <v>1226</v>
      </c>
      <c r="BR202" s="245">
        <v>0</v>
      </c>
      <c r="BS202" s="246">
        <v>0</v>
      </c>
      <c r="BT202" s="262"/>
      <c r="BU202" s="245"/>
      <c r="BV202" s="246"/>
      <c r="BW202" s="245"/>
      <c r="BX202" s="245"/>
      <c r="BY202" s="245"/>
      <c r="BZ202" s="246"/>
      <c r="CA202" s="245"/>
      <c r="CB202" s="246"/>
      <c r="CC202" s="245"/>
      <c r="CD202" s="246"/>
      <c r="CE202" s="245"/>
      <c r="CF202" s="246"/>
      <c r="CG202" s="245"/>
      <c r="CH202" s="246"/>
      <c r="CI202" s="103" t="s">
        <v>2446</v>
      </c>
      <c r="CM202" s="237"/>
    </row>
    <row r="203" spans="1:91" ht="16.5">
      <c r="A203" t="s">
        <v>2533</v>
      </c>
      <c r="B203" s="61" t="s">
        <v>1610</v>
      </c>
      <c r="D203" s="213" t="s">
        <v>864</v>
      </c>
      <c r="E203" s="213" t="s">
        <v>819</v>
      </c>
      <c r="G203" s="219" t="s">
        <v>198</v>
      </c>
      <c r="H203" s="390" t="s">
        <v>2448</v>
      </c>
      <c r="I203" s="223">
        <v>0</v>
      </c>
      <c r="J203" s="223">
        <v>0</v>
      </c>
      <c r="K203" s="222">
        <v>0</v>
      </c>
      <c r="L203" s="223">
        <v>0</v>
      </c>
      <c r="M203" s="222">
        <v>0</v>
      </c>
      <c r="N203" s="223">
        <v>0</v>
      </c>
      <c r="O203" s="222">
        <v>0</v>
      </c>
      <c r="P203" s="224">
        <v>0</v>
      </c>
      <c r="Q203" s="223">
        <v>0</v>
      </c>
      <c r="R203" s="223">
        <v>0</v>
      </c>
      <c r="S203" s="278">
        <v>0</v>
      </c>
      <c r="T203" s="279">
        <v>0</v>
      </c>
      <c r="U203" s="185">
        <f>+S203</f>
        <v>0</v>
      </c>
      <c r="V203" s="426" t="s">
        <v>1226</v>
      </c>
      <c r="W203" s="274">
        <v>0</v>
      </c>
      <c r="X203" s="279">
        <v>0</v>
      </c>
      <c r="Y203" s="278" t="s">
        <v>52</v>
      </c>
      <c r="Z203" s="279">
        <v>0</v>
      </c>
      <c r="AA203" s="181" t="str">
        <f t="shared" si="69"/>
        <v>?</v>
      </c>
      <c r="AB203" s="185" t="s">
        <v>1226</v>
      </c>
      <c r="AC203" s="437" t="s">
        <v>52</v>
      </c>
      <c r="AD203" s="452">
        <v>0</v>
      </c>
      <c r="AE203" s="258" t="s">
        <v>52</v>
      </c>
      <c r="AF203" s="259">
        <v>0</v>
      </c>
      <c r="AG203" s="223" t="s">
        <v>52</v>
      </c>
      <c r="AH203" s="224">
        <v>0</v>
      </c>
      <c r="AI203" s="223">
        <v>1</v>
      </c>
      <c r="AJ203" s="224">
        <v>0</v>
      </c>
      <c r="AK203" s="261"/>
      <c r="AL203" s="222">
        <v>1</v>
      </c>
      <c r="AM203" s="224">
        <v>0</v>
      </c>
      <c r="AN203" s="222">
        <v>1</v>
      </c>
      <c r="AO203" s="224">
        <v>0</v>
      </c>
      <c r="AP203" s="236">
        <f>+AR203</f>
        <v>0</v>
      </c>
      <c r="AQ203" s="239" t="s">
        <v>1226</v>
      </c>
      <c r="AR203" s="245">
        <v>0</v>
      </c>
      <c r="AS203" s="246">
        <v>0</v>
      </c>
      <c r="AT203" s="245">
        <v>2</v>
      </c>
      <c r="AU203" s="246">
        <v>0</v>
      </c>
      <c r="AV203" s="245">
        <v>2</v>
      </c>
      <c r="AW203" s="246">
        <v>0</v>
      </c>
      <c r="AX203" s="392">
        <f t="shared" si="74"/>
        <v>2</v>
      </c>
      <c r="AY203" s="166" t="s">
        <v>1226</v>
      </c>
      <c r="AZ203" s="392">
        <f t="shared" si="70"/>
        <v>2</v>
      </c>
      <c r="BA203" s="166" t="s">
        <v>1226</v>
      </c>
      <c r="BB203" s="392">
        <f t="shared" si="76"/>
        <v>2</v>
      </c>
      <c r="BC203" s="166" t="s">
        <v>1226</v>
      </c>
      <c r="BD203" s="392">
        <f t="shared" si="71"/>
        <v>2</v>
      </c>
      <c r="BE203" s="166" t="s">
        <v>1226</v>
      </c>
      <c r="BF203" s="392">
        <f t="shared" si="72"/>
        <v>2</v>
      </c>
      <c r="BG203" s="166" t="s">
        <v>1226</v>
      </c>
      <c r="BH203" s="815">
        <v>2</v>
      </c>
      <c r="BI203" s="246">
        <v>0</v>
      </c>
      <c r="BJ203" s="164">
        <f>+BH203</f>
        <v>2</v>
      </c>
      <c r="BK203" s="166" t="s">
        <v>1226</v>
      </c>
      <c r="BL203" s="392">
        <f t="shared" si="62"/>
        <v>2</v>
      </c>
      <c r="BM203" s="166" t="s">
        <v>1226</v>
      </c>
      <c r="BN203" s="392">
        <f t="shared" si="75"/>
        <v>2</v>
      </c>
      <c r="BO203" s="166" t="s">
        <v>1226</v>
      </c>
      <c r="BP203" s="164">
        <f t="shared" si="73"/>
        <v>2</v>
      </c>
      <c r="BQ203" s="166" t="s">
        <v>1226</v>
      </c>
      <c r="BR203" s="245">
        <v>1</v>
      </c>
      <c r="BS203" s="246">
        <v>0</v>
      </c>
      <c r="BT203" s="262"/>
      <c r="BU203" s="245"/>
      <c r="BV203" s="246"/>
      <c r="BW203" s="245"/>
      <c r="BX203" s="245"/>
      <c r="BY203" s="245"/>
      <c r="BZ203" s="246"/>
      <c r="CA203" s="245"/>
      <c r="CB203" s="246"/>
      <c r="CC203" s="245"/>
      <c r="CD203" s="246"/>
      <c r="CE203" s="245"/>
      <c r="CF203" s="246"/>
      <c r="CG203" s="245"/>
      <c r="CH203" s="246"/>
      <c r="CI203" s="16" t="s">
        <v>361</v>
      </c>
      <c r="CM203" s="237"/>
    </row>
    <row r="204" spans="1:91" ht="16.5">
      <c r="A204" t="s">
        <v>2533</v>
      </c>
      <c r="B204" s="51">
        <v>10161</v>
      </c>
      <c r="D204" s="213" t="s">
        <v>864</v>
      </c>
      <c r="E204" s="213" t="s">
        <v>819</v>
      </c>
      <c r="G204" s="219" t="s">
        <v>198</v>
      </c>
      <c r="H204" s="390" t="s">
        <v>2442</v>
      </c>
      <c r="I204" s="223">
        <v>0</v>
      </c>
      <c r="J204" s="223">
        <v>0</v>
      </c>
      <c r="K204" s="222">
        <v>0</v>
      </c>
      <c r="L204" s="223">
        <v>0</v>
      </c>
      <c r="M204" s="222">
        <v>0</v>
      </c>
      <c r="N204" s="223">
        <v>0</v>
      </c>
      <c r="O204" s="222">
        <v>2</v>
      </c>
      <c r="P204" s="224">
        <v>0</v>
      </c>
      <c r="Q204" s="185">
        <f>+O204</f>
        <v>2</v>
      </c>
      <c r="R204" s="185" t="s">
        <v>1226</v>
      </c>
      <c r="S204" s="278">
        <v>2</v>
      </c>
      <c r="T204" s="279">
        <v>0</v>
      </c>
      <c r="U204" s="185">
        <f>+W204</f>
        <v>7</v>
      </c>
      <c r="V204" s="185">
        <f>+X204</f>
        <v>3</v>
      </c>
      <c r="W204" s="278">
        <v>7</v>
      </c>
      <c r="X204" s="279">
        <v>3</v>
      </c>
      <c r="Y204" s="278">
        <v>4</v>
      </c>
      <c r="Z204" s="279">
        <v>0</v>
      </c>
      <c r="AA204" s="181">
        <f t="shared" si="69"/>
        <v>4</v>
      </c>
      <c r="AB204" s="185" t="s">
        <v>1226</v>
      </c>
      <c r="AC204" s="437">
        <v>5</v>
      </c>
      <c r="AD204" s="452">
        <v>0</v>
      </c>
      <c r="AE204" s="258">
        <v>4</v>
      </c>
      <c r="AF204" s="259">
        <v>0</v>
      </c>
      <c r="AG204" s="392">
        <f>+AE204</f>
        <v>4</v>
      </c>
      <c r="AH204" s="166" t="s">
        <v>1226</v>
      </c>
      <c r="AI204" s="222">
        <v>7</v>
      </c>
      <c r="AJ204" s="224">
        <v>0</v>
      </c>
      <c r="AK204" s="261"/>
      <c r="AL204" s="222">
        <v>3</v>
      </c>
      <c r="AM204" s="223">
        <v>0</v>
      </c>
      <c r="AN204" s="222">
        <v>4</v>
      </c>
      <c r="AO204" s="224">
        <v>1</v>
      </c>
      <c r="AP204" s="164">
        <v>0</v>
      </c>
      <c r="AQ204" s="166" t="s">
        <v>1226</v>
      </c>
      <c r="AR204" s="245">
        <v>0</v>
      </c>
      <c r="AS204" s="246">
        <v>0</v>
      </c>
      <c r="AT204" s="245">
        <v>0</v>
      </c>
      <c r="AU204" s="246">
        <v>0</v>
      </c>
      <c r="AV204" s="245">
        <v>0</v>
      </c>
      <c r="AW204" s="246">
        <v>0</v>
      </c>
      <c r="AX204" s="392">
        <f t="shared" si="74"/>
        <v>0</v>
      </c>
      <c r="AY204" s="166" t="s">
        <v>1226</v>
      </c>
      <c r="AZ204" s="392">
        <f t="shared" si="70"/>
        <v>0</v>
      </c>
      <c r="BA204" s="166" t="s">
        <v>1226</v>
      </c>
      <c r="BB204" s="392">
        <f t="shared" si="76"/>
        <v>0</v>
      </c>
      <c r="BC204" s="166" t="s">
        <v>1226</v>
      </c>
      <c r="BD204" s="392">
        <f t="shared" si="71"/>
        <v>0</v>
      </c>
      <c r="BE204" s="166" t="s">
        <v>1226</v>
      </c>
      <c r="BF204" s="392">
        <f t="shared" si="72"/>
        <v>0</v>
      </c>
      <c r="BG204" s="166" t="s">
        <v>1226</v>
      </c>
      <c r="BH204" s="815">
        <v>0</v>
      </c>
      <c r="BI204" s="246">
        <v>0</v>
      </c>
      <c r="BJ204" s="245">
        <v>0</v>
      </c>
      <c r="BK204" s="246">
        <v>0</v>
      </c>
      <c r="BL204" s="392">
        <f t="shared" si="62"/>
        <v>0</v>
      </c>
      <c r="BM204" s="166" t="s">
        <v>1226</v>
      </c>
      <c r="BN204" s="392">
        <f t="shared" si="75"/>
        <v>0</v>
      </c>
      <c r="BO204" s="166" t="s">
        <v>1226</v>
      </c>
      <c r="BP204" s="164">
        <f t="shared" si="73"/>
        <v>0</v>
      </c>
      <c r="BQ204" s="166" t="s">
        <v>1226</v>
      </c>
      <c r="BR204" s="249"/>
      <c r="BS204" s="239"/>
      <c r="BT204" s="262"/>
      <c r="BU204" s="245"/>
      <c r="BV204" s="246"/>
      <c r="BW204" s="245"/>
      <c r="BX204" s="245"/>
      <c r="BY204" s="245"/>
      <c r="BZ204" s="246"/>
      <c r="CA204" s="245"/>
      <c r="CB204" s="246"/>
      <c r="CC204" s="245"/>
      <c r="CD204" s="246"/>
      <c r="CE204" s="245"/>
      <c r="CF204" s="246"/>
      <c r="CG204" s="245"/>
      <c r="CH204" s="246"/>
      <c r="CI204" s="16" t="s">
        <v>361</v>
      </c>
      <c r="CM204" s="237"/>
    </row>
    <row r="205" spans="1:91" ht="16.5">
      <c r="A205" t="s">
        <v>2533</v>
      </c>
      <c r="B205" s="51">
        <v>0</v>
      </c>
      <c r="D205" s="213" t="s">
        <v>864</v>
      </c>
      <c r="E205" s="213" t="s">
        <v>819</v>
      </c>
      <c r="G205" s="219" t="s">
        <v>198</v>
      </c>
      <c r="H205" s="390" t="s">
        <v>2604</v>
      </c>
      <c r="I205" s="223">
        <v>0</v>
      </c>
      <c r="J205" s="223">
        <v>0</v>
      </c>
      <c r="K205" s="222">
        <v>0</v>
      </c>
      <c r="L205" s="223">
        <v>0</v>
      </c>
      <c r="M205" s="222">
        <v>0</v>
      </c>
      <c r="N205" s="223">
        <v>0</v>
      </c>
      <c r="O205" s="222">
        <v>0</v>
      </c>
      <c r="P205" s="224">
        <v>0</v>
      </c>
      <c r="Q205" s="223">
        <v>0</v>
      </c>
      <c r="R205" s="223">
        <v>0</v>
      </c>
      <c r="S205" s="222">
        <v>0</v>
      </c>
      <c r="T205" s="224">
        <v>0</v>
      </c>
      <c r="U205" s="223">
        <v>0</v>
      </c>
      <c r="V205" s="223">
        <v>0</v>
      </c>
      <c r="W205" s="222">
        <v>0</v>
      </c>
      <c r="X205" s="224">
        <v>0</v>
      </c>
      <c r="Y205" s="222">
        <v>0</v>
      </c>
      <c r="Z205" s="224">
        <v>0</v>
      </c>
      <c r="AA205" s="181">
        <f t="shared" si="69"/>
        <v>0</v>
      </c>
      <c r="AB205" s="423" t="s">
        <v>1226</v>
      </c>
      <c r="AC205" s="437">
        <v>0</v>
      </c>
      <c r="AD205" s="452">
        <v>0</v>
      </c>
      <c r="AE205" s="258" t="s">
        <v>52</v>
      </c>
      <c r="AF205" s="259">
        <v>0</v>
      </c>
      <c r="AG205" s="307" t="s">
        <v>52</v>
      </c>
      <c r="AH205" s="259">
        <v>0</v>
      </c>
      <c r="AI205" s="222">
        <v>0</v>
      </c>
      <c r="AJ205" s="224">
        <v>0</v>
      </c>
      <c r="AK205" s="261"/>
      <c r="AL205" s="222">
        <v>0</v>
      </c>
      <c r="AM205" s="223">
        <v>0</v>
      </c>
      <c r="AN205" s="815">
        <v>0</v>
      </c>
      <c r="AO205" s="246">
        <v>0</v>
      </c>
      <c r="AP205" s="185">
        <f>+AN205</f>
        <v>0</v>
      </c>
      <c r="AQ205" s="423" t="s">
        <v>1226</v>
      </c>
      <c r="AR205" s="245">
        <v>0</v>
      </c>
      <c r="AS205" s="246">
        <v>0</v>
      </c>
      <c r="AT205" s="245">
        <v>0</v>
      </c>
      <c r="AU205" s="246">
        <v>0</v>
      </c>
      <c r="AV205" s="575">
        <v>1</v>
      </c>
      <c r="AW205" s="831">
        <v>0</v>
      </c>
      <c r="AX205" s="181">
        <v>0</v>
      </c>
      <c r="AY205" s="423" t="s">
        <v>1226</v>
      </c>
      <c r="AZ205" s="181">
        <f t="shared" si="70"/>
        <v>0</v>
      </c>
      <c r="BA205" s="423" t="s">
        <v>1226</v>
      </c>
      <c r="BB205" s="181">
        <f t="shared" si="76"/>
        <v>0</v>
      </c>
      <c r="BC205" s="423" t="s">
        <v>1226</v>
      </c>
      <c r="BD205" s="181">
        <f t="shared" si="71"/>
        <v>0</v>
      </c>
      <c r="BE205" s="423" t="s">
        <v>1226</v>
      </c>
      <c r="BF205" s="181">
        <f t="shared" si="72"/>
        <v>0</v>
      </c>
      <c r="BG205" s="423" t="s">
        <v>1226</v>
      </c>
      <c r="BH205" s="815">
        <v>0</v>
      </c>
      <c r="BI205" s="246">
        <v>0</v>
      </c>
      <c r="BJ205" s="245">
        <v>0</v>
      </c>
      <c r="BK205" s="246">
        <v>0</v>
      </c>
      <c r="BL205" s="181">
        <f t="shared" si="62"/>
        <v>0</v>
      </c>
      <c r="BM205" s="423" t="s">
        <v>1226</v>
      </c>
      <c r="BN205" s="181">
        <f t="shared" si="75"/>
        <v>0</v>
      </c>
      <c r="BO205" s="423" t="s">
        <v>1226</v>
      </c>
      <c r="BP205" s="185">
        <f t="shared" si="73"/>
        <v>0</v>
      </c>
      <c r="BQ205" s="423" t="s">
        <v>1226</v>
      </c>
      <c r="BR205" s="245">
        <v>0</v>
      </c>
      <c r="BS205" s="246">
        <v>0</v>
      </c>
      <c r="BT205" s="262"/>
      <c r="BU205" s="245"/>
      <c r="BV205" s="246"/>
      <c r="BW205" s="245"/>
      <c r="BX205" s="245"/>
      <c r="BY205" s="245"/>
      <c r="BZ205" s="246"/>
      <c r="CA205" s="245"/>
      <c r="CB205" s="246"/>
      <c r="CC205" s="245"/>
      <c r="CD205" s="246"/>
      <c r="CE205" s="245"/>
      <c r="CF205" s="246"/>
      <c r="CG205" s="245"/>
      <c r="CH205" s="246"/>
      <c r="CI205" s="247"/>
      <c r="CM205" s="237"/>
    </row>
    <row r="206" spans="1:91" ht="16.5">
      <c r="A206" t="s">
        <v>2533</v>
      </c>
      <c r="B206" s="61" t="s">
        <v>1610</v>
      </c>
      <c r="D206" s="213" t="s">
        <v>864</v>
      </c>
      <c r="E206" s="213" t="s">
        <v>819</v>
      </c>
      <c r="G206" s="219" t="s">
        <v>198</v>
      </c>
      <c r="H206" s="390" t="s">
        <v>2441</v>
      </c>
      <c r="I206" s="223">
        <v>0</v>
      </c>
      <c r="J206" s="223">
        <v>0</v>
      </c>
      <c r="K206" s="222">
        <v>0</v>
      </c>
      <c r="L206" s="223">
        <v>0</v>
      </c>
      <c r="M206" s="222">
        <v>0</v>
      </c>
      <c r="N206" s="223">
        <v>0</v>
      </c>
      <c r="O206" s="222">
        <v>0</v>
      </c>
      <c r="P206" s="224">
        <v>0</v>
      </c>
      <c r="Q206" s="223">
        <v>0</v>
      </c>
      <c r="R206" s="223">
        <v>0</v>
      </c>
      <c r="S206" s="222">
        <v>0</v>
      </c>
      <c r="T206" s="224">
        <v>0</v>
      </c>
      <c r="U206" s="223">
        <v>0</v>
      </c>
      <c r="V206" s="223">
        <v>0</v>
      </c>
      <c r="W206" s="222">
        <v>0</v>
      </c>
      <c r="X206" s="224">
        <v>0</v>
      </c>
      <c r="Y206" s="222">
        <v>0</v>
      </c>
      <c r="Z206" s="224">
        <v>0</v>
      </c>
      <c r="AA206" s="181">
        <f t="shared" si="69"/>
        <v>0</v>
      </c>
      <c r="AB206" s="423" t="s">
        <v>1226</v>
      </c>
      <c r="AC206" s="437">
        <v>0</v>
      </c>
      <c r="AD206" s="452">
        <v>0</v>
      </c>
      <c r="AE206" s="223">
        <v>0</v>
      </c>
      <c r="AF206" s="224">
        <v>0</v>
      </c>
      <c r="AG206" s="222">
        <v>0</v>
      </c>
      <c r="AH206" s="224">
        <v>0</v>
      </c>
      <c r="AI206" s="222" t="s">
        <v>52</v>
      </c>
      <c r="AJ206" s="224">
        <v>0</v>
      </c>
      <c r="AK206" s="261"/>
      <c r="AL206" s="222" t="s">
        <v>52</v>
      </c>
      <c r="AM206" s="223">
        <v>0</v>
      </c>
      <c r="AN206" s="815" t="s">
        <v>52</v>
      </c>
      <c r="AO206" s="246">
        <v>0</v>
      </c>
      <c r="AP206" s="185" t="str">
        <f>+AN206</f>
        <v>?</v>
      </c>
      <c r="AQ206" s="423" t="s">
        <v>1226</v>
      </c>
      <c r="AR206" s="245" t="s">
        <v>52</v>
      </c>
      <c r="AS206" s="246">
        <v>0</v>
      </c>
      <c r="AT206" s="245" t="s">
        <v>52</v>
      </c>
      <c r="AU206" s="246">
        <v>0</v>
      </c>
      <c r="AV206" s="245" t="s">
        <v>52</v>
      </c>
      <c r="AW206" s="246">
        <v>0</v>
      </c>
      <c r="AX206" s="181" t="str">
        <f>+AV206</f>
        <v>?</v>
      </c>
      <c r="AY206" s="423" t="s">
        <v>1226</v>
      </c>
      <c r="AZ206" s="181" t="str">
        <f t="shared" si="70"/>
        <v>?</v>
      </c>
      <c r="BA206" s="423" t="s">
        <v>1226</v>
      </c>
      <c r="BB206" s="181" t="str">
        <f t="shared" si="76"/>
        <v>?</v>
      </c>
      <c r="BC206" s="423" t="s">
        <v>1226</v>
      </c>
      <c r="BD206" s="181" t="str">
        <f t="shared" si="71"/>
        <v>?</v>
      </c>
      <c r="BE206" s="423" t="s">
        <v>1226</v>
      </c>
      <c r="BF206" s="181" t="str">
        <f t="shared" si="72"/>
        <v>?</v>
      </c>
      <c r="BG206" s="423" t="s">
        <v>1226</v>
      </c>
      <c r="BH206" s="815" t="s">
        <v>52</v>
      </c>
      <c r="BI206" s="246">
        <v>0</v>
      </c>
      <c r="BJ206" s="245" t="s">
        <v>52</v>
      </c>
      <c r="BK206" s="246">
        <v>0</v>
      </c>
      <c r="BL206" s="181" t="str">
        <f t="shared" si="62"/>
        <v>?</v>
      </c>
      <c r="BM206" s="423" t="s">
        <v>1226</v>
      </c>
      <c r="BN206" s="181" t="str">
        <f t="shared" si="75"/>
        <v>?</v>
      </c>
      <c r="BO206" s="423" t="s">
        <v>1226</v>
      </c>
      <c r="BP206" s="185" t="str">
        <f t="shared" si="73"/>
        <v>?</v>
      </c>
      <c r="BQ206" s="423" t="s">
        <v>1226</v>
      </c>
      <c r="BR206" s="245" t="s">
        <v>52</v>
      </c>
      <c r="BS206" s="246">
        <v>0</v>
      </c>
      <c r="BT206" s="262"/>
      <c r="BU206" s="245"/>
      <c r="BV206" s="246"/>
      <c r="BW206" s="245"/>
      <c r="BX206" s="245"/>
      <c r="BY206" s="245"/>
      <c r="BZ206" s="246"/>
      <c r="CA206" s="245"/>
      <c r="CB206" s="246"/>
      <c r="CC206" s="245"/>
      <c r="CD206" s="246"/>
      <c r="CE206" s="245"/>
      <c r="CF206" s="246"/>
      <c r="CG206" s="245"/>
      <c r="CH206" s="246"/>
      <c r="CI206" s="16" t="s">
        <v>361</v>
      </c>
      <c r="CM206" s="237"/>
    </row>
    <row r="207" spans="1:91" ht="16.5">
      <c r="A207" t="s">
        <v>2533</v>
      </c>
      <c r="B207" s="61" t="s">
        <v>1610</v>
      </c>
      <c r="D207" s="213" t="s">
        <v>864</v>
      </c>
      <c r="E207" s="213" t="s">
        <v>819</v>
      </c>
      <c r="G207" s="219" t="s">
        <v>198</v>
      </c>
      <c r="H207" s="390" t="s">
        <v>2443</v>
      </c>
      <c r="I207" s="223">
        <v>0</v>
      </c>
      <c r="J207" s="223">
        <v>0</v>
      </c>
      <c r="K207" s="222">
        <v>0</v>
      </c>
      <c r="L207" s="223">
        <v>0</v>
      </c>
      <c r="M207" s="222">
        <v>0</v>
      </c>
      <c r="N207" s="223">
        <v>0</v>
      </c>
      <c r="O207" s="222">
        <v>0</v>
      </c>
      <c r="P207" s="224">
        <v>0</v>
      </c>
      <c r="Q207" s="274">
        <v>1</v>
      </c>
      <c r="R207" s="274">
        <v>0</v>
      </c>
      <c r="S207" s="278">
        <v>0</v>
      </c>
      <c r="T207" s="279">
        <v>0</v>
      </c>
      <c r="U207" s="274">
        <v>0</v>
      </c>
      <c r="V207" s="274">
        <v>0</v>
      </c>
      <c r="W207" s="278">
        <v>0</v>
      </c>
      <c r="X207" s="279">
        <v>0</v>
      </c>
      <c r="Y207" s="278">
        <v>0</v>
      </c>
      <c r="Z207" s="279">
        <v>0</v>
      </c>
      <c r="AA207" s="181">
        <f t="shared" si="69"/>
        <v>0</v>
      </c>
      <c r="AB207" s="426" t="s">
        <v>1226</v>
      </c>
      <c r="AC207" s="437">
        <v>0</v>
      </c>
      <c r="AD207" s="452">
        <v>0</v>
      </c>
      <c r="AE207" s="258">
        <v>0</v>
      </c>
      <c r="AF207" s="259">
        <v>0</v>
      </c>
      <c r="AG207" s="392">
        <f>+AE207</f>
        <v>0</v>
      </c>
      <c r="AH207" s="166" t="s">
        <v>1226</v>
      </c>
      <c r="AI207" s="222">
        <v>1</v>
      </c>
      <c r="AJ207" s="224">
        <v>0</v>
      </c>
      <c r="AK207" s="261"/>
      <c r="AL207" s="222">
        <v>1</v>
      </c>
      <c r="AM207" s="223">
        <v>0</v>
      </c>
      <c r="AN207" s="222">
        <v>2</v>
      </c>
      <c r="AO207" s="224">
        <v>0</v>
      </c>
      <c r="AP207" s="164">
        <f>+AR207</f>
        <v>1</v>
      </c>
      <c r="AQ207" s="166" t="s">
        <v>1226</v>
      </c>
      <c r="AR207" s="245">
        <v>1</v>
      </c>
      <c r="AS207" s="246">
        <v>0</v>
      </c>
      <c r="AT207" s="245">
        <v>2</v>
      </c>
      <c r="AU207" s="246">
        <v>0</v>
      </c>
      <c r="AV207" s="245">
        <v>2</v>
      </c>
      <c r="AW207" s="246">
        <v>0</v>
      </c>
      <c r="AX207" s="392">
        <f>+AV207</f>
        <v>2</v>
      </c>
      <c r="AY207" s="166" t="s">
        <v>1226</v>
      </c>
      <c r="AZ207" s="392">
        <f t="shared" si="70"/>
        <v>2</v>
      </c>
      <c r="BA207" s="166" t="s">
        <v>1226</v>
      </c>
      <c r="BB207" s="392">
        <f t="shared" si="76"/>
        <v>2</v>
      </c>
      <c r="BC207" s="166" t="s">
        <v>1226</v>
      </c>
      <c r="BD207" s="392">
        <f t="shared" si="71"/>
        <v>2</v>
      </c>
      <c r="BE207" s="166" t="s">
        <v>1226</v>
      </c>
      <c r="BF207" s="392">
        <f t="shared" si="72"/>
        <v>2</v>
      </c>
      <c r="BG207" s="166" t="s">
        <v>1226</v>
      </c>
      <c r="BH207" s="815">
        <v>2</v>
      </c>
      <c r="BI207" s="246">
        <v>0</v>
      </c>
      <c r="BJ207" s="245">
        <v>2</v>
      </c>
      <c r="BK207" s="246">
        <v>0</v>
      </c>
      <c r="BL207" s="392">
        <f t="shared" si="62"/>
        <v>2</v>
      </c>
      <c r="BM207" s="166" t="s">
        <v>1226</v>
      </c>
      <c r="BN207" s="392">
        <f t="shared" si="75"/>
        <v>2</v>
      </c>
      <c r="BO207" s="166" t="s">
        <v>1226</v>
      </c>
      <c r="BP207" s="164">
        <f t="shared" si="73"/>
        <v>2</v>
      </c>
      <c r="BQ207" s="166" t="s">
        <v>1226</v>
      </c>
      <c r="BR207" s="164">
        <f>+BP207</f>
        <v>2</v>
      </c>
      <c r="BS207" s="166" t="s">
        <v>1226</v>
      </c>
      <c r="BT207" s="262"/>
      <c r="BU207" s="245"/>
      <c r="BV207" s="246"/>
      <c r="BW207" s="245"/>
      <c r="BX207" s="245"/>
      <c r="BY207" s="245"/>
      <c r="BZ207" s="246"/>
      <c r="CA207" s="245"/>
      <c r="CB207" s="246"/>
      <c r="CC207" s="245"/>
      <c r="CD207" s="246"/>
      <c r="CE207" s="245"/>
      <c r="CF207" s="246"/>
      <c r="CG207" s="245"/>
      <c r="CH207" s="246"/>
      <c r="CI207" s="16" t="s">
        <v>361</v>
      </c>
      <c r="CM207" s="237"/>
    </row>
    <row r="208" spans="1:91" ht="16.5">
      <c r="A208" t="s">
        <v>2533</v>
      </c>
      <c r="B208" s="51">
        <v>10141</v>
      </c>
      <c r="D208" s="213" t="s">
        <v>864</v>
      </c>
      <c r="E208" s="213" t="s">
        <v>819</v>
      </c>
      <c r="G208" s="219" t="s">
        <v>198</v>
      </c>
      <c r="H208" s="390" t="s">
        <v>2440</v>
      </c>
      <c r="I208" s="223">
        <v>0</v>
      </c>
      <c r="J208" s="223">
        <v>0</v>
      </c>
      <c r="K208" s="222">
        <v>0</v>
      </c>
      <c r="L208" s="223">
        <v>0</v>
      </c>
      <c r="M208" s="222">
        <v>0</v>
      </c>
      <c r="N208" s="223">
        <v>0</v>
      </c>
      <c r="O208" s="181">
        <f>+M208</f>
        <v>0</v>
      </c>
      <c r="P208" s="426" t="s">
        <v>1226</v>
      </c>
      <c r="Q208" s="185">
        <f>+O208</f>
        <v>0</v>
      </c>
      <c r="R208" s="185" t="s">
        <v>1226</v>
      </c>
      <c r="S208" s="278">
        <v>0</v>
      </c>
      <c r="T208" s="279">
        <v>0</v>
      </c>
      <c r="U208" s="185">
        <v>0</v>
      </c>
      <c r="V208" s="185" t="s">
        <v>1226</v>
      </c>
      <c r="W208" s="278" t="s">
        <v>52</v>
      </c>
      <c r="X208" s="279">
        <v>0</v>
      </c>
      <c r="Y208" s="278" t="s">
        <v>52</v>
      </c>
      <c r="Z208" s="279">
        <v>0</v>
      </c>
      <c r="AA208" s="181" t="str">
        <f t="shared" si="69"/>
        <v>?</v>
      </c>
      <c r="AB208" s="164" t="s">
        <v>1226</v>
      </c>
      <c r="AC208" s="437"/>
      <c r="AD208" s="452"/>
      <c r="AE208" s="258"/>
      <c r="AF208" s="259"/>
      <c r="AG208" s="236"/>
      <c r="AH208" s="239"/>
      <c r="AI208" s="222"/>
      <c r="AJ208" s="224"/>
      <c r="AK208" s="261"/>
      <c r="AL208" s="238"/>
      <c r="AM208" s="249"/>
      <c r="AN208" s="222"/>
      <c r="AO208" s="224"/>
      <c r="AP208" s="181"/>
      <c r="AQ208" s="426"/>
      <c r="AR208" s="245"/>
      <c r="AS208" s="246"/>
      <c r="AT208" s="236"/>
      <c r="AU208" s="239"/>
      <c r="AV208" s="245"/>
      <c r="AW208" s="246"/>
      <c r="AX208" s="392"/>
      <c r="AY208" s="166"/>
      <c r="AZ208" s="392"/>
      <c r="BA208" s="166"/>
      <c r="BB208" s="238"/>
      <c r="BC208" s="239"/>
      <c r="BD208" s="238"/>
      <c r="BE208" s="239"/>
      <c r="BF208" s="238"/>
      <c r="BG208" s="239"/>
      <c r="BH208" s="815"/>
      <c r="BI208" s="246"/>
      <c r="BJ208" s="236"/>
      <c r="BK208" s="239"/>
      <c r="BL208" s="238"/>
      <c r="BM208" s="239"/>
      <c r="BN208" s="238"/>
      <c r="BO208" s="239"/>
      <c r="BP208" s="249"/>
      <c r="BQ208" s="239"/>
      <c r="BR208" s="249"/>
      <c r="BS208" s="239"/>
      <c r="BT208" s="262"/>
      <c r="BU208" s="245"/>
      <c r="BV208" s="246"/>
      <c r="BW208" s="245"/>
      <c r="BX208" s="245"/>
      <c r="BY208" s="245"/>
      <c r="BZ208" s="246"/>
      <c r="CA208" s="245"/>
      <c r="CB208" s="246"/>
      <c r="CC208" s="245"/>
      <c r="CD208" s="246"/>
      <c r="CE208" s="245"/>
      <c r="CF208" s="246"/>
      <c r="CG208" s="245"/>
      <c r="CH208" s="246"/>
      <c r="CI208" s="247" t="s">
        <v>153</v>
      </c>
      <c r="CM208" s="237"/>
    </row>
    <row r="209" spans="1:91" ht="16.5">
      <c r="A209" t="s">
        <v>2533</v>
      </c>
      <c r="B209" s="61" t="s">
        <v>1610</v>
      </c>
      <c r="D209" s="213" t="s">
        <v>864</v>
      </c>
      <c r="E209" s="213" t="s">
        <v>819</v>
      </c>
      <c r="G209" s="219" t="s">
        <v>198</v>
      </c>
      <c r="H209" s="390" t="s">
        <v>2601</v>
      </c>
      <c r="I209" s="223">
        <v>0</v>
      </c>
      <c r="J209" s="223">
        <v>0</v>
      </c>
      <c r="K209" s="222">
        <v>0</v>
      </c>
      <c r="L209" s="223">
        <v>0</v>
      </c>
      <c r="M209" s="222">
        <v>0</v>
      </c>
      <c r="N209" s="223">
        <v>0</v>
      </c>
      <c r="O209" s="181">
        <f>+M209</f>
        <v>0</v>
      </c>
      <c r="P209" s="426" t="s">
        <v>1226</v>
      </c>
      <c r="Q209" s="223">
        <v>0</v>
      </c>
      <c r="R209" s="223">
        <v>0</v>
      </c>
      <c r="S209" s="278">
        <v>0</v>
      </c>
      <c r="T209" s="279">
        <v>0</v>
      </c>
      <c r="U209" s="185">
        <f>+S209</f>
        <v>0</v>
      </c>
      <c r="V209" s="185" t="s">
        <v>1226</v>
      </c>
      <c r="W209" s="278">
        <v>0</v>
      </c>
      <c r="X209" s="279">
        <v>0</v>
      </c>
      <c r="Y209" s="278">
        <v>0</v>
      </c>
      <c r="Z209" s="279">
        <v>0</v>
      </c>
      <c r="AA209" s="278">
        <v>0</v>
      </c>
      <c r="AB209" s="274">
        <v>0</v>
      </c>
      <c r="AC209" s="437">
        <v>0</v>
      </c>
      <c r="AD209" s="452">
        <v>0</v>
      </c>
      <c r="AE209" s="258">
        <v>0</v>
      </c>
      <c r="AF209" s="259">
        <v>0</v>
      </c>
      <c r="AG209" s="223">
        <v>0</v>
      </c>
      <c r="AH209" s="224">
        <v>0</v>
      </c>
      <c r="AI209" s="222">
        <v>0</v>
      </c>
      <c r="AJ209" s="224">
        <v>4</v>
      </c>
      <c r="AK209" s="261"/>
      <c r="AL209" s="272">
        <v>0</v>
      </c>
      <c r="AM209" s="304">
        <v>4</v>
      </c>
      <c r="AN209" s="222">
        <v>0</v>
      </c>
      <c r="AO209" s="224">
        <v>4</v>
      </c>
      <c r="AP209" s="238">
        <f>+AR209</f>
        <v>0</v>
      </c>
      <c r="AQ209" s="239" t="s">
        <v>1226</v>
      </c>
      <c r="AR209" s="815">
        <v>0</v>
      </c>
      <c r="AS209" s="246">
        <v>0</v>
      </c>
      <c r="AT209" s="236">
        <f>+AV209</f>
        <v>0</v>
      </c>
      <c r="AU209" s="239" t="s">
        <v>1226</v>
      </c>
      <c r="AV209" s="245">
        <v>0</v>
      </c>
      <c r="AW209" s="246">
        <v>0</v>
      </c>
      <c r="AX209" s="392">
        <f t="shared" ref="AX209:AX216" si="77">+AV209</f>
        <v>0</v>
      </c>
      <c r="AY209" s="166" t="s">
        <v>1226</v>
      </c>
      <c r="AZ209" s="392">
        <f t="shared" ref="AZ209:AZ216" si="78">+AX209</f>
        <v>0</v>
      </c>
      <c r="BA209" s="166" t="s">
        <v>1226</v>
      </c>
      <c r="BB209" s="392">
        <f>+AZ209</f>
        <v>0</v>
      </c>
      <c r="BC209" s="166" t="s">
        <v>1226</v>
      </c>
      <c r="BD209" s="392">
        <f t="shared" ref="BD209:BD216" si="79">+BB209</f>
        <v>0</v>
      </c>
      <c r="BE209" s="166" t="s">
        <v>1226</v>
      </c>
      <c r="BF209" s="392">
        <f t="shared" ref="BF209:BF216" si="80">+BD209</f>
        <v>0</v>
      </c>
      <c r="BG209" s="166" t="s">
        <v>1226</v>
      </c>
      <c r="BH209" s="815">
        <v>0</v>
      </c>
      <c r="BI209" s="246">
        <v>0</v>
      </c>
      <c r="BJ209" s="164">
        <f>+BH209</f>
        <v>0</v>
      </c>
      <c r="BK209" s="166" t="s">
        <v>1226</v>
      </c>
      <c r="BL209" s="392">
        <f t="shared" ref="BL209:BL236" si="81">+BJ209</f>
        <v>0</v>
      </c>
      <c r="BM209" s="166" t="s">
        <v>1226</v>
      </c>
      <c r="BN209" s="392">
        <f t="shared" ref="BN209:BN236" si="82">+BL209</f>
        <v>0</v>
      </c>
      <c r="BO209" s="166" t="s">
        <v>1226</v>
      </c>
      <c r="BP209" s="164">
        <f>+BN209</f>
        <v>0</v>
      </c>
      <c r="BQ209" s="166" t="s">
        <v>1226</v>
      </c>
      <c r="BR209" s="245">
        <v>0</v>
      </c>
      <c r="BS209" s="246">
        <v>0</v>
      </c>
      <c r="BT209" s="262"/>
      <c r="BU209" s="245"/>
      <c r="BV209" s="246"/>
      <c r="BW209" s="245"/>
      <c r="BX209" s="245"/>
      <c r="BY209" s="245"/>
      <c r="BZ209" s="246"/>
      <c r="CA209" s="245"/>
      <c r="CB209" s="246"/>
      <c r="CC209" s="245"/>
      <c r="CD209" s="246"/>
      <c r="CE209" s="245"/>
      <c r="CF209" s="246"/>
      <c r="CG209" s="245"/>
      <c r="CH209" s="246"/>
      <c r="CI209" s="16" t="s">
        <v>361</v>
      </c>
      <c r="CM209" s="237"/>
    </row>
    <row r="210" spans="1:91" ht="16.5">
      <c r="A210" t="s">
        <v>2533</v>
      </c>
      <c r="B210" s="841">
        <v>10037</v>
      </c>
      <c r="C210" t="s">
        <v>2602</v>
      </c>
      <c r="D210" s="213" t="s">
        <v>864</v>
      </c>
      <c r="E210" s="213" t="s">
        <v>819</v>
      </c>
      <c r="G210" s="219" t="s">
        <v>198</v>
      </c>
      <c r="H210" s="390" t="s">
        <v>2444</v>
      </c>
      <c r="I210" s="223">
        <v>4</v>
      </c>
      <c r="J210" s="224">
        <v>0</v>
      </c>
      <c r="K210" s="185">
        <f>+I210</f>
        <v>4</v>
      </c>
      <c r="L210" s="426" t="s">
        <v>1226</v>
      </c>
      <c r="M210" s="222">
        <v>3</v>
      </c>
      <c r="N210" s="224">
        <v>0</v>
      </c>
      <c r="O210" s="278">
        <v>4</v>
      </c>
      <c r="P210" s="279">
        <v>0</v>
      </c>
      <c r="Q210" s="274">
        <v>5</v>
      </c>
      <c r="R210" s="274">
        <v>0</v>
      </c>
      <c r="S210" s="278">
        <v>4</v>
      </c>
      <c r="T210" s="279">
        <v>0</v>
      </c>
      <c r="U210" s="274">
        <v>2</v>
      </c>
      <c r="V210" s="274">
        <v>0</v>
      </c>
      <c r="W210" s="278">
        <v>4</v>
      </c>
      <c r="X210" s="279">
        <v>0</v>
      </c>
      <c r="Y210" s="278">
        <v>4</v>
      </c>
      <c r="Z210" s="279">
        <v>0</v>
      </c>
      <c r="AA210" s="278">
        <v>1</v>
      </c>
      <c r="AB210" s="274">
        <v>0</v>
      </c>
      <c r="AC210" s="437">
        <v>4</v>
      </c>
      <c r="AD210" s="452">
        <v>0</v>
      </c>
      <c r="AE210" s="258">
        <v>2</v>
      </c>
      <c r="AF210" s="259">
        <v>0</v>
      </c>
      <c r="AG210" s="258">
        <v>2</v>
      </c>
      <c r="AH210" s="259">
        <v>0</v>
      </c>
      <c r="AI210" s="222">
        <v>1</v>
      </c>
      <c r="AJ210" s="224">
        <v>0</v>
      </c>
      <c r="AK210" s="261"/>
      <c r="AL210" s="222">
        <v>3</v>
      </c>
      <c r="AM210" s="223">
        <v>0</v>
      </c>
      <c r="AN210" s="222">
        <v>8</v>
      </c>
      <c r="AO210" s="224">
        <v>0</v>
      </c>
      <c r="AP210" s="392">
        <f>+AR210</f>
        <v>2</v>
      </c>
      <c r="AQ210" s="166" t="s">
        <v>1226</v>
      </c>
      <c r="AR210" s="245">
        <v>2</v>
      </c>
      <c r="AS210" s="246">
        <v>0</v>
      </c>
      <c r="AT210" s="245">
        <v>2</v>
      </c>
      <c r="AU210" s="246">
        <v>0</v>
      </c>
      <c r="AV210" s="245">
        <v>4</v>
      </c>
      <c r="AW210" s="246">
        <v>0</v>
      </c>
      <c r="AX210" s="392">
        <f t="shared" si="77"/>
        <v>4</v>
      </c>
      <c r="AY210" s="166" t="s">
        <v>1226</v>
      </c>
      <c r="AZ210" s="392">
        <f t="shared" si="78"/>
        <v>4</v>
      </c>
      <c r="BA210" s="166" t="s">
        <v>1226</v>
      </c>
      <c r="BB210" s="392">
        <f>+AZ210</f>
        <v>4</v>
      </c>
      <c r="BC210" s="166" t="s">
        <v>1226</v>
      </c>
      <c r="BD210" s="392">
        <f t="shared" si="79"/>
        <v>4</v>
      </c>
      <c r="BE210" s="166" t="s">
        <v>1226</v>
      </c>
      <c r="BF210" s="392">
        <f t="shared" si="80"/>
        <v>4</v>
      </c>
      <c r="BG210" s="166" t="s">
        <v>1226</v>
      </c>
      <c r="BH210" s="815">
        <v>5</v>
      </c>
      <c r="BI210" s="246">
        <v>0</v>
      </c>
      <c r="BJ210" s="245">
        <v>4</v>
      </c>
      <c r="BK210" s="246">
        <v>0</v>
      </c>
      <c r="BL210" s="392">
        <f t="shared" si="81"/>
        <v>4</v>
      </c>
      <c r="BM210" s="166" t="s">
        <v>1226</v>
      </c>
      <c r="BN210" s="392">
        <f t="shared" si="82"/>
        <v>4</v>
      </c>
      <c r="BO210" s="166" t="s">
        <v>1226</v>
      </c>
      <c r="BP210" s="164">
        <f>+BN210</f>
        <v>4</v>
      </c>
      <c r="BQ210" s="166" t="s">
        <v>1226</v>
      </c>
      <c r="BR210" s="245">
        <v>2</v>
      </c>
      <c r="BS210" s="246">
        <v>0</v>
      </c>
      <c r="BT210" s="262"/>
      <c r="BU210" s="245"/>
      <c r="BV210" s="246"/>
      <c r="BW210" s="245"/>
      <c r="BX210" s="245"/>
      <c r="BY210" s="245"/>
      <c r="BZ210" s="246"/>
      <c r="CA210" s="245"/>
      <c r="CB210" s="246"/>
      <c r="CC210" s="245"/>
      <c r="CD210" s="246"/>
      <c r="CE210" s="245"/>
      <c r="CF210" s="246"/>
      <c r="CG210" s="245"/>
      <c r="CH210" s="246"/>
      <c r="CI210" s="247" t="s">
        <v>150</v>
      </c>
      <c r="CM210" s="237"/>
    </row>
    <row r="211" spans="1:91" ht="16.5">
      <c r="A211" t="s">
        <v>2533</v>
      </c>
      <c r="B211" s="213">
        <v>0</v>
      </c>
      <c r="D211" s="213" t="s">
        <v>864</v>
      </c>
      <c r="E211" s="213" t="s">
        <v>821</v>
      </c>
      <c r="G211" s="219" t="s">
        <v>891</v>
      </c>
      <c r="H211" s="390" t="s">
        <v>2098</v>
      </c>
      <c r="I211" s="10">
        <v>0</v>
      </c>
      <c r="J211" s="10">
        <v>1</v>
      </c>
      <c r="K211" s="392">
        <f>+M211</f>
        <v>0</v>
      </c>
      <c r="L211" s="164" t="s">
        <v>1226</v>
      </c>
      <c r="M211" s="3">
        <v>0</v>
      </c>
      <c r="N211" s="10">
        <v>0</v>
      </c>
      <c r="O211" s="181">
        <f>+Q211</f>
        <v>0</v>
      </c>
      <c r="P211" s="426" t="s">
        <v>1226</v>
      </c>
      <c r="Q211" s="185">
        <f>+S211</f>
        <v>0</v>
      </c>
      <c r="R211" s="185" t="s">
        <v>1226</v>
      </c>
      <c r="S211" s="255">
        <v>0</v>
      </c>
      <c r="T211" s="4">
        <v>0</v>
      </c>
      <c r="U211" s="185">
        <f>+W211</f>
        <v>0</v>
      </c>
      <c r="V211" s="185" t="s">
        <v>1226</v>
      </c>
      <c r="W211" s="3">
        <v>0</v>
      </c>
      <c r="X211" s="4">
        <v>0</v>
      </c>
      <c r="Y211" s="3">
        <v>0</v>
      </c>
      <c r="Z211" s="4">
        <v>0</v>
      </c>
      <c r="AA211" s="392">
        <f>+AC211</f>
        <v>0</v>
      </c>
      <c r="AB211" s="164" t="s">
        <v>1226</v>
      </c>
      <c r="AC211" s="441">
        <v>0</v>
      </c>
      <c r="AD211" s="442">
        <v>0</v>
      </c>
      <c r="AE211" s="10">
        <v>0</v>
      </c>
      <c r="AF211" s="4">
        <v>0</v>
      </c>
      <c r="AG211" s="185">
        <f>+AE211</f>
        <v>0</v>
      </c>
      <c r="AH211" s="426" t="s">
        <v>1226</v>
      </c>
      <c r="AI211" s="181">
        <f>+AG211</f>
        <v>0</v>
      </c>
      <c r="AJ211" s="426" t="s">
        <v>1226</v>
      </c>
      <c r="AK211" s="243"/>
      <c r="AL211" s="222">
        <v>1</v>
      </c>
      <c r="AM211" s="223">
        <v>0</v>
      </c>
      <c r="AN211" s="222">
        <v>3</v>
      </c>
      <c r="AO211" s="224">
        <v>0</v>
      </c>
      <c r="AP211" s="222">
        <v>1</v>
      </c>
      <c r="AQ211" s="224">
        <v>0</v>
      </c>
      <c r="AR211" s="226">
        <v>0</v>
      </c>
      <c r="AS211" s="227">
        <v>0</v>
      </c>
      <c r="AT211" s="164">
        <v>0</v>
      </c>
      <c r="AU211" s="166" t="s">
        <v>1226</v>
      </c>
      <c r="AV211" s="226">
        <v>0</v>
      </c>
      <c r="AW211" s="227">
        <v>0</v>
      </c>
      <c r="AX211" s="392">
        <f t="shared" si="77"/>
        <v>0</v>
      </c>
      <c r="AY211" s="166" t="s">
        <v>1226</v>
      </c>
      <c r="AZ211" s="392">
        <f t="shared" si="78"/>
        <v>0</v>
      </c>
      <c r="BA211" s="166" t="s">
        <v>1226</v>
      </c>
      <c r="BB211" s="226">
        <v>0</v>
      </c>
      <c r="BC211" s="227">
        <v>0</v>
      </c>
      <c r="BD211" s="392">
        <f t="shared" si="79"/>
        <v>0</v>
      </c>
      <c r="BE211" s="166" t="s">
        <v>1226</v>
      </c>
      <c r="BF211" s="392">
        <f t="shared" si="80"/>
        <v>0</v>
      </c>
      <c r="BG211" s="166" t="s">
        <v>1226</v>
      </c>
      <c r="BH211" s="392">
        <f t="shared" ref="BH211:BH216" si="83">+BF211</f>
        <v>0</v>
      </c>
      <c r="BI211" s="166" t="s">
        <v>1226</v>
      </c>
      <c r="BJ211" s="164">
        <f t="shared" ref="BJ211:BJ216" si="84">+BH211</f>
        <v>0</v>
      </c>
      <c r="BK211" s="166" t="s">
        <v>1226</v>
      </c>
      <c r="BL211" s="392">
        <f t="shared" si="81"/>
        <v>0</v>
      </c>
      <c r="BM211" s="166" t="s">
        <v>1226</v>
      </c>
      <c r="BN211" s="392">
        <f t="shared" si="82"/>
        <v>0</v>
      </c>
      <c r="BO211" s="166" t="s">
        <v>1226</v>
      </c>
      <c r="BP211" s="164"/>
      <c r="BQ211" s="166"/>
      <c r="BR211" s="249"/>
      <c r="BS211" s="239"/>
      <c r="BT211" s="244"/>
      <c r="BU211" s="245"/>
      <c r="BV211" s="246"/>
      <c r="BW211" s="245"/>
      <c r="BX211" s="245"/>
      <c r="BY211" s="245"/>
      <c r="BZ211" s="246"/>
      <c r="CA211" s="245"/>
      <c r="CB211" s="246"/>
      <c r="CC211" s="245"/>
      <c r="CD211" s="246"/>
      <c r="CE211" s="245"/>
      <c r="CF211" s="246"/>
      <c r="CG211" s="245"/>
      <c r="CH211" s="246"/>
      <c r="CI211" s="233" t="s">
        <v>718</v>
      </c>
      <c r="CJ211" s="235"/>
      <c r="CK211" s="235"/>
    </row>
    <row r="212" spans="1:91" ht="16.5">
      <c r="A212" t="s">
        <v>2533</v>
      </c>
      <c r="B212" s="213">
        <v>0</v>
      </c>
      <c r="D212" s="213" t="s">
        <v>864</v>
      </c>
      <c r="E212" s="213" t="s">
        <v>821</v>
      </c>
      <c r="G212" s="219" t="s">
        <v>891</v>
      </c>
      <c r="H212" s="390" t="s">
        <v>2099</v>
      </c>
      <c r="I212" s="10">
        <v>0</v>
      </c>
      <c r="J212" s="10">
        <v>1</v>
      </c>
      <c r="K212" s="392">
        <v>0</v>
      </c>
      <c r="L212" s="166" t="s">
        <v>1226</v>
      </c>
      <c r="M212" s="10">
        <v>0</v>
      </c>
      <c r="N212" s="4" t="s">
        <v>52</v>
      </c>
      <c r="O212" s="181">
        <v>0</v>
      </c>
      <c r="P212" s="426" t="s">
        <v>1226</v>
      </c>
      <c r="Q212" s="185">
        <v>0</v>
      </c>
      <c r="R212" s="185" t="s">
        <v>1226</v>
      </c>
      <c r="S212" s="31">
        <v>0</v>
      </c>
      <c r="T212" s="4" t="s">
        <v>52</v>
      </c>
      <c r="U212" s="185">
        <f>+W212</f>
        <v>0</v>
      </c>
      <c r="V212" s="185" t="s">
        <v>1226</v>
      </c>
      <c r="W212" s="31">
        <v>0</v>
      </c>
      <c r="X212" s="4" t="s">
        <v>52</v>
      </c>
      <c r="Y212" s="31">
        <v>0</v>
      </c>
      <c r="Z212" s="4" t="s">
        <v>52</v>
      </c>
      <c r="AA212" s="392">
        <f>+AC212</f>
        <v>0</v>
      </c>
      <c r="AB212" s="164" t="s">
        <v>1226</v>
      </c>
      <c r="AC212" s="441">
        <v>0</v>
      </c>
      <c r="AD212" s="442">
        <v>0</v>
      </c>
      <c r="AE212" s="22">
        <f>+AG212</f>
        <v>0</v>
      </c>
      <c r="AF212" s="166" t="s">
        <v>1226</v>
      </c>
      <c r="AG212" s="185">
        <f>+AI212</f>
        <v>0</v>
      </c>
      <c r="AH212" s="426" t="s">
        <v>1226</v>
      </c>
      <c r="AI212" s="3">
        <v>0</v>
      </c>
      <c r="AJ212" s="4">
        <v>0</v>
      </c>
      <c r="AK212" s="243"/>
      <c r="AL212" s="238">
        <f>+AN212</f>
        <v>0</v>
      </c>
      <c r="AM212" s="249" t="s">
        <v>1226</v>
      </c>
      <c r="AN212" s="392">
        <f>+AP212</f>
        <v>0</v>
      </c>
      <c r="AO212" s="166" t="s">
        <v>1226</v>
      </c>
      <c r="AP212" s="222">
        <v>0</v>
      </c>
      <c r="AQ212" s="224">
        <v>0</v>
      </c>
      <c r="AR212" s="226">
        <v>0</v>
      </c>
      <c r="AS212" s="227">
        <v>0</v>
      </c>
      <c r="AT212" s="164">
        <v>0</v>
      </c>
      <c r="AU212" s="166" t="s">
        <v>1226</v>
      </c>
      <c r="AV212" s="226">
        <v>0</v>
      </c>
      <c r="AW212" s="227">
        <v>0</v>
      </c>
      <c r="AX212" s="392">
        <f t="shared" si="77"/>
        <v>0</v>
      </c>
      <c r="AY212" s="166" t="s">
        <v>1226</v>
      </c>
      <c r="AZ212" s="392">
        <f t="shared" si="78"/>
        <v>0</v>
      </c>
      <c r="BA212" s="166" t="s">
        <v>1226</v>
      </c>
      <c r="BB212" s="238">
        <f>+AZ212</f>
        <v>0</v>
      </c>
      <c r="BC212" s="239" t="s">
        <v>1226</v>
      </c>
      <c r="BD212" s="392">
        <f t="shared" si="79"/>
        <v>0</v>
      </c>
      <c r="BE212" s="166" t="s">
        <v>1226</v>
      </c>
      <c r="BF212" s="392">
        <f t="shared" si="80"/>
        <v>0</v>
      </c>
      <c r="BG212" s="166" t="s">
        <v>1226</v>
      </c>
      <c r="BH212" s="392">
        <f t="shared" si="83"/>
        <v>0</v>
      </c>
      <c r="BI212" s="166" t="s">
        <v>1226</v>
      </c>
      <c r="BJ212" s="164">
        <f t="shared" si="84"/>
        <v>0</v>
      </c>
      <c r="BK212" s="166" t="s">
        <v>1226</v>
      </c>
      <c r="BL212" s="392">
        <f t="shared" si="81"/>
        <v>0</v>
      </c>
      <c r="BM212" s="166" t="s">
        <v>1226</v>
      </c>
      <c r="BN212" s="392">
        <f t="shared" si="82"/>
        <v>0</v>
      </c>
      <c r="BO212" s="166" t="s">
        <v>1226</v>
      </c>
      <c r="BP212" s="164"/>
      <c r="BQ212" s="166"/>
      <c r="BR212" s="249"/>
      <c r="BS212" s="239"/>
      <c r="BT212" s="244"/>
      <c r="BU212" s="245"/>
      <c r="BV212" s="246"/>
      <c r="BW212" s="245"/>
      <c r="BX212" s="245"/>
      <c r="BY212" s="245"/>
      <c r="BZ212" s="246"/>
      <c r="CA212" s="245"/>
      <c r="CB212" s="246"/>
      <c r="CC212" s="245"/>
      <c r="CD212" s="246"/>
      <c r="CE212" s="245"/>
      <c r="CF212" s="246"/>
      <c r="CG212" s="245"/>
      <c r="CH212" s="246"/>
      <c r="CI212" s="233" t="s">
        <v>718</v>
      </c>
      <c r="CJ212" s="235"/>
      <c r="CK212" s="235"/>
    </row>
    <row r="213" spans="1:91" ht="16.5">
      <c r="A213" t="s">
        <v>2533</v>
      </c>
      <c r="B213" s="213">
        <v>0</v>
      </c>
      <c r="D213" s="213" t="s">
        <v>864</v>
      </c>
      <c r="E213" s="213" t="s">
        <v>821</v>
      </c>
      <c r="G213" s="219" t="s">
        <v>891</v>
      </c>
      <c r="H213" s="406" t="s">
        <v>2385</v>
      </c>
      <c r="I213" s="10">
        <v>0</v>
      </c>
      <c r="J213" s="10">
        <v>0</v>
      </c>
      <c r="K213" s="392">
        <f>+M213</f>
        <v>0</v>
      </c>
      <c r="L213" s="166" t="s">
        <v>1226</v>
      </c>
      <c r="M213" s="10">
        <v>0</v>
      </c>
      <c r="N213" s="4">
        <v>0</v>
      </c>
      <c r="O213" s="181">
        <f>+Q213</f>
        <v>0</v>
      </c>
      <c r="P213" s="426" t="s">
        <v>1226</v>
      </c>
      <c r="Q213" s="185">
        <f>+S213</f>
        <v>0</v>
      </c>
      <c r="R213" s="185" t="s">
        <v>1226</v>
      </c>
      <c r="S213" s="255">
        <v>0</v>
      </c>
      <c r="T213" s="4">
        <v>0</v>
      </c>
      <c r="U213" s="185">
        <f>+W213</f>
        <v>0</v>
      </c>
      <c r="V213" s="185" t="s">
        <v>1226</v>
      </c>
      <c r="W213" s="31">
        <v>0</v>
      </c>
      <c r="X213" s="4">
        <v>0</v>
      </c>
      <c r="Y213" s="3">
        <v>1</v>
      </c>
      <c r="Z213" s="4">
        <v>0</v>
      </c>
      <c r="AA213" s="392">
        <f>+AC213</f>
        <v>0</v>
      </c>
      <c r="AB213" s="164" t="s">
        <v>1226</v>
      </c>
      <c r="AC213" s="441">
        <v>0</v>
      </c>
      <c r="AD213" s="442">
        <v>0</v>
      </c>
      <c r="AE213" s="22">
        <f>+AG213</f>
        <v>0</v>
      </c>
      <c r="AF213" s="166" t="s">
        <v>1226</v>
      </c>
      <c r="AG213" s="185">
        <f>+AI213</f>
        <v>0</v>
      </c>
      <c r="AH213" s="426" t="s">
        <v>1226</v>
      </c>
      <c r="AI213" s="3">
        <v>0</v>
      </c>
      <c r="AJ213" s="4">
        <v>0</v>
      </c>
      <c r="AK213" s="243"/>
      <c r="AL213" s="222">
        <v>0</v>
      </c>
      <c r="AM213" s="223">
        <v>0</v>
      </c>
      <c r="AN213" s="392">
        <f>+AP213</f>
        <v>0</v>
      </c>
      <c r="AO213" s="166" t="s">
        <v>1226</v>
      </c>
      <c r="AP213" s="222">
        <v>0</v>
      </c>
      <c r="AQ213" s="224">
        <v>0</v>
      </c>
      <c r="AR213" s="223">
        <v>0</v>
      </c>
      <c r="AS213" s="224">
        <v>0</v>
      </c>
      <c r="AT213" s="164">
        <v>0</v>
      </c>
      <c r="AU213" s="167" t="s">
        <v>1226</v>
      </c>
      <c r="AV213" s="223">
        <v>0</v>
      </c>
      <c r="AW213" s="224">
        <v>0</v>
      </c>
      <c r="AX213" s="392">
        <f t="shared" si="77"/>
        <v>0</v>
      </c>
      <c r="AY213" s="166" t="s">
        <v>1226</v>
      </c>
      <c r="AZ213" s="392">
        <f t="shared" si="78"/>
        <v>0</v>
      </c>
      <c r="BA213" s="166" t="s">
        <v>1226</v>
      </c>
      <c r="BB213" s="236">
        <f>+AZ213</f>
        <v>0</v>
      </c>
      <c r="BC213" s="239" t="s">
        <v>1226</v>
      </c>
      <c r="BD213" s="392">
        <f t="shared" si="79"/>
        <v>0</v>
      </c>
      <c r="BE213" s="166" t="s">
        <v>1226</v>
      </c>
      <c r="BF213" s="392">
        <f t="shared" si="80"/>
        <v>0</v>
      </c>
      <c r="BG213" s="166" t="s">
        <v>1226</v>
      </c>
      <c r="BH213" s="392">
        <f t="shared" si="83"/>
        <v>0</v>
      </c>
      <c r="BI213" s="166" t="s">
        <v>1226</v>
      </c>
      <c r="BJ213" s="164">
        <f t="shared" si="84"/>
        <v>0</v>
      </c>
      <c r="BK213" s="166" t="s">
        <v>1226</v>
      </c>
      <c r="BL213" s="392">
        <f t="shared" si="81"/>
        <v>0</v>
      </c>
      <c r="BM213" s="166" t="s">
        <v>1226</v>
      </c>
      <c r="BN213" s="392">
        <f t="shared" si="82"/>
        <v>0</v>
      </c>
      <c r="BO213" s="166" t="s">
        <v>1226</v>
      </c>
      <c r="BP213" s="164"/>
      <c r="BQ213" s="166"/>
      <c r="BR213" s="249"/>
      <c r="BS213" s="239"/>
      <c r="BT213" s="244"/>
      <c r="BU213" s="245"/>
      <c r="BV213" s="246"/>
      <c r="BW213" s="245"/>
      <c r="BX213" s="245"/>
      <c r="BY213" s="245"/>
      <c r="BZ213" s="246"/>
      <c r="CA213" s="245"/>
      <c r="CB213" s="246"/>
      <c r="CC213" s="245"/>
      <c r="CD213" s="246"/>
      <c r="CE213" s="245"/>
      <c r="CF213" s="246"/>
      <c r="CG213" s="245"/>
      <c r="CH213" s="246"/>
      <c r="CI213" s="233" t="s">
        <v>718</v>
      </c>
      <c r="CJ213" s="235"/>
      <c r="CK213" s="235"/>
    </row>
    <row r="214" spans="1:91" ht="16.5">
      <c r="A214" t="s">
        <v>2533</v>
      </c>
      <c r="B214" s="61" t="s">
        <v>52</v>
      </c>
      <c r="D214" s="213" t="s">
        <v>2400</v>
      </c>
      <c r="E214" t="s">
        <v>819</v>
      </c>
      <c r="F214"/>
      <c r="G214" s="219" t="s">
        <v>195</v>
      </c>
      <c r="H214" s="390" t="s">
        <v>2401</v>
      </c>
      <c r="I214" s="223">
        <v>0</v>
      </c>
      <c r="J214" s="224">
        <v>0</v>
      </c>
      <c r="K214" s="164">
        <f>+I214</f>
        <v>0</v>
      </c>
      <c r="L214" s="166" t="s">
        <v>1226</v>
      </c>
      <c r="M214" s="222">
        <v>0</v>
      </c>
      <c r="N214" s="224">
        <v>0</v>
      </c>
      <c r="O214" s="181">
        <f>+Q214</f>
        <v>0</v>
      </c>
      <c r="P214" s="426" t="s">
        <v>1226</v>
      </c>
      <c r="Q214" s="185">
        <f>+S214</f>
        <v>0</v>
      </c>
      <c r="R214" s="185" t="s">
        <v>1226</v>
      </c>
      <c r="S214" s="222">
        <v>0</v>
      </c>
      <c r="T214" s="224">
        <v>0</v>
      </c>
      <c r="U214" s="164">
        <f>+S214</f>
        <v>0</v>
      </c>
      <c r="V214" s="164" t="s">
        <v>1226</v>
      </c>
      <c r="W214" s="222">
        <v>0</v>
      </c>
      <c r="X214" s="224">
        <v>0</v>
      </c>
      <c r="Y214" s="222">
        <v>0</v>
      </c>
      <c r="Z214" s="224">
        <v>0</v>
      </c>
      <c r="AA214" s="392">
        <f>+Y214</f>
        <v>0</v>
      </c>
      <c r="AB214" s="164" t="s">
        <v>1226</v>
      </c>
      <c r="AC214" s="437">
        <v>0</v>
      </c>
      <c r="AD214" s="438">
        <v>0</v>
      </c>
      <c r="AE214" s="236">
        <f>+AC214</f>
        <v>0</v>
      </c>
      <c r="AF214" s="239" t="s">
        <v>1226</v>
      </c>
      <c r="AG214" s="181">
        <f>+AE214</f>
        <v>0</v>
      </c>
      <c r="AH214" s="426" t="s">
        <v>1226</v>
      </c>
      <c r="AI214" s="222">
        <v>0</v>
      </c>
      <c r="AJ214" s="224">
        <v>0</v>
      </c>
      <c r="AK214" s="243"/>
      <c r="AL214" s="222">
        <v>0</v>
      </c>
      <c r="AM214" s="223">
        <v>0</v>
      </c>
      <c r="AN214" s="392">
        <f>+AP214</f>
        <v>0</v>
      </c>
      <c r="AO214" s="166" t="s">
        <v>1226</v>
      </c>
      <c r="AP214" s="222">
        <v>0</v>
      </c>
      <c r="AQ214" s="224">
        <v>0</v>
      </c>
      <c r="AR214" s="226">
        <v>0</v>
      </c>
      <c r="AS214" s="227">
        <v>0</v>
      </c>
      <c r="AT214" s="164">
        <v>0</v>
      </c>
      <c r="AU214" s="166" t="s">
        <v>1226</v>
      </c>
      <c r="AV214" s="226">
        <v>0</v>
      </c>
      <c r="AW214" s="227">
        <v>0</v>
      </c>
      <c r="AX214" s="392">
        <f t="shared" si="77"/>
        <v>0</v>
      </c>
      <c r="AY214" s="166" t="s">
        <v>1226</v>
      </c>
      <c r="AZ214" s="392">
        <f t="shared" si="78"/>
        <v>0</v>
      </c>
      <c r="BA214" s="239" t="s">
        <v>1226</v>
      </c>
      <c r="BB214" s="238">
        <f>+AZ214</f>
        <v>0</v>
      </c>
      <c r="BC214" s="239" t="s">
        <v>1226</v>
      </c>
      <c r="BD214" s="392">
        <f t="shared" si="79"/>
        <v>0</v>
      </c>
      <c r="BE214" s="166" t="s">
        <v>1226</v>
      </c>
      <c r="BF214" s="392">
        <f t="shared" si="80"/>
        <v>0</v>
      </c>
      <c r="BG214" s="166" t="s">
        <v>1226</v>
      </c>
      <c r="BH214" s="392">
        <f t="shared" si="83"/>
        <v>0</v>
      </c>
      <c r="BI214" s="166" t="s">
        <v>1226</v>
      </c>
      <c r="BJ214" s="164">
        <f t="shared" si="84"/>
        <v>0</v>
      </c>
      <c r="BK214" s="166" t="s">
        <v>1226</v>
      </c>
      <c r="BL214" s="392">
        <f t="shared" si="81"/>
        <v>0</v>
      </c>
      <c r="BM214" s="166" t="s">
        <v>1226</v>
      </c>
      <c r="BN214" s="392">
        <f t="shared" si="82"/>
        <v>0</v>
      </c>
      <c r="BO214" s="166" t="s">
        <v>1226</v>
      </c>
      <c r="BP214" s="249"/>
      <c r="BQ214" s="239"/>
      <c r="BR214" s="236">
        <f>+BN214</f>
        <v>0</v>
      </c>
      <c r="BS214" s="239" t="s">
        <v>1226</v>
      </c>
      <c r="BT214" s="244"/>
      <c r="BU214" s="245"/>
      <c r="BV214" s="246"/>
      <c r="BW214" s="245"/>
      <c r="BX214" s="245"/>
      <c r="BY214" s="245"/>
      <c r="BZ214" s="246"/>
      <c r="CA214" s="245"/>
      <c r="CB214" s="246"/>
      <c r="CC214" s="245"/>
      <c r="CD214" s="246"/>
      <c r="CE214" s="245"/>
      <c r="CF214" s="246"/>
      <c r="CG214" s="245"/>
      <c r="CH214" s="246"/>
      <c r="CI214" s="103" t="s">
        <v>1920</v>
      </c>
      <c r="CJ214" s="235"/>
      <c r="CK214" s="235"/>
      <c r="CM214" s="237"/>
    </row>
    <row r="215" spans="1:91" ht="16.5">
      <c r="A215" t="s">
        <v>2533</v>
      </c>
      <c r="B215" s="61" t="s">
        <v>1592</v>
      </c>
      <c r="D215" s="213" t="s">
        <v>2400</v>
      </c>
      <c r="E215" t="s">
        <v>821</v>
      </c>
      <c r="F215"/>
      <c r="G215" s="219" t="s">
        <v>195</v>
      </c>
      <c r="H215" s="390" t="s">
        <v>2402</v>
      </c>
      <c r="I215" s="223">
        <v>0</v>
      </c>
      <c r="J215" s="224">
        <v>0</v>
      </c>
      <c r="K215" s="164">
        <f>+I215</f>
        <v>0</v>
      </c>
      <c r="L215" s="164" t="s">
        <v>1226</v>
      </c>
      <c r="M215" s="222">
        <v>0</v>
      </c>
      <c r="N215" s="223">
        <v>0</v>
      </c>
      <c r="O215" s="181">
        <f>+Q215</f>
        <v>0</v>
      </c>
      <c r="P215" s="426" t="s">
        <v>1226</v>
      </c>
      <c r="Q215" s="185">
        <f>+S215</f>
        <v>0</v>
      </c>
      <c r="R215" s="185" t="s">
        <v>1226</v>
      </c>
      <c r="S215" s="222">
        <v>0</v>
      </c>
      <c r="T215" s="224">
        <v>0</v>
      </c>
      <c r="U215" s="164">
        <f>+S215</f>
        <v>0</v>
      </c>
      <c r="V215" s="164" t="s">
        <v>1226</v>
      </c>
      <c r="W215" s="222">
        <v>0</v>
      </c>
      <c r="X215" s="224">
        <v>0</v>
      </c>
      <c r="Y215" s="222">
        <v>0</v>
      </c>
      <c r="Z215" s="224">
        <v>0</v>
      </c>
      <c r="AA215" s="392">
        <f>+Y215</f>
        <v>0</v>
      </c>
      <c r="AB215" s="164" t="s">
        <v>1226</v>
      </c>
      <c r="AC215" s="437">
        <v>0</v>
      </c>
      <c r="AD215" s="438">
        <v>0</v>
      </c>
      <c r="AE215" s="236">
        <f>+AC215</f>
        <v>0</v>
      </c>
      <c r="AF215" s="239" t="s">
        <v>1226</v>
      </c>
      <c r="AG215" s="185">
        <f>+AE215</f>
        <v>0</v>
      </c>
      <c r="AH215" s="426" t="s">
        <v>1226</v>
      </c>
      <c r="AI215" s="222">
        <v>0</v>
      </c>
      <c r="AJ215" s="224">
        <v>0</v>
      </c>
      <c r="AK215" s="243"/>
      <c r="AL215" s="222">
        <v>0</v>
      </c>
      <c r="AM215" s="223">
        <v>0</v>
      </c>
      <c r="AN215" s="392">
        <f>+AP215</f>
        <v>0</v>
      </c>
      <c r="AO215" s="166" t="s">
        <v>1226</v>
      </c>
      <c r="AP215" s="222">
        <v>0</v>
      </c>
      <c r="AQ215" s="224">
        <v>0</v>
      </c>
      <c r="AR215" s="226">
        <v>0</v>
      </c>
      <c r="AS215" s="227">
        <v>0</v>
      </c>
      <c r="AT215" s="164">
        <v>0</v>
      </c>
      <c r="AU215" s="166" t="s">
        <v>1226</v>
      </c>
      <c r="AV215" s="226">
        <v>0</v>
      </c>
      <c r="AW215" s="227">
        <v>0</v>
      </c>
      <c r="AX215" s="392">
        <f t="shared" si="77"/>
        <v>0</v>
      </c>
      <c r="AY215" s="166" t="s">
        <v>1226</v>
      </c>
      <c r="AZ215" s="392">
        <f t="shared" si="78"/>
        <v>0</v>
      </c>
      <c r="BA215" s="239" t="s">
        <v>1226</v>
      </c>
      <c r="BB215" s="238">
        <f>+AZ215</f>
        <v>0</v>
      </c>
      <c r="BC215" s="239" t="s">
        <v>1226</v>
      </c>
      <c r="BD215" s="392">
        <f t="shared" si="79"/>
        <v>0</v>
      </c>
      <c r="BE215" s="166" t="s">
        <v>1226</v>
      </c>
      <c r="BF215" s="392">
        <f t="shared" si="80"/>
        <v>0</v>
      </c>
      <c r="BG215" s="166" t="s">
        <v>1226</v>
      </c>
      <c r="BH215" s="392">
        <f t="shared" si="83"/>
        <v>0</v>
      </c>
      <c r="BI215" s="166" t="s">
        <v>1226</v>
      </c>
      <c r="BJ215" s="164">
        <f t="shared" si="84"/>
        <v>0</v>
      </c>
      <c r="BK215" s="166" t="s">
        <v>1226</v>
      </c>
      <c r="BL215" s="392">
        <f t="shared" si="81"/>
        <v>0</v>
      </c>
      <c r="BM215" s="166" t="s">
        <v>1226</v>
      </c>
      <c r="BN215" s="392">
        <f t="shared" si="82"/>
        <v>0</v>
      </c>
      <c r="BO215" s="166" t="s">
        <v>1226</v>
      </c>
      <c r="BP215" s="249"/>
      <c r="BQ215" s="239"/>
      <c r="BR215" s="236">
        <f>+BN215</f>
        <v>0</v>
      </c>
      <c r="BS215" s="239" t="s">
        <v>1226</v>
      </c>
      <c r="BT215" s="244"/>
      <c r="BU215" s="245"/>
      <c r="BV215" s="246"/>
      <c r="BW215" s="245"/>
      <c r="BX215" s="245"/>
      <c r="BY215" s="245"/>
      <c r="BZ215" s="246"/>
      <c r="CA215" s="245"/>
      <c r="CB215" s="246"/>
      <c r="CC215" s="245"/>
      <c r="CD215" s="246"/>
      <c r="CE215" s="245"/>
      <c r="CF215" s="246"/>
      <c r="CG215" s="245"/>
      <c r="CH215" s="246"/>
      <c r="CI215" s="247" t="s">
        <v>150</v>
      </c>
      <c r="CJ215" s="235"/>
      <c r="CK215" s="235"/>
      <c r="CM215" s="237"/>
    </row>
    <row r="216" spans="1:91" ht="16.5">
      <c r="A216" t="s">
        <v>2533</v>
      </c>
      <c r="B216" s="51">
        <v>10147</v>
      </c>
      <c r="D216" s="213" t="s">
        <v>864</v>
      </c>
      <c r="E216" s="213" t="s">
        <v>819</v>
      </c>
      <c r="G216" s="219" t="s">
        <v>195</v>
      </c>
      <c r="H216" s="390" t="s">
        <v>2245</v>
      </c>
      <c r="I216" s="223">
        <v>0</v>
      </c>
      <c r="J216" s="224">
        <v>0</v>
      </c>
      <c r="K216" s="164">
        <f>+I216</f>
        <v>0</v>
      </c>
      <c r="L216" s="166" t="s">
        <v>1226</v>
      </c>
      <c r="M216" s="222">
        <v>0</v>
      </c>
      <c r="N216" s="223">
        <v>0</v>
      </c>
      <c r="O216" s="181">
        <f>+Q216</f>
        <v>0</v>
      </c>
      <c r="P216" s="426" t="s">
        <v>1226</v>
      </c>
      <c r="Q216" s="185">
        <f>+S216</f>
        <v>0</v>
      </c>
      <c r="R216" s="185" t="s">
        <v>1226</v>
      </c>
      <c r="S216" s="222">
        <v>0</v>
      </c>
      <c r="T216" s="224">
        <v>0</v>
      </c>
      <c r="U216" s="164">
        <f>+S216</f>
        <v>0</v>
      </c>
      <c r="V216" s="164" t="s">
        <v>1226</v>
      </c>
      <c r="W216" s="222">
        <v>0</v>
      </c>
      <c r="X216" s="224">
        <v>0</v>
      </c>
      <c r="Y216" s="222">
        <v>0</v>
      </c>
      <c r="Z216" s="224">
        <v>0</v>
      </c>
      <c r="AA216" s="392">
        <v>0</v>
      </c>
      <c r="AB216" s="164" t="s">
        <v>1226</v>
      </c>
      <c r="AC216" s="437">
        <v>0</v>
      </c>
      <c r="AD216" s="438">
        <v>0</v>
      </c>
      <c r="AE216" s="222">
        <v>0</v>
      </c>
      <c r="AF216" s="224">
        <v>0</v>
      </c>
      <c r="AG216" s="185">
        <f>+AE216</f>
        <v>0</v>
      </c>
      <c r="AH216" s="426" t="s">
        <v>1226</v>
      </c>
      <c r="AI216" s="222">
        <v>0</v>
      </c>
      <c r="AJ216" s="224">
        <v>0</v>
      </c>
      <c r="AK216" s="243"/>
      <c r="AL216" s="222">
        <v>0</v>
      </c>
      <c r="AM216" s="223">
        <v>0</v>
      </c>
      <c r="AN216" s="222">
        <v>0</v>
      </c>
      <c r="AO216" s="224">
        <v>0</v>
      </c>
      <c r="AP216" s="222">
        <v>0</v>
      </c>
      <c r="AQ216" s="224">
        <v>0</v>
      </c>
      <c r="AR216" s="226" t="s">
        <v>52</v>
      </c>
      <c r="AS216" s="227">
        <v>0</v>
      </c>
      <c r="AT216" s="164">
        <v>0</v>
      </c>
      <c r="AU216" s="166" t="s">
        <v>1226</v>
      </c>
      <c r="AV216" s="226">
        <v>0</v>
      </c>
      <c r="AW216" s="227">
        <v>0</v>
      </c>
      <c r="AX216" s="392">
        <f t="shared" si="77"/>
        <v>0</v>
      </c>
      <c r="AY216" s="166" t="s">
        <v>1226</v>
      </c>
      <c r="AZ216" s="392">
        <f t="shared" si="78"/>
        <v>0</v>
      </c>
      <c r="BA216" s="239" t="s">
        <v>1226</v>
      </c>
      <c r="BB216" s="341">
        <v>0</v>
      </c>
      <c r="BC216" s="227">
        <v>0</v>
      </c>
      <c r="BD216" s="392">
        <f t="shared" si="79"/>
        <v>0</v>
      </c>
      <c r="BE216" s="166" t="s">
        <v>1226</v>
      </c>
      <c r="BF216" s="392">
        <f t="shared" si="80"/>
        <v>0</v>
      </c>
      <c r="BG216" s="166" t="s">
        <v>1226</v>
      </c>
      <c r="BH216" s="392">
        <f t="shared" si="83"/>
        <v>0</v>
      </c>
      <c r="BI216" s="166" t="s">
        <v>1226</v>
      </c>
      <c r="BJ216" s="164">
        <f t="shared" si="84"/>
        <v>0</v>
      </c>
      <c r="BK216" s="166" t="s">
        <v>1226</v>
      </c>
      <c r="BL216" s="392">
        <f t="shared" si="81"/>
        <v>0</v>
      </c>
      <c r="BM216" s="166" t="s">
        <v>1226</v>
      </c>
      <c r="BN216" s="392">
        <f t="shared" si="82"/>
        <v>0</v>
      </c>
      <c r="BO216" s="166" t="s">
        <v>1226</v>
      </c>
      <c r="BP216" s="249"/>
      <c r="BQ216" s="239"/>
      <c r="BR216" s="153">
        <v>0</v>
      </c>
      <c r="BS216" s="227">
        <v>0</v>
      </c>
      <c r="BT216" s="244"/>
      <c r="BU216" s="245"/>
      <c r="BV216" s="246"/>
      <c r="BW216" s="245"/>
      <c r="BX216" s="245"/>
      <c r="BY216" s="245"/>
      <c r="BZ216" s="246"/>
      <c r="CA216" s="245"/>
      <c r="CB216" s="246"/>
      <c r="CC216" s="245"/>
      <c r="CD216" s="246"/>
      <c r="CE216" s="245"/>
      <c r="CF216" s="246"/>
      <c r="CG216" s="245"/>
      <c r="CH216" s="246"/>
      <c r="CI216" s="247" t="s">
        <v>153</v>
      </c>
      <c r="CJ216" s="235"/>
      <c r="CK216" s="235"/>
      <c r="CM216" s="237"/>
    </row>
    <row r="217" spans="1:91" ht="16.5">
      <c r="A217" t="s">
        <v>2533</v>
      </c>
      <c r="B217" s="213">
        <v>10123</v>
      </c>
      <c r="D217" s="213" t="s">
        <v>864</v>
      </c>
      <c r="E217" s="213" t="s">
        <v>819</v>
      </c>
      <c r="G217" s="219" t="s">
        <v>195</v>
      </c>
      <c r="H217" s="390" t="s">
        <v>2067</v>
      </c>
      <c r="I217" s="223">
        <v>0</v>
      </c>
      <c r="J217" s="224">
        <v>0</v>
      </c>
      <c r="K217" s="164">
        <f>+I217</f>
        <v>0</v>
      </c>
      <c r="L217" s="166" t="s">
        <v>1226</v>
      </c>
      <c r="M217" s="222">
        <v>0</v>
      </c>
      <c r="N217" s="224">
        <v>0</v>
      </c>
      <c r="O217" s="392">
        <f>+M217</f>
        <v>0</v>
      </c>
      <c r="P217" s="166" t="s">
        <v>1226</v>
      </c>
      <c r="Q217" s="392">
        <f>+O217</f>
        <v>0</v>
      </c>
      <c r="R217" s="166" t="s">
        <v>1226</v>
      </c>
      <c r="S217" s="222">
        <v>0</v>
      </c>
      <c r="T217" s="224">
        <v>0</v>
      </c>
      <c r="U217" s="185">
        <f>+W217</f>
        <v>5</v>
      </c>
      <c r="V217" s="185" t="s">
        <v>1226</v>
      </c>
      <c r="W217" s="222">
        <v>5</v>
      </c>
      <c r="X217" s="224">
        <v>0</v>
      </c>
      <c r="Y217" s="222">
        <v>5</v>
      </c>
      <c r="Z217" s="224">
        <v>0</v>
      </c>
      <c r="AA217" s="392">
        <f t="shared" ref="AA217:AA223" si="85">+Y217</f>
        <v>5</v>
      </c>
      <c r="AB217" s="164" t="s">
        <v>1226</v>
      </c>
      <c r="AC217" s="437">
        <v>8</v>
      </c>
      <c r="AD217" s="438">
        <v>0</v>
      </c>
      <c r="AE217" s="222">
        <v>3</v>
      </c>
      <c r="AF217" s="224">
        <v>0</v>
      </c>
      <c r="AG217" s="392">
        <f>+AI217</f>
        <v>5</v>
      </c>
      <c r="AH217" s="166" t="s">
        <v>1226</v>
      </c>
      <c r="AI217" s="392">
        <v>5</v>
      </c>
      <c r="AJ217" s="166" t="s">
        <v>1226</v>
      </c>
      <c r="AK217" s="243"/>
      <c r="AL217" s="222">
        <v>9</v>
      </c>
      <c r="AM217" s="223">
        <v>0</v>
      </c>
      <c r="AN217" s="222">
        <v>9</v>
      </c>
      <c r="AO217" s="223">
        <v>0</v>
      </c>
      <c r="AP217" s="222">
        <v>7</v>
      </c>
      <c r="AQ217" s="224">
        <v>0</v>
      </c>
      <c r="AR217" s="226">
        <v>0</v>
      </c>
      <c r="AS217" s="227">
        <v>0</v>
      </c>
      <c r="AT217" s="164">
        <v>0</v>
      </c>
      <c r="AU217" s="166" t="s">
        <v>1226</v>
      </c>
      <c r="AV217" s="226">
        <v>0</v>
      </c>
      <c r="AW217" s="227">
        <v>0</v>
      </c>
      <c r="AX217" s="392">
        <v>0</v>
      </c>
      <c r="AY217" s="166" t="s">
        <v>1226</v>
      </c>
      <c r="AZ217" s="392">
        <v>0</v>
      </c>
      <c r="BA217" s="166" t="s">
        <v>1226</v>
      </c>
      <c r="BB217" s="341">
        <v>1</v>
      </c>
      <c r="BC217" s="227">
        <v>0</v>
      </c>
      <c r="BD217" s="392">
        <v>0</v>
      </c>
      <c r="BE217" s="166" t="s">
        <v>1226</v>
      </c>
      <c r="BF217" s="392">
        <v>0</v>
      </c>
      <c r="BG217" s="166" t="s">
        <v>1226</v>
      </c>
      <c r="BH217" s="392">
        <v>0</v>
      </c>
      <c r="BI217" s="166" t="s">
        <v>1226</v>
      </c>
      <c r="BJ217" s="226">
        <v>0</v>
      </c>
      <c r="BK217" s="227">
        <v>0</v>
      </c>
      <c r="BL217" s="392">
        <f t="shared" si="81"/>
        <v>0</v>
      </c>
      <c r="BM217" s="166" t="s">
        <v>1226</v>
      </c>
      <c r="BN217" s="392">
        <f t="shared" si="82"/>
        <v>0</v>
      </c>
      <c r="BO217" s="166" t="s">
        <v>1226</v>
      </c>
      <c r="BP217" s="249"/>
      <c r="BQ217" s="239"/>
      <c r="BR217" s="249"/>
      <c r="BS217" s="239"/>
      <c r="BT217" s="244"/>
      <c r="BU217" s="245"/>
      <c r="BV217" s="246"/>
      <c r="BW217" s="245"/>
      <c r="BX217" s="245"/>
      <c r="BY217" s="245"/>
      <c r="BZ217" s="246"/>
      <c r="CA217" s="245"/>
      <c r="CB217" s="246"/>
      <c r="CC217" s="245"/>
      <c r="CD217" s="246"/>
      <c r="CE217" s="245"/>
      <c r="CF217" s="246"/>
      <c r="CG217" s="245"/>
      <c r="CH217" s="246"/>
      <c r="CI217" s="247" t="s">
        <v>783</v>
      </c>
      <c r="CJ217" s="235" t="s">
        <v>420</v>
      </c>
      <c r="CK217" s="235" t="s">
        <v>784</v>
      </c>
      <c r="CM217" s="237">
        <f>MAX(I217:AJ217)</f>
        <v>8</v>
      </c>
    </row>
    <row r="218" spans="1:91" ht="16.5">
      <c r="A218" t="s">
        <v>2533</v>
      </c>
      <c r="B218" s="213">
        <v>10155</v>
      </c>
      <c r="D218" s="213" t="s">
        <v>864</v>
      </c>
      <c r="E218" s="213" t="s">
        <v>819</v>
      </c>
      <c r="G218" s="219" t="s">
        <v>195</v>
      </c>
      <c r="H218" s="390" t="s">
        <v>2058</v>
      </c>
      <c r="I218" s="223">
        <v>0</v>
      </c>
      <c r="J218" s="224">
        <v>0</v>
      </c>
      <c r="K218" s="392">
        <f>+I218</f>
        <v>0</v>
      </c>
      <c r="L218" s="166" t="s">
        <v>1226</v>
      </c>
      <c r="M218" s="222">
        <v>0</v>
      </c>
      <c r="N218" s="224">
        <v>0</v>
      </c>
      <c r="O218" s="392">
        <f>+M218</f>
        <v>0</v>
      </c>
      <c r="P218" s="166" t="s">
        <v>1226</v>
      </c>
      <c r="Q218" s="392">
        <f>+O218</f>
        <v>0</v>
      </c>
      <c r="R218" s="166" t="s">
        <v>1226</v>
      </c>
      <c r="S218" s="222">
        <v>0</v>
      </c>
      <c r="T218" s="224">
        <v>0</v>
      </c>
      <c r="U218" s="185">
        <f>+W218</f>
        <v>0</v>
      </c>
      <c r="V218" s="185" t="s">
        <v>1226</v>
      </c>
      <c r="W218" s="222">
        <v>0</v>
      </c>
      <c r="X218" s="224">
        <v>0</v>
      </c>
      <c r="Y218" s="222">
        <v>0</v>
      </c>
      <c r="Z218" s="224">
        <v>0</v>
      </c>
      <c r="AA218" s="392">
        <f t="shared" si="85"/>
        <v>0</v>
      </c>
      <c r="AB218" s="164" t="s">
        <v>1226</v>
      </c>
      <c r="AC218" s="437">
        <v>0</v>
      </c>
      <c r="AD218" s="438">
        <v>0</v>
      </c>
      <c r="AE218" s="222">
        <v>0</v>
      </c>
      <c r="AF218" s="224">
        <v>0</v>
      </c>
      <c r="AG218" s="392">
        <f>+AI218</f>
        <v>12</v>
      </c>
      <c r="AH218" s="166" t="s">
        <v>1226</v>
      </c>
      <c r="AI218" s="392">
        <v>12</v>
      </c>
      <c r="AJ218" s="166" t="s">
        <v>1226</v>
      </c>
      <c r="AK218" s="243"/>
      <c r="AL218" s="222">
        <v>22</v>
      </c>
      <c r="AM218" s="223">
        <v>0</v>
      </c>
      <c r="AN218" s="222">
        <v>23</v>
      </c>
      <c r="AO218" s="224">
        <v>0</v>
      </c>
      <c r="AP218" s="222">
        <v>25</v>
      </c>
      <c r="AQ218" s="224">
        <v>0</v>
      </c>
      <c r="AR218" s="226">
        <v>24</v>
      </c>
      <c r="AS218" s="227">
        <v>0</v>
      </c>
      <c r="AT218" s="164">
        <f>+AV218</f>
        <v>24</v>
      </c>
      <c r="AU218" s="166" t="s">
        <v>1226</v>
      </c>
      <c r="AV218" s="226">
        <v>24</v>
      </c>
      <c r="AW218" s="227">
        <v>0</v>
      </c>
      <c r="AX218" s="392">
        <f>+AZ218</f>
        <v>23</v>
      </c>
      <c r="AY218" s="166" t="s">
        <v>1226</v>
      </c>
      <c r="AZ218" s="392">
        <f>+BB218</f>
        <v>23</v>
      </c>
      <c r="BA218" s="166" t="s">
        <v>1226</v>
      </c>
      <c r="BB218" s="341">
        <v>23</v>
      </c>
      <c r="BC218" s="227">
        <v>0</v>
      </c>
      <c r="BD218" s="392">
        <f>+BB218</f>
        <v>23</v>
      </c>
      <c r="BE218" s="166" t="s">
        <v>1226</v>
      </c>
      <c r="BF218" s="164">
        <f>+BD218</f>
        <v>23</v>
      </c>
      <c r="BG218" s="166" t="s">
        <v>1226</v>
      </c>
      <c r="BH218" s="392">
        <f>+BF218</f>
        <v>23</v>
      </c>
      <c r="BI218" s="166" t="s">
        <v>1226</v>
      </c>
      <c r="BJ218" s="164">
        <f>+BH218</f>
        <v>23</v>
      </c>
      <c r="BK218" s="166" t="s">
        <v>1226</v>
      </c>
      <c r="BL218" s="392">
        <f t="shared" si="81"/>
        <v>23</v>
      </c>
      <c r="BM218" s="166" t="s">
        <v>1226</v>
      </c>
      <c r="BN218" s="392">
        <f t="shared" si="82"/>
        <v>23</v>
      </c>
      <c r="BO218" s="166" t="s">
        <v>1226</v>
      </c>
      <c r="BP218" s="249"/>
      <c r="BQ218" s="239"/>
      <c r="BR218" s="249"/>
      <c r="BS218" s="239"/>
      <c r="BT218" s="244"/>
      <c r="BU218" s="245"/>
      <c r="BV218" s="246"/>
      <c r="BW218" s="245"/>
      <c r="BX218" s="245"/>
      <c r="BY218" s="245"/>
      <c r="BZ218" s="246"/>
      <c r="CA218" s="245"/>
      <c r="CB218" s="246"/>
      <c r="CC218" s="245"/>
      <c r="CD218" s="246"/>
      <c r="CE218" s="245"/>
      <c r="CF218" s="246"/>
      <c r="CG218" s="245"/>
      <c r="CH218" s="246"/>
      <c r="CI218" s="233" t="s">
        <v>52</v>
      </c>
      <c r="CJ218" s="248"/>
      <c r="CK218" s="235"/>
      <c r="CM218" s="237">
        <f>MAX(I218:AJ218)</f>
        <v>12</v>
      </c>
    </row>
    <row r="219" spans="1:91" ht="16.5">
      <c r="A219" t="s">
        <v>2533</v>
      </c>
      <c r="B219" s="213">
        <v>10071</v>
      </c>
      <c r="D219" s="213" t="s">
        <v>864</v>
      </c>
      <c r="E219" s="213" t="s">
        <v>819</v>
      </c>
      <c r="G219" s="219" t="s">
        <v>195</v>
      </c>
      <c r="H219" s="390" t="s">
        <v>2250</v>
      </c>
      <c r="I219" s="223">
        <v>0</v>
      </c>
      <c r="J219" s="224">
        <v>0</v>
      </c>
      <c r="K219" s="222">
        <v>0</v>
      </c>
      <c r="L219" s="224">
        <v>0</v>
      </c>
      <c r="M219" s="392">
        <f>+K219</f>
        <v>0</v>
      </c>
      <c r="N219" s="166" t="s">
        <v>1226</v>
      </c>
      <c r="O219" s="392">
        <f>+M219</f>
        <v>0</v>
      </c>
      <c r="P219" s="166" t="s">
        <v>1226</v>
      </c>
      <c r="Q219" s="392">
        <f>+O219</f>
        <v>0</v>
      </c>
      <c r="R219" s="164" t="s">
        <v>1226</v>
      </c>
      <c r="S219" s="222">
        <v>0</v>
      </c>
      <c r="T219" s="224">
        <v>0</v>
      </c>
      <c r="U219" s="164">
        <f>+S219</f>
        <v>0</v>
      </c>
      <c r="V219" s="164" t="s">
        <v>1226</v>
      </c>
      <c r="W219" s="222">
        <v>0</v>
      </c>
      <c r="X219" s="224">
        <v>0</v>
      </c>
      <c r="Y219" s="222">
        <v>0</v>
      </c>
      <c r="Z219" s="224">
        <v>0</v>
      </c>
      <c r="AA219" s="401">
        <f t="shared" si="85"/>
        <v>0</v>
      </c>
      <c r="AB219" s="164" t="s">
        <v>1226</v>
      </c>
      <c r="AC219" s="437">
        <v>0</v>
      </c>
      <c r="AD219" s="452">
        <v>0</v>
      </c>
      <c r="AE219" s="223">
        <v>0</v>
      </c>
      <c r="AF219" s="224">
        <v>0</v>
      </c>
      <c r="AG219" s="164">
        <f>+AI219</f>
        <v>0</v>
      </c>
      <c r="AH219" s="166" t="s">
        <v>1226</v>
      </c>
      <c r="AI219" s="222">
        <v>0</v>
      </c>
      <c r="AJ219" s="259">
        <v>0</v>
      </c>
      <c r="AK219" s="240"/>
      <c r="AL219" s="222">
        <v>0</v>
      </c>
      <c r="AM219" s="223">
        <v>0</v>
      </c>
      <c r="AN219" s="222">
        <v>0</v>
      </c>
      <c r="AO219" s="224">
        <v>0</v>
      </c>
      <c r="AP219" s="223">
        <v>0</v>
      </c>
      <c r="AQ219" s="224">
        <v>0</v>
      </c>
      <c r="AR219" s="223">
        <v>0</v>
      </c>
      <c r="AS219" s="224">
        <v>0</v>
      </c>
      <c r="AT219" s="164">
        <v>0</v>
      </c>
      <c r="AU219" s="166" t="s">
        <v>1226</v>
      </c>
      <c r="AV219" s="226">
        <v>0</v>
      </c>
      <c r="AW219" s="227">
        <v>0</v>
      </c>
      <c r="AX219" s="392">
        <v>0</v>
      </c>
      <c r="AY219" s="166" t="s">
        <v>1226</v>
      </c>
      <c r="AZ219" s="392">
        <v>0</v>
      </c>
      <c r="BA219" s="166" t="s">
        <v>1226</v>
      </c>
      <c r="BB219" s="341">
        <v>0</v>
      </c>
      <c r="BC219" s="227">
        <v>0</v>
      </c>
      <c r="BD219" s="392">
        <v>0</v>
      </c>
      <c r="BE219" s="166" t="s">
        <v>1226</v>
      </c>
      <c r="BF219" s="392">
        <v>0</v>
      </c>
      <c r="BG219" s="166" t="s">
        <v>1226</v>
      </c>
      <c r="BH219" s="392">
        <v>0</v>
      </c>
      <c r="BI219" s="166" t="s">
        <v>1226</v>
      </c>
      <c r="BJ219" s="226">
        <v>0</v>
      </c>
      <c r="BK219" s="227">
        <v>0</v>
      </c>
      <c r="BL219" s="392">
        <f t="shared" si="81"/>
        <v>0</v>
      </c>
      <c r="BM219" s="166" t="s">
        <v>1226</v>
      </c>
      <c r="BN219" s="392">
        <f t="shared" si="82"/>
        <v>0</v>
      </c>
      <c r="BO219" s="166" t="s">
        <v>1226</v>
      </c>
      <c r="BP219" s="249"/>
      <c r="BQ219" s="239"/>
      <c r="BR219" s="153">
        <v>0</v>
      </c>
      <c r="BS219" s="227">
        <v>0</v>
      </c>
      <c r="BT219" s="228"/>
      <c r="BU219" s="231"/>
      <c r="BV219" s="232"/>
      <c r="BW219" s="231"/>
      <c r="BX219" s="231"/>
      <c r="BY219" s="231"/>
      <c r="BZ219" s="232"/>
      <c r="CA219" s="231"/>
      <c r="CB219" s="232"/>
      <c r="CC219" s="231"/>
      <c r="CD219" s="232"/>
      <c r="CE219" s="231"/>
      <c r="CF219" s="232"/>
      <c r="CG219" s="231"/>
      <c r="CH219" s="232"/>
      <c r="CI219" s="247" t="s">
        <v>150</v>
      </c>
      <c r="CJ219" s="235"/>
      <c r="CK219" s="235"/>
    </row>
    <row r="220" spans="1:91" ht="16.5">
      <c r="A220" t="s">
        <v>2533</v>
      </c>
      <c r="B220" s="213">
        <v>10084</v>
      </c>
      <c r="D220" s="213" t="s">
        <v>864</v>
      </c>
      <c r="E220" s="213" t="s">
        <v>819</v>
      </c>
      <c r="G220" s="219" t="s">
        <v>195</v>
      </c>
      <c r="H220" s="390" t="s">
        <v>2059</v>
      </c>
      <c r="I220" s="223">
        <v>5</v>
      </c>
      <c r="J220" s="224">
        <v>0</v>
      </c>
      <c r="K220" s="392">
        <f>+I220</f>
        <v>5</v>
      </c>
      <c r="L220" s="166" t="s">
        <v>1226</v>
      </c>
      <c r="M220" s="222">
        <v>7</v>
      </c>
      <c r="N220" s="224">
        <v>0</v>
      </c>
      <c r="O220" s="392">
        <v>0</v>
      </c>
      <c r="P220" s="166" t="s">
        <v>1226</v>
      </c>
      <c r="Q220" s="392">
        <f>+O220</f>
        <v>0</v>
      </c>
      <c r="R220" s="164" t="s">
        <v>1226</v>
      </c>
      <c r="S220" s="222">
        <v>0</v>
      </c>
      <c r="T220" s="224">
        <v>0</v>
      </c>
      <c r="U220" s="185">
        <v>1</v>
      </c>
      <c r="V220" s="185" t="s">
        <v>1226</v>
      </c>
      <c r="W220" s="222">
        <v>3</v>
      </c>
      <c r="X220" s="224">
        <v>0</v>
      </c>
      <c r="Y220" s="222">
        <v>2</v>
      </c>
      <c r="Z220" s="224">
        <v>0</v>
      </c>
      <c r="AA220" s="392">
        <f t="shared" si="85"/>
        <v>2</v>
      </c>
      <c r="AB220" s="164" t="s">
        <v>1226</v>
      </c>
      <c r="AC220" s="437">
        <v>4</v>
      </c>
      <c r="AD220" s="438">
        <v>0</v>
      </c>
      <c r="AE220" s="223">
        <v>1</v>
      </c>
      <c r="AF220" s="224"/>
      <c r="AG220" s="164">
        <f>+AI220</f>
        <v>1</v>
      </c>
      <c r="AH220" s="166" t="s">
        <v>1226</v>
      </c>
      <c r="AI220" s="164">
        <f>+AL220</f>
        <v>1</v>
      </c>
      <c r="AJ220" s="166" t="s">
        <v>1226</v>
      </c>
      <c r="AK220" s="243"/>
      <c r="AL220" s="222">
        <v>1</v>
      </c>
      <c r="AM220" s="223"/>
      <c r="AN220" s="222">
        <v>2</v>
      </c>
      <c r="AO220" s="224">
        <v>1</v>
      </c>
      <c r="AP220" s="223">
        <v>0</v>
      </c>
      <c r="AQ220" s="224">
        <v>1</v>
      </c>
      <c r="AR220" s="226">
        <v>0</v>
      </c>
      <c r="AS220" s="227">
        <v>1</v>
      </c>
      <c r="AT220" s="164" t="s">
        <v>1226</v>
      </c>
      <c r="AU220" s="166">
        <f>+AW220</f>
        <v>1</v>
      </c>
      <c r="AV220" s="226">
        <v>4</v>
      </c>
      <c r="AW220" s="227">
        <v>1</v>
      </c>
      <c r="AX220" s="392">
        <f>+AZ220</f>
        <v>2</v>
      </c>
      <c r="AY220" s="166">
        <f>+BA220</f>
        <v>1</v>
      </c>
      <c r="AZ220" s="392">
        <f>+BB220</f>
        <v>2</v>
      </c>
      <c r="BA220" s="166">
        <f>+BC220</f>
        <v>1</v>
      </c>
      <c r="BB220" s="341">
        <v>2</v>
      </c>
      <c r="BC220" s="227">
        <v>1</v>
      </c>
      <c r="BD220" s="392">
        <f t="shared" ref="BD220:BK220" si="86">+BB220</f>
        <v>2</v>
      </c>
      <c r="BE220" s="21">
        <f t="shared" si="86"/>
        <v>1</v>
      </c>
      <c r="BF220" s="392">
        <f t="shared" si="86"/>
        <v>2</v>
      </c>
      <c r="BG220" s="21">
        <f t="shared" si="86"/>
        <v>1</v>
      </c>
      <c r="BH220" s="164">
        <f t="shared" si="86"/>
        <v>2</v>
      </c>
      <c r="BI220" s="21">
        <f t="shared" si="86"/>
        <v>1</v>
      </c>
      <c r="BJ220" s="164">
        <f t="shared" si="86"/>
        <v>2</v>
      </c>
      <c r="BK220" s="21">
        <f t="shared" si="86"/>
        <v>1</v>
      </c>
      <c r="BL220" s="392">
        <f t="shared" si="81"/>
        <v>2</v>
      </c>
      <c r="BM220" s="166" t="s">
        <v>1226</v>
      </c>
      <c r="BN220" s="392">
        <f t="shared" si="82"/>
        <v>2</v>
      </c>
      <c r="BO220" s="166" t="s">
        <v>1226</v>
      </c>
      <c r="BP220" s="22"/>
      <c r="BQ220" s="21"/>
      <c r="BR220" s="22"/>
      <c r="BS220" s="21"/>
      <c r="BT220" s="244"/>
      <c r="BU220" s="245"/>
      <c r="BV220" s="246"/>
      <c r="BW220" s="245"/>
      <c r="BX220" s="245"/>
      <c r="BY220" s="245"/>
      <c r="BZ220" s="246"/>
      <c r="CA220" s="245"/>
      <c r="CB220" s="246"/>
      <c r="CC220" s="245"/>
      <c r="CD220" s="246"/>
      <c r="CE220" s="245"/>
      <c r="CF220" s="246"/>
      <c r="CG220" s="245"/>
      <c r="CH220" s="246"/>
      <c r="CI220" s="103" t="s">
        <v>150</v>
      </c>
      <c r="CJ220" s="235" t="s">
        <v>419</v>
      </c>
      <c r="CK220" s="235"/>
      <c r="CM220" s="237">
        <f>MAX(I220:AJ220)</f>
        <v>7</v>
      </c>
    </row>
    <row r="221" spans="1:91" ht="16.5">
      <c r="A221" t="s">
        <v>2533</v>
      </c>
      <c r="B221" s="61" t="s">
        <v>1592</v>
      </c>
      <c r="D221" s="213" t="s">
        <v>2400</v>
      </c>
      <c r="E221" t="s">
        <v>819</v>
      </c>
      <c r="F221"/>
      <c r="G221" s="219" t="s">
        <v>195</v>
      </c>
      <c r="H221" s="390" t="s">
        <v>2506</v>
      </c>
      <c r="I221" s="223">
        <v>0</v>
      </c>
      <c r="J221" s="224">
        <v>0</v>
      </c>
      <c r="K221" s="392">
        <f>+I221</f>
        <v>0</v>
      </c>
      <c r="L221" s="166" t="s">
        <v>1226</v>
      </c>
      <c r="M221" s="222">
        <v>0</v>
      </c>
      <c r="N221" s="224">
        <v>0</v>
      </c>
      <c r="O221" s="181">
        <f>+Q221</f>
        <v>0</v>
      </c>
      <c r="P221" s="426" t="s">
        <v>1226</v>
      </c>
      <c r="Q221" s="181">
        <f>+S221</f>
        <v>0</v>
      </c>
      <c r="R221" s="185" t="s">
        <v>1226</v>
      </c>
      <c r="S221" s="222">
        <v>0</v>
      </c>
      <c r="T221" s="224">
        <v>0</v>
      </c>
      <c r="U221" s="164">
        <f>+S221</f>
        <v>0</v>
      </c>
      <c r="V221" s="164" t="s">
        <v>1226</v>
      </c>
      <c r="W221" s="222">
        <v>0</v>
      </c>
      <c r="X221" s="224">
        <v>0</v>
      </c>
      <c r="Y221" s="222">
        <v>0</v>
      </c>
      <c r="Z221" s="224">
        <v>0</v>
      </c>
      <c r="AA221" s="392">
        <f t="shared" si="85"/>
        <v>0</v>
      </c>
      <c r="AB221" s="164" t="s">
        <v>1226</v>
      </c>
      <c r="AC221" s="437">
        <v>0</v>
      </c>
      <c r="AD221" s="438">
        <v>0</v>
      </c>
      <c r="AE221" s="236">
        <f>+AC221</f>
        <v>0</v>
      </c>
      <c r="AF221" s="239" t="s">
        <v>1226</v>
      </c>
      <c r="AG221" s="185">
        <f>+AE221</f>
        <v>0</v>
      </c>
      <c r="AH221" s="426" t="s">
        <v>1226</v>
      </c>
      <c r="AI221" s="392">
        <f>+AG221</f>
        <v>0</v>
      </c>
      <c r="AJ221" s="166" t="s">
        <v>1226</v>
      </c>
      <c r="AK221" s="243"/>
      <c r="AL221" s="222">
        <v>0</v>
      </c>
      <c r="AM221" s="223">
        <v>0</v>
      </c>
      <c r="AN221" s="392">
        <f>+AP221</f>
        <v>0</v>
      </c>
      <c r="AO221" s="166" t="s">
        <v>1226</v>
      </c>
      <c r="AP221" s="223">
        <v>0</v>
      </c>
      <c r="AQ221" s="224">
        <v>0</v>
      </c>
      <c r="AR221" s="226">
        <v>0</v>
      </c>
      <c r="AS221" s="227">
        <v>0</v>
      </c>
      <c r="AT221" s="164">
        <v>0</v>
      </c>
      <c r="AU221" s="166" t="s">
        <v>1226</v>
      </c>
      <c r="AV221" s="226">
        <v>0</v>
      </c>
      <c r="AW221" s="227">
        <v>0</v>
      </c>
      <c r="AX221" s="392">
        <f>+AV221</f>
        <v>0</v>
      </c>
      <c r="AY221" s="166" t="s">
        <v>1226</v>
      </c>
      <c r="AZ221" s="392">
        <f>+AX221</f>
        <v>0</v>
      </c>
      <c r="BA221" s="239" t="s">
        <v>1226</v>
      </c>
      <c r="BB221" s="341">
        <v>0</v>
      </c>
      <c r="BC221" s="227">
        <v>0</v>
      </c>
      <c r="BD221" s="392">
        <f t="shared" ref="BD221:BD236" si="87">+BB221</f>
        <v>0</v>
      </c>
      <c r="BE221" s="166" t="s">
        <v>1226</v>
      </c>
      <c r="BF221" s="392">
        <f>+BD221</f>
        <v>0</v>
      </c>
      <c r="BG221" s="166" t="s">
        <v>1226</v>
      </c>
      <c r="BH221" s="392">
        <f>+BF221</f>
        <v>0</v>
      </c>
      <c r="BI221" s="166" t="s">
        <v>1226</v>
      </c>
      <c r="BJ221" s="164">
        <f>+BH221</f>
        <v>0</v>
      </c>
      <c r="BK221" s="166" t="s">
        <v>1226</v>
      </c>
      <c r="BL221" s="392">
        <f t="shared" si="81"/>
        <v>0</v>
      </c>
      <c r="BM221" s="166" t="s">
        <v>1226</v>
      </c>
      <c r="BN221" s="392">
        <f t="shared" si="82"/>
        <v>0</v>
      </c>
      <c r="BO221" s="166" t="s">
        <v>1226</v>
      </c>
      <c r="BP221" s="249"/>
      <c r="BQ221" s="239"/>
      <c r="BR221" s="236">
        <f>+BN221</f>
        <v>0</v>
      </c>
      <c r="BS221" s="239" t="s">
        <v>1226</v>
      </c>
      <c r="BT221" s="244"/>
      <c r="BU221" s="245"/>
      <c r="BV221" s="246"/>
      <c r="BW221" s="245"/>
      <c r="BX221" s="245"/>
      <c r="BY221" s="245"/>
      <c r="BZ221" s="246"/>
      <c r="CA221" s="245"/>
      <c r="CB221" s="246"/>
      <c r="CC221" s="245"/>
      <c r="CD221" s="246"/>
      <c r="CE221" s="245"/>
      <c r="CF221" s="246"/>
      <c r="CG221" s="245"/>
      <c r="CH221" s="246"/>
      <c r="CI221" s="247" t="s">
        <v>150</v>
      </c>
      <c r="CJ221" s="235"/>
      <c r="CK221" s="235"/>
      <c r="CM221" s="237"/>
    </row>
    <row r="222" spans="1:91" ht="16.5">
      <c r="A222" t="s">
        <v>2533</v>
      </c>
      <c r="B222" s="61" t="s">
        <v>1610</v>
      </c>
      <c r="D222" s="213" t="s">
        <v>864</v>
      </c>
      <c r="E222" s="213" t="s">
        <v>819</v>
      </c>
      <c r="G222" s="219" t="s">
        <v>195</v>
      </c>
      <c r="H222" s="390" t="s">
        <v>2060</v>
      </c>
      <c r="I222" s="223">
        <v>11</v>
      </c>
      <c r="J222" s="223">
        <v>0</v>
      </c>
      <c r="K222" s="392">
        <f>+M222</f>
        <v>0</v>
      </c>
      <c r="L222" s="164" t="s">
        <v>1226</v>
      </c>
      <c r="M222" s="222">
        <v>0</v>
      </c>
      <c r="N222" s="224">
        <v>0</v>
      </c>
      <c r="O222" s="392">
        <v>0</v>
      </c>
      <c r="P222" s="166" t="s">
        <v>1226</v>
      </c>
      <c r="Q222" s="164">
        <f>+O222</f>
        <v>0</v>
      </c>
      <c r="R222" s="164" t="s">
        <v>1226</v>
      </c>
      <c r="S222" s="222">
        <v>0</v>
      </c>
      <c r="T222" s="224">
        <v>0</v>
      </c>
      <c r="U222" s="164">
        <f>+W222</f>
        <v>0</v>
      </c>
      <c r="V222" s="164" t="s">
        <v>1226</v>
      </c>
      <c r="W222" s="222">
        <v>0</v>
      </c>
      <c r="X222" s="224">
        <v>0</v>
      </c>
      <c r="Y222" s="222">
        <v>0</v>
      </c>
      <c r="Z222" s="224">
        <v>0</v>
      </c>
      <c r="AA222" s="392">
        <f t="shared" si="85"/>
        <v>0</v>
      </c>
      <c r="AB222" s="164" t="s">
        <v>1226</v>
      </c>
      <c r="AC222" s="437">
        <v>0</v>
      </c>
      <c r="AD222" s="438">
        <v>0</v>
      </c>
      <c r="AE222" s="222">
        <v>0</v>
      </c>
      <c r="AF222" s="224">
        <v>0</v>
      </c>
      <c r="AG222" s="164">
        <f>+AE222</f>
        <v>0</v>
      </c>
      <c r="AH222" s="166" t="s">
        <v>1226</v>
      </c>
      <c r="AI222" s="392">
        <v>0</v>
      </c>
      <c r="AJ222" s="166" t="s">
        <v>1226</v>
      </c>
      <c r="AK222" s="243"/>
      <c r="AL222" s="222" t="s">
        <v>52</v>
      </c>
      <c r="AM222" s="223">
        <v>0</v>
      </c>
      <c r="AN222" s="222" t="s">
        <v>52</v>
      </c>
      <c r="AO222" s="224">
        <v>0</v>
      </c>
      <c r="AP222" s="223" t="s">
        <v>52</v>
      </c>
      <c r="AQ222" s="224">
        <v>0</v>
      </c>
      <c r="AR222" s="223" t="s">
        <v>52</v>
      </c>
      <c r="AS222" s="227">
        <v>0</v>
      </c>
      <c r="AT222" s="164" t="str">
        <f>+AV222</f>
        <v>?</v>
      </c>
      <c r="AU222" s="166" t="s">
        <v>1226</v>
      </c>
      <c r="AV222" s="223" t="s">
        <v>52</v>
      </c>
      <c r="AW222" s="227">
        <v>0</v>
      </c>
      <c r="AX222" s="392">
        <v>0</v>
      </c>
      <c r="AY222" s="166" t="s">
        <v>1226</v>
      </c>
      <c r="AZ222" s="392">
        <v>0</v>
      </c>
      <c r="BA222" s="166" t="s">
        <v>1226</v>
      </c>
      <c r="BB222" s="341">
        <v>0</v>
      </c>
      <c r="BC222" s="227">
        <v>0</v>
      </c>
      <c r="BD222" s="392">
        <f t="shared" si="87"/>
        <v>0</v>
      </c>
      <c r="BE222" s="239" t="s">
        <v>1226</v>
      </c>
      <c r="BF222" s="392">
        <v>0</v>
      </c>
      <c r="BG222" s="166" t="s">
        <v>1226</v>
      </c>
      <c r="BH222" s="392">
        <v>0</v>
      </c>
      <c r="BI222" s="166" t="s">
        <v>1226</v>
      </c>
      <c r="BJ222" s="164">
        <v>0</v>
      </c>
      <c r="BK222" s="166" t="s">
        <v>1226</v>
      </c>
      <c r="BL222" s="392">
        <f t="shared" si="81"/>
        <v>0</v>
      </c>
      <c r="BM222" s="166" t="s">
        <v>1226</v>
      </c>
      <c r="BN222" s="392">
        <f t="shared" si="82"/>
        <v>0</v>
      </c>
      <c r="BO222" s="166" t="s">
        <v>1226</v>
      </c>
      <c r="BP222" s="249"/>
      <c r="BQ222" s="239"/>
      <c r="BR222" s="249"/>
      <c r="BS222" s="239"/>
      <c r="BT222" s="244"/>
      <c r="BU222" s="245"/>
      <c r="BV222" s="246"/>
      <c r="BW222" s="245"/>
      <c r="BX222" s="245"/>
      <c r="BY222" s="245"/>
      <c r="BZ222" s="246"/>
      <c r="CA222" s="245"/>
      <c r="CB222" s="246"/>
      <c r="CC222" s="245"/>
      <c r="CD222" s="246"/>
      <c r="CE222" s="245"/>
      <c r="CF222" s="246"/>
      <c r="CG222" s="245"/>
      <c r="CH222" s="246"/>
      <c r="CI222" s="16" t="s">
        <v>2061</v>
      </c>
      <c r="CM222" s="237">
        <f>MAX(I222:AJ222)</f>
        <v>11</v>
      </c>
    </row>
    <row r="223" spans="1:91" ht="16.5">
      <c r="A223" t="s">
        <v>2533</v>
      </c>
      <c r="B223" s="61" t="s">
        <v>1610</v>
      </c>
      <c r="D223" s="213" t="s">
        <v>864</v>
      </c>
      <c r="E223" s="213" t="s">
        <v>819</v>
      </c>
      <c r="G223" s="219" t="s">
        <v>195</v>
      </c>
      <c r="H223" s="390" t="s">
        <v>2064</v>
      </c>
      <c r="I223" s="223">
        <v>0</v>
      </c>
      <c r="J223" s="224">
        <v>0</v>
      </c>
      <c r="K223" s="238">
        <f>+I223</f>
        <v>0</v>
      </c>
      <c r="L223" s="239" t="s">
        <v>1226</v>
      </c>
      <c r="M223" s="222">
        <v>0</v>
      </c>
      <c r="N223" s="224">
        <v>2</v>
      </c>
      <c r="O223" s="181" t="s">
        <v>1226</v>
      </c>
      <c r="P223" s="426">
        <f>+N223</f>
        <v>2</v>
      </c>
      <c r="Q223" s="181" t="s">
        <v>1226</v>
      </c>
      <c r="R223" s="185">
        <f>+P223</f>
        <v>2</v>
      </c>
      <c r="S223" s="222">
        <v>0</v>
      </c>
      <c r="T223" s="224">
        <v>1</v>
      </c>
      <c r="U223" s="743" t="s">
        <v>1226</v>
      </c>
      <c r="V223" s="744">
        <v>3</v>
      </c>
      <c r="W223" s="223">
        <v>0</v>
      </c>
      <c r="X223" s="224">
        <v>0</v>
      </c>
      <c r="Y223" s="222">
        <v>0</v>
      </c>
      <c r="Z223" s="224">
        <v>0</v>
      </c>
      <c r="AA223" s="392">
        <f t="shared" si="85"/>
        <v>0</v>
      </c>
      <c r="AB223" s="164" t="s">
        <v>1226</v>
      </c>
      <c r="AC223" s="437">
        <v>0</v>
      </c>
      <c r="AD223" s="438">
        <v>0</v>
      </c>
      <c r="AE223" s="223">
        <v>0</v>
      </c>
      <c r="AF223" s="224">
        <v>0</v>
      </c>
      <c r="AG223" s="164">
        <f>+AE223</f>
        <v>0</v>
      </c>
      <c r="AH223" s="166" t="s">
        <v>1226</v>
      </c>
      <c r="AI223" s="392">
        <f>+AG223</f>
        <v>0</v>
      </c>
      <c r="AJ223" s="166" t="s">
        <v>1226</v>
      </c>
      <c r="AK223" s="243">
        <v>42216</v>
      </c>
      <c r="AL223" s="222">
        <v>0</v>
      </c>
      <c r="AM223" s="224">
        <v>0</v>
      </c>
      <c r="AN223" s="392">
        <v>0</v>
      </c>
      <c r="AO223" s="166" t="s">
        <v>1226</v>
      </c>
      <c r="AP223" s="223">
        <v>3</v>
      </c>
      <c r="AQ223" s="224">
        <v>0</v>
      </c>
      <c r="AR223" s="236">
        <f>+AT223</f>
        <v>2</v>
      </c>
      <c r="AS223" s="239" t="s">
        <v>1226</v>
      </c>
      <c r="AT223" s="164">
        <f>+AV223</f>
        <v>2</v>
      </c>
      <c r="AU223" s="166" t="s">
        <v>1226</v>
      </c>
      <c r="AV223" s="226">
        <v>2</v>
      </c>
      <c r="AW223" s="227">
        <v>0</v>
      </c>
      <c r="AX223" s="392">
        <f>+AV223</f>
        <v>2</v>
      </c>
      <c r="AY223" s="166" t="s">
        <v>1226</v>
      </c>
      <c r="AZ223" s="392">
        <f>+AX223</f>
        <v>2</v>
      </c>
      <c r="BA223" s="166" t="s">
        <v>1226</v>
      </c>
      <c r="BB223" s="341">
        <v>2</v>
      </c>
      <c r="BC223" s="227">
        <v>0</v>
      </c>
      <c r="BD223" s="392">
        <f t="shared" si="87"/>
        <v>2</v>
      </c>
      <c r="BE223" s="166" t="s">
        <v>1226</v>
      </c>
      <c r="BF223" s="392">
        <f>+BD223</f>
        <v>2</v>
      </c>
      <c r="BG223" s="166" t="s">
        <v>1226</v>
      </c>
      <c r="BH223" s="392">
        <f>+BF223</f>
        <v>2</v>
      </c>
      <c r="BI223" s="166" t="s">
        <v>1226</v>
      </c>
      <c r="BJ223" s="164">
        <f>+BH223</f>
        <v>2</v>
      </c>
      <c r="BK223" s="166" t="s">
        <v>1226</v>
      </c>
      <c r="BL223" s="392">
        <f t="shared" si="81"/>
        <v>2</v>
      </c>
      <c r="BM223" s="166" t="s">
        <v>1226</v>
      </c>
      <c r="BN223" s="392">
        <f t="shared" si="82"/>
        <v>2</v>
      </c>
      <c r="BO223" s="166" t="s">
        <v>1226</v>
      </c>
      <c r="BP223" s="249"/>
      <c r="BQ223" s="239"/>
      <c r="BR223" s="249"/>
      <c r="BS223" s="239"/>
      <c r="BT223" s="244"/>
      <c r="BU223" s="245"/>
      <c r="BV223" s="246"/>
      <c r="BW223" s="245"/>
      <c r="BX223" s="245"/>
      <c r="BY223" s="245"/>
      <c r="BZ223" s="246"/>
      <c r="CA223" s="245"/>
      <c r="CB223" s="246"/>
      <c r="CC223" s="245"/>
      <c r="CD223" s="246"/>
      <c r="CE223" s="245"/>
      <c r="CF223" s="246"/>
      <c r="CG223" s="245"/>
      <c r="CH223" s="246"/>
      <c r="CI223" s="247" t="s">
        <v>153</v>
      </c>
      <c r="CJ223" s="235"/>
      <c r="CK223" s="235"/>
      <c r="CM223" s="237">
        <f>MAX(I223:AJ223)</f>
        <v>3</v>
      </c>
    </row>
    <row r="224" spans="1:91" ht="16.5">
      <c r="A224" t="s">
        <v>2533</v>
      </c>
      <c r="B224" s="61" t="s">
        <v>1610</v>
      </c>
      <c r="D224" s="213" t="s">
        <v>864</v>
      </c>
      <c r="E224" s="213" t="s">
        <v>819</v>
      </c>
      <c r="G224" s="219" t="s">
        <v>195</v>
      </c>
      <c r="H224" s="390" t="s">
        <v>1697</v>
      </c>
      <c r="I224" s="223">
        <v>0</v>
      </c>
      <c r="J224" s="223">
        <v>0</v>
      </c>
      <c r="K224" s="392">
        <f>+M224</f>
        <v>0</v>
      </c>
      <c r="L224" s="166" t="s">
        <v>1226</v>
      </c>
      <c r="M224" s="222">
        <v>0</v>
      </c>
      <c r="N224" s="224">
        <v>0</v>
      </c>
      <c r="O224" s="185">
        <f>+Q224</f>
        <v>0</v>
      </c>
      <c r="P224" s="426" t="s">
        <v>1226</v>
      </c>
      <c r="Q224" s="185">
        <f>+S224</f>
        <v>0</v>
      </c>
      <c r="R224" s="185" t="s">
        <v>1226</v>
      </c>
      <c r="S224" s="255">
        <v>0</v>
      </c>
      <c r="T224" s="224">
        <v>0</v>
      </c>
      <c r="U224" s="185">
        <f t="shared" ref="U224:U229" si="88">+W224</f>
        <v>2</v>
      </c>
      <c r="V224" s="426" t="s">
        <v>1226</v>
      </c>
      <c r="W224" s="223">
        <v>2</v>
      </c>
      <c r="X224" s="224">
        <v>0</v>
      </c>
      <c r="Y224" s="392">
        <f>+AA224</f>
        <v>1</v>
      </c>
      <c r="Z224" s="166" t="s">
        <v>1226</v>
      </c>
      <c r="AA224" s="392">
        <f>+AC224</f>
        <v>1</v>
      </c>
      <c r="AB224" s="164" t="s">
        <v>1226</v>
      </c>
      <c r="AC224" s="437">
        <v>1</v>
      </c>
      <c r="AD224" s="438">
        <v>0</v>
      </c>
      <c r="AE224" s="185">
        <f>+AC224</f>
        <v>1</v>
      </c>
      <c r="AF224" s="426" t="s">
        <v>1226</v>
      </c>
      <c r="AG224" s="185">
        <f>+AE224</f>
        <v>1</v>
      </c>
      <c r="AH224" s="426" t="s">
        <v>1226</v>
      </c>
      <c r="AI224" s="181">
        <f>+AG224</f>
        <v>1</v>
      </c>
      <c r="AJ224" s="426" t="s">
        <v>1226</v>
      </c>
      <c r="AK224" s="243"/>
      <c r="AL224" s="222">
        <v>2</v>
      </c>
      <c r="AM224" s="224">
        <v>0</v>
      </c>
      <c r="AN224" s="392">
        <f t="shared" ref="AN224:AN232" si="89">+AP224</f>
        <v>0</v>
      </c>
      <c r="AO224" s="166" t="s">
        <v>1226</v>
      </c>
      <c r="AP224" s="223">
        <v>0</v>
      </c>
      <c r="AQ224" s="224">
        <v>0</v>
      </c>
      <c r="AR224" s="226">
        <v>0</v>
      </c>
      <c r="AS224" s="227">
        <v>0</v>
      </c>
      <c r="AT224" s="164">
        <v>0</v>
      </c>
      <c r="AU224" s="166" t="s">
        <v>1226</v>
      </c>
      <c r="AV224" s="226">
        <v>0</v>
      </c>
      <c r="AW224" s="227">
        <v>0</v>
      </c>
      <c r="AX224" s="392">
        <f>+AV224</f>
        <v>0</v>
      </c>
      <c r="AY224" s="166" t="s">
        <v>1226</v>
      </c>
      <c r="AZ224" s="392">
        <f>+AX224</f>
        <v>0</v>
      </c>
      <c r="BA224" s="166" t="s">
        <v>1226</v>
      </c>
      <c r="BB224" s="341">
        <v>0</v>
      </c>
      <c r="BC224" s="227">
        <v>0</v>
      </c>
      <c r="BD224" s="392">
        <f t="shared" si="87"/>
        <v>0</v>
      </c>
      <c r="BE224" s="166" t="s">
        <v>1226</v>
      </c>
      <c r="BF224" s="392">
        <f>+BD224</f>
        <v>0</v>
      </c>
      <c r="BG224" s="166" t="s">
        <v>1226</v>
      </c>
      <c r="BH224" s="392">
        <f>+BF224</f>
        <v>0</v>
      </c>
      <c r="BI224" s="166" t="s">
        <v>1226</v>
      </c>
      <c r="BJ224" s="164">
        <f>+BH224</f>
        <v>0</v>
      </c>
      <c r="BK224" s="166" t="s">
        <v>1226</v>
      </c>
      <c r="BL224" s="392">
        <f t="shared" si="81"/>
        <v>0</v>
      </c>
      <c r="BM224" s="166" t="s">
        <v>1226</v>
      </c>
      <c r="BN224" s="392">
        <f t="shared" si="82"/>
        <v>0</v>
      </c>
      <c r="BO224" s="166" t="s">
        <v>1226</v>
      </c>
      <c r="BP224" s="164"/>
      <c r="BQ224" s="166"/>
      <c r="BR224" s="249"/>
      <c r="BS224" s="239"/>
      <c r="BT224" s="244"/>
      <c r="BU224" s="245"/>
      <c r="BV224" s="246"/>
      <c r="BW224" s="245"/>
      <c r="BX224" s="245"/>
      <c r="BY224" s="245"/>
      <c r="BZ224" s="246"/>
      <c r="CA224" s="245"/>
      <c r="CB224" s="246"/>
      <c r="CC224" s="245"/>
      <c r="CD224" s="246"/>
      <c r="CE224" s="245"/>
      <c r="CF224" s="246"/>
      <c r="CG224" s="245"/>
      <c r="CH224" s="246"/>
      <c r="CI224" s="247" t="s">
        <v>150</v>
      </c>
      <c r="CJ224" s="256" t="s">
        <v>361</v>
      </c>
      <c r="CK224" s="235"/>
      <c r="CM224" s="237">
        <f>MAX(I224:AJ224)</f>
        <v>2</v>
      </c>
    </row>
    <row r="225" spans="1:91" ht="16.5">
      <c r="A225" t="s">
        <v>2533</v>
      </c>
      <c r="B225" s="61" t="s">
        <v>1610</v>
      </c>
      <c r="D225" s="213" t="s">
        <v>864</v>
      </c>
      <c r="E225" s="213" t="s">
        <v>819</v>
      </c>
      <c r="G225" s="219" t="s">
        <v>195</v>
      </c>
      <c r="H225" s="390" t="s">
        <v>1698</v>
      </c>
      <c r="I225" s="223">
        <v>0</v>
      </c>
      <c r="J225" s="223">
        <v>0</v>
      </c>
      <c r="K225" s="392">
        <f>+M225</f>
        <v>0</v>
      </c>
      <c r="L225" s="164" t="s">
        <v>1226</v>
      </c>
      <c r="M225" s="222">
        <v>0</v>
      </c>
      <c r="N225" s="224">
        <v>0</v>
      </c>
      <c r="O225" s="185">
        <f>+Q225</f>
        <v>0</v>
      </c>
      <c r="P225" s="426" t="s">
        <v>1226</v>
      </c>
      <c r="Q225" s="185">
        <f>+S225</f>
        <v>0</v>
      </c>
      <c r="R225" s="185" t="s">
        <v>1226</v>
      </c>
      <c r="S225" s="255">
        <v>0</v>
      </c>
      <c r="T225" s="224">
        <v>0</v>
      </c>
      <c r="U225" s="181">
        <f t="shared" si="88"/>
        <v>0</v>
      </c>
      <c r="V225" s="426" t="s">
        <v>1226</v>
      </c>
      <c r="W225" s="222">
        <v>0</v>
      </c>
      <c r="X225" s="224">
        <v>0</v>
      </c>
      <c r="Y225" s="392">
        <f>+AA225</f>
        <v>0</v>
      </c>
      <c r="Z225" s="166" t="s">
        <v>1226</v>
      </c>
      <c r="AA225" s="392">
        <f>+AC225</f>
        <v>0</v>
      </c>
      <c r="AB225" s="164" t="s">
        <v>1226</v>
      </c>
      <c r="AC225" s="437">
        <v>0</v>
      </c>
      <c r="AD225" s="438">
        <v>0</v>
      </c>
      <c r="AE225" s="238">
        <f>+AC225</f>
        <v>0</v>
      </c>
      <c r="AF225" s="239" t="s">
        <v>1226</v>
      </c>
      <c r="AG225" s="185">
        <f>+AE225</f>
        <v>0</v>
      </c>
      <c r="AH225" s="426" t="s">
        <v>1226</v>
      </c>
      <c r="AI225" s="181">
        <f>+AG225</f>
        <v>0</v>
      </c>
      <c r="AJ225" s="426" t="s">
        <v>1226</v>
      </c>
      <c r="AK225" s="360"/>
      <c r="AL225" s="222">
        <v>0</v>
      </c>
      <c r="AM225" s="224">
        <v>0</v>
      </c>
      <c r="AN225" s="392">
        <f t="shared" si="89"/>
        <v>2</v>
      </c>
      <c r="AO225" s="166" t="s">
        <v>1226</v>
      </c>
      <c r="AP225" s="223">
        <v>2</v>
      </c>
      <c r="AQ225" s="224">
        <v>0</v>
      </c>
      <c r="AR225" s="226">
        <v>0</v>
      </c>
      <c r="AS225" s="227">
        <v>0</v>
      </c>
      <c r="AT225" s="164">
        <v>0</v>
      </c>
      <c r="AU225" s="166" t="s">
        <v>1226</v>
      </c>
      <c r="AV225" s="226">
        <v>1</v>
      </c>
      <c r="AW225" s="227">
        <v>0</v>
      </c>
      <c r="AX225" s="392">
        <f>+AZ225</f>
        <v>0</v>
      </c>
      <c r="AY225" s="166" t="s">
        <v>1226</v>
      </c>
      <c r="AZ225" s="392">
        <f>+BB225</f>
        <v>0</v>
      </c>
      <c r="BA225" s="166" t="s">
        <v>1226</v>
      </c>
      <c r="BB225" s="341">
        <v>0</v>
      </c>
      <c r="BC225" s="227">
        <v>0</v>
      </c>
      <c r="BD225" s="392">
        <f t="shared" si="87"/>
        <v>0</v>
      </c>
      <c r="BE225" s="166" t="s">
        <v>1226</v>
      </c>
      <c r="BF225" s="392">
        <f>+BD225</f>
        <v>0</v>
      </c>
      <c r="BG225" s="166" t="s">
        <v>1226</v>
      </c>
      <c r="BH225" s="392">
        <f>+BF225</f>
        <v>0</v>
      </c>
      <c r="BI225" s="166" t="s">
        <v>1226</v>
      </c>
      <c r="BJ225" s="164">
        <f>+BH225</f>
        <v>0</v>
      </c>
      <c r="BK225" s="166" t="s">
        <v>1226</v>
      </c>
      <c r="BL225" s="392">
        <f t="shared" si="81"/>
        <v>0</v>
      </c>
      <c r="BM225" s="166" t="s">
        <v>1226</v>
      </c>
      <c r="BN225" s="392">
        <f t="shared" si="82"/>
        <v>0</v>
      </c>
      <c r="BO225" s="166" t="s">
        <v>1226</v>
      </c>
      <c r="BP225" s="164"/>
      <c r="BQ225" s="166"/>
      <c r="BR225" s="249"/>
      <c r="BS225" s="249"/>
      <c r="BT225" s="347"/>
      <c r="BU225" s="245"/>
      <c r="BV225" s="246"/>
      <c r="BW225" s="245"/>
      <c r="BX225" s="245"/>
      <c r="BY225" s="245"/>
      <c r="BZ225" s="246"/>
      <c r="CA225" s="245"/>
      <c r="CB225" s="246"/>
      <c r="CC225" s="245"/>
      <c r="CD225" s="245"/>
      <c r="CE225" s="245"/>
      <c r="CF225" s="245"/>
      <c r="CG225" s="245"/>
      <c r="CH225" s="245"/>
      <c r="CI225" s="247"/>
      <c r="CJ225" s="256"/>
      <c r="CK225" s="235"/>
      <c r="CM225" s="237">
        <f>MAX(I225:AJ225)</f>
        <v>0</v>
      </c>
    </row>
    <row r="226" spans="1:91" ht="16.5">
      <c r="A226" t="s">
        <v>2533</v>
      </c>
      <c r="B226" s="213">
        <v>10032</v>
      </c>
      <c r="D226" s="213" t="s">
        <v>864</v>
      </c>
      <c r="E226" s="213" t="s">
        <v>819</v>
      </c>
      <c r="G226" s="219" t="s">
        <v>195</v>
      </c>
      <c r="H226" s="390" t="s">
        <v>2062</v>
      </c>
      <c r="I226" s="223">
        <v>0</v>
      </c>
      <c r="J226" s="223">
        <v>0</v>
      </c>
      <c r="K226" s="392">
        <f>+M226</f>
        <v>0</v>
      </c>
      <c r="L226" s="166" t="s">
        <v>1226</v>
      </c>
      <c r="M226" s="223">
        <v>0</v>
      </c>
      <c r="N226" s="224">
        <v>0</v>
      </c>
      <c r="O226" s="185">
        <v>0</v>
      </c>
      <c r="P226" s="426" t="s">
        <v>1226</v>
      </c>
      <c r="Q226" s="185">
        <f>+S226</f>
        <v>1</v>
      </c>
      <c r="R226" s="185" t="s">
        <v>1226</v>
      </c>
      <c r="S226" s="222">
        <v>1</v>
      </c>
      <c r="T226" s="224">
        <v>0</v>
      </c>
      <c r="U226" s="164">
        <f t="shared" si="88"/>
        <v>1</v>
      </c>
      <c r="V226" s="164" t="s">
        <v>1226</v>
      </c>
      <c r="W226" s="222">
        <v>1</v>
      </c>
      <c r="X226" s="224">
        <v>0</v>
      </c>
      <c r="Y226" s="222">
        <v>1</v>
      </c>
      <c r="Z226" s="224">
        <v>0</v>
      </c>
      <c r="AA226" s="392">
        <f>+AC226</f>
        <v>1</v>
      </c>
      <c r="AB226" s="164" t="s">
        <v>1226</v>
      </c>
      <c r="AC226" s="437">
        <v>1</v>
      </c>
      <c r="AD226" s="438">
        <v>0</v>
      </c>
      <c r="AE226" s="252">
        <f>+AC226</f>
        <v>1</v>
      </c>
      <c r="AF226" s="423" t="s">
        <v>1226</v>
      </c>
      <c r="AG226" s="392">
        <v>0</v>
      </c>
      <c r="AH226" s="166" t="s">
        <v>1226</v>
      </c>
      <c r="AI226" s="392">
        <v>0</v>
      </c>
      <c r="AJ226" s="166" t="s">
        <v>1226</v>
      </c>
      <c r="AK226" s="243"/>
      <c r="AL226" s="222">
        <v>0</v>
      </c>
      <c r="AM226" s="249" t="s">
        <v>1226</v>
      </c>
      <c r="AN226" s="392">
        <f t="shared" si="89"/>
        <v>0</v>
      </c>
      <c r="AO226" s="166" t="s">
        <v>1226</v>
      </c>
      <c r="AP226" s="223">
        <v>0</v>
      </c>
      <c r="AQ226" s="224">
        <v>0</v>
      </c>
      <c r="AR226" s="226">
        <v>0</v>
      </c>
      <c r="AS226" s="227">
        <v>0</v>
      </c>
      <c r="AT226" s="164">
        <v>0</v>
      </c>
      <c r="AU226" s="166" t="s">
        <v>1226</v>
      </c>
      <c r="AV226" s="226">
        <v>0</v>
      </c>
      <c r="AW226" s="227">
        <v>0</v>
      </c>
      <c r="AX226" s="392">
        <f t="shared" ref="AX226:AX236" si="90">+AV226</f>
        <v>0</v>
      </c>
      <c r="AY226" s="166" t="s">
        <v>1226</v>
      </c>
      <c r="AZ226" s="392">
        <f t="shared" ref="AZ226:AZ236" si="91">+AX226</f>
        <v>0</v>
      </c>
      <c r="BA226" s="166" t="s">
        <v>1226</v>
      </c>
      <c r="BB226" s="341">
        <v>0</v>
      </c>
      <c r="BC226" s="227">
        <v>0</v>
      </c>
      <c r="BD226" s="392">
        <f t="shared" si="87"/>
        <v>0</v>
      </c>
      <c r="BE226" s="239" t="s">
        <v>1226</v>
      </c>
      <c r="BF226" s="392">
        <v>0</v>
      </c>
      <c r="BG226" s="166" t="s">
        <v>1226</v>
      </c>
      <c r="BH226" s="392">
        <v>0</v>
      </c>
      <c r="BI226" s="166" t="s">
        <v>1226</v>
      </c>
      <c r="BJ226" s="164">
        <v>0</v>
      </c>
      <c r="BK226" s="164" t="s">
        <v>1226</v>
      </c>
      <c r="BL226" s="392">
        <f t="shared" si="81"/>
        <v>0</v>
      </c>
      <c r="BM226" s="166" t="s">
        <v>1226</v>
      </c>
      <c r="BN226" s="392">
        <f t="shared" si="82"/>
        <v>0</v>
      </c>
      <c r="BO226" s="166" t="s">
        <v>1226</v>
      </c>
      <c r="BP226" s="249"/>
      <c r="BQ226" s="239"/>
      <c r="BR226" s="249"/>
      <c r="BS226" s="239"/>
      <c r="BT226" s="244"/>
      <c r="BU226" s="245"/>
      <c r="BV226" s="246"/>
      <c r="BW226" s="245"/>
      <c r="BX226" s="245"/>
      <c r="BY226" s="245"/>
      <c r="BZ226" s="246"/>
      <c r="CA226" s="245"/>
      <c r="CB226" s="246"/>
      <c r="CC226" s="245"/>
      <c r="CD226" s="246"/>
      <c r="CE226" s="245"/>
      <c r="CF226" s="246"/>
      <c r="CG226" s="245"/>
      <c r="CH226" s="246"/>
      <c r="CI226" s="247" t="s">
        <v>371</v>
      </c>
      <c r="CJ226" s="235" t="s">
        <v>417</v>
      </c>
      <c r="CK226" s="235"/>
      <c r="CM226" s="237">
        <f>MAX(I226:AJ226)</f>
        <v>1</v>
      </c>
    </row>
    <row r="227" spans="1:91" ht="16.5">
      <c r="A227" t="s">
        <v>2533</v>
      </c>
      <c r="B227" s="51">
        <v>10175</v>
      </c>
      <c r="D227" s="213" t="s">
        <v>864</v>
      </c>
      <c r="E227" s="213" t="s">
        <v>819</v>
      </c>
      <c r="G227" s="219" t="s">
        <v>195</v>
      </c>
      <c r="H227" s="390" t="s">
        <v>2243</v>
      </c>
      <c r="I227" s="223">
        <v>0</v>
      </c>
      <c r="J227" s="223">
        <v>0</v>
      </c>
      <c r="K227" s="392">
        <f>+I227</f>
        <v>0</v>
      </c>
      <c r="L227" s="166" t="s">
        <v>1226</v>
      </c>
      <c r="M227" s="223">
        <v>0</v>
      </c>
      <c r="N227" s="224">
        <v>0</v>
      </c>
      <c r="O227" s="185">
        <v>0</v>
      </c>
      <c r="P227" s="426" t="s">
        <v>1226</v>
      </c>
      <c r="Q227" s="185">
        <f>+O227</f>
        <v>0</v>
      </c>
      <c r="R227" s="185" t="s">
        <v>1226</v>
      </c>
      <c r="S227" s="222">
        <v>0</v>
      </c>
      <c r="T227" s="224">
        <v>0</v>
      </c>
      <c r="U227" s="392">
        <f t="shared" si="88"/>
        <v>0</v>
      </c>
      <c r="V227" s="166" t="s">
        <v>1226</v>
      </c>
      <c r="W227" s="222">
        <v>0</v>
      </c>
      <c r="X227" s="224">
        <v>0</v>
      </c>
      <c r="Y227" s="222">
        <v>0</v>
      </c>
      <c r="Z227" s="224">
        <v>0</v>
      </c>
      <c r="AA227" s="392">
        <f t="shared" ref="AA227:AA235" si="92">+Y227</f>
        <v>0</v>
      </c>
      <c r="AB227" s="164" t="s">
        <v>1226</v>
      </c>
      <c r="AC227" s="437">
        <v>0</v>
      </c>
      <c r="AD227" s="438">
        <v>0</v>
      </c>
      <c r="AE227" s="236">
        <f>+AC227</f>
        <v>0</v>
      </c>
      <c r="AF227" s="239" t="s">
        <v>1226</v>
      </c>
      <c r="AG227" s="164">
        <f t="shared" ref="AG227:AG236" si="93">+AE227</f>
        <v>0</v>
      </c>
      <c r="AH227" s="166" t="s">
        <v>1226</v>
      </c>
      <c r="AI227" s="222">
        <v>0</v>
      </c>
      <c r="AJ227" s="224">
        <v>0</v>
      </c>
      <c r="AK227" s="243"/>
      <c r="AL227" s="222">
        <v>0</v>
      </c>
      <c r="AM227" s="224">
        <v>0</v>
      </c>
      <c r="AN227" s="392">
        <f t="shared" si="89"/>
        <v>0</v>
      </c>
      <c r="AO227" s="166" t="s">
        <v>1226</v>
      </c>
      <c r="AP227" s="223">
        <v>0</v>
      </c>
      <c r="AQ227" s="224">
        <v>0</v>
      </c>
      <c r="AR227" s="236">
        <f>+AT227</f>
        <v>0</v>
      </c>
      <c r="AS227" s="239" t="s">
        <v>1226</v>
      </c>
      <c r="AT227" s="164">
        <f>+AV227</f>
        <v>0</v>
      </c>
      <c r="AU227" s="166" t="s">
        <v>1226</v>
      </c>
      <c r="AV227" s="226">
        <v>0</v>
      </c>
      <c r="AW227" s="227">
        <v>0</v>
      </c>
      <c r="AX227" s="392">
        <f t="shared" si="90"/>
        <v>0</v>
      </c>
      <c r="AY227" s="166" t="s">
        <v>1226</v>
      </c>
      <c r="AZ227" s="392">
        <f t="shared" si="91"/>
        <v>0</v>
      </c>
      <c r="BA227" s="166" t="s">
        <v>1226</v>
      </c>
      <c r="BB227" s="341">
        <v>0</v>
      </c>
      <c r="BC227" s="227">
        <v>0</v>
      </c>
      <c r="BD227" s="392">
        <f t="shared" si="87"/>
        <v>0</v>
      </c>
      <c r="BE227" s="166" t="s">
        <v>1226</v>
      </c>
      <c r="BF227" s="392">
        <f t="shared" ref="BF227:BF236" si="94">+BD227</f>
        <v>0</v>
      </c>
      <c r="BG227" s="166" t="s">
        <v>1226</v>
      </c>
      <c r="BH227" s="392">
        <f t="shared" ref="BH227:BH236" si="95">+BF227</f>
        <v>0</v>
      </c>
      <c r="BI227" s="166" t="s">
        <v>1226</v>
      </c>
      <c r="BJ227" s="164">
        <f t="shared" ref="BJ227:BJ232" si="96">+BH227</f>
        <v>0</v>
      </c>
      <c r="BK227" s="164" t="s">
        <v>1226</v>
      </c>
      <c r="BL227" s="392">
        <f t="shared" si="81"/>
        <v>0</v>
      </c>
      <c r="BM227" s="166" t="s">
        <v>1226</v>
      </c>
      <c r="BN227" s="392">
        <f t="shared" si="82"/>
        <v>0</v>
      </c>
      <c r="BO227" s="166" t="s">
        <v>1226</v>
      </c>
      <c r="BP227" s="249"/>
      <c r="BQ227" s="239"/>
      <c r="BR227" s="236">
        <f>+BN227</f>
        <v>0</v>
      </c>
      <c r="BS227" s="239" t="s">
        <v>1226</v>
      </c>
      <c r="BT227" s="244"/>
      <c r="BU227" s="245"/>
      <c r="BV227" s="246"/>
      <c r="BW227" s="245"/>
      <c r="BX227" s="245"/>
      <c r="BY227" s="245"/>
      <c r="BZ227" s="246"/>
      <c r="CA227" s="245"/>
      <c r="CB227" s="246"/>
      <c r="CC227" s="245"/>
      <c r="CD227" s="246"/>
      <c r="CE227" s="245"/>
      <c r="CF227" s="246"/>
      <c r="CG227" s="245"/>
      <c r="CH227" s="246"/>
      <c r="CI227" s="247" t="s">
        <v>150</v>
      </c>
      <c r="CJ227" s="235"/>
      <c r="CK227" s="235"/>
    </row>
    <row r="228" spans="1:91" ht="16.5">
      <c r="A228" t="s">
        <v>2533</v>
      </c>
      <c r="B228" s="213">
        <v>10089</v>
      </c>
      <c r="D228" s="213" t="s">
        <v>864</v>
      </c>
      <c r="E228" s="213" t="s">
        <v>819</v>
      </c>
      <c r="G228" s="219" t="s">
        <v>195</v>
      </c>
      <c r="H228" s="390" t="s">
        <v>2063</v>
      </c>
      <c r="I228" s="223">
        <v>0</v>
      </c>
      <c r="J228" s="224">
        <v>0</v>
      </c>
      <c r="K228" s="392">
        <f>+M228</f>
        <v>0</v>
      </c>
      <c r="L228" s="166" t="s">
        <v>1226</v>
      </c>
      <c r="M228" s="222">
        <v>0</v>
      </c>
      <c r="N228" s="224">
        <v>0</v>
      </c>
      <c r="O228" s="185">
        <v>0</v>
      </c>
      <c r="P228" s="426" t="s">
        <v>1226</v>
      </c>
      <c r="Q228" s="181">
        <f>+O228</f>
        <v>0</v>
      </c>
      <c r="R228" s="426" t="s">
        <v>1226</v>
      </c>
      <c r="S228" s="222">
        <v>0</v>
      </c>
      <c r="T228" s="224">
        <v>0</v>
      </c>
      <c r="U228" s="164">
        <f t="shared" si="88"/>
        <v>0</v>
      </c>
      <c r="V228" s="166" t="s">
        <v>1226</v>
      </c>
      <c r="W228" s="223">
        <v>0</v>
      </c>
      <c r="X228" s="223">
        <v>0</v>
      </c>
      <c r="Y228" s="222">
        <v>0</v>
      </c>
      <c r="Z228" s="224">
        <v>0</v>
      </c>
      <c r="AA228" s="392">
        <f t="shared" si="92"/>
        <v>0</v>
      </c>
      <c r="AB228" s="164" t="s">
        <v>1226</v>
      </c>
      <c r="AC228" s="437">
        <v>2</v>
      </c>
      <c r="AD228" s="438">
        <v>0</v>
      </c>
      <c r="AE228" s="223">
        <v>1</v>
      </c>
      <c r="AF228" s="224">
        <v>0</v>
      </c>
      <c r="AG228" s="164">
        <f t="shared" si="93"/>
        <v>1</v>
      </c>
      <c r="AH228" s="166" t="s">
        <v>1226</v>
      </c>
      <c r="AI228" s="392">
        <f>+AG228</f>
        <v>1</v>
      </c>
      <c r="AJ228" s="166" t="s">
        <v>1226</v>
      </c>
      <c r="AK228" s="243"/>
      <c r="AL228" s="222">
        <v>4</v>
      </c>
      <c r="AM228" s="223">
        <v>0</v>
      </c>
      <c r="AN228" s="392">
        <f t="shared" si="89"/>
        <v>3</v>
      </c>
      <c r="AO228" s="166" t="s">
        <v>1226</v>
      </c>
      <c r="AP228" s="223">
        <v>3</v>
      </c>
      <c r="AQ228" s="224">
        <v>0</v>
      </c>
      <c r="AR228" s="236">
        <f>+AP228</f>
        <v>3</v>
      </c>
      <c r="AS228" s="239" t="s">
        <v>1226</v>
      </c>
      <c r="AT228" s="164">
        <f>+AR228</f>
        <v>3</v>
      </c>
      <c r="AU228" s="166" t="s">
        <v>1226</v>
      </c>
      <c r="AV228" s="226">
        <v>5</v>
      </c>
      <c r="AW228" s="227">
        <v>0</v>
      </c>
      <c r="AX228" s="392">
        <f t="shared" si="90"/>
        <v>5</v>
      </c>
      <c r="AY228" s="166" t="s">
        <v>1226</v>
      </c>
      <c r="AZ228" s="392">
        <f t="shared" si="91"/>
        <v>5</v>
      </c>
      <c r="BA228" s="166" t="s">
        <v>1226</v>
      </c>
      <c r="BB228" s="341">
        <v>5</v>
      </c>
      <c r="BC228" s="227">
        <v>0</v>
      </c>
      <c r="BD228" s="392">
        <f t="shared" si="87"/>
        <v>5</v>
      </c>
      <c r="BE228" s="166" t="s">
        <v>1226</v>
      </c>
      <c r="BF228" s="392">
        <f t="shared" si="94"/>
        <v>5</v>
      </c>
      <c r="BG228" s="166" t="s">
        <v>1226</v>
      </c>
      <c r="BH228" s="392">
        <f t="shared" si="95"/>
        <v>5</v>
      </c>
      <c r="BI228" s="166" t="s">
        <v>1226</v>
      </c>
      <c r="BJ228" s="164">
        <f t="shared" si="96"/>
        <v>5</v>
      </c>
      <c r="BK228" s="166" t="s">
        <v>1226</v>
      </c>
      <c r="BL228" s="392">
        <f t="shared" si="81"/>
        <v>5</v>
      </c>
      <c r="BM228" s="166" t="s">
        <v>1226</v>
      </c>
      <c r="BN228" s="392">
        <f t="shared" si="82"/>
        <v>5</v>
      </c>
      <c r="BO228" s="166" t="s">
        <v>1226</v>
      </c>
      <c r="BP228" s="249"/>
      <c r="BQ228" s="239"/>
      <c r="BR228" s="249"/>
      <c r="BS228" s="239"/>
      <c r="BT228" s="244"/>
      <c r="BU228" s="245"/>
      <c r="BV228" s="246"/>
      <c r="BW228" s="245"/>
      <c r="BX228" s="245"/>
      <c r="BY228" s="245"/>
      <c r="BZ228" s="246"/>
      <c r="CA228" s="245"/>
      <c r="CB228" s="246"/>
      <c r="CC228" s="245"/>
      <c r="CD228" s="246"/>
      <c r="CE228" s="245"/>
      <c r="CF228" s="246"/>
      <c r="CG228" s="245"/>
      <c r="CH228" s="246"/>
      <c r="CI228" s="247" t="s">
        <v>150</v>
      </c>
      <c r="CJ228" s="235" t="s">
        <v>418</v>
      </c>
      <c r="CK228" s="235"/>
      <c r="CM228" s="237">
        <f>MAX(I228:AJ228)</f>
        <v>2</v>
      </c>
    </row>
    <row r="229" spans="1:91" ht="16.5">
      <c r="A229" t="s">
        <v>2533</v>
      </c>
      <c r="B229" s="51">
        <v>10091</v>
      </c>
      <c r="D229" s="213" t="s">
        <v>864</v>
      </c>
      <c r="E229" s="213" t="s">
        <v>819</v>
      </c>
      <c r="G229" s="219" t="s">
        <v>195</v>
      </c>
      <c r="H229" s="390" t="s">
        <v>2242</v>
      </c>
      <c r="I229" s="223">
        <v>0</v>
      </c>
      <c r="J229" s="224">
        <v>0</v>
      </c>
      <c r="K229" s="164">
        <f>+I229</f>
        <v>0</v>
      </c>
      <c r="L229" s="166" t="s">
        <v>1226</v>
      </c>
      <c r="M229" s="222">
        <v>0</v>
      </c>
      <c r="N229" s="224">
        <v>0</v>
      </c>
      <c r="O229" s="181">
        <v>0</v>
      </c>
      <c r="P229" s="426" t="s">
        <v>1226</v>
      </c>
      <c r="Q229" s="181">
        <f>+O229</f>
        <v>0</v>
      </c>
      <c r="R229" s="426" t="s">
        <v>1226</v>
      </c>
      <c r="S229" s="222">
        <v>0</v>
      </c>
      <c r="T229" s="224">
        <v>0</v>
      </c>
      <c r="U229" s="164">
        <f t="shared" si="88"/>
        <v>0</v>
      </c>
      <c r="V229" s="164" t="s">
        <v>1226</v>
      </c>
      <c r="W229" s="222">
        <v>0</v>
      </c>
      <c r="X229" s="224">
        <v>0</v>
      </c>
      <c r="Y229" s="222">
        <v>0</v>
      </c>
      <c r="Z229" s="224">
        <v>0</v>
      </c>
      <c r="AA229" s="392">
        <f t="shared" si="92"/>
        <v>0</v>
      </c>
      <c r="AB229" s="164" t="s">
        <v>1226</v>
      </c>
      <c r="AC229" s="437">
        <v>0</v>
      </c>
      <c r="AD229" s="438">
        <v>0</v>
      </c>
      <c r="AE229" s="223">
        <v>0</v>
      </c>
      <c r="AF229" s="224">
        <v>0</v>
      </c>
      <c r="AG229" s="392">
        <f t="shared" si="93"/>
        <v>0</v>
      </c>
      <c r="AH229" s="166" t="s">
        <v>1226</v>
      </c>
      <c r="AI229" s="392">
        <f>+AG229</f>
        <v>0</v>
      </c>
      <c r="AJ229" s="166" t="s">
        <v>1226</v>
      </c>
      <c r="AK229" s="243"/>
      <c r="AL229" s="222">
        <v>0</v>
      </c>
      <c r="AM229" s="223">
        <v>0</v>
      </c>
      <c r="AN229" s="392">
        <f t="shared" si="89"/>
        <v>0</v>
      </c>
      <c r="AO229" s="166" t="s">
        <v>1226</v>
      </c>
      <c r="AP229" s="222">
        <v>0</v>
      </c>
      <c r="AQ229" s="224">
        <v>0</v>
      </c>
      <c r="AR229" s="236">
        <f>+AT229</f>
        <v>0</v>
      </c>
      <c r="AS229" s="239" t="s">
        <v>1226</v>
      </c>
      <c r="AT229" s="164">
        <f>+AV229</f>
        <v>0</v>
      </c>
      <c r="AU229" s="166" t="s">
        <v>1226</v>
      </c>
      <c r="AV229" s="226">
        <v>0</v>
      </c>
      <c r="AW229" s="227">
        <v>0</v>
      </c>
      <c r="AX229" s="392">
        <f t="shared" si="90"/>
        <v>0</v>
      </c>
      <c r="AY229" s="166" t="s">
        <v>1226</v>
      </c>
      <c r="AZ229" s="392">
        <f t="shared" si="91"/>
        <v>0</v>
      </c>
      <c r="BA229" s="166" t="s">
        <v>1226</v>
      </c>
      <c r="BB229" s="341">
        <v>0</v>
      </c>
      <c r="BC229" s="227">
        <v>0</v>
      </c>
      <c r="BD229" s="392">
        <f t="shared" si="87"/>
        <v>0</v>
      </c>
      <c r="BE229" s="166" t="s">
        <v>1226</v>
      </c>
      <c r="BF229" s="392">
        <f t="shared" si="94"/>
        <v>0</v>
      </c>
      <c r="BG229" s="166" t="s">
        <v>1226</v>
      </c>
      <c r="BH229" s="392">
        <f t="shared" si="95"/>
        <v>0</v>
      </c>
      <c r="BI229" s="166" t="s">
        <v>1226</v>
      </c>
      <c r="BJ229" s="164">
        <f t="shared" si="96"/>
        <v>0</v>
      </c>
      <c r="BK229" s="166" t="s">
        <v>1226</v>
      </c>
      <c r="BL229" s="392">
        <f t="shared" si="81"/>
        <v>0</v>
      </c>
      <c r="BM229" s="166" t="s">
        <v>1226</v>
      </c>
      <c r="BN229" s="392">
        <f t="shared" si="82"/>
        <v>0</v>
      </c>
      <c r="BO229" s="166" t="s">
        <v>1226</v>
      </c>
      <c r="BP229" s="249"/>
      <c r="BQ229" s="239"/>
      <c r="BR229" s="236">
        <f>+BN229</f>
        <v>0</v>
      </c>
      <c r="BS229" s="239" t="s">
        <v>1226</v>
      </c>
      <c r="BT229" s="244"/>
      <c r="BU229" s="245"/>
      <c r="BV229" s="246"/>
      <c r="BW229" s="245"/>
      <c r="BX229" s="245"/>
      <c r="BY229" s="245"/>
      <c r="BZ229" s="246"/>
      <c r="CA229" s="245"/>
      <c r="CB229" s="246"/>
      <c r="CC229" s="245"/>
      <c r="CD229" s="246"/>
      <c r="CE229" s="245"/>
      <c r="CF229" s="246"/>
      <c r="CG229" s="245"/>
      <c r="CH229" s="246"/>
      <c r="CI229" s="103" t="s">
        <v>2561</v>
      </c>
      <c r="CJ229" s="235"/>
      <c r="CK229" s="235"/>
    </row>
    <row r="230" spans="1:91" ht="16.5">
      <c r="A230" t="s">
        <v>2533</v>
      </c>
      <c r="B230" s="712" t="s">
        <v>1592</v>
      </c>
      <c r="D230" s="213" t="s">
        <v>864</v>
      </c>
      <c r="E230" s="213" t="s">
        <v>819</v>
      </c>
      <c r="G230" s="219" t="s">
        <v>195</v>
      </c>
      <c r="H230" s="390" t="s">
        <v>2065</v>
      </c>
      <c r="I230" s="223">
        <v>1</v>
      </c>
      <c r="J230" s="224">
        <v>0</v>
      </c>
      <c r="K230" s="164">
        <f>+M230</f>
        <v>0</v>
      </c>
      <c r="L230" s="166" t="s">
        <v>1226</v>
      </c>
      <c r="M230" s="223">
        <v>0</v>
      </c>
      <c r="N230" s="224">
        <v>0</v>
      </c>
      <c r="O230" s="185">
        <f>+M230</f>
        <v>0</v>
      </c>
      <c r="P230" s="426" t="s">
        <v>1226</v>
      </c>
      <c r="Q230" s="185">
        <f>+O230</f>
        <v>0</v>
      </c>
      <c r="R230" s="426" t="s">
        <v>1226</v>
      </c>
      <c r="S230" s="236">
        <f>+Q230</f>
        <v>0</v>
      </c>
      <c r="T230" s="239" t="s">
        <v>1226</v>
      </c>
      <c r="U230" s="164">
        <f>+S230</f>
        <v>0</v>
      </c>
      <c r="V230" s="166" t="s">
        <v>1226</v>
      </c>
      <c r="W230" s="223">
        <v>0</v>
      </c>
      <c r="X230" s="224">
        <v>0</v>
      </c>
      <c r="Y230" s="164">
        <f>+W230</f>
        <v>0</v>
      </c>
      <c r="Z230" s="166" t="s">
        <v>1226</v>
      </c>
      <c r="AA230" s="392">
        <f t="shared" si="92"/>
        <v>0</v>
      </c>
      <c r="AB230" s="164" t="s">
        <v>1226</v>
      </c>
      <c r="AC230" s="437">
        <v>0</v>
      </c>
      <c r="AD230" s="438">
        <v>0</v>
      </c>
      <c r="AE230" s="236">
        <f t="shared" ref="AE230:AE235" si="97">+AC230</f>
        <v>0</v>
      </c>
      <c r="AF230" s="239" t="s">
        <v>1226</v>
      </c>
      <c r="AG230" s="238">
        <f t="shared" si="93"/>
        <v>0</v>
      </c>
      <c r="AH230" s="239" t="s">
        <v>1226</v>
      </c>
      <c r="AI230" s="238">
        <f>+AG230</f>
        <v>0</v>
      </c>
      <c r="AJ230" s="239" t="s">
        <v>1226</v>
      </c>
      <c r="AK230" s="243"/>
      <c r="AL230" s="222">
        <v>0</v>
      </c>
      <c r="AM230" s="249" t="s">
        <v>1226</v>
      </c>
      <c r="AN230" s="392">
        <f t="shared" si="89"/>
        <v>0</v>
      </c>
      <c r="AO230" s="164" t="s">
        <v>1226</v>
      </c>
      <c r="AP230" s="222">
        <v>0</v>
      </c>
      <c r="AQ230" s="224">
        <v>0</v>
      </c>
      <c r="AR230" s="226">
        <v>0</v>
      </c>
      <c r="AS230" s="227">
        <v>0</v>
      </c>
      <c r="AT230" s="164">
        <v>0</v>
      </c>
      <c r="AU230" s="166" t="s">
        <v>1226</v>
      </c>
      <c r="AV230" s="226">
        <v>0</v>
      </c>
      <c r="AW230" s="227">
        <v>0</v>
      </c>
      <c r="AX230" s="392">
        <f t="shared" si="90"/>
        <v>0</v>
      </c>
      <c r="AY230" s="166" t="s">
        <v>1226</v>
      </c>
      <c r="AZ230" s="392">
        <f t="shared" si="91"/>
        <v>0</v>
      </c>
      <c r="BA230" s="239" t="s">
        <v>1226</v>
      </c>
      <c r="BB230" s="341">
        <v>0</v>
      </c>
      <c r="BC230" s="227">
        <v>0</v>
      </c>
      <c r="BD230" s="392">
        <f t="shared" si="87"/>
        <v>0</v>
      </c>
      <c r="BE230" s="166" t="s">
        <v>1226</v>
      </c>
      <c r="BF230" s="392">
        <f t="shared" si="94"/>
        <v>0</v>
      </c>
      <c r="BG230" s="166" t="s">
        <v>1226</v>
      </c>
      <c r="BH230" s="164">
        <f t="shared" si="95"/>
        <v>0</v>
      </c>
      <c r="BI230" s="166" t="s">
        <v>1226</v>
      </c>
      <c r="BJ230" s="164">
        <f t="shared" si="96"/>
        <v>0</v>
      </c>
      <c r="BK230" s="166" t="s">
        <v>1226</v>
      </c>
      <c r="BL230" s="392">
        <f t="shared" si="81"/>
        <v>0</v>
      </c>
      <c r="BM230" s="166" t="s">
        <v>1226</v>
      </c>
      <c r="BN230" s="392">
        <f t="shared" si="82"/>
        <v>0</v>
      </c>
      <c r="BO230" s="166" t="s">
        <v>1226</v>
      </c>
      <c r="BP230" s="249"/>
      <c r="BQ230" s="239"/>
      <c r="BR230" s="249"/>
      <c r="BS230" s="239"/>
      <c r="BT230" s="244"/>
      <c r="BU230" s="245"/>
      <c r="BV230" s="246"/>
      <c r="BW230" s="245"/>
      <c r="BX230" s="245"/>
      <c r="BY230" s="245"/>
      <c r="BZ230" s="246"/>
      <c r="CA230" s="245"/>
      <c r="CB230" s="246"/>
      <c r="CC230" s="245"/>
      <c r="CD230" s="246"/>
      <c r="CE230" s="245"/>
      <c r="CF230" s="246"/>
      <c r="CG230" s="245"/>
      <c r="CH230" s="246"/>
      <c r="CI230" s="233" t="s">
        <v>50</v>
      </c>
      <c r="CJ230" s="213" t="s">
        <v>441</v>
      </c>
      <c r="CM230" s="237">
        <f>MAX(I230:AJ230)</f>
        <v>1</v>
      </c>
    </row>
    <row r="231" spans="1:91" ht="16.5">
      <c r="A231" t="s">
        <v>2533</v>
      </c>
      <c r="B231" s="61" t="s">
        <v>1592</v>
      </c>
      <c r="D231" s="213" t="s">
        <v>2400</v>
      </c>
      <c r="E231" t="s">
        <v>821</v>
      </c>
      <c r="F231"/>
      <c r="G231" s="219" t="s">
        <v>195</v>
      </c>
      <c r="H231" s="390" t="s">
        <v>2507</v>
      </c>
      <c r="I231" s="223">
        <v>0</v>
      </c>
      <c r="J231" s="224">
        <v>0</v>
      </c>
      <c r="K231" s="392">
        <f>+I231</f>
        <v>0</v>
      </c>
      <c r="L231" s="166" t="s">
        <v>1226</v>
      </c>
      <c r="M231" s="223">
        <v>0</v>
      </c>
      <c r="N231" s="224">
        <v>0</v>
      </c>
      <c r="O231" s="185">
        <f>+Q231</f>
        <v>0</v>
      </c>
      <c r="P231" s="426" t="s">
        <v>1226</v>
      </c>
      <c r="Q231" s="185">
        <f>+S231</f>
        <v>0</v>
      </c>
      <c r="R231" s="426" t="s">
        <v>1226</v>
      </c>
      <c r="S231" s="223">
        <v>0</v>
      </c>
      <c r="T231" s="224">
        <v>0</v>
      </c>
      <c r="U231" s="164">
        <f>+S231</f>
        <v>0</v>
      </c>
      <c r="V231" s="166" t="s">
        <v>1226</v>
      </c>
      <c r="W231" s="223">
        <v>0</v>
      </c>
      <c r="X231" s="224">
        <v>0</v>
      </c>
      <c r="Y231" s="223">
        <v>0</v>
      </c>
      <c r="Z231" s="224">
        <v>0</v>
      </c>
      <c r="AA231" s="392">
        <f t="shared" si="92"/>
        <v>0</v>
      </c>
      <c r="AB231" s="164" t="s">
        <v>1226</v>
      </c>
      <c r="AC231" s="437">
        <v>0</v>
      </c>
      <c r="AD231" s="438">
        <v>0</v>
      </c>
      <c r="AE231" s="236">
        <f t="shared" si="97"/>
        <v>0</v>
      </c>
      <c r="AF231" s="239" t="s">
        <v>1226</v>
      </c>
      <c r="AG231" s="181">
        <f t="shared" si="93"/>
        <v>0</v>
      </c>
      <c r="AH231" s="426" t="s">
        <v>1226</v>
      </c>
      <c r="AI231" s="392">
        <f>+AG231</f>
        <v>0</v>
      </c>
      <c r="AJ231" s="166" t="s">
        <v>1226</v>
      </c>
      <c r="AK231" s="243"/>
      <c r="AL231" s="222">
        <v>0</v>
      </c>
      <c r="AM231" s="223">
        <v>0</v>
      </c>
      <c r="AN231" s="392">
        <f t="shared" si="89"/>
        <v>0</v>
      </c>
      <c r="AO231" s="164" t="s">
        <v>1226</v>
      </c>
      <c r="AP231" s="222">
        <v>0</v>
      </c>
      <c r="AQ231" s="224">
        <v>0</v>
      </c>
      <c r="AR231" s="226">
        <v>0</v>
      </c>
      <c r="AS231" s="227">
        <v>0</v>
      </c>
      <c r="AT231" s="164">
        <v>0</v>
      </c>
      <c r="AU231" s="166" t="s">
        <v>1226</v>
      </c>
      <c r="AV231" s="226">
        <v>0</v>
      </c>
      <c r="AW231" s="227">
        <v>0</v>
      </c>
      <c r="AX231" s="392">
        <f t="shared" si="90"/>
        <v>0</v>
      </c>
      <c r="AY231" s="166" t="s">
        <v>1226</v>
      </c>
      <c r="AZ231" s="392">
        <f t="shared" si="91"/>
        <v>0</v>
      </c>
      <c r="BA231" s="239" t="s">
        <v>1226</v>
      </c>
      <c r="BB231" s="341">
        <v>0</v>
      </c>
      <c r="BC231" s="227">
        <v>0</v>
      </c>
      <c r="BD231" s="392">
        <f t="shared" si="87"/>
        <v>0</v>
      </c>
      <c r="BE231" s="166" t="s">
        <v>1226</v>
      </c>
      <c r="BF231" s="392">
        <f t="shared" si="94"/>
        <v>0</v>
      </c>
      <c r="BG231" s="166" t="s">
        <v>1226</v>
      </c>
      <c r="BH231" s="164">
        <f t="shared" si="95"/>
        <v>0</v>
      </c>
      <c r="BI231" s="166" t="s">
        <v>1226</v>
      </c>
      <c r="BJ231" s="164">
        <f t="shared" si="96"/>
        <v>0</v>
      </c>
      <c r="BK231" s="166" t="s">
        <v>1226</v>
      </c>
      <c r="BL231" s="392">
        <f t="shared" si="81"/>
        <v>0</v>
      </c>
      <c r="BM231" s="166" t="s">
        <v>1226</v>
      </c>
      <c r="BN231" s="392">
        <f t="shared" si="82"/>
        <v>0</v>
      </c>
      <c r="BO231" s="166" t="s">
        <v>1226</v>
      </c>
      <c r="BP231" s="249"/>
      <c r="BQ231" s="239"/>
      <c r="BR231" s="236">
        <f>+BN231</f>
        <v>0</v>
      </c>
      <c r="BS231" s="239" t="s">
        <v>1226</v>
      </c>
      <c r="BT231" s="244"/>
      <c r="BU231" s="245"/>
      <c r="BV231" s="246"/>
      <c r="BW231" s="245"/>
      <c r="BX231" s="245"/>
      <c r="BY231" s="245"/>
      <c r="BZ231" s="246"/>
      <c r="CA231" s="245"/>
      <c r="CB231" s="246"/>
      <c r="CC231" s="245"/>
      <c r="CD231" s="246"/>
      <c r="CE231" s="245"/>
      <c r="CF231" s="246"/>
      <c r="CG231" s="245"/>
      <c r="CH231" s="246"/>
      <c r="CI231" s="247" t="s">
        <v>150</v>
      </c>
      <c r="CJ231" s="235"/>
      <c r="CK231" s="235"/>
      <c r="CM231" s="237"/>
    </row>
    <row r="232" spans="1:91" ht="16.5">
      <c r="A232" t="s">
        <v>2533</v>
      </c>
      <c r="B232" s="213">
        <v>10019</v>
      </c>
      <c r="D232" s="213" t="s">
        <v>864</v>
      </c>
      <c r="E232" s="213" t="s">
        <v>819</v>
      </c>
      <c r="G232" s="219" t="s">
        <v>195</v>
      </c>
      <c r="H232" s="390" t="s">
        <v>2066</v>
      </c>
      <c r="I232" s="223">
        <v>1</v>
      </c>
      <c r="J232" s="224">
        <v>0</v>
      </c>
      <c r="K232" s="392">
        <f>+I232</f>
        <v>1</v>
      </c>
      <c r="L232" s="166" t="s">
        <v>1226</v>
      </c>
      <c r="M232" s="222">
        <v>2</v>
      </c>
      <c r="N232" s="224">
        <v>0</v>
      </c>
      <c r="O232" s="181">
        <f>+Q232</f>
        <v>1</v>
      </c>
      <c r="P232" s="426" t="s">
        <v>1226</v>
      </c>
      <c r="Q232" s="181">
        <f>+S232</f>
        <v>1</v>
      </c>
      <c r="R232" s="426" t="s">
        <v>1226</v>
      </c>
      <c r="S232" s="222">
        <v>1</v>
      </c>
      <c r="T232" s="224">
        <v>0</v>
      </c>
      <c r="U232" s="164">
        <f>+S232</f>
        <v>1</v>
      </c>
      <c r="V232" s="164" t="s">
        <v>1226</v>
      </c>
      <c r="W232" s="222">
        <v>1</v>
      </c>
      <c r="X232" s="224">
        <v>0</v>
      </c>
      <c r="Y232" s="164">
        <f>+W232</f>
        <v>1</v>
      </c>
      <c r="Z232" s="166" t="s">
        <v>1226</v>
      </c>
      <c r="AA232" s="164">
        <f t="shared" si="92"/>
        <v>1</v>
      </c>
      <c r="AB232" s="164" t="s">
        <v>1226</v>
      </c>
      <c r="AC232" s="437">
        <v>1</v>
      </c>
      <c r="AD232" s="438">
        <v>0</v>
      </c>
      <c r="AE232" s="164">
        <f t="shared" si="97"/>
        <v>1</v>
      </c>
      <c r="AF232" s="166" t="s">
        <v>1226</v>
      </c>
      <c r="AG232" s="181">
        <f t="shared" si="93"/>
        <v>1</v>
      </c>
      <c r="AH232" s="426" t="s">
        <v>1226</v>
      </c>
      <c r="AI232" s="392">
        <f>+AG232</f>
        <v>1</v>
      </c>
      <c r="AJ232" s="166" t="s">
        <v>1226</v>
      </c>
      <c r="AK232" s="243"/>
      <c r="AL232" s="222">
        <v>1</v>
      </c>
      <c r="AM232" s="224">
        <v>0</v>
      </c>
      <c r="AN232" s="392">
        <f t="shared" si="89"/>
        <v>1</v>
      </c>
      <c r="AO232" s="166" t="s">
        <v>1226</v>
      </c>
      <c r="AP232" s="223">
        <v>1</v>
      </c>
      <c r="AQ232" s="224">
        <v>0</v>
      </c>
      <c r="AR232" s="341">
        <v>0</v>
      </c>
      <c r="AS232" s="227">
        <v>0</v>
      </c>
      <c r="AT232" s="164">
        <v>0</v>
      </c>
      <c r="AU232" s="166" t="s">
        <v>1226</v>
      </c>
      <c r="AV232" s="226">
        <v>0</v>
      </c>
      <c r="AW232" s="227">
        <v>0</v>
      </c>
      <c r="AX232" s="392">
        <f t="shared" si="90"/>
        <v>0</v>
      </c>
      <c r="AY232" s="166" t="s">
        <v>1226</v>
      </c>
      <c r="AZ232" s="392">
        <f t="shared" si="91"/>
        <v>0</v>
      </c>
      <c r="BA232" s="239" t="s">
        <v>1226</v>
      </c>
      <c r="BB232" s="341">
        <v>0</v>
      </c>
      <c r="BC232" s="227">
        <v>0</v>
      </c>
      <c r="BD232" s="392">
        <f t="shared" si="87"/>
        <v>0</v>
      </c>
      <c r="BE232" s="166" t="s">
        <v>1226</v>
      </c>
      <c r="BF232" s="392">
        <f t="shared" si="94"/>
        <v>0</v>
      </c>
      <c r="BG232" s="166" t="s">
        <v>1226</v>
      </c>
      <c r="BH232" s="392">
        <f t="shared" si="95"/>
        <v>0</v>
      </c>
      <c r="BI232" s="166" t="s">
        <v>1226</v>
      </c>
      <c r="BJ232" s="164">
        <f t="shared" si="96"/>
        <v>0</v>
      </c>
      <c r="BK232" s="166" t="s">
        <v>1226</v>
      </c>
      <c r="BL232" s="392">
        <f t="shared" si="81"/>
        <v>0</v>
      </c>
      <c r="BM232" s="166" t="s">
        <v>1226</v>
      </c>
      <c r="BN232" s="164">
        <f t="shared" si="82"/>
        <v>0</v>
      </c>
      <c r="BO232" s="166" t="s">
        <v>1226</v>
      </c>
      <c r="BP232" s="249"/>
      <c r="BQ232" s="239"/>
      <c r="BR232" s="249"/>
      <c r="BS232" s="249"/>
      <c r="BT232" s="244"/>
      <c r="BU232" s="245"/>
      <c r="BV232" s="246"/>
      <c r="BW232" s="245"/>
      <c r="BX232" s="245"/>
      <c r="BY232" s="245"/>
      <c r="BZ232" s="246"/>
      <c r="CA232" s="245"/>
      <c r="CB232" s="246"/>
      <c r="CC232" s="245"/>
      <c r="CD232" s="246"/>
      <c r="CE232" s="245"/>
      <c r="CF232" s="246"/>
      <c r="CG232" s="245"/>
      <c r="CH232" s="246"/>
      <c r="CI232" s="247" t="s">
        <v>206</v>
      </c>
      <c r="CJ232" s="235" t="s">
        <v>417</v>
      </c>
      <c r="CK232" s="235"/>
      <c r="CM232" s="237">
        <f>MAX(I232:AJ232)</f>
        <v>2</v>
      </c>
    </row>
    <row r="233" spans="1:91" ht="16.5">
      <c r="A233" t="s">
        <v>2533</v>
      </c>
      <c r="B233" s="61" t="s">
        <v>1610</v>
      </c>
      <c r="D233" s="213" t="s">
        <v>864</v>
      </c>
      <c r="E233" t="s">
        <v>871</v>
      </c>
      <c r="F233"/>
      <c r="G233" s="219" t="s">
        <v>195</v>
      </c>
      <c r="H233" s="390" t="s">
        <v>2399</v>
      </c>
      <c r="I233" s="223">
        <v>0</v>
      </c>
      <c r="J233" s="224">
        <v>0</v>
      </c>
      <c r="K233" s="164">
        <f>+I233</f>
        <v>0</v>
      </c>
      <c r="L233" s="166" t="s">
        <v>1226</v>
      </c>
      <c r="M233" s="223">
        <v>0</v>
      </c>
      <c r="N233" s="224">
        <v>0</v>
      </c>
      <c r="O233" s="185">
        <f>+Q233</f>
        <v>0</v>
      </c>
      <c r="P233" s="426" t="s">
        <v>1226</v>
      </c>
      <c r="Q233" s="181">
        <f>+S233</f>
        <v>0</v>
      </c>
      <c r="R233" s="426" t="s">
        <v>1226</v>
      </c>
      <c r="S233" s="222">
        <v>0</v>
      </c>
      <c r="T233" s="224">
        <v>0</v>
      </c>
      <c r="U233" s="164">
        <f>+S233</f>
        <v>0</v>
      </c>
      <c r="V233" s="164" t="s">
        <v>1226</v>
      </c>
      <c r="W233" s="222">
        <v>0</v>
      </c>
      <c r="X233" s="224">
        <v>0</v>
      </c>
      <c r="Y233" s="164">
        <f>+W233</f>
        <v>0</v>
      </c>
      <c r="Z233" s="166" t="s">
        <v>1226</v>
      </c>
      <c r="AA233" s="164">
        <f t="shared" si="92"/>
        <v>0</v>
      </c>
      <c r="AB233" s="164" t="s">
        <v>1226</v>
      </c>
      <c r="AC233" s="437">
        <v>0</v>
      </c>
      <c r="AD233" s="438">
        <v>0</v>
      </c>
      <c r="AE233" s="236">
        <f t="shared" si="97"/>
        <v>0</v>
      </c>
      <c r="AF233" s="239" t="s">
        <v>1226</v>
      </c>
      <c r="AG233" s="185">
        <f t="shared" si="93"/>
        <v>0</v>
      </c>
      <c r="AH233" s="426" t="s">
        <v>1226</v>
      </c>
      <c r="AI233" s="222">
        <v>0</v>
      </c>
      <c r="AJ233" s="224">
        <v>0</v>
      </c>
      <c r="AK233" s="243"/>
      <c r="AL233" s="222">
        <v>0</v>
      </c>
      <c r="AM233" s="224">
        <v>0</v>
      </c>
      <c r="AN233" s="222">
        <v>0</v>
      </c>
      <c r="AO233" s="224">
        <v>0</v>
      </c>
      <c r="AP233" s="223">
        <v>0</v>
      </c>
      <c r="AQ233" s="224">
        <v>0</v>
      </c>
      <c r="AR233" s="226">
        <v>0</v>
      </c>
      <c r="AS233" s="227">
        <v>0</v>
      </c>
      <c r="AT233" s="164">
        <v>0</v>
      </c>
      <c r="AU233" s="166" t="s">
        <v>1226</v>
      </c>
      <c r="AV233" s="226">
        <v>0</v>
      </c>
      <c r="AW233" s="227">
        <v>0</v>
      </c>
      <c r="AX233" s="392">
        <f t="shared" si="90"/>
        <v>0</v>
      </c>
      <c r="AY233" s="166" t="s">
        <v>1226</v>
      </c>
      <c r="AZ233" s="392">
        <f t="shared" si="91"/>
        <v>0</v>
      </c>
      <c r="BA233" s="239" t="s">
        <v>1226</v>
      </c>
      <c r="BB233" s="341">
        <v>0</v>
      </c>
      <c r="BC233" s="227">
        <v>0</v>
      </c>
      <c r="BD233" s="392">
        <f t="shared" si="87"/>
        <v>0</v>
      </c>
      <c r="BE233" s="166" t="s">
        <v>1226</v>
      </c>
      <c r="BF233" s="392">
        <f t="shared" si="94"/>
        <v>0</v>
      </c>
      <c r="BG233" s="166" t="s">
        <v>1226</v>
      </c>
      <c r="BH233" s="392">
        <f t="shared" si="95"/>
        <v>0</v>
      </c>
      <c r="BI233" s="166" t="s">
        <v>1226</v>
      </c>
      <c r="BJ233" s="341">
        <v>0</v>
      </c>
      <c r="BK233" s="227">
        <v>0</v>
      </c>
      <c r="BL233" s="392">
        <f t="shared" si="81"/>
        <v>0</v>
      </c>
      <c r="BM233" s="166" t="s">
        <v>1226</v>
      </c>
      <c r="BN233" s="392">
        <f t="shared" si="82"/>
        <v>0</v>
      </c>
      <c r="BO233" s="166" t="s">
        <v>1226</v>
      </c>
      <c r="BP233" s="249"/>
      <c r="BQ233" s="239"/>
      <c r="BR233" s="153">
        <v>0</v>
      </c>
      <c r="BS233" s="227">
        <v>0</v>
      </c>
      <c r="BT233" s="244"/>
      <c r="BU233" s="245"/>
      <c r="BV233" s="246"/>
      <c r="BW233" s="245"/>
      <c r="BX233" s="245"/>
      <c r="BY233" s="245"/>
      <c r="BZ233" s="246"/>
      <c r="CA233" s="245"/>
      <c r="CB233" s="246"/>
      <c r="CC233" s="245"/>
      <c r="CD233" s="246"/>
      <c r="CE233" s="245"/>
      <c r="CF233" s="246"/>
      <c r="CG233" s="245"/>
      <c r="CH233" s="246"/>
      <c r="CI233" s="16" t="s">
        <v>361</v>
      </c>
      <c r="CJ233" s="235"/>
      <c r="CK233" s="235"/>
      <c r="CM233" s="237"/>
    </row>
    <row r="234" spans="1:91" ht="16.5">
      <c r="A234" t="s">
        <v>2533</v>
      </c>
      <c r="B234" s="213">
        <v>0</v>
      </c>
      <c r="D234" s="213" t="s">
        <v>864</v>
      </c>
      <c r="E234" s="213" t="s">
        <v>821</v>
      </c>
      <c r="G234" s="219" t="s">
        <v>195</v>
      </c>
      <c r="H234" s="390" t="s">
        <v>2097</v>
      </c>
      <c r="I234" s="223">
        <v>0</v>
      </c>
      <c r="J234" s="224">
        <v>0</v>
      </c>
      <c r="K234" s="164">
        <f>+I234</f>
        <v>0</v>
      </c>
      <c r="L234" s="166" t="s">
        <v>1226</v>
      </c>
      <c r="M234" s="223">
        <v>0</v>
      </c>
      <c r="N234" s="224">
        <v>0</v>
      </c>
      <c r="O234" s="185">
        <v>0</v>
      </c>
      <c r="P234" s="426" t="s">
        <v>1226</v>
      </c>
      <c r="Q234" s="181">
        <f>+O234</f>
        <v>0</v>
      </c>
      <c r="R234" s="426" t="s">
        <v>1226</v>
      </c>
      <c r="S234" s="222">
        <v>0</v>
      </c>
      <c r="T234" s="224">
        <v>0</v>
      </c>
      <c r="U234" s="185" t="s">
        <v>1226</v>
      </c>
      <c r="V234" s="185">
        <v>1</v>
      </c>
      <c r="W234" s="222">
        <v>0</v>
      </c>
      <c r="X234" s="224">
        <v>0</v>
      </c>
      <c r="Y234" s="223">
        <v>0</v>
      </c>
      <c r="Z234" s="224">
        <v>0</v>
      </c>
      <c r="AA234" s="164">
        <f t="shared" si="92"/>
        <v>0</v>
      </c>
      <c r="AB234" s="164" t="s">
        <v>1226</v>
      </c>
      <c r="AC234" s="437">
        <v>0</v>
      </c>
      <c r="AD234" s="438">
        <v>0</v>
      </c>
      <c r="AE234" s="236">
        <f t="shared" si="97"/>
        <v>0</v>
      </c>
      <c r="AF234" s="239" t="s">
        <v>1226</v>
      </c>
      <c r="AG234" s="164">
        <f t="shared" si="93"/>
        <v>0</v>
      </c>
      <c r="AH234" s="166" t="s">
        <v>1226</v>
      </c>
      <c r="AI234" s="392">
        <f>+AG234</f>
        <v>0</v>
      </c>
      <c r="AJ234" s="166" t="s">
        <v>1226</v>
      </c>
      <c r="AK234" s="243"/>
      <c r="AL234" s="222">
        <v>0</v>
      </c>
      <c r="AM234" s="224">
        <v>0</v>
      </c>
      <c r="AN234" s="392">
        <f>+AP234</f>
        <v>0</v>
      </c>
      <c r="AO234" s="166" t="s">
        <v>1226</v>
      </c>
      <c r="AP234" s="223">
        <v>0</v>
      </c>
      <c r="AQ234" s="224">
        <v>0</v>
      </c>
      <c r="AR234" s="226">
        <v>0</v>
      </c>
      <c r="AS234" s="227">
        <v>0</v>
      </c>
      <c r="AT234" s="164">
        <f>+AV234</f>
        <v>0</v>
      </c>
      <c r="AU234" s="166" t="s">
        <v>1226</v>
      </c>
      <c r="AV234" s="226">
        <v>0</v>
      </c>
      <c r="AW234" s="227">
        <v>0</v>
      </c>
      <c r="AX234" s="392">
        <f t="shared" si="90"/>
        <v>0</v>
      </c>
      <c r="AY234" s="166" t="s">
        <v>1226</v>
      </c>
      <c r="AZ234" s="392">
        <f t="shared" si="91"/>
        <v>0</v>
      </c>
      <c r="BA234" s="166" t="s">
        <v>1226</v>
      </c>
      <c r="BB234" s="341">
        <v>0</v>
      </c>
      <c r="BC234" s="227">
        <v>0</v>
      </c>
      <c r="BD234" s="392">
        <f t="shared" si="87"/>
        <v>0</v>
      </c>
      <c r="BE234" s="166" t="s">
        <v>1226</v>
      </c>
      <c r="BF234" s="392">
        <f t="shared" si="94"/>
        <v>0</v>
      </c>
      <c r="BG234" s="166" t="s">
        <v>1226</v>
      </c>
      <c r="BH234" s="392">
        <f t="shared" si="95"/>
        <v>0</v>
      </c>
      <c r="BI234" s="166" t="s">
        <v>1226</v>
      </c>
      <c r="BJ234" s="341">
        <v>0</v>
      </c>
      <c r="BK234" s="227">
        <v>0</v>
      </c>
      <c r="BL234" s="392">
        <f t="shared" si="81"/>
        <v>0</v>
      </c>
      <c r="BM234" s="166" t="s">
        <v>1226</v>
      </c>
      <c r="BN234" s="392">
        <f t="shared" si="82"/>
        <v>0</v>
      </c>
      <c r="BO234" s="166" t="s">
        <v>1226</v>
      </c>
      <c r="BP234" s="249"/>
      <c r="BQ234" s="239"/>
      <c r="BR234" s="249"/>
      <c r="BS234" s="239"/>
      <c r="BT234" s="244"/>
      <c r="BU234" s="245"/>
      <c r="BV234" s="246"/>
      <c r="BW234" s="245"/>
      <c r="BX234" s="245"/>
      <c r="BY234" s="245"/>
      <c r="BZ234" s="246"/>
      <c r="CA234" s="245"/>
      <c r="CB234" s="246"/>
      <c r="CC234" s="245"/>
      <c r="CD234" s="246"/>
      <c r="CE234" s="245"/>
      <c r="CF234" s="246"/>
      <c r="CG234" s="245"/>
      <c r="CH234" s="246"/>
      <c r="CI234" s="247"/>
      <c r="CJ234" s="235"/>
      <c r="CK234" s="235"/>
    </row>
    <row r="235" spans="1:91" ht="16.5">
      <c r="A235" t="s">
        <v>2533</v>
      </c>
      <c r="B235" s="51">
        <v>10137</v>
      </c>
      <c r="D235" s="213" t="s">
        <v>864</v>
      </c>
      <c r="E235" s="213" t="s">
        <v>819</v>
      </c>
      <c r="G235" s="219" t="s">
        <v>195</v>
      </c>
      <c r="H235" s="390" t="s">
        <v>2244</v>
      </c>
      <c r="I235" s="223">
        <v>0</v>
      </c>
      <c r="J235" s="224">
        <v>0</v>
      </c>
      <c r="K235" s="164">
        <f>+I235</f>
        <v>0</v>
      </c>
      <c r="L235" s="166" t="s">
        <v>1226</v>
      </c>
      <c r="M235" s="223">
        <v>0</v>
      </c>
      <c r="N235" s="224">
        <v>0</v>
      </c>
      <c r="O235" s="185">
        <v>0</v>
      </c>
      <c r="P235" s="426" t="s">
        <v>1226</v>
      </c>
      <c r="Q235" s="181">
        <f>+O235</f>
        <v>0</v>
      </c>
      <c r="R235" s="426" t="s">
        <v>1226</v>
      </c>
      <c r="S235" s="222">
        <v>0</v>
      </c>
      <c r="T235" s="224">
        <v>0</v>
      </c>
      <c r="U235" s="164">
        <f>+W235</f>
        <v>0</v>
      </c>
      <c r="V235" s="164" t="s">
        <v>1226</v>
      </c>
      <c r="W235" s="222">
        <v>0</v>
      </c>
      <c r="X235" s="224">
        <v>0</v>
      </c>
      <c r="Y235" s="223">
        <v>0</v>
      </c>
      <c r="Z235" s="224">
        <v>0</v>
      </c>
      <c r="AA235" s="164">
        <f t="shared" si="92"/>
        <v>0</v>
      </c>
      <c r="AB235" s="164" t="s">
        <v>1226</v>
      </c>
      <c r="AC235" s="437">
        <v>0</v>
      </c>
      <c r="AD235" s="438">
        <v>0</v>
      </c>
      <c r="AE235" s="236">
        <f t="shared" si="97"/>
        <v>0</v>
      </c>
      <c r="AF235" s="239" t="s">
        <v>1226</v>
      </c>
      <c r="AG235" s="164">
        <f t="shared" si="93"/>
        <v>0</v>
      </c>
      <c r="AH235" s="166" t="s">
        <v>1226</v>
      </c>
      <c r="AI235" s="222">
        <v>0</v>
      </c>
      <c r="AJ235" s="224">
        <v>0</v>
      </c>
      <c r="AK235" s="243"/>
      <c r="AL235" s="222">
        <v>0</v>
      </c>
      <c r="AM235" s="239" t="s">
        <v>1226</v>
      </c>
      <c r="AN235" s="392">
        <f>+AP235</f>
        <v>0</v>
      </c>
      <c r="AO235" s="166" t="s">
        <v>1226</v>
      </c>
      <c r="AP235" s="223">
        <v>0</v>
      </c>
      <c r="AQ235" s="224">
        <v>0</v>
      </c>
      <c r="AR235" s="226">
        <v>0</v>
      </c>
      <c r="AS235" s="227">
        <v>0</v>
      </c>
      <c r="AT235" s="164">
        <f>+AV235</f>
        <v>0</v>
      </c>
      <c r="AU235" s="166" t="s">
        <v>1226</v>
      </c>
      <c r="AV235" s="226">
        <v>0</v>
      </c>
      <c r="AW235" s="227">
        <v>0</v>
      </c>
      <c r="AX235" s="392">
        <f t="shared" si="90"/>
        <v>0</v>
      </c>
      <c r="AY235" s="166" t="s">
        <v>1226</v>
      </c>
      <c r="AZ235" s="392">
        <f t="shared" si="91"/>
        <v>0</v>
      </c>
      <c r="BA235" s="166" t="s">
        <v>1226</v>
      </c>
      <c r="BB235" s="226">
        <v>0</v>
      </c>
      <c r="BC235" s="227">
        <v>0</v>
      </c>
      <c r="BD235" s="392">
        <f t="shared" si="87"/>
        <v>0</v>
      </c>
      <c r="BE235" s="166" t="s">
        <v>1226</v>
      </c>
      <c r="BF235" s="392">
        <f t="shared" si="94"/>
        <v>0</v>
      </c>
      <c r="BG235" s="166" t="s">
        <v>1226</v>
      </c>
      <c r="BH235" s="164">
        <f t="shared" si="95"/>
        <v>0</v>
      </c>
      <c r="BI235" s="166" t="s">
        <v>1226</v>
      </c>
      <c r="BJ235" s="226">
        <v>0</v>
      </c>
      <c r="BK235" s="226">
        <v>0</v>
      </c>
      <c r="BL235" s="392">
        <f t="shared" si="81"/>
        <v>0</v>
      </c>
      <c r="BM235" s="166" t="s">
        <v>1226</v>
      </c>
      <c r="BN235" s="164">
        <f t="shared" si="82"/>
        <v>0</v>
      </c>
      <c r="BO235" s="166" t="s">
        <v>1226</v>
      </c>
      <c r="BP235" s="249"/>
      <c r="BQ235" s="239"/>
      <c r="BR235" s="226">
        <v>0</v>
      </c>
      <c r="BS235" s="226">
        <v>0</v>
      </c>
      <c r="BT235" s="244"/>
      <c r="BU235" s="245"/>
      <c r="BV235" s="246"/>
      <c r="BW235" s="245"/>
      <c r="BX235" s="245"/>
      <c r="BY235" s="245"/>
      <c r="BZ235" s="246"/>
      <c r="CA235" s="245"/>
      <c r="CB235" s="246"/>
      <c r="CC235" s="245"/>
      <c r="CD235" s="246"/>
      <c r="CE235" s="245"/>
      <c r="CF235" s="246"/>
      <c r="CG235" s="245"/>
      <c r="CH235" s="246"/>
      <c r="CI235" s="247" t="s">
        <v>150</v>
      </c>
      <c r="CJ235" s="235"/>
      <c r="CK235" s="235"/>
    </row>
    <row r="236" spans="1:91" ht="16.5">
      <c r="A236" t="s">
        <v>2533</v>
      </c>
      <c r="B236" t="s">
        <v>843</v>
      </c>
      <c r="D236" s="213" t="s">
        <v>864</v>
      </c>
      <c r="E236" s="213" t="s">
        <v>819</v>
      </c>
      <c r="G236" s="219" t="s">
        <v>195</v>
      </c>
      <c r="H236" s="390" t="s">
        <v>1699</v>
      </c>
      <c r="I236" s="223">
        <v>0</v>
      </c>
      <c r="J236" s="224">
        <v>0</v>
      </c>
      <c r="K236" s="164">
        <f>+M236</f>
        <v>0</v>
      </c>
      <c r="L236" s="166" t="s">
        <v>1226</v>
      </c>
      <c r="M236" s="223">
        <v>0</v>
      </c>
      <c r="N236" s="224">
        <v>0</v>
      </c>
      <c r="O236" s="185">
        <f>+Q236</f>
        <v>0</v>
      </c>
      <c r="P236" s="426" t="s">
        <v>1226</v>
      </c>
      <c r="Q236" s="181">
        <f>+S236</f>
        <v>0</v>
      </c>
      <c r="R236" s="426" t="s">
        <v>1226</v>
      </c>
      <c r="S236" s="222">
        <v>0</v>
      </c>
      <c r="T236" s="224">
        <v>0</v>
      </c>
      <c r="U236" s="185">
        <f>+W236</f>
        <v>0</v>
      </c>
      <c r="V236" s="185" t="s">
        <v>1226</v>
      </c>
      <c r="W236" s="222">
        <v>0</v>
      </c>
      <c r="X236" s="224">
        <v>0</v>
      </c>
      <c r="Y236" s="164">
        <f>+AA236</f>
        <v>0</v>
      </c>
      <c r="Z236" s="166" t="s">
        <v>1226</v>
      </c>
      <c r="AA236" s="164">
        <f>+AC236</f>
        <v>0</v>
      </c>
      <c r="AB236" s="164" t="s">
        <v>1226</v>
      </c>
      <c r="AC236" s="437">
        <v>0</v>
      </c>
      <c r="AD236" s="438">
        <v>0</v>
      </c>
      <c r="AE236" s="223">
        <v>0</v>
      </c>
      <c r="AF236" s="224">
        <v>0</v>
      </c>
      <c r="AG236" s="185">
        <f t="shared" si="93"/>
        <v>0</v>
      </c>
      <c r="AH236" s="426" t="s">
        <v>52</v>
      </c>
      <c r="AI236" s="181">
        <f>+AG236</f>
        <v>0</v>
      </c>
      <c r="AJ236" s="426" t="s">
        <v>1226</v>
      </c>
      <c r="AK236" s="243"/>
      <c r="AL236" s="222">
        <v>0</v>
      </c>
      <c r="AM236" s="224">
        <v>0</v>
      </c>
      <c r="AN236" s="238">
        <v>0</v>
      </c>
      <c r="AO236" s="239" t="s">
        <v>1226</v>
      </c>
      <c r="AP236" s="223">
        <v>0</v>
      </c>
      <c r="AQ236" s="224">
        <v>0</v>
      </c>
      <c r="AR236" s="223">
        <v>0</v>
      </c>
      <c r="AS236" s="224">
        <v>0</v>
      </c>
      <c r="AT236" s="680">
        <v>0</v>
      </c>
      <c r="AU236" s="410">
        <v>0</v>
      </c>
      <c r="AV236" s="226">
        <v>0</v>
      </c>
      <c r="AW236" s="227">
        <v>0</v>
      </c>
      <c r="AX236" s="392">
        <f t="shared" si="90"/>
        <v>0</v>
      </c>
      <c r="AY236" s="166" t="s">
        <v>1226</v>
      </c>
      <c r="AZ236" s="392">
        <f t="shared" si="91"/>
        <v>0</v>
      </c>
      <c r="BA236" s="166" t="s">
        <v>1226</v>
      </c>
      <c r="BB236" s="226">
        <v>0</v>
      </c>
      <c r="BC236" s="227">
        <v>0</v>
      </c>
      <c r="BD236" s="392">
        <f t="shared" si="87"/>
        <v>0</v>
      </c>
      <c r="BE236" s="166" t="s">
        <v>1226</v>
      </c>
      <c r="BF236" s="392">
        <f t="shared" si="94"/>
        <v>0</v>
      </c>
      <c r="BG236" s="166" t="s">
        <v>1226</v>
      </c>
      <c r="BH236" s="164">
        <f t="shared" si="95"/>
        <v>0</v>
      </c>
      <c r="BI236" s="166" t="s">
        <v>1226</v>
      </c>
      <c r="BJ236" s="164">
        <f>+BH236</f>
        <v>0</v>
      </c>
      <c r="BK236" s="164" t="s">
        <v>1226</v>
      </c>
      <c r="BL236" s="392">
        <f t="shared" si="81"/>
        <v>0</v>
      </c>
      <c r="BM236" s="166" t="s">
        <v>1226</v>
      </c>
      <c r="BN236" s="164">
        <f t="shared" si="82"/>
        <v>0</v>
      </c>
      <c r="BO236" s="166" t="s">
        <v>1226</v>
      </c>
      <c r="BP236" s="164"/>
      <c r="BQ236" s="166"/>
      <c r="BR236" s="249"/>
      <c r="BS236" s="249"/>
      <c r="BT236" s="244"/>
      <c r="BU236" s="245"/>
      <c r="BV236" s="246"/>
      <c r="BW236" s="245"/>
      <c r="BX236" s="245"/>
      <c r="BY236" s="245"/>
      <c r="BZ236" s="246"/>
      <c r="CA236" s="245"/>
      <c r="CB236" s="246"/>
      <c r="CC236" s="245"/>
      <c r="CD236" s="246"/>
      <c r="CE236" s="245"/>
      <c r="CF236" s="246"/>
      <c r="CG236" s="245"/>
      <c r="CH236" s="246"/>
      <c r="CI236" s="233" t="s">
        <v>50</v>
      </c>
      <c r="CJ236" s="213" t="s">
        <v>442</v>
      </c>
      <c r="CM236" s="237">
        <f>MAX(I236:AJ236)</f>
        <v>0</v>
      </c>
    </row>
    <row r="237" spans="1:91" ht="16.5">
      <c r="A237" t="s">
        <v>2533</v>
      </c>
      <c r="B237" s="213">
        <v>10317</v>
      </c>
      <c r="D237" s="213" t="s">
        <v>864</v>
      </c>
      <c r="E237" s="213" t="s">
        <v>819</v>
      </c>
      <c r="G237" s="219" t="s">
        <v>203</v>
      </c>
      <c r="H237" s="390" t="s">
        <v>1755</v>
      </c>
      <c r="I237" s="223">
        <v>0</v>
      </c>
      <c r="J237" s="224">
        <v>0</v>
      </c>
      <c r="K237" s="223">
        <v>0</v>
      </c>
      <c r="L237" s="224">
        <v>0</v>
      </c>
      <c r="M237" s="222">
        <v>0</v>
      </c>
      <c r="N237" s="224">
        <v>0</v>
      </c>
      <c r="O237" s="223">
        <v>0</v>
      </c>
      <c r="P237" s="224">
        <v>0</v>
      </c>
      <c r="Q237" s="278">
        <v>0</v>
      </c>
      <c r="R237" s="279">
        <v>0</v>
      </c>
      <c r="S237" s="222">
        <v>0</v>
      </c>
      <c r="T237" s="224">
        <v>0</v>
      </c>
      <c r="U237" s="164">
        <f>+S237</f>
        <v>0</v>
      </c>
      <c r="V237" s="164" t="s">
        <v>1226</v>
      </c>
      <c r="W237" s="222">
        <v>0</v>
      </c>
      <c r="X237" s="224">
        <v>0</v>
      </c>
      <c r="Y237" s="185">
        <f>+W237</f>
        <v>0</v>
      </c>
      <c r="Z237" s="426" t="s">
        <v>1226</v>
      </c>
      <c r="AA237" s="696">
        <v>0</v>
      </c>
      <c r="AB237" s="696">
        <v>0</v>
      </c>
      <c r="AC237" s="437">
        <v>0</v>
      </c>
      <c r="AD237" s="438">
        <v>0</v>
      </c>
      <c r="AE237" s="223">
        <v>0</v>
      </c>
      <c r="AF237" s="224">
        <v>0</v>
      </c>
      <c r="AG237" s="222">
        <v>0</v>
      </c>
      <c r="AH237" s="224">
        <v>0</v>
      </c>
      <c r="AI237" s="222">
        <v>0</v>
      </c>
      <c r="AJ237" s="224">
        <v>0</v>
      </c>
      <c r="AK237" s="261"/>
      <c r="AL237" s="238">
        <v>0</v>
      </c>
      <c r="AM237" s="239" t="s">
        <v>1226</v>
      </c>
      <c r="AN237" s="278">
        <v>9</v>
      </c>
      <c r="AO237" s="279">
        <v>0</v>
      </c>
      <c r="AP237" s="181">
        <f>+AR237</f>
        <v>8</v>
      </c>
      <c r="AQ237" s="426" t="s">
        <v>1226</v>
      </c>
      <c r="AR237" s="341">
        <v>8</v>
      </c>
      <c r="AS237" s="227">
        <v>0</v>
      </c>
      <c r="AT237" s="226">
        <v>5</v>
      </c>
      <c r="AU237" s="227">
        <v>0</v>
      </c>
      <c r="AV237" s="226">
        <v>5</v>
      </c>
      <c r="AW237" s="227">
        <v>0</v>
      </c>
      <c r="AX237" s="392">
        <f>+AZ237</f>
        <v>4</v>
      </c>
      <c r="AY237" s="166" t="s">
        <v>1226</v>
      </c>
      <c r="AZ237" s="392">
        <f>+BB237</f>
        <v>4</v>
      </c>
      <c r="BA237" s="166" t="s">
        <v>1226</v>
      </c>
      <c r="BB237" s="392">
        <f>+BD237</f>
        <v>4</v>
      </c>
      <c r="BC237" s="166" t="s">
        <v>1226</v>
      </c>
      <c r="BD237" s="392">
        <f>+BF237</f>
        <v>4</v>
      </c>
      <c r="BE237" s="166" t="s">
        <v>1226</v>
      </c>
      <c r="BF237" s="392">
        <f>+BH237</f>
        <v>4</v>
      </c>
      <c r="BG237" s="166" t="s">
        <v>1226</v>
      </c>
      <c r="BH237" s="392">
        <f>+BJ237</f>
        <v>4</v>
      </c>
      <c r="BI237" s="166" t="s">
        <v>1226</v>
      </c>
      <c r="BJ237" s="164">
        <f>+BL237</f>
        <v>4</v>
      </c>
      <c r="BK237" s="166" t="s">
        <v>1226</v>
      </c>
      <c r="BL237" s="392">
        <f>+BN237</f>
        <v>4</v>
      </c>
      <c r="BM237" s="166" t="s">
        <v>1226</v>
      </c>
      <c r="BN237" s="226">
        <v>4</v>
      </c>
      <c r="BO237" s="227">
        <v>0</v>
      </c>
      <c r="BP237" s="226"/>
      <c r="BQ237" s="227"/>
      <c r="BR237" s="226"/>
      <c r="BS237" s="226"/>
      <c r="BT237" s="262"/>
      <c r="BU237" s="245"/>
      <c r="BV237" s="246"/>
      <c r="BW237" s="245"/>
      <c r="BX237" s="245"/>
      <c r="BY237" s="245"/>
      <c r="BZ237" s="246"/>
      <c r="CA237" s="245"/>
      <c r="CB237" s="246"/>
      <c r="CC237" s="245"/>
      <c r="CD237" s="246"/>
      <c r="CE237" s="245">
        <v>7</v>
      </c>
      <c r="CF237" s="246"/>
      <c r="CG237" s="245"/>
      <c r="CH237" s="246"/>
      <c r="CI237" s="247" t="s">
        <v>445</v>
      </c>
      <c r="CJ237" s="213" t="s">
        <v>444</v>
      </c>
      <c r="CK237" s="235"/>
      <c r="CM237" s="237">
        <f>MAX(I237:AJ237)</f>
        <v>0</v>
      </c>
    </row>
    <row r="238" spans="1:91" ht="16.5">
      <c r="A238" t="s">
        <v>2533</v>
      </c>
      <c r="B238" s="213">
        <v>10042</v>
      </c>
      <c r="D238" s="213" t="s">
        <v>864</v>
      </c>
      <c r="E238" s="213" t="s">
        <v>819</v>
      </c>
      <c r="G238" s="219" t="s">
        <v>203</v>
      </c>
      <c r="H238" s="390" t="s">
        <v>1753</v>
      </c>
      <c r="I238" s="236">
        <f>+K238</f>
        <v>0</v>
      </c>
      <c r="J238" s="239" t="s">
        <v>1226</v>
      </c>
      <c r="K238" s="223">
        <v>0</v>
      </c>
      <c r="L238" s="224">
        <v>0</v>
      </c>
      <c r="M238" s="222" t="s">
        <v>52</v>
      </c>
      <c r="N238" s="224">
        <v>0</v>
      </c>
      <c r="O238" s="164" t="str">
        <f>+M238</f>
        <v>?</v>
      </c>
      <c r="P238" s="166" t="s">
        <v>1226</v>
      </c>
      <c r="Q238" s="392" t="str">
        <f>+O238</f>
        <v>?</v>
      </c>
      <c r="R238" s="166" t="s">
        <v>1226</v>
      </c>
      <c r="S238" s="222" t="s">
        <v>52</v>
      </c>
      <c r="T238" s="224">
        <v>0</v>
      </c>
      <c r="U238" s="164" t="s">
        <v>52</v>
      </c>
      <c r="V238" s="166" t="s">
        <v>1226</v>
      </c>
      <c r="W238" s="223" t="s">
        <v>52</v>
      </c>
      <c r="X238" s="224">
        <v>0</v>
      </c>
      <c r="Y238" s="185" t="str">
        <f>+W238</f>
        <v>?</v>
      </c>
      <c r="Z238" s="426" t="s">
        <v>1226</v>
      </c>
      <c r="AA238" s="185" t="str">
        <f>+Y238</f>
        <v>?</v>
      </c>
      <c r="AB238" s="185" t="s">
        <v>1226</v>
      </c>
      <c r="AC238" s="447">
        <v>0</v>
      </c>
      <c r="AD238" s="458">
        <v>7</v>
      </c>
      <c r="AE238" s="258" t="s">
        <v>52</v>
      </c>
      <c r="AF238" s="258">
        <v>0</v>
      </c>
      <c r="AG238" s="238" t="str">
        <f>+AE238</f>
        <v>?</v>
      </c>
      <c r="AH238" s="239" t="s">
        <v>1226</v>
      </c>
      <c r="AI238" s="222">
        <v>0</v>
      </c>
      <c r="AJ238" s="224">
        <v>0</v>
      </c>
      <c r="AK238" s="261"/>
      <c r="AL238" s="238">
        <v>0</v>
      </c>
      <c r="AM238" s="239" t="s">
        <v>1226</v>
      </c>
      <c r="AN238" s="278">
        <v>2</v>
      </c>
      <c r="AO238" s="279">
        <v>0</v>
      </c>
      <c r="AP238" s="185">
        <f>+AR238</f>
        <v>1</v>
      </c>
      <c r="AQ238" s="426" t="s">
        <v>1226</v>
      </c>
      <c r="AR238" s="226">
        <v>1</v>
      </c>
      <c r="AS238" s="227">
        <v>0</v>
      </c>
      <c r="AT238" s="226">
        <v>0</v>
      </c>
      <c r="AU238" s="227">
        <v>0</v>
      </c>
      <c r="AV238" s="226">
        <v>0</v>
      </c>
      <c r="AW238" s="227">
        <v>0</v>
      </c>
      <c r="AX238" s="392">
        <f>+AZ238</f>
        <v>0</v>
      </c>
      <c r="AY238" s="166" t="s">
        <v>1226</v>
      </c>
      <c r="AZ238" s="392">
        <v>0</v>
      </c>
      <c r="BA238" s="166" t="s">
        <v>1226</v>
      </c>
      <c r="BB238" s="392">
        <v>0</v>
      </c>
      <c r="BC238" s="166" t="s">
        <v>1226</v>
      </c>
      <c r="BD238" s="392">
        <v>0</v>
      </c>
      <c r="BE238" s="166" t="s">
        <v>1226</v>
      </c>
      <c r="BF238" s="392">
        <f>+BH238</f>
        <v>0</v>
      </c>
      <c r="BG238" s="166" t="s">
        <v>1226</v>
      </c>
      <c r="BH238" s="815">
        <v>0</v>
      </c>
      <c r="BI238" s="246">
        <v>0</v>
      </c>
      <c r="BJ238" s="185">
        <f>+BH238</f>
        <v>0</v>
      </c>
      <c r="BK238" s="423" t="s">
        <v>1226</v>
      </c>
      <c r="BL238" s="181">
        <f>+BJ238</f>
        <v>0</v>
      </c>
      <c r="BM238" s="166" t="s">
        <v>1226</v>
      </c>
      <c r="BN238" s="185">
        <f>+BL238</f>
        <v>0</v>
      </c>
      <c r="BO238" s="166" t="s">
        <v>1226</v>
      </c>
      <c r="BP238" s="249"/>
      <c r="BQ238" s="239"/>
      <c r="BR238" s="249"/>
      <c r="BS238" s="249"/>
      <c r="BT238" s="262"/>
      <c r="BU238" s="245"/>
      <c r="BV238" s="246"/>
      <c r="BW238" s="245"/>
      <c r="BX238" s="245"/>
      <c r="BY238" s="245"/>
      <c r="BZ238" s="246"/>
      <c r="CA238" s="245"/>
      <c r="CB238" s="246"/>
      <c r="CC238" s="245"/>
      <c r="CD238" s="246"/>
      <c r="CE238" s="245"/>
      <c r="CF238" s="246"/>
      <c r="CG238" s="245"/>
      <c r="CH238" s="246"/>
      <c r="CI238" s="247" t="s">
        <v>150</v>
      </c>
      <c r="CJ238" s="235" t="s">
        <v>405</v>
      </c>
      <c r="CK238" s="235"/>
      <c r="CM238" s="237">
        <f>MAX(I238:AJ238)</f>
        <v>7</v>
      </c>
    </row>
    <row r="239" spans="1:91" ht="16.5">
      <c r="A239" t="s">
        <v>2533</v>
      </c>
      <c r="B239" s="213">
        <v>10020</v>
      </c>
      <c r="D239" s="213" t="s">
        <v>864</v>
      </c>
      <c r="E239" s="213" t="s">
        <v>819</v>
      </c>
      <c r="G239" s="219" t="s">
        <v>203</v>
      </c>
      <c r="H239" s="390" t="s">
        <v>1754</v>
      </c>
      <c r="I239" s="164">
        <f>+K239</f>
        <v>30</v>
      </c>
      <c r="J239" s="166" t="s">
        <v>1226</v>
      </c>
      <c r="K239" s="222">
        <v>30</v>
      </c>
      <c r="L239" s="224">
        <v>0</v>
      </c>
      <c r="M239" s="222">
        <v>25</v>
      </c>
      <c r="N239" s="224">
        <v>0</v>
      </c>
      <c r="O239" s="289">
        <f>+M239</f>
        <v>25</v>
      </c>
      <c r="P239" s="239" t="s">
        <v>1226</v>
      </c>
      <c r="Q239" s="392">
        <f>+O239</f>
        <v>25</v>
      </c>
      <c r="R239" s="166" t="s">
        <v>1226</v>
      </c>
      <c r="S239" s="222">
        <v>30</v>
      </c>
      <c r="T239" s="224">
        <v>0</v>
      </c>
      <c r="U239" s="164">
        <v>25</v>
      </c>
      <c r="V239" s="164" t="s">
        <v>1226</v>
      </c>
      <c r="W239" s="222">
        <v>18</v>
      </c>
      <c r="X239" s="224">
        <v>0</v>
      </c>
      <c r="Y239" s="181">
        <f>+W239</f>
        <v>18</v>
      </c>
      <c r="Z239" s="426" t="s">
        <v>1226</v>
      </c>
      <c r="AA239" s="181">
        <f>+AC239</f>
        <v>21</v>
      </c>
      <c r="AB239" s="185" t="s">
        <v>1226</v>
      </c>
      <c r="AC239" s="437">
        <v>21</v>
      </c>
      <c r="AD239" s="438">
        <v>0</v>
      </c>
      <c r="AE239" s="223">
        <v>20</v>
      </c>
      <c r="AF239" s="224">
        <v>0</v>
      </c>
      <c r="AG239" s="223">
        <v>17</v>
      </c>
      <c r="AH239" s="224">
        <v>0</v>
      </c>
      <c r="AI239" s="222">
        <v>15</v>
      </c>
      <c r="AJ239" s="224">
        <v>0</v>
      </c>
      <c r="AK239" s="261"/>
      <c r="AL239" s="222">
        <v>16</v>
      </c>
      <c r="AM239" s="224">
        <v>0</v>
      </c>
      <c r="AN239" s="278">
        <v>16</v>
      </c>
      <c r="AO239" s="279">
        <v>0</v>
      </c>
      <c r="AP239" s="185">
        <f>+AN239</f>
        <v>16</v>
      </c>
      <c r="AQ239" s="426" t="s">
        <v>1226</v>
      </c>
      <c r="AR239" s="236">
        <f>+AP239</f>
        <v>16</v>
      </c>
      <c r="AS239" s="239" t="s">
        <v>1226</v>
      </c>
      <c r="AT239" s="226">
        <v>16</v>
      </c>
      <c r="AU239" s="227">
        <v>0</v>
      </c>
      <c r="AV239" s="226">
        <v>16</v>
      </c>
      <c r="AW239" s="227">
        <v>0</v>
      </c>
      <c r="AX239" s="392">
        <f>+AZ239</f>
        <v>16</v>
      </c>
      <c r="AY239" s="166" t="s">
        <v>1226</v>
      </c>
      <c r="AZ239" s="392">
        <f>+BB239</f>
        <v>16</v>
      </c>
      <c r="BA239" s="166" t="s">
        <v>1226</v>
      </c>
      <c r="BB239" s="392">
        <f>+BD239</f>
        <v>16</v>
      </c>
      <c r="BC239" s="166" t="s">
        <v>1226</v>
      </c>
      <c r="BD239" s="392">
        <f>+BF239</f>
        <v>16</v>
      </c>
      <c r="BE239" s="166" t="s">
        <v>1226</v>
      </c>
      <c r="BF239" s="392">
        <f>+BH239</f>
        <v>16</v>
      </c>
      <c r="BG239" s="166" t="s">
        <v>1226</v>
      </c>
      <c r="BH239" s="341">
        <v>16</v>
      </c>
      <c r="BI239" s="227">
        <v>0</v>
      </c>
      <c r="BJ239" s="181">
        <f>+BH239</f>
        <v>16</v>
      </c>
      <c r="BK239" s="423" t="s">
        <v>1226</v>
      </c>
      <c r="BL239" s="181">
        <f>+BJ239</f>
        <v>16</v>
      </c>
      <c r="BM239" s="166" t="s">
        <v>1226</v>
      </c>
      <c r="BN239" s="181">
        <f>+BL239</f>
        <v>16</v>
      </c>
      <c r="BO239" s="166" t="s">
        <v>1226</v>
      </c>
      <c r="BP239" s="249"/>
      <c r="BQ239" s="239"/>
      <c r="BR239" s="249"/>
      <c r="BS239" s="239"/>
      <c r="BT239" s="262"/>
      <c r="BU239" s="245"/>
      <c r="BV239" s="246"/>
      <c r="BW239" s="245"/>
      <c r="BX239" s="245"/>
      <c r="BY239" s="245"/>
      <c r="BZ239" s="246"/>
      <c r="CA239" s="245"/>
      <c r="CB239" s="246"/>
      <c r="CC239" s="245"/>
      <c r="CD239" s="246"/>
      <c r="CE239" s="245">
        <v>11</v>
      </c>
      <c r="CF239" s="246"/>
      <c r="CG239" s="245"/>
      <c r="CH239" s="246"/>
      <c r="CI239" s="247" t="s">
        <v>150</v>
      </c>
      <c r="CJ239" s="235" t="s">
        <v>402</v>
      </c>
      <c r="CK239" s="235"/>
      <c r="CM239" s="237">
        <f>MAX(I239:AJ239)</f>
        <v>30</v>
      </c>
    </row>
    <row r="240" spans="1:91" ht="16.5">
      <c r="A240" t="s">
        <v>2533</v>
      </c>
      <c r="B240" s="213">
        <v>10026</v>
      </c>
      <c r="D240" s="213" t="s">
        <v>864</v>
      </c>
      <c r="E240" s="213" t="s">
        <v>819</v>
      </c>
      <c r="G240" s="219" t="s">
        <v>203</v>
      </c>
      <c r="H240" s="390" t="s">
        <v>1756</v>
      </c>
      <c r="I240" s="164">
        <f>+K240</f>
        <v>10</v>
      </c>
      <c r="J240" s="239" t="s">
        <v>1226</v>
      </c>
      <c r="K240" s="223">
        <v>10</v>
      </c>
      <c r="L240" s="224">
        <v>0</v>
      </c>
      <c r="M240" s="223">
        <v>11</v>
      </c>
      <c r="N240" s="224">
        <v>0</v>
      </c>
      <c r="O240" s="223">
        <v>5</v>
      </c>
      <c r="P240" s="224">
        <v>0</v>
      </c>
      <c r="Q240" s="164">
        <f>+O240</f>
        <v>5</v>
      </c>
      <c r="R240" s="166" t="s">
        <v>1226</v>
      </c>
      <c r="S240" s="223">
        <v>11</v>
      </c>
      <c r="T240" s="224">
        <v>0</v>
      </c>
      <c r="U240" s="164">
        <v>24</v>
      </c>
      <c r="V240" s="166" t="s">
        <v>1226</v>
      </c>
      <c r="W240" s="223">
        <v>20</v>
      </c>
      <c r="X240" s="224">
        <v>0</v>
      </c>
      <c r="Y240" s="181">
        <f>+W240</f>
        <v>20</v>
      </c>
      <c r="Z240" s="426" t="s">
        <v>1226</v>
      </c>
      <c r="AA240" s="181">
        <f>+Y240</f>
        <v>20</v>
      </c>
      <c r="AB240" s="185" t="s">
        <v>1226</v>
      </c>
      <c r="AC240" s="437">
        <v>10</v>
      </c>
      <c r="AD240" s="438">
        <v>0</v>
      </c>
      <c r="AE240" s="223">
        <v>0</v>
      </c>
      <c r="AF240" s="224">
        <v>0</v>
      </c>
      <c r="AG240" s="221">
        <v>0</v>
      </c>
      <c r="AH240" s="224">
        <v>0</v>
      </c>
      <c r="AI240" s="222">
        <v>0</v>
      </c>
      <c r="AJ240" s="224">
        <v>0</v>
      </c>
      <c r="AK240" s="261">
        <v>42194</v>
      </c>
      <c r="AL240" s="222">
        <v>1</v>
      </c>
      <c r="AM240" s="224">
        <v>0</v>
      </c>
      <c r="AN240" s="278">
        <v>1</v>
      </c>
      <c r="AO240" s="279">
        <v>0</v>
      </c>
      <c r="AP240" s="185">
        <f>+AR240</f>
        <v>0</v>
      </c>
      <c r="AQ240" s="426" t="s">
        <v>1226</v>
      </c>
      <c r="AR240" s="226">
        <v>0</v>
      </c>
      <c r="AS240" s="227">
        <v>0</v>
      </c>
      <c r="AT240" s="236">
        <v>0</v>
      </c>
      <c r="AU240" s="239" t="s">
        <v>1226</v>
      </c>
      <c r="AV240" s="226">
        <v>0</v>
      </c>
      <c r="AW240" s="227">
        <v>0</v>
      </c>
      <c r="AX240" s="392">
        <f>+AZ240</f>
        <v>0</v>
      </c>
      <c r="AY240" s="166" t="s">
        <v>1226</v>
      </c>
      <c r="AZ240" s="392">
        <v>0</v>
      </c>
      <c r="BA240" s="166" t="s">
        <v>1226</v>
      </c>
      <c r="BB240" s="392">
        <v>0</v>
      </c>
      <c r="BC240" s="166" t="s">
        <v>1226</v>
      </c>
      <c r="BD240" s="392">
        <v>0</v>
      </c>
      <c r="BE240" s="166" t="s">
        <v>1226</v>
      </c>
      <c r="BF240" s="392">
        <f>+BH240</f>
        <v>0</v>
      </c>
      <c r="BG240" s="166" t="s">
        <v>1226</v>
      </c>
      <c r="BH240" s="815">
        <v>0</v>
      </c>
      <c r="BI240" s="246">
        <v>0</v>
      </c>
      <c r="BJ240" s="392">
        <v>0</v>
      </c>
      <c r="BK240" s="166" t="s">
        <v>1226</v>
      </c>
      <c r="BL240" s="392">
        <v>0</v>
      </c>
      <c r="BM240" s="166" t="s">
        <v>1226</v>
      </c>
      <c r="BN240" s="392">
        <v>0</v>
      </c>
      <c r="BO240" s="166" t="s">
        <v>1226</v>
      </c>
      <c r="BP240" s="249"/>
      <c r="BQ240" s="239"/>
      <c r="BR240" s="249"/>
      <c r="BS240" s="239"/>
      <c r="BT240" s="262"/>
      <c r="BU240" s="245"/>
      <c r="BV240" s="246"/>
      <c r="BW240" s="245"/>
      <c r="BX240" s="245"/>
      <c r="BY240" s="245"/>
      <c r="BZ240" s="246"/>
      <c r="CA240" s="245"/>
      <c r="CB240" s="246"/>
      <c r="CC240" s="245"/>
      <c r="CD240" s="246"/>
      <c r="CE240" s="245"/>
      <c r="CF240" s="246"/>
      <c r="CG240" s="245"/>
      <c r="CH240" s="246"/>
      <c r="CI240" s="247" t="s">
        <v>150</v>
      </c>
      <c r="CJ240" s="235" t="s">
        <v>403</v>
      </c>
      <c r="CK240" s="235"/>
      <c r="CM240" s="237">
        <f>MAX(I240:AJ240)</f>
        <v>24</v>
      </c>
    </row>
    <row r="241" spans="1:91" ht="16.5">
      <c r="A241" t="s">
        <v>2533</v>
      </c>
      <c r="B241" s="61" t="s">
        <v>1610</v>
      </c>
      <c r="D241" s="213" t="s">
        <v>864</v>
      </c>
      <c r="E241" s="213" t="s">
        <v>819</v>
      </c>
      <c r="G241" s="403" t="s">
        <v>916</v>
      </c>
      <c r="H241" s="390" t="s">
        <v>2459</v>
      </c>
      <c r="I241" s="185" t="str">
        <f>+K241</f>
        <v>?</v>
      </c>
      <c r="J241" s="426" t="s">
        <v>1226</v>
      </c>
      <c r="K241" s="223" t="s">
        <v>52</v>
      </c>
      <c r="L241" s="224">
        <v>0</v>
      </c>
      <c r="M241" s="185" t="str">
        <f>+K241</f>
        <v>?</v>
      </c>
      <c r="N241" s="426" t="s">
        <v>1226</v>
      </c>
      <c r="O241" s="223" t="s">
        <v>52</v>
      </c>
      <c r="P241" s="224">
        <v>0</v>
      </c>
      <c r="Q241" s="185" t="str">
        <f>+O241</f>
        <v>?</v>
      </c>
      <c r="R241" s="426" t="s">
        <v>1226</v>
      </c>
      <c r="S241" s="223" t="s">
        <v>52</v>
      </c>
      <c r="T241" s="224">
        <v>0</v>
      </c>
      <c r="U241" s="223" t="s">
        <v>52</v>
      </c>
      <c r="V241" s="4">
        <v>0</v>
      </c>
      <c r="W241" s="10" t="s">
        <v>52</v>
      </c>
      <c r="X241" s="4">
        <v>0</v>
      </c>
      <c r="Y241" s="3" t="s">
        <v>52</v>
      </c>
      <c r="Z241" s="4">
        <v>0</v>
      </c>
      <c r="AA241" s="3" t="s">
        <v>52</v>
      </c>
      <c r="AB241" s="223">
        <v>0</v>
      </c>
      <c r="AC241" s="474" t="s">
        <v>52</v>
      </c>
      <c r="AD241" s="791">
        <v>0</v>
      </c>
      <c r="AE241" s="10" t="s">
        <v>52</v>
      </c>
      <c r="AF241" s="4">
        <v>0</v>
      </c>
      <c r="AG241" s="10" t="s">
        <v>52</v>
      </c>
      <c r="AH241" s="4">
        <v>0</v>
      </c>
      <c r="AI241" s="58" t="str">
        <f>+AG241</f>
        <v>?</v>
      </c>
      <c r="AJ241" s="426" t="s">
        <v>1226</v>
      </c>
      <c r="AK241" s="243"/>
      <c r="AL241" s="222" t="s">
        <v>52</v>
      </c>
      <c r="AM241" s="224">
        <v>0</v>
      </c>
      <c r="AN241" s="815" t="s">
        <v>52</v>
      </c>
      <c r="AO241" s="246">
        <v>0</v>
      </c>
      <c r="AP241" s="245" t="s">
        <v>52</v>
      </c>
      <c r="AQ241" s="246">
        <v>0</v>
      </c>
      <c r="AR241" s="185" t="str">
        <f>+AP241</f>
        <v>?</v>
      </c>
      <c r="AS241" s="423" t="s">
        <v>1226</v>
      </c>
      <c r="AT241" s="245" t="s">
        <v>52</v>
      </c>
      <c r="AU241" s="246">
        <v>0</v>
      </c>
      <c r="AV241" s="245" t="s">
        <v>52</v>
      </c>
      <c r="AW241" s="246">
        <v>0</v>
      </c>
      <c r="AX241" s="181" t="str">
        <f>+AV241</f>
        <v>?</v>
      </c>
      <c r="AY241" s="423" t="s">
        <v>1226</v>
      </c>
      <c r="AZ241" s="181" t="str">
        <f>+AX241</f>
        <v>?</v>
      </c>
      <c r="BA241" s="423" t="s">
        <v>1226</v>
      </c>
      <c r="BB241" s="181" t="str">
        <f>+AZ241</f>
        <v>?</v>
      </c>
      <c r="BC241" s="423" t="s">
        <v>1226</v>
      </c>
      <c r="BD241" s="181" t="str">
        <f>+BB241</f>
        <v>?</v>
      </c>
      <c r="BE241" s="423" t="s">
        <v>1226</v>
      </c>
      <c r="BF241" s="181" t="str">
        <f>+BD241</f>
        <v>?</v>
      </c>
      <c r="BG241" s="423" t="s">
        <v>1226</v>
      </c>
      <c r="BH241" s="181" t="str">
        <f>+BF241</f>
        <v>?</v>
      </c>
      <c r="BI241" s="423" t="s">
        <v>1226</v>
      </c>
      <c r="BJ241" s="181" t="str">
        <f>+BH241</f>
        <v>?</v>
      </c>
      <c r="BK241" s="423" t="s">
        <v>1226</v>
      </c>
      <c r="BL241" s="181" t="str">
        <f>+BJ241</f>
        <v>?</v>
      </c>
      <c r="BM241" s="423" t="s">
        <v>1226</v>
      </c>
      <c r="BN241" s="815" t="s">
        <v>52</v>
      </c>
      <c r="BO241" s="246">
        <v>0</v>
      </c>
      <c r="BP241" s="185" t="str">
        <f>+BN241</f>
        <v>?</v>
      </c>
      <c r="BQ241" s="423" t="s">
        <v>1226</v>
      </c>
      <c r="BR241" s="185" t="str">
        <f>+BP241</f>
        <v>?</v>
      </c>
      <c r="BS241" s="423" t="s">
        <v>1226</v>
      </c>
      <c r="BT241" s="244"/>
      <c r="BU241" s="245"/>
      <c r="BV241" s="246"/>
      <c r="BW241" s="245"/>
      <c r="BX241" s="245"/>
      <c r="BY241" s="245"/>
      <c r="BZ241" s="246"/>
      <c r="CA241" s="245"/>
      <c r="CB241" s="246"/>
      <c r="CC241" s="245"/>
      <c r="CD241" s="246"/>
      <c r="CE241" s="245"/>
      <c r="CF241" s="246"/>
      <c r="CG241" s="245"/>
      <c r="CH241" s="246"/>
      <c r="CI241" s="16" t="s">
        <v>361</v>
      </c>
      <c r="CJ241" s="213"/>
    </row>
    <row r="242" spans="1:91" ht="16.5">
      <c r="A242" t="s">
        <v>2533</v>
      </c>
      <c r="B242" s="61" t="s">
        <v>1592</v>
      </c>
      <c r="D242" s="213" t="s">
        <v>864</v>
      </c>
      <c r="E242" s="213" t="s">
        <v>819</v>
      </c>
      <c r="G242" s="403" t="s">
        <v>916</v>
      </c>
      <c r="H242" s="390" t="s">
        <v>2460</v>
      </c>
      <c r="I242" s="185">
        <v>0</v>
      </c>
      <c r="J242" s="426" t="s">
        <v>1226</v>
      </c>
      <c r="K242" s="10">
        <v>0</v>
      </c>
      <c r="L242" s="4">
        <v>0</v>
      </c>
      <c r="M242" s="10">
        <v>0</v>
      </c>
      <c r="N242" s="4">
        <v>0</v>
      </c>
      <c r="O242" s="10">
        <v>0</v>
      </c>
      <c r="P242" s="4">
        <v>0</v>
      </c>
      <c r="Q242" s="223">
        <v>0</v>
      </c>
      <c r="R242" s="224">
        <v>0</v>
      </c>
      <c r="S242" s="223">
        <v>0</v>
      </c>
      <c r="T242" s="224">
        <v>0</v>
      </c>
      <c r="U242" s="164">
        <f>+S242</f>
        <v>0</v>
      </c>
      <c r="V242" s="423" t="s">
        <v>1226</v>
      </c>
      <c r="W242" s="223">
        <v>0</v>
      </c>
      <c r="X242" s="224">
        <v>0</v>
      </c>
      <c r="Y242" s="222">
        <v>0</v>
      </c>
      <c r="Z242" s="224">
        <v>0</v>
      </c>
      <c r="AA242" s="181">
        <f>+Y242</f>
        <v>0</v>
      </c>
      <c r="AB242" s="251" t="s">
        <v>1226</v>
      </c>
      <c r="AC242" s="437">
        <v>0</v>
      </c>
      <c r="AD242" s="452">
        <v>0</v>
      </c>
      <c r="AE242" s="258">
        <v>0</v>
      </c>
      <c r="AF242" s="259">
        <v>0</v>
      </c>
      <c r="AG242" s="280">
        <v>0</v>
      </c>
      <c r="AH242" s="259">
        <v>0</v>
      </c>
      <c r="AI242" s="222">
        <v>0</v>
      </c>
      <c r="AJ242" s="224">
        <v>0</v>
      </c>
      <c r="AK242" s="261"/>
      <c r="AL242" s="222">
        <v>0</v>
      </c>
      <c r="AM242" s="224">
        <v>0</v>
      </c>
      <c r="AN242" s="815">
        <v>0</v>
      </c>
      <c r="AO242" s="246">
        <v>0</v>
      </c>
      <c r="AP242" s="245">
        <v>0</v>
      </c>
      <c r="AQ242" s="246">
        <v>0</v>
      </c>
      <c r="AR242" s="185">
        <f>+AP242</f>
        <v>0</v>
      </c>
      <c r="AS242" s="423" t="s">
        <v>1226</v>
      </c>
      <c r="AT242" s="245">
        <v>0</v>
      </c>
      <c r="AU242" s="246">
        <v>0</v>
      </c>
      <c r="AV242" s="245">
        <v>0</v>
      </c>
      <c r="AW242" s="246">
        <v>0</v>
      </c>
      <c r="AX242" s="181">
        <f>+AV242</f>
        <v>0</v>
      </c>
      <c r="AY242" s="423" t="s">
        <v>1226</v>
      </c>
      <c r="AZ242" s="181">
        <f>+AX242</f>
        <v>0</v>
      </c>
      <c r="BA242" s="423" t="s">
        <v>1226</v>
      </c>
      <c r="BB242" s="181">
        <f>+AZ242</f>
        <v>0</v>
      </c>
      <c r="BC242" s="423" t="s">
        <v>1226</v>
      </c>
      <c r="BD242" s="181">
        <f>+BB242</f>
        <v>0</v>
      </c>
      <c r="BE242" s="423" t="s">
        <v>1226</v>
      </c>
      <c r="BF242" s="181">
        <f>+BD242</f>
        <v>0</v>
      </c>
      <c r="BG242" s="423" t="s">
        <v>1226</v>
      </c>
      <c r="BH242" s="815">
        <v>0</v>
      </c>
      <c r="BI242" s="246">
        <v>0</v>
      </c>
      <c r="BJ242" s="181">
        <f>+BH242</f>
        <v>0</v>
      </c>
      <c r="BK242" s="423" t="s">
        <v>1226</v>
      </c>
      <c r="BL242" s="181">
        <f>+BJ242</f>
        <v>0</v>
      </c>
      <c r="BM242" s="426" t="s">
        <v>1226</v>
      </c>
      <c r="BN242" s="181">
        <f>+BL242</f>
        <v>0</v>
      </c>
      <c r="BO242" s="426" t="s">
        <v>1226</v>
      </c>
      <c r="BP242" s="185">
        <f>+BN242</f>
        <v>0</v>
      </c>
      <c r="BQ242" s="423" t="s">
        <v>1226</v>
      </c>
      <c r="BR242" s="185">
        <f>+BP242</f>
        <v>0</v>
      </c>
      <c r="BS242" s="423" t="s">
        <v>1226</v>
      </c>
      <c r="BT242" s="244"/>
      <c r="BU242" s="245"/>
      <c r="BV242" s="246"/>
      <c r="BW242" s="245"/>
      <c r="BX242" s="245"/>
      <c r="BY242" s="245"/>
      <c r="BZ242" s="246"/>
      <c r="CA242" s="245"/>
      <c r="CB242" s="246"/>
      <c r="CC242" s="245"/>
      <c r="CD242" s="246"/>
      <c r="CE242" s="245"/>
      <c r="CF242" s="246"/>
      <c r="CG242" s="245"/>
      <c r="CH242" s="246"/>
      <c r="CI242" s="247" t="s">
        <v>150</v>
      </c>
      <c r="CJ242" s="213"/>
    </row>
    <row r="243" spans="1:91" ht="16.5">
      <c r="A243" t="s">
        <v>2533</v>
      </c>
      <c r="B243" s="61" t="s">
        <v>1610</v>
      </c>
      <c r="D243" s="213" t="s">
        <v>864</v>
      </c>
      <c r="E243" s="213" t="s">
        <v>819</v>
      </c>
      <c r="G243" s="219" t="s">
        <v>372</v>
      </c>
      <c r="H243" s="390" t="s">
        <v>2276</v>
      </c>
      <c r="I243" s="223" t="s">
        <v>52</v>
      </c>
      <c r="J243" s="224">
        <v>0</v>
      </c>
      <c r="K243" s="274" t="s">
        <v>52</v>
      </c>
      <c r="L243" s="4">
        <v>0</v>
      </c>
      <c r="M243" s="185" t="str">
        <f>+K243</f>
        <v>?</v>
      </c>
      <c r="N243" s="426" t="s">
        <v>1226</v>
      </c>
      <c r="O243" s="223" t="s">
        <v>52</v>
      </c>
      <c r="P243" s="224">
        <v>0</v>
      </c>
      <c r="Q243" s="223" t="s">
        <v>52</v>
      </c>
      <c r="R243" s="224">
        <v>0</v>
      </c>
      <c r="S243" s="223" t="s">
        <v>52</v>
      </c>
      <c r="T243" s="224">
        <v>0</v>
      </c>
      <c r="U243" s="223">
        <v>0</v>
      </c>
      <c r="V243" s="224">
        <v>0</v>
      </c>
      <c r="W243" s="223">
        <v>0</v>
      </c>
      <c r="X243" s="223">
        <v>0</v>
      </c>
      <c r="Y243" s="392">
        <f>+W243</f>
        <v>0</v>
      </c>
      <c r="Z243" s="239" t="s">
        <v>1226</v>
      </c>
      <c r="AA243" s="222">
        <v>0</v>
      </c>
      <c r="AB243" s="223">
        <v>0</v>
      </c>
      <c r="AC243" s="437">
        <v>0</v>
      </c>
      <c r="AD243" s="438">
        <v>0</v>
      </c>
      <c r="AE243" s="164">
        <f>+AC243</f>
        <v>0</v>
      </c>
      <c r="AF243" s="166" t="s">
        <v>1226</v>
      </c>
      <c r="AG243" s="223">
        <v>0</v>
      </c>
      <c r="AH243" s="259">
        <v>0</v>
      </c>
      <c r="AI243" s="222">
        <v>0</v>
      </c>
      <c r="AJ243" s="259">
        <v>0</v>
      </c>
      <c r="AK243" s="261"/>
      <c r="AL243" s="39">
        <v>0</v>
      </c>
      <c r="AM243" s="224">
        <v>0</v>
      </c>
      <c r="AN243" s="392">
        <f>+AL243</f>
        <v>0</v>
      </c>
      <c r="AO243" s="239" t="s">
        <v>1226</v>
      </c>
      <c r="AP243" s="164">
        <f>+AN243</f>
        <v>0</v>
      </c>
      <c r="AQ243" s="239" t="s">
        <v>1226</v>
      </c>
      <c r="AR243" s="226">
        <v>0</v>
      </c>
      <c r="AS243" s="227">
        <v>0</v>
      </c>
      <c r="AT243" s="226">
        <v>0</v>
      </c>
      <c r="AU243" s="227">
        <v>0</v>
      </c>
      <c r="AV243" s="226">
        <v>0</v>
      </c>
      <c r="AW243" s="227">
        <v>0</v>
      </c>
      <c r="AX243" s="392">
        <f>+AV243</f>
        <v>0</v>
      </c>
      <c r="AY243" s="239" t="s">
        <v>1226</v>
      </c>
      <c r="AZ243" s="392">
        <f>+AX243</f>
        <v>0</v>
      </c>
      <c r="BA243" s="239" t="s">
        <v>1226</v>
      </c>
      <c r="BB243" s="392">
        <f>+AZ243</f>
        <v>0</v>
      </c>
      <c r="BC243" s="239" t="s">
        <v>1226</v>
      </c>
      <c r="BD243" s="392">
        <f>+BB243</f>
        <v>0</v>
      </c>
      <c r="BE243" s="166" t="s">
        <v>1226</v>
      </c>
      <c r="BF243" s="392">
        <f>+BD243</f>
        <v>0</v>
      </c>
      <c r="BG243" s="166" t="s">
        <v>1226</v>
      </c>
      <c r="BH243" s="392">
        <f>+BF243</f>
        <v>0</v>
      </c>
      <c r="BI243" s="166" t="s">
        <v>1226</v>
      </c>
      <c r="BJ243" s="226">
        <v>0</v>
      </c>
      <c r="BK243" s="227">
        <v>0</v>
      </c>
      <c r="BL243" s="392">
        <f>+BJ243</f>
        <v>0</v>
      </c>
      <c r="BM243" s="239" t="s">
        <v>1226</v>
      </c>
      <c r="BN243" s="392">
        <f>+BL243</f>
        <v>0</v>
      </c>
      <c r="BO243" s="239" t="s">
        <v>1226</v>
      </c>
      <c r="BP243" s="164">
        <f>+BN243</f>
        <v>0</v>
      </c>
      <c r="BQ243" s="239" t="s">
        <v>1226</v>
      </c>
      <c r="BR243" s="226">
        <v>0</v>
      </c>
      <c r="BS243" s="227">
        <v>0</v>
      </c>
      <c r="BT243" s="262"/>
      <c r="BU243" s="245"/>
      <c r="BV243" s="246"/>
      <c r="BW243" s="245"/>
      <c r="BX243" s="245"/>
      <c r="BY243" s="245"/>
      <c r="BZ243" s="246"/>
      <c r="CA243" s="245"/>
      <c r="CB243" s="246"/>
      <c r="CC243" s="245"/>
      <c r="CD243" s="246"/>
      <c r="CE243" s="245"/>
      <c r="CF243" s="246"/>
      <c r="CG243" s="245"/>
      <c r="CH243" s="246"/>
      <c r="CI243" s="103" t="s">
        <v>601</v>
      </c>
      <c r="CJ243" s="235"/>
      <c r="CK243" s="235"/>
      <c r="CM243" s="237"/>
    </row>
    <row r="244" spans="1:91" ht="16.5">
      <c r="A244" t="s">
        <v>2533</v>
      </c>
      <c r="B244" s="61" t="s">
        <v>1592</v>
      </c>
      <c r="D244" s="213" t="s">
        <v>864</v>
      </c>
      <c r="E244" s="213" t="s">
        <v>819</v>
      </c>
      <c r="G244" s="219" t="s">
        <v>372</v>
      </c>
      <c r="H244" s="390" t="s">
        <v>2275</v>
      </c>
      <c r="I244" s="223">
        <v>0</v>
      </c>
      <c r="J244" s="224">
        <v>0</v>
      </c>
      <c r="K244" s="274">
        <v>0</v>
      </c>
      <c r="L244" s="4">
        <v>0</v>
      </c>
      <c r="M244" s="185">
        <f>+K244</f>
        <v>0</v>
      </c>
      <c r="N244" s="426" t="s">
        <v>1226</v>
      </c>
      <c r="O244" s="223">
        <v>1</v>
      </c>
      <c r="P244" s="224">
        <v>0</v>
      </c>
      <c r="Q244" s="304">
        <v>2</v>
      </c>
      <c r="R244" s="273">
        <v>1</v>
      </c>
      <c r="S244" s="223">
        <v>0</v>
      </c>
      <c r="T244" s="224">
        <v>0</v>
      </c>
      <c r="U244" s="223">
        <v>0</v>
      </c>
      <c r="V244" s="224">
        <v>0</v>
      </c>
      <c r="W244" s="223">
        <v>1</v>
      </c>
      <c r="X244" s="224">
        <v>0</v>
      </c>
      <c r="Y244" s="392">
        <f>+W244</f>
        <v>1</v>
      </c>
      <c r="Z244" s="239" t="s">
        <v>1226</v>
      </c>
      <c r="AA244" s="222">
        <v>1</v>
      </c>
      <c r="AB244" s="223">
        <v>0</v>
      </c>
      <c r="AC244" s="437">
        <v>1</v>
      </c>
      <c r="AD244" s="438">
        <v>0</v>
      </c>
      <c r="AE244" s="164">
        <f>+AC244</f>
        <v>1</v>
      </c>
      <c r="AF244" s="166" t="s">
        <v>1226</v>
      </c>
      <c r="AG244" s="223">
        <v>0</v>
      </c>
      <c r="AH244" s="259">
        <v>0</v>
      </c>
      <c r="AI244" s="222">
        <v>0</v>
      </c>
      <c r="AJ244" s="259">
        <v>0</v>
      </c>
      <c r="AK244" s="261"/>
      <c r="AL244" s="39">
        <v>0</v>
      </c>
      <c r="AM244" s="224">
        <v>0</v>
      </c>
      <c r="AN244" s="392">
        <f>+AL244</f>
        <v>0</v>
      </c>
      <c r="AO244" s="239" t="s">
        <v>1226</v>
      </c>
      <c r="AP244" s="164">
        <f>+AN244</f>
        <v>0</v>
      </c>
      <c r="AQ244" s="239" t="s">
        <v>1226</v>
      </c>
      <c r="AR244" s="305">
        <v>1</v>
      </c>
      <c r="AS244" s="241">
        <v>0</v>
      </c>
      <c r="AT244" s="226">
        <v>0</v>
      </c>
      <c r="AU244" s="227">
        <v>0</v>
      </c>
      <c r="AV244" s="226">
        <v>0</v>
      </c>
      <c r="AW244" s="227">
        <v>0</v>
      </c>
      <c r="AX244" s="392">
        <f>+AV244</f>
        <v>0</v>
      </c>
      <c r="AY244" s="239" t="s">
        <v>1226</v>
      </c>
      <c r="AZ244" s="392">
        <f>+AX244</f>
        <v>0</v>
      </c>
      <c r="BA244" s="239" t="s">
        <v>1226</v>
      </c>
      <c r="BB244" s="392">
        <f>+AZ244</f>
        <v>0</v>
      </c>
      <c r="BC244" s="239" t="s">
        <v>1226</v>
      </c>
      <c r="BD244" s="392">
        <f>+BB244</f>
        <v>0</v>
      </c>
      <c r="BE244" s="166" t="s">
        <v>1226</v>
      </c>
      <c r="BF244" s="392">
        <f>+BD244</f>
        <v>0</v>
      </c>
      <c r="BG244" s="166" t="s">
        <v>1226</v>
      </c>
      <c r="BH244" s="392">
        <f>+BF244</f>
        <v>0</v>
      </c>
      <c r="BI244" s="166" t="s">
        <v>1226</v>
      </c>
      <c r="BJ244" s="341">
        <v>0</v>
      </c>
      <c r="BK244" s="227">
        <v>0</v>
      </c>
      <c r="BL244" s="392">
        <f>+BJ244</f>
        <v>0</v>
      </c>
      <c r="BM244" s="239" t="s">
        <v>1226</v>
      </c>
      <c r="BN244" s="392">
        <f>+BL244</f>
        <v>0</v>
      </c>
      <c r="BO244" s="239" t="s">
        <v>1226</v>
      </c>
      <c r="BP244" s="164">
        <f>+BN244</f>
        <v>0</v>
      </c>
      <c r="BQ244" s="239" t="s">
        <v>1226</v>
      </c>
      <c r="BR244" s="226">
        <v>0</v>
      </c>
      <c r="BS244" s="227">
        <v>0</v>
      </c>
      <c r="BT244" s="262"/>
      <c r="BU244" s="245"/>
      <c r="BV244" s="246"/>
      <c r="BW244" s="245"/>
      <c r="BX244" s="245"/>
      <c r="BY244" s="245"/>
      <c r="BZ244" s="246"/>
      <c r="CA244" s="245"/>
      <c r="CB244" s="246"/>
      <c r="CC244" s="245"/>
      <c r="CD244" s="246"/>
      <c r="CE244" s="245"/>
      <c r="CF244" s="246"/>
      <c r="CG244" s="245"/>
      <c r="CH244" s="246"/>
      <c r="CI244" s="247" t="s">
        <v>150</v>
      </c>
      <c r="CJ244" s="235"/>
      <c r="CK244" s="235"/>
      <c r="CM244" s="237"/>
    </row>
    <row r="245" spans="1:91" ht="16.5">
      <c r="A245" t="s">
        <v>2533</v>
      </c>
      <c r="B245" s="51">
        <v>10300</v>
      </c>
      <c r="D245" s="213" t="s">
        <v>864</v>
      </c>
      <c r="E245" s="213" t="s">
        <v>819</v>
      </c>
      <c r="G245" s="219" t="s">
        <v>372</v>
      </c>
      <c r="H245" s="390" t="s">
        <v>2274</v>
      </c>
      <c r="I245" s="223">
        <v>0</v>
      </c>
      <c r="J245" s="224">
        <v>0</v>
      </c>
      <c r="K245" s="274">
        <v>0</v>
      </c>
      <c r="L245" s="4">
        <v>0</v>
      </c>
      <c r="M245" s="185">
        <f>+K245</f>
        <v>0</v>
      </c>
      <c r="N245" s="426" t="s">
        <v>1226</v>
      </c>
      <c r="O245" s="223">
        <v>0</v>
      </c>
      <c r="P245" s="224">
        <v>0</v>
      </c>
      <c r="Q245" s="223">
        <v>0</v>
      </c>
      <c r="R245" s="224">
        <v>0</v>
      </c>
      <c r="S245" s="223">
        <v>0</v>
      </c>
      <c r="T245" s="224">
        <v>0</v>
      </c>
      <c r="U245" s="223">
        <v>0</v>
      </c>
      <c r="V245" s="224">
        <v>0</v>
      </c>
      <c r="W245" s="223">
        <v>0</v>
      </c>
      <c r="X245" s="223">
        <v>0</v>
      </c>
      <c r="Y245" s="392">
        <f>+W245</f>
        <v>0</v>
      </c>
      <c r="Z245" s="239" t="s">
        <v>1226</v>
      </c>
      <c r="AA245" s="222">
        <v>0</v>
      </c>
      <c r="AB245" s="223">
        <v>0</v>
      </c>
      <c r="AC245" s="437">
        <v>0</v>
      </c>
      <c r="AD245" s="438">
        <v>0</v>
      </c>
      <c r="AE245" s="164">
        <f>+AC245</f>
        <v>0</v>
      </c>
      <c r="AF245" s="166" t="s">
        <v>1226</v>
      </c>
      <c r="AG245" s="223">
        <v>0</v>
      </c>
      <c r="AH245" s="259">
        <v>0</v>
      </c>
      <c r="AI245" s="222">
        <v>0</v>
      </c>
      <c r="AJ245" s="259">
        <v>0</v>
      </c>
      <c r="AK245" s="261"/>
      <c r="AL245" s="39">
        <v>0</v>
      </c>
      <c r="AM245" s="224">
        <v>0</v>
      </c>
      <c r="AN245" s="392">
        <f>+AL245</f>
        <v>0</v>
      </c>
      <c r="AO245" s="239" t="s">
        <v>1226</v>
      </c>
      <c r="AP245" s="164">
        <f>+AN245</f>
        <v>0</v>
      </c>
      <c r="AQ245" s="239" t="s">
        <v>1226</v>
      </c>
      <c r="AR245" s="226">
        <v>0</v>
      </c>
      <c r="AS245" s="227">
        <v>0</v>
      </c>
      <c r="AT245" s="226">
        <v>0</v>
      </c>
      <c r="AU245" s="227">
        <v>0</v>
      </c>
      <c r="AV245" s="226">
        <v>0</v>
      </c>
      <c r="AW245" s="227">
        <v>0</v>
      </c>
      <c r="AX245" s="392">
        <f>+AV245</f>
        <v>0</v>
      </c>
      <c r="AY245" s="239" t="s">
        <v>1226</v>
      </c>
      <c r="AZ245" s="392">
        <f>+AX245</f>
        <v>0</v>
      </c>
      <c r="BA245" s="239" t="s">
        <v>1226</v>
      </c>
      <c r="BB245" s="392">
        <f>+AZ245</f>
        <v>0</v>
      </c>
      <c r="BC245" s="239" t="s">
        <v>1226</v>
      </c>
      <c r="BD245" s="392">
        <f>+BB245</f>
        <v>0</v>
      </c>
      <c r="BE245" s="166" t="s">
        <v>1226</v>
      </c>
      <c r="BF245" s="392">
        <f>+BD245</f>
        <v>0</v>
      </c>
      <c r="BG245" s="166" t="s">
        <v>1226</v>
      </c>
      <c r="BH245" s="392">
        <f>+BF245</f>
        <v>0</v>
      </c>
      <c r="BI245" s="166" t="s">
        <v>1226</v>
      </c>
      <c r="BJ245" s="341">
        <v>0</v>
      </c>
      <c r="BK245" s="227">
        <v>0</v>
      </c>
      <c r="BL245" s="392">
        <f>+BJ245</f>
        <v>0</v>
      </c>
      <c r="BM245" s="239" t="s">
        <v>1226</v>
      </c>
      <c r="BN245" s="392">
        <f>+BL245</f>
        <v>0</v>
      </c>
      <c r="BO245" s="239" t="s">
        <v>1226</v>
      </c>
      <c r="BP245" s="164">
        <f>+BN245</f>
        <v>0</v>
      </c>
      <c r="BQ245" s="239" t="s">
        <v>1226</v>
      </c>
      <c r="BR245" s="226">
        <v>0</v>
      </c>
      <c r="BS245" s="227">
        <v>0</v>
      </c>
      <c r="BT245" s="262"/>
      <c r="BU245" s="245"/>
      <c r="BV245" s="246"/>
      <c r="BW245" s="245"/>
      <c r="BX245" s="245"/>
      <c r="BY245" s="245"/>
      <c r="BZ245" s="246"/>
      <c r="CA245" s="245"/>
      <c r="CB245" s="246"/>
      <c r="CC245" s="245"/>
      <c r="CD245" s="246"/>
      <c r="CE245" s="245"/>
      <c r="CF245" s="246"/>
      <c r="CG245" s="245"/>
      <c r="CH245" s="246"/>
      <c r="CI245" s="247" t="s">
        <v>150</v>
      </c>
      <c r="CJ245" s="235"/>
      <c r="CK245" s="235"/>
      <c r="CM245" s="237"/>
    </row>
    <row r="246" spans="1:91" ht="16.5">
      <c r="A246" t="s">
        <v>2533</v>
      </c>
      <c r="B246" s="213">
        <v>10107</v>
      </c>
      <c r="D246" s="213" t="s">
        <v>864</v>
      </c>
      <c r="E246" s="213" t="s">
        <v>819</v>
      </c>
      <c r="G246" s="219" t="s">
        <v>372</v>
      </c>
      <c r="H246" s="390" t="s">
        <v>1801</v>
      </c>
      <c r="I246" s="223">
        <v>0</v>
      </c>
      <c r="J246" s="224">
        <v>0</v>
      </c>
      <c r="K246" s="274">
        <v>0</v>
      </c>
      <c r="L246" s="279">
        <v>0</v>
      </c>
      <c r="M246" s="274">
        <v>0</v>
      </c>
      <c r="N246" s="279">
        <v>0</v>
      </c>
      <c r="O246" s="223">
        <v>0</v>
      </c>
      <c r="P246" s="224">
        <v>0</v>
      </c>
      <c r="Q246" s="223">
        <v>0</v>
      </c>
      <c r="R246" s="224">
        <v>0</v>
      </c>
      <c r="S246" s="223">
        <v>0</v>
      </c>
      <c r="T246" s="224">
        <v>0</v>
      </c>
      <c r="U246" s="223">
        <v>0</v>
      </c>
      <c r="V246" s="224">
        <v>0</v>
      </c>
      <c r="W246" s="223">
        <v>0</v>
      </c>
      <c r="X246" s="224">
        <v>0</v>
      </c>
      <c r="Y246" s="185">
        <f>+U246</f>
        <v>0</v>
      </c>
      <c r="Z246" s="185" t="s">
        <v>1226</v>
      </c>
      <c r="AA246" s="181">
        <f>+W246</f>
        <v>0</v>
      </c>
      <c r="AB246" s="185" t="s">
        <v>1226</v>
      </c>
      <c r="AC246" s="453">
        <v>0</v>
      </c>
      <c r="AD246" s="459">
        <v>0</v>
      </c>
      <c r="AE246" s="185">
        <f>+AA246</f>
        <v>0</v>
      </c>
      <c r="AF246" s="426" t="s">
        <v>1226</v>
      </c>
      <c r="AG246" s="223">
        <v>0</v>
      </c>
      <c r="AH246" s="259">
        <v>0</v>
      </c>
      <c r="AI246" s="252">
        <f>+AE246</f>
        <v>0</v>
      </c>
      <c r="AJ246" s="423" t="s">
        <v>1226</v>
      </c>
      <c r="AK246" s="261"/>
      <c r="AL246" s="222">
        <v>0</v>
      </c>
      <c r="AM246" s="224">
        <v>0</v>
      </c>
      <c r="AN246" s="238">
        <v>0</v>
      </c>
      <c r="AO246" s="239" t="s">
        <v>1226</v>
      </c>
      <c r="AP246" s="236">
        <v>0</v>
      </c>
      <c r="AQ246" s="239" t="s">
        <v>1226</v>
      </c>
      <c r="AR246" s="226">
        <v>0</v>
      </c>
      <c r="AS246" s="227">
        <v>0</v>
      </c>
      <c r="AT246" s="226">
        <v>0</v>
      </c>
      <c r="AU246" s="227">
        <v>0</v>
      </c>
      <c r="AV246" s="226">
        <v>0</v>
      </c>
      <c r="AW246" s="227">
        <v>0</v>
      </c>
      <c r="AX246" s="164">
        <f>+AZ246</f>
        <v>0</v>
      </c>
      <c r="AY246" s="166" t="s">
        <v>1226</v>
      </c>
      <c r="AZ246" s="164">
        <f>+BB246</f>
        <v>0</v>
      </c>
      <c r="BA246" s="166" t="s">
        <v>1226</v>
      </c>
      <c r="BB246" s="236">
        <f>+BD246</f>
        <v>0</v>
      </c>
      <c r="BC246" s="239" t="s">
        <v>1226</v>
      </c>
      <c r="BD246" s="164">
        <f>+BF246</f>
        <v>0</v>
      </c>
      <c r="BE246" s="166" t="s">
        <v>1226</v>
      </c>
      <c r="BF246" s="164">
        <f>+BH246</f>
        <v>0</v>
      </c>
      <c r="BG246" s="166" t="s">
        <v>1226</v>
      </c>
      <c r="BH246" s="164">
        <f>+BJ246</f>
        <v>0</v>
      </c>
      <c r="BI246" s="166" t="s">
        <v>1226</v>
      </c>
      <c r="BJ246" s="226">
        <v>0</v>
      </c>
      <c r="BK246" s="227">
        <v>0</v>
      </c>
      <c r="BL246" s="164">
        <f>+BN246</f>
        <v>0</v>
      </c>
      <c r="BM246" s="239" t="s">
        <v>1226</v>
      </c>
      <c r="BN246" s="164">
        <v>0</v>
      </c>
      <c r="BO246" s="239" t="s">
        <v>1226</v>
      </c>
      <c r="BP246" s="249"/>
      <c r="BQ246" s="239"/>
      <c r="BR246" s="249"/>
      <c r="BS246" s="239"/>
      <c r="BT246" s="262"/>
      <c r="BU246" s="245"/>
      <c r="BV246" s="246"/>
      <c r="BW246" s="245"/>
      <c r="BX246" s="245"/>
      <c r="BY246" s="245"/>
      <c r="BZ246" s="246"/>
      <c r="CA246" s="245"/>
      <c r="CB246" s="246"/>
      <c r="CC246" s="245"/>
      <c r="CD246" s="246"/>
      <c r="CE246" s="245"/>
      <c r="CF246" s="246"/>
      <c r="CG246" s="245"/>
      <c r="CH246" s="246"/>
      <c r="CI246" s="247" t="s">
        <v>371</v>
      </c>
      <c r="CJ246" s="235" t="s">
        <v>377</v>
      </c>
      <c r="CK246" s="235"/>
      <c r="CM246" s="237">
        <f>MAX(I246:AJ246)</f>
        <v>0</v>
      </c>
    </row>
    <row r="247" spans="1:91" ht="17.25">
      <c r="A247" t="s">
        <v>2533</v>
      </c>
      <c r="B247" s="213">
        <v>0</v>
      </c>
      <c r="D247" s="213" t="s">
        <v>864</v>
      </c>
      <c r="E247" s="51" t="s">
        <v>821</v>
      </c>
      <c r="F247" s="1075" t="s">
        <v>2747</v>
      </c>
      <c r="G247" s="219" t="s">
        <v>372</v>
      </c>
      <c r="H247" s="390" t="s">
        <v>2745</v>
      </c>
      <c r="I247" s="223"/>
      <c r="J247" s="224"/>
      <c r="K247" s="274"/>
      <c r="L247" s="279"/>
      <c r="M247" s="274"/>
      <c r="N247" s="279"/>
      <c r="O247" s="223" t="s">
        <v>52</v>
      </c>
      <c r="P247" s="224">
        <v>0</v>
      </c>
      <c r="Q247" s="223"/>
      <c r="R247" s="224"/>
      <c r="S247" s="223"/>
      <c r="T247" s="224"/>
      <c r="U247" s="223"/>
      <c r="V247" s="224"/>
      <c r="W247" s="223"/>
      <c r="X247" s="224"/>
      <c r="Y247" s="185"/>
      <c r="Z247" s="185"/>
      <c r="AA247" s="181"/>
      <c r="AB247" s="185"/>
      <c r="AC247" s="453"/>
      <c r="AD247" s="459"/>
      <c r="AE247" s="185"/>
      <c r="AF247" s="426"/>
      <c r="AG247" s="223">
        <v>0</v>
      </c>
      <c r="AH247" s="259">
        <v>0</v>
      </c>
      <c r="AI247" s="252">
        <f>+AE247</f>
        <v>0</v>
      </c>
      <c r="AJ247" s="423" t="s">
        <v>1226</v>
      </c>
      <c r="AK247" s="261"/>
      <c r="AL247" s="222">
        <v>0</v>
      </c>
      <c r="AM247" s="224">
        <v>1</v>
      </c>
      <c r="AN247" s="238"/>
      <c r="AO247" s="239"/>
      <c r="AP247" s="236"/>
      <c r="AQ247" s="239"/>
      <c r="AR247" s="226"/>
      <c r="AS247" s="227"/>
      <c r="AT247" s="226"/>
      <c r="AU247" s="227"/>
      <c r="AV247" s="226"/>
      <c r="AW247" s="227"/>
      <c r="AX247" s="164"/>
      <c r="AY247" s="166"/>
      <c r="AZ247" s="164"/>
      <c r="BA247" s="166"/>
      <c r="BB247" s="236"/>
      <c r="BC247" s="239"/>
      <c r="BD247" s="164"/>
      <c r="BE247" s="166"/>
      <c r="BF247" s="164"/>
      <c r="BG247" s="166"/>
      <c r="BH247" s="164"/>
      <c r="BI247" s="166"/>
      <c r="BJ247" s="226"/>
      <c r="BK247" s="227"/>
      <c r="BL247" s="164"/>
      <c r="BM247" s="239"/>
      <c r="BN247" s="164"/>
      <c r="BO247" s="239"/>
      <c r="BP247" s="249"/>
      <c r="BQ247" s="239"/>
      <c r="BR247" s="249"/>
      <c r="BS247" s="239"/>
      <c r="BT247" s="262"/>
      <c r="BU247" s="245"/>
      <c r="BV247" s="246"/>
      <c r="BW247" s="245"/>
      <c r="BX247" s="245"/>
      <c r="BY247" s="245"/>
      <c r="BZ247" s="246"/>
      <c r="CA247" s="245"/>
      <c r="CB247" s="246"/>
      <c r="CC247" s="245"/>
      <c r="CD247" s="246"/>
      <c r="CE247" s="245"/>
      <c r="CF247" s="246"/>
      <c r="CG247" s="245"/>
      <c r="CH247" s="246"/>
      <c r="CI247" s="247"/>
      <c r="CJ247" s="235"/>
      <c r="CK247" s="235"/>
      <c r="CM247" s="237"/>
    </row>
    <row r="248" spans="1:91" ht="16.5">
      <c r="A248" t="s">
        <v>2533</v>
      </c>
      <c r="B248" s="61" t="s">
        <v>52</v>
      </c>
      <c r="D248" s="213" t="s">
        <v>864</v>
      </c>
      <c r="E248" s="213" t="s">
        <v>819</v>
      </c>
      <c r="G248" s="219" t="s">
        <v>372</v>
      </c>
      <c r="H248" s="390" t="s">
        <v>2474</v>
      </c>
      <c r="I248" s="230" t="s">
        <v>936</v>
      </c>
      <c r="J248" s="229"/>
      <c r="K248" s="230"/>
      <c r="L248" s="229"/>
      <c r="M248" s="230"/>
      <c r="N248" s="229"/>
      <c r="O248" s="230"/>
      <c r="P248" s="229"/>
      <c r="Q248" s="230"/>
      <c r="R248" s="229"/>
      <c r="S248" s="230"/>
      <c r="T248" s="229"/>
      <c r="U248" s="230"/>
      <c r="V248" s="229"/>
      <c r="W248" s="230"/>
      <c r="X248" s="229"/>
      <c r="Y248" s="703"/>
      <c r="Z248" s="288"/>
      <c r="AA248" s="285"/>
      <c r="AB248" s="230"/>
      <c r="AC248" s="456"/>
      <c r="AD248" s="473"/>
      <c r="AE248" s="289"/>
      <c r="AF248" s="287"/>
      <c r="AG248" s="843"/>
      <c r="AH248" s="229"/>
      <c r="AI248" s="289"/>
      <c r="AJ248" s="287"/>
      <c r="AK248" s="292"/>
      <c r="AL248" s="285"/>
      <c r="AM248" s="229"/>
      <c r="AN248" s="286"/>
      <c r="AO248" s="287"/>
      <c r="AP248" s="289"/>
      <c r="AQ248" s="287"/>
      <c r="AR248" s="293"/>
      <c r="AS248" s="294"/>
      <c r="AT248" s="293"/>
      <c r="AU248" s="294"/>
      <c r="AV248" s="293"/>
      <c r="AW248" s="294"/>
      <c r="AX248" s="703"/>
      <c r="AY248" s="704"/>
      <c r="AZ248" s="703"/>
      <c r="BA248" s="704"/>
      <c r="BB248" s="289"/>
      <c r="BC248" s="287"/>
      <c r="BD248" s="703"/>
      <c r="BE248" s="704"/>
      <c r="BF248" s="703"/>
      <c r="BG248" s="704"/>
      <c r="BH248" s="703"/>
      <c r="BI248" s="704"/>
      <c r="BJ248" s="293"/>
      <c r="BK248" s="294"/>
      <c r="BL248" s="289"/>
      <c r="BM248" s="287"/>
      <c r="BN248" s="289"/>
      <c r="BO248" s="287"/>
      <c r="BP248" s="288"/>
      <c r="BQ248" s="287"/>
      <c r="BR248" s="288"/>
      <c r="BS248" s="287"/>
      <c r="BT248" s="295"/>
      <c r="BU248" s="293"/>
      <c r="BV248" s="294"/>
      <c r="BW248" s="293"/>
      <c r="BX248" s="293"/>
      <c r="BY248" s="293"/>
      <c r="BZ248" s="294"/>
      <c r="CA248" s="293"/>
      <c r="CB248" s="294"/>
      <c r="CC248" s="293"/>
      <c r="CD248" s="294"/>
      <c r="CE248" s="293"/>
      <c r="CF248" s="294"/>
      <c r="CG248" s="293"/>
      <c r="CH248" s="294"/>
      <c r="CI248" s="103" t="s">
        <v>1920</v>
      </c>
      <c r="CJ248" s="235"/>
      <c r="CK248" s="235"/>
      <c r="CM248" s="237"/>
    </row>
    <row r="249" spans="1:91" ht="16.5">
      <c r="A249" t="s">
        <v>2533</v>
      </c>
      <c r="B249" s="61" t="s">
        <v>52</v>
      </c>
      <c r="C249"/>
      <c r="D249" s="213" t="s">
        <v>864</v>
      </c>
      <c r="E249" s="213" t="s">
        <v>819</v>
      </c>
      <c r="G249" s="219" t="s">
        <v>372</v>
      </c>
      <c r="H249" s="390" t="s">
        <v>2475</v>
      </c>
      <c r="I249" s="230" t="s">
        <v>936</v>
      </c>
      <c r="J249" s="229"/>
      <c r="K249" s="230"/>
      <c r="L249" s="229"/>
      <c r="M249" s="230"/>
      <c r="N249" s="229"/>
      <c r="O249" s="230"/>
      <c r="P249" s="229"/>
      <c r="Q249" s="230"/>
      <c r="R249" s="229"/>
      <c r="S249" s="230"/>
      <c r="T249" s="229"/>
      <c r="U249" s="230"/>
      <c r="V249" s="229"/>
      <c r="W249" s="230"/>
      <c r="X249" s="229"/>
      <c r="Y249" s="703"/>
      <c r="Z249" s="287"/>
      <c r="AA249" s="285"/>
      <c r="AB249" s="230"/>
      <c r="AC249" s="456"/>
      <c r="AD249" s="473"/>
      <c r="AE249" s="289"/>
      <c r="AF249" s="287"/>
      <c r="AG249" s="843"/>
      <c r="AH249" s="229"/>
      <c r="AI249" s="289"/>
      <c r="AJ249" s="287"/>
      <c r="AK249" s="292"/>
      <c r="AL249" s="285"/>
      <c r="AM249" s="229"/>
      <c r="AN249" s="286"/>
      <c r="AO249" s="287"/>
      <c r="AP249" s="286"/>
      <c r="AQ249" s="287"/>
      <c r="AR249" s="293"/>
      <c r="AS249" s="294"/>
      <c r="AT249" s="293"/>
      <c r="AU249" s="294"/>
      <c r="AV249" s="293"/>
      <c r="AW249" s="294"/>
      <c r="AX249" s="703"/>
      <c r="AY249" s="704"/>
      <c r="AZ249" s="703"/>
      <c r="BA249" s="704"/>
      <c r="BB249" s="289"/>
      <c r="BC249" s="287"/>
      <c r="BD249" s="703"/>
      <c r="BE249" s="704"/>
      <c r="BF249" s="703"/>
      <c r="BG249" s="704"/>
      <c r="BH249" s="703"/>
      <c r="BI249" s="704"/>
      <c r="BJ249" s="293"/>
      <c r="BK249" s="294"/>
      <c r="BL249" s="289"/>
      <c r="BM249" s="287"/>
      <c r="BN249" s="289"/>
      <c r="BO249" s="287"/>
      <c r="BP249" s="288"/>
      <c r="BQ249" s="287"/>
      <c r="BR249" s="288"/>
      <c r="BS249" s="287"/>
      <c r="BT249" s="295"/>
      <c r="BU249" s="293"/>
      <c r="BV249" s="294"/>
      <c r="BW249" s="293"/>
      <c r="BX249" s="293"/>
      <c r="BY249" s="293"/>
      <c r="BZ249" s="294"/>
      <c r="CA249" s="293"/>
      <c r="CB249" s="294"/>
      <c r="CC249" s="293"/>
      <c r="CD249" s="294"/>
      <c r="CE249" s="293"/>
      <c r="CF249" s="294"/>
      <c r="CG249" s="293"/>
      <c r="CH249" s="294"/>
      <c r="CI249" s="103" t="s">
        <v>1920</v>
      </c>
      <c r="CJ249" s="235"/>
      <c r="CK249" s="235"/>
      <c r="CM249" s="237"/>
    </row>
    <row r="250" spans="1:91" ht="16.5">
      <c r="A250" t="s">
        <v>2533</v>
      </c>
      <c r="B250" s="51">
        <v>10154</v>
      </c>
      <c r="D250" s="213" t="s">
        <v>864</v>
      </c>
      <c r="E250" s="213" t="s">
        <v>819</v>
      </c>
      <c r="G250" s="219" t="s">
        <v>218</v>
      </c>
      <c r="H250" s="390" t="s">
        <v>2359</v>
      </c>
      <c r="I250" s="223">
        <v>0</v>
      </c>
      <c r="J250" s="224">
        <v>0</v>
      </c>
      <c r="K250" s="274">
        <v>0</v>
      </c>
      <c r="L250" s="279">
        <v>0</v>
      </c>
      <c r="M250" s="274">
        <v>0</v>
      </c>
      <c r="N250" s="431">
        <v>0</v>
      </c>
      <c r="O250" s="274">
        <v>0</v>
      </c>
      <c r="P250" s="224">
        <v>0</v>
      </c>
      <c r="Q250" s="223">
        <v>0</v>
      </c>
      <c r="R250" s="224">
        <v>0</v>
      </c>
      <c r="S250" s="223">
        <v>0</v>
      </c>
      <c r="T250" s="224">
        <v>0</v>
      </c>
      <c r="U250" s="223">
        <v>0</v>
      </c>
      <c r="V250" s="224">
        <v>0</v>
      </c>
      <c r="W250" s="223">
        <v>0</v>
      </c>
      <c r="X250" s="224">
        <v>0</v>
      </c>
      <c r="Y250" s="700">
        <f>+W250</f>
        <v>0</v>
      </c>
      <c r="Z250" s="426" t="s">
        <v>1226</v>
      </c>
      <c r="AA250" s="700">
        <f>+Y250</f>
        <v>0</v>
      </c>
      <c r="AB250" s="185" t="s">
        <v>1226</v>
      </c>
      <c r="AC250" s="453">
        <v>0</v>
      </c>
      <c r="AD250" s="459">
        <v>0</v>
      </c>
      <c r="AE250" s="700">
        <f>+AC250</f>
        <v>0</v>
      </c>
      <c r="AF250" s="426" t="s">
        <v>1226</v>
      </c>
      <c r="AG250" s="274">
        <v>0</v>
      </c>
      <c r="AH250" s="311">
        <v>0</v>
      </c>
      <c r="AI250" s="751">
        <f>+AK250</f>
        <v>0</v>
      </c>
      <c r="AJ250" s="423" t="s">
        <v>1226</v>
      </c>
      <c r="AK250" s="261"/>
      <c r="AL250" s="222">
        <v>0</v>
      </c>
      <c r="AM250" s="224">
        <v>0</v>
      </c>
      <c r="AN250" s="238">
        <v>0</v>
      </c>
      <c r="AO250" s="239" t="s">
        <v>1226</v>
      </c>
      <c r="AP250" s="236">
        <f>+AR250</f>
        <v>0</v>
      </c>
      <c r="AQ250" s="239" t="s">
        <v>1226</v>
      </c>
      <c r="AR250" s="226">
        <v>0</v>
      </c>
      <c r="AS250" s="227">
        <v>0</v>
      </c>
      <c r="AT250" s="226">
        <v>0</v>
      </c>
      <c r="AU250" s="227">
        <v>0</v>
      </c>
      <c r="AV250" s="226">
        <v>0</v>
      </c>
      <c r="AW250" s="227">
        <v>0</v>
      </c>
      <c r="AX250" s="164">
        <f>+AZ250</f>
        <v>0</v>
      </c>
      <c r="AY250" s="166" t="s">
        <v>1226</v>
      </c>
      <c r="AZ250" s="164">
        <f>+BB250</f>
        <v>0</v>
      </c>
      <c r="BA250" s="166" t="s">
        <v>1226</v>
      </c>
      <c r="BB250" s="226">
        <v>0</v>
      </c>
      <c r="BC250" s="227">
        <v>0</v>
      </c>
      <c r="BD250" s="164">
        <f>+BF250</f>
        <v>0</v>
      </c>
      <c r="BE250" s="166" t="s">
        <v>1226</v>
      </c>
      <c r="BF250" s="164">
        <f>+BH250</f>
        <v>0</v>
      </c>
      <c r="BG250" s="166" t="s">
        <v>1226</v>
      </c>
      <c r="BH250" s="164">
        <f>+BJ250</f>
        <v>0</v>
      </c>
      <c r="BI250" s="166" t="s">
        <v>1226</v>
      </c>
      <c r="BJ250" s="226">
        <v>0</v>
      </c>
      <c r="BK250" s="227">
        <v>0</v>
      </c>
      <c r="BL250" s="164">
        <f>+BN250</f>
        <v>0</v>
      </c>
      <c r="BM250" s="239" t="s">
        <v>1226</v>
      </c>
      <c r="BN250" s="164">
        <v>0</v>
      </c>
      <c r="BO250" s="239" t="s">
        <v>1226</v>
      </c>
      <c r="BP250" s="249"/>
      <c r="BQ250" s="239"/>
      <c r="BR250" s="226">
        <v>0</v>
      </c>
      <c r="BS250" s="227">
        <v>0</v>
      </c>
      <c r="BT250" s="262"/>
      <c r="BU250" s="245"/>
      <c r="BV250" s="246"/>
      <c r="BW250" s="245"/>
      <c r="BX250" s="245"/>
      <c r="BY250" s="245"/>
      <c r="BZ250" s="246"/>
      <c r="CA250" s="245"/>
      <c r="CB250" s="246"/>
      <c r="CC250" s="245"/>
      <c r="CD250" s="246"/>
      <c r="CE250" s="245"/>
      <c r="CF250" s="246"/>
      <c r="CG250" s="245"/>
      <c r="CH250" s="246"/>
      <c r="CI250" s="103" t="s">
        <v>2360</v>
      </c>
      <c r="CM250" s="237"/>
    </row>
    <row r="251" spans="1:91" ht="16.5">
      <c r="A251" t="s">
        <v>2533</v>
      </c>
      <c r="B251" s="213">
        <v>0</v>
      </c>
      <c r="D251" s="213" t="s">
        <v>864</v>
      </c>
      <c r="E251" s="213" t="s">
        <v>819</v>
      </c>
      <c r="G251" s="219" t="s">
        <v>218</v>
      </c>
      <c r="H251" s="390" t="s">
        <v>2070</v>
      </c>
      <c r="I251" s="223">
        <v>0</v>
      </c>
      <c r="J251" s="224">
        <v>0</v>
      </c>
      <c r="K251" s="274">
        <v>0</v>
      </c>
      <c r="L251" s="279">
        <v>0</v>
      </c>
      <c r="M251" s="274">
        <v>0</v>
      </c>
      <c r="N251" s="431">
        <v>0</v>
      </c>
      <c r="O251" s="274">
        <v>0</v>
      </c>
      <c r="P251" s="224">
        <v>0</v>
      </c>
      <c r="Q251" s="223">
        <v>0</v>
      </c>
      <c r="R251" s="224">
        <v>0</v>
      </c>
      <c r="S251" s="223">
        <v>0</v>
      </c>
      <c r="T251" s="224">
        <v>0</v>
      </c>
      <c r="U251" s="223">
        <v>0</v>
      </c>
      <c r="V251" s="224">
        <v>0</v>
      </c>
      <c r="W251" s="223">
        <v>0</v>
      </c>
      <c r="X251" s="224">
        <v>0</v>
      </c>
      <c r="Y251" s="700">
        <f>+W251</f>
        <v>0</v>
      </c>
      <c r="Z251" s="426" t="s">
        <v>1226</v>
      </c>
      <c r="AA251" s="700">
        <f>+Y251</f>
        <v>0</v>
      </c>
      <c r="AB251" s="185" t="s">
        <v>1226</v>
      </c>
      <c r="AC251" s="453">
        <v>1</v>
      </c>
      <c r="AD251" s="459">
        <v>0</v>
      </c>
      <c r="AE251" s="700">
        <f>+AC251</f>
        <v>1</v>
      </c>
      <c r="AF251" s="426" t="s">
        <v>1226</v>
      </c>
      <c r="AG251" s="274">
        <v>0</v>
      </c>
      <c r="AH251" s="311">
        <v>0</v>
      </c>
      <c r="AI251" s="751">
        <f>+AK251</f>
        <v>0</v>
      </c>
      <c r="AJ251" s="423" t="s">
        <v>1226</v>
      </c>
      <c r="AK251" s="261"/>
      <c r="AL251" s="222">
        <v>1</v>
      </c>
      <c r="AM251" s="224">
        <v>0</v>
      </c>
      <c r="AN251" s="238">
        <v>0</v>
      </c>
      <c r="AO251" s="239" t="s">
        <v>1226</v>
      </c>
      <c r="AP251" s="236">
        <f>+AR251</f>
        <v>0</v>
      </c>
      <c r="AQ251" s="239" t="s">
        <v>1226</v>
      </c>
      <c r="AR251" s="226">
        <v>0</v>
      </c>
      <c r="AS251" s="227">
        <v>0</v>
      </c>
      <c r="AT251" s="226">
        <v>0</v>
      </c>
      <c r="AU251" s="227">
        <v>0</v>
      </c>
      <c r="AV251" s="226">
        <v>0</v>
      </c>
      <c r="AW251" s="227">
        <v>0</v>
      </c>
      <c r="AX251" s="164">
        <f>+AZ251</f>
        <v>0</v>
      </c>
      <c r="AY251" s="166" t="s">
        <v>1226</v>
      </c>
      <c r="AZ251" s="164">
        <f>+BB251</f>
        <v>0</v>
      </c>
      <c r="BA251" s="166" t="s">
        <v>1226</v>
      </c>
      <c r="BB251" s="226">
        <v>0</v>
      </c>
      <c r="BC251" s="227">
        <v>0</v>
      </c>
      <c r="BD251" s="164">
        <f>+BF251</f>
        <v>0</v>
      </c>
      <c r="BE251" s="166" t="s">
        <v>1226</v>
      </c>
      <c r="BF251" s="164">
        <f>+BH251</f>
        <v>0</v>
      </c>
      <c r="BG251" s="166" t="s">
        <v>1226</v>
      </c>
      <c r="BH251" s="164">
        <f>+BJ251</f>
        <v>0</v>
      </c>
      <c r="BI251" s="166" t="s">
        <v>1226</v>
      </c>
      <c r="BJ251" s="226">
        <v>0</v>
      </c>
      <c r="BK251" s="227">
        <v>0</v>
      </c>
      <c r="BL251" s="164">
        <f>+BN251</f>
        <v>0</v>
      </c>
      <c r="BM251" s="239" t="s">
        <v>1226</v>
      </c>
      <c r="BN251" s="164">
        <v>0</v>
      </c>
      <c r="BO251" s="239" t="s">
        <v>1226</v>
      </c>
      <c r="BP251" s="249"/>
      <c r="BQ251" s="239"/>
      <c r="BR251" s="249"/>
      <c r="BS251" s="239"/>
      <c r="BT251" s="262"/>
      <c r="BU251" s="245"/>
      <c r="BV251" s="246"/>
      <c r="BW251" s="245"/>
      <c r="BX251" s="245"/>
      <c r="BY251" s="245"/>
      <c r="BZ251" s="246"/>
      <c r="CA251" s="245"/>
      <c r="CB251" s="246"/>
      <c r="CC251" s="245"/>
      <c r="CD251" s="246"/>
      <c r="CE251" s="245"/>
      <c r="CF251" s="246"/>
      <c r="CG251" s="245"/>
      <c r="CH251" s="246"/>
      <c r="CI251" s="233" t="s">
        <v>219</v>
      </c>
      <c r="CM251" s="237">
        <f>MAX(I251:AJ251)</f>
        <v>1</v>
      </c>
    </row>
    <row r="252" spans="1:91" ht="16.5">
      <c r="A252" t="s">
        <v>2533</v>
      </c>
      <c r="B252" s="61" t="s">
        <v>1610</v>
      </c>
      <c r="D252" s="213" t="s">
        <v>864</v>
      </c>
      <c r="E252" s="213" t="s">
        <v>819</v>
      </c>
      <c r="G252" s="219" t="s">
        <v>373</v>
      </c>
      <c r="H252" s="390" t="s">
        <v>1802</v>
      </c>
      <c r="I252" s="223">
        <v>3</v>
      </c>
      <c r="J252" s="224">
        <v>1</v>
      </c>
      <c r="K252" s="274">
        <v>0</v>
      </c>
      <c r="L252" s="279">
        <v>0</v>
      </c>
      <c r="M252" s="185">
        <f>+O252</f>
        <v>0</v>
      </c>
      <c r="N252" s="426" t="s">
        <v>1226</v>
      </c>
      <c r="O252" s="223">
        <v>0</v>
      </c>
      <c r="P252" s="224">
        <v>0</v>
      </c>
      <c r="Q252" s="223">
        <v>2</v>
      </c>
      <c r="R252" s="224" t="s">
        <v>376</v>
      </c>
      <c r="S252" s="304">
        <v>4</v>
      </c>
      <c r="T252" s="273" t="s">
        <v>376</v>
      </c>
      <c r="U252" s="223">
        <v>2</v>
      </c>
      <c r="V252" s="224" t="s">
        <v>376</v>
      </c>
      <c r="W252" s="223">
        <v>1</v>
      </c>
      <c r="X252" s="223" t="s">
        <v>376</v>
      </c>
      <c r="Y252" s="392">
        <v>0</v>
      </c>
      <c r="Z252" s="166" t="s">
        <v>1226</v>
      </c>
      <c r="AA252" s="164">
        <f>+Y252</f>
        <v>0</v>
      </c>
      <c r="AB252" s="164" t="s">
        <v>1226</v>
      </c>
      <c r="AC252" s="437">
        <v>0</v>
      </c>
      <c r="AD252" s="452" t="s">
        <v>376</v>
      </c>
      <c r="AE252" s="392">
        <f>+AC252</f>
        <v>0</v>
      </c>
      <c r="AF252" s="166" t="s">
        <v>1226</v>
      </c>
      <c r="AG252" s="274">
        <v>0</v>
      </c>
      <c r="AH252" s="279">
        <v>0</v>
      </c>
      <c r="AI252" s="238">
        <f>+AG252</f>
        <v>0</v>
      </c>
      <c r="AJ252" s="239" t="s">
        <v>1226</v>
      </c>
      <c r="AK252" s="261">
        <v>42216</v>
      </c>
      <c r="AL252" s="222">
        <v>0</v>
      </c>
      <c r="AM252" s="224">
        <v>0</v>
      </c>
      <c r="AN252" s="238">
        <v>0</v>
      </c>
      <c r="AO252" s="239" t="s">
        <v>1226</v>
      </c>
      <c r="AP252" s="236">
        <v>0</v>
      </c>
      <c r="AQ252" s="239" t="s">
        <v>1226</v>
      </c>
      <c r="AR252" s="226">
        <v>1</v>
      </c>
      <c r="AS252" s="227">
        <v>0</v>
      </c>
      <c r="AT252" s="226">
        <v>0</v>
      </c>
      <c r="AU252" s="227">
        <v>0</v>
      </c>
      <c r="AV252" s="226">
        <v>0</v>
      </c>
      <c r="AW252" s="227">
        <v>0</v>
      </c>
      <c r="AX252" s="164">
        <f>+AZ252</f>
        <v>0</v>
      </c>
      <c r="AY252" s="166" t="s">
        <v>1226</v>
      </c>
      <c r="AZ252" s="164">
        <f>+BB252</f>
        <v>0</v>
      </c>
      <c r="BA252" s="166" t="s">
        <v>1226</v>
      </c>
      <c r="BB252" s="164">
        <f>+BD252</f>
        <v>0</v>
      </c>
      <c r="BC252" s="239" t="s">
        <v>1226</v>
      </c>
      <c r="BD252" s="164">
        <f>+BF252</f>
        <v>0</v>
      </c>
      <c r="BE252" s="166" t="s">
        <v>1226</v>
      </c>
      <c r="BF252" s="164">
        <f>+BH252</f>
        <v>0</v>
      </c>
      <c r="BG252" s="164" t="s">
        <v>1226</v>
      </c>
      <c r="BH252" s="392">
        <f>+BJ252</f>
        <v>0</v>
      </c>
      <c r="BI252" s="166" t="s">
        <v>1226</v>
      </c>
      <c r="BJ252" s="164">
        <f>+BL252</f>
        <v>0</v>
      </c>
      <c r="BK252" s="164" t="s">
        <v>1226</v>
      </c>
      <c r="BL252" s="392">
        <f>+BN252</f>
        <v>0</v>
      </c>
      <c r="BM252" s="239" t="s">
        <v>1226</v>
      </c>
      <c r="BN252" s="392">
        <v>0</v>
      </c>
      <c r="BO252" s="166" t="s">
        <v>1226</v>
      </c>
      <c r="BP252" s="249"/>
      <c r="BQ252" s="239"/>
      <c r="BR252" s="249"/>
      <c r="BS252" s="249"/>
      <c r="BT252" s="262"/>
      <c r="BU252" s="245"/>
      <c r="BV252" s="246"/>
      <c r="BW252" s="245"/>
      <c r="BX252" s="245"/>
      <c r="BY252" s="245"/>
      <c r="BZ252" s="246"/>
      <c r="CA252" s="245"/>
      <c r="CB252" s="246"/>
      <c r="CC252" s="245"/>
      <c r="CD252" s="246"/>
      <c r="CE252" s="245"/>
      <c r="CF252" s="246"/>
      <c r="CG252" s="245"/>
      <c r="CH252" s="246"/>
      <c r="CI252" s="247" t="s">
        <v>374</v>
      </c>
      <c r="CJ252" s="235"/>
      <c r="CK252" s="235"/>
      <c r="CM252" s="237">
        <f>MAX(I252:AJ252)</f>
        <v>4</v>
      </c>
    </row>
    <row r="253" spans="1:91" ht="16.5">
      <c r="A253" t="s">
        <v>2533</v>
      </c>
      <c r="B253" s="61">
        <v>0</v>
      </c>
      <c r="D253" s="219" t="s">
        <v>44</v>
      </c>
      <c r="E253" s="213" t="s">
        <v>822</v>
      </c>
      <c r="G253" s="219" t="s">
        <v>864</v>
      </c>
      <c r="H253" s="390" t="s">
        <v>2338</v>
      </c>
      <c r="I253" s="223">
        <v>0</v>
      </c>
      <c r="J253" s="224">
        <v>0</v>
      </c>
      <c r="K253" s="274">
        <v>0</v>
      </c>
      <c r="L253" s="279">
        <v>0</v>
      </c>
      <c r="M253" s="185">
        <v>0</v>
      </c>
      <c r="N253" s="426" t="s">
        <v>1226</v>
      </c>
      <c r="O253" s="185">
        <v>0</v>
      </c>
      <c r="P253" s="426" t="s">
        <v>1226</v>
      </c>
      <c r="Q253" s="181">
        <v>0</v>
      </c>
      <c r="R253" s="426" t="s">
        <v>1226</v>
      </c>
      <c r="S253" s="185">
        <v>0</v>
      </c>
      <c r="T253" s="426" t="s">
        <v>1226</v>
      </c>
      <c r="U253" s="274">
        <v>0</v>
      </c>
      <c r="V253" s="279">
        <v>0</v>
      </c>
      <c r="W253" s="278">
        <v>1</v>
      </c>
      <c r="X253" s="279">
        <v>3</v>
      </c>
      <c r="Y253" s="278">
        <v>1</v>
      </c>
      <c r="Z253" s="279">
        <v>0</v>
      </c>
      <c r="AA253" s="278">
        <v>0</v>
      </c>
      <c r="AB253" s="279">
        <v>0</v>
      </c>
      <c r="AC253" s="437">
        <v>0</v>
      </c>
      <c r="AD253" s="438">
        <v>0</v>
      </c>
      <c r="AE253" s="258">
        <v>6</v>
      </c>
      <c r="AF253" s="259">
        <v>2</v>
      </c>
      <c r="AG253" s="223">
        <v>6</v>
      </c>
      <c r="AH253" s="224">
        <v>1</v>
      </c>
      <c r="AI253" s="181">
        <f>+AG253</f>
        <v>6</v>
      </c>
      <c r="AJ253" s="690">
        <f>+AH253</f>
        <v>1</v>
      </c>
      <c r="AK253" s="261">
        <v>42251</v>
      </c>
      <c r="AL253" s="222">
        <v>3</v>
      </c>
      <c r="AM253" s="224">
        <v>4</v>
      </c>
      <c r="AN253" s="236">
        <v>0</v>
      </c>
      <c r="AO253" s="239" t="s">
        <v>1226</v>
      </c>
      <c r="AP253" s="236">
        <v>0</v>
      </c>
      <c r="AQ253" s="239" t="s">
        <v>1226</v>
      </c>
      <c r="AR253" s="392">
        <f>+AT253</f>
        <v>0</v>
      </c>
      <c r="AS253" s="166" t="s">
        <v>1226</v>
      </c>
      <c r="AT253" s="226">
        <v>0</v>
      </c>
      <c r="AU253" s="227">
        <v>0</v>
      </c>
      <c r="AV253" s="226">
        <v>0</v>
      </c>
      <c r="AW253" s="227">
        <v>1</v>
      </c>
      <c r="AX253" s="392">
        <v>0</v>
      </c>
      <c r="AY253" s="166" t="s">
        <v>1226</v>
      </c>
      <c r="AZ253" s="392">
        <v>0</v>
      </c>
      <c r="BA253" s="166" t="s">
        <v>1226</v>
      </c>
      <c r="BB253" s="392">
        <v>0</v>
      </c>
      <c r="BC253" s="166" t="s">
        <v>1226</v>
      </c>
      <c r="BD253" s="392">
        <v>0</v>
      </c>
      <c r="BE253" s="239" t="s">
        <v>1226</v>
      </c>
      <c r="BF253" s="341">
        <v>2</v>
      </c>
      <c r="BG253" s="227">
        <v>0</v>
      </c>
      <c r="BH253" s="164">
        <v>0</v>
      </c>
      <c r="BI253" s="166" t="s">
        <v>1226</v>
      </c>
      <c r="BJ253" s="392">
        <v>0</v>
      </c>
      <c r="BK253" s="166" t="s">
        <v>1226</v>
      </c>
      <c r="BL253" s="392">
        <v>0</v>
      </c>
      <c r="BM253" s="166" t="s">
        <v>1226</v>
      </c>
      <c r="BN253" s="392">
        <v>0</v>
      </c>
      <c r="BO253" s="166" t="s">
        <v>1226</v>
      </c>
      <c r="BP253" s="249"/>
      <c r="BQ253" s="239"/>
      <c r="BR253" s="249"/>
      <c r="BS253" s="239"/>
      <c r="BT253" s="262"/>
      <c r="BU253" s="245"/>
      <c r="BV253" s="246"/>
      <c r="BW253" s="245"/>
      <c r="BX253" s="245"/>
      <c r="BY253" s="245"/>
      <c r="BZ253" s="246"/>
      <c r="CA253" s="245"/>
      <c r="CB253" s="246"/>
      <c r="CC253" s="245"/>
      <c r="CD253" s="246"/>
      <c r="CE253" s="245"/>
      <c r="CF253" s="246"/>
      <c r="CG253" s="245"/>
      <c r="CH253" s="246"/>
      <c r="CI253" s="233" t="s">
        <v>561</v>
      </c>
      <c r="CM253" s="237">
        <f>MAX(I253:AJ253)</f>
        <v>6</v>
      </c>
    </row>
    <row r="254" spans="1:91" ht="16.5">
      <c r="A254" t="s">
        <v>2533</v>
      </c>
      <c r="B254" s="61" t="s">
        <v>52</v>
      </c>
      <c r="D254" s="219" t="s">
        <v>44</v>
      </c>
      <c r="E254" s="213" t="s">
        <v>822</v>
      </c>
      <c r="G254" s="219" t="s">
        <v>864</v>
      </c>
      <c r="H254" s="390" t="s">
        <v>2337</v>
      </c>
      <c r="I254" s="223">
        <v>0</v>
      </c>
      <c r="J254" s="224">
        <v>0</v>
      </c>
      <c r="K254" s="274">
        <v>0</v>
      </c>
      <c r="L254" s="279">
        <v>0</v>
      </c>
      <c r="M254" s="185">
        <v>0</v>
      </c>
      <c r="N254" s="426" t="s">
        <v>1226</v>
      </c>
      <c r="O254" s="185">
        <v>0</v>
      </c>
      <c r="P254" s="426" t="s">
        <v>1226</v>
      </c>
      <c r="Q254" s="185">
        <v>0</v>
      </c>
      <c r="R254" s="426" t="s">
        <v>1226</v>
      </c>
      <c r="S254" s="185">
        <v>0</v>
      </c>
      <c r="T254" s="426" t="s">
        <v>1226</v>
      </c>
      <c r="U254" s="274">
        <v>0</v>
      </c>
      <c r="V254" s="279">
        <v>0</v>
      </c>
      <c r="W254" s="274">
        <v>0</v>
      </c>
      <c r="X254" s="279">
        <v>0</v>
      </c>
      <c r="Y254" s="274">
        <v>0</v>
      </c>
      <c r="Z254" s="279">
        <v>0</v>
      </c>
      <c r="AA254" s="274">
        <v>0</v>
      </c>
      <c r="AB254" s="274">
        <v>0</v>
      </c>
      <c r="AC254" s="437">
        <v>0</v>
      </c>
      <c r="AD254" s="438">
        <v>0</v>
      </c>
      <c r="AE254" s="358">
        <v>0</v>
      </c>
      <c r="AF254" s="308">
        <v>4</v>
      </c>
      <c r="AG254" s="223">
        <v>0</v>
      </c>
      <c r="AH254" s="224">
        <v>0</v>
      </c>
      <c r="AI254" s="648">
        <f>+AG254</f>
        <v>0</v>
      </c>
      <c r="AJ254" s="167" t="s">
        <v>1226</v>
      </c>
      <c r="AK254" s="261">
        <v>42294</v>
      </c>
      <c r="AL254" s="222">
        <v>0</v>
      </c>
      <c r="AM254" s="224">
        <v>0</v>
      </c>
      <c r="AN254" s="236">
        <v>0</v>
      </c>
      <c r="AO254" s="239" t="s">
        <v>1226</v>
      </c>
      <c r="AP254" s="236">
        <v>0</v>
      </c>
      <c r="AQ254" s="239" t="s">
        <v>1226</v>
      </c>
      <c r="AR254" s="392">
        <f>+AT254</f>
        <v>0</v>
      </c>
      <c r="AS254" s="166" t="s">
        <v>1226</v>
      </c>
      <c r="AT254" s="226">
        <v>0</v>
      </c>
      <c r="AU254" s="227">
        <v>0</v>
      </c>
      <c r="AV254" s="226">
        <v>0</v>
      </c>
      <c r="AW254" s="227">
        <v>0</v>
      </c>
      <c r="AX254" s="392">
        <v>0</v>
      </c>
      <c r="AY254" s="166" t="s">
        <v>1226</v>
      </c>
      <c r="AZ254" s="392">
        <v>0</v>
      </c>
      <c r="BA254" s="166" t="s">
        <v>1226</v>
      </c>
      <c r="BB254" s="392">
        <v>0</v>
      </c>
      <c r="BC254" s="166" t="s">
        <v>1226</v>
      </c>
      <c r="BD254" s="392">
        <v>0</v>
      </c>
      <c r="BE254" s="239" t="s">
        <v>1226</v>
      </c>
      <c r="BF254" s="341">
        <v>0</v>
      </c>
      <c r="BG254" s="227">
        <v>0</v>
      </c>
      <c r="BH254" s="392">
        <v>0</v>
      </c>
      <c r="BI254" s="166" t="s">
        <v>1226</v>
      </c>
      <c r="BJ254" s="392">
        <v>0</v>
      </c>
      <c r="BK254" s="166" t="s">
        <v>1226</v>
      </c>
      <c r="BL254" s="392">
        <v>0</v>
      </c>
      <c r="BM254" s="166" t="s">
        <v>1226</v>
      </c>
      <c r="BN254" s="164">
        <v>0</v>
      </c>
      <c r="BO254" s="166" t="s">
        <v>1226</v>
      </c>
      <c r="BP254" s="249"/>
      <c r="BQ254" s="239"/>
      <c r="BR254" s="249"/>
      <c r="BS254" s="239"/>
      <c r="BT254" s="262"/>
      <c r="BU254" s="245"/>
      <c r="BV254" s="246"/>
      <c r="BW254" s="245"/>
      <c r="BX254" s="245"/>
      <c r="BY254" s="245"/>
      <c r="BZ254" s="246"/>
      <c r="CA254" s="245"/>
      <c r="CB254" s="246"/>
      <c r="CC254" s="245"/>
      <c r="CD254" s="246"/>
      <c r="CE254" s="245"/>
      <c r="CF254" s="246"/>
      <c r="CG254" s="245"/>
      <c r="CH254" s="246"/>
      <c r="CI254" s="233"/>
      <c r="CM254" s="237">
        <f>MAX(I254:AJ254)</f>
        <v>4</v>
      </c>
    </row>
    <row r="255" spans="1:91" ht="16.5">
      <c r="A255" t="s">
        <v>2533</v>
      </c>
      <c r="B255" s="61" t="s">
        <v>52</v>
      </c>
      <c r="D255" s="219" t="s">
        <v>44</v>
      </c>
      <c r="E255" s="213" t="s">
        <v>819</v>
      </c>
      <c r="G255" s="219" t="s">
        <v>864</v>
      </c>
      <c r="H255" s="390" t="s">
        <v>2071</v>
      </c>
      <c r="I255" s="223">
        <v>0</v>
      </c>
      <c r="J255" s="224">
        <v>0</v>
      </c>
      <c r="K255" s="252">
        <f>+I255</f>
        <v>0</v>
      </c>
      <c r="L255" s="423" t="s">
        <v>1226</v>
      </c>
      <c r="M255" s="185">
        <f>+K255</f>
        <v>0</v>
      </c>
      <c r="N255" s="426" t="s">
        <v>1226</v>
      </c>
      <c r="O255" s="274">
        <v>0</v>
      </c>
      <c r="P255" s="279">
        <v>0</v>
      </c>
      <c r="Q255" s="278">
        <v>0</v>
      </c>
      <c r="R255" s="279">
        <v>0</v>
      </c>
      <c r="S255" s="181">
        <f>+Q255</f>
        <v>0</v>
      </c>
      <c r="T255" s="426" t="s">
        <v>1226</v>
      </c>
      <c r="U255" s="185">
        <f>+S255</f>
        <v>0</v>
      </c>
      <c r="V255" s="426" t="s">
        <v>1226</v>
      </c>
      <c r="W255" s="185">
        <f>+U255</f>
        <v>0</v>
      </c>
      <c r="X255" s="185" t="s">
        <v>1226</v>
      </c>
      <c r="Y255" s="181">
        <f>+W255</f>
        <v>0</v>
      </c>
      <c r="Z255" s="426" t="s">
        <v>1226</v>
      </c>
      <c r="AA255" s="181">
        <f>+Y255</f>
        <v>0</v>
      </c>
      <c r="AB255" s="185" t="s">
        <v>1226</v>
      </c>
      <c r="AC255" s="437">
        <v>1</v>
      </c>
      <c r="AD255" s="452">
        <v>0</v>
      </c>
      <c r="AE255" s="185">
        <f>+AC255</f>
        <v>1</v>
      </c>
      <c r="AF255" s="426" t="s">
        <v>1226</v>
      </c>
      <c r="AG255" s="278">
        <v>1</v>
      </c>
      <c r="AH255" s="279">
        <v>0</v>
      </c>
      <c r="AI255" s="181">
        <f>+AL255</f>
        <v>4</v>
      </c>
      <c r="AJ255" s="426" t="s">
        <v>1226</v>
      </c>
      <c r="AK255" s="261"/>
      <c r="AL255" s="222">
        <v>4</v>
      </c>
      <c r="AM255" s="224">
        <v>0</v>
      </c>
      <c r="AN255" s="238">
        <v>0</v>
      </c>
      <c r="AO255" s="239" t="s">
        <v>1226</v>
      </c>
      <c r="AP255" s="236">
        <v>0</v>
      </c>
      <c r="AQ255" s="239" t="s">
        <v>1226</v>
      </c>
      <c r="AR255" s="164">
        <f>+AT255</f>
        <v>0</v>
      </c>
      <c r="AS255" s="166" t="s">
        <v>1226</v>
      </c>
      <c r="AT255" s="236">
        <f>+AV255</f>
        <v>0</v>
      </c>
      <c r="AU255" s="239" t="s">
        <v>1226</v>
      </c>
      <c r="AV255" s="226">
        <v>0</v>
      </c>
      <c r="AW255" s="227" t="s">
        <v>52</v>
      </c>
      <c r="AX255" s="392">
        <v>0</v>
      </c>
      <c r="AY255" s="166" t="s">
        <v>1226</v>
      </c>
      <c r="AZ255" s="392">
        <v>0</v>
      </c>
      <c r="BA255" s="166" t="s">
        <v>1226</v>
      </c>
      <c r="BB255" s="164">
        <v>0</v>
      </c>
      <c r="BC255" s="164" t="s">
        <v>1226</v>
      </c>
      <c r="BD255" s="392">
        <v>0</v>
      </c>
      <c r="BE255" s="239" t="s">
        <v>1226</v>
      </c>
      <c r="BF255" s="392">
        <v>0</v>
      </c>
      <c r="BG255" s="166" t="s">
        <v>1226</v>
      </c>
      <c r="BH255" s="392">
        <v>0</v>
      </c>
      <c r="BI255" s="166" t="s">
        <v>1226</v>
      </c>
      <c r="BJ255" s="164">
        <v>0</v>
      </c>
      <c r="BK255" s="166" t="s">
        <v>1226</v>
      </c>
      <c r="BL255" s="392">
        <v>0</v>
      </c>
      <c r="BM255" s="166" t="s">
        <v>1226</v>
      </c>
      <c r="BN255" s="392">
        <v>0</v>
      </c>
      <c r="BO255" s="166" t="s">
        <v>1226</v>
      </c>
      <c r="BP255" s="249"/>
      <c r="BQ255" s="239"/>
      <c r="BR255" s="249"/>
      <c r="BS255" s="239"/>
      <c r="BT255" s="262"/>
      <c r="BU255" s="245"/>
      <c r="BV255" s="246"/>
      <c r="BW255" s="245"/>
      <c r="BX255" s="245"/>
      <c r="BY255" s="245"/>
      <c r="BZ255" s="246"/>
      <c r="CA255" s="245"/>
      <c r="CB255" s="246"/>
      <c r="CC255" s="245"/>
      <c r="CD255" s="246"/>
      <c r="CE255" s="245"/>
      <c r="CF255" s="246"/>
      <c r="CG255" s="245"/>
      <c r="CH255" s="246"/>
      <c r="CI255" s="103" t="s">
        <v>1920</v>
      </c>
      <c r="CM255" s="237">
        <f>MAX(I255:AJ255)</f>
        <v>4</v>
      </c>
    </row>
    <row r="256" spans="1:91" ht="16.5">
      <c r="A256" t="s">
        <v>2533</v>
      </c>
      <c r="B256" s="61" t="s">
        <v>52</v>
      </c>
      <c r="D256" s="219" t="s">
        <v>44</v>
      </c>
      <c r="E256" s="213" t="s">
        <v>819</v>
      </c>
      <c r="G256" s="219" t="s">
        <v>864</v>
      </c>
      <c r="H256" s="390" t="s">
        <v>2340</v>
      </c>
      <c r="I256" s="223">
        <v>0</v>
      </c>
      <c r="J256" s="224">
        <v>0</v>
      </c>
      <c r="K256" s="252">
        <v>0</v>
      </c>
      <c r="L256" s="423" t="s">
        <v>1226</v>
      </c>
      <c r="M256" s="185">
        <v>0</v>
      </c>
      <c r="N256" s="426" t="s">
        <v>1226</v>
      </c>
      <c r="O256" s="274">
        <v>0</v>
      </c>
      <c r="P256" s="279">
        <v>0</v>
      </c>
      <c r="Q256" s="278">
        <v>0</v>
      </c>
      <c r="R256" s="279">
        <v>0</v>
      </c>
      <c r="S256" s="181">
        <v>0</v>
      </c>
      <c r="T256" s="426" t="s">
        <v>1226</v>
      </c>
      <c r="U256" s="185">
        <v>0</v>
      </c>
      <c r="V256" s="426" t="s">
        <v>1226</v>
      </c>
      <c r="W256" s="185">
        <v>0</v>
      </c>
      <c r="X256" s="185" t="s">
        <v>1226</v>
      </c>
      <c r="Y256" s="181">
        <v>0</v>
      </c>
      <c r="Z256" s="426" t="s">
        <v>1226</v>
      </c>
      <c r="AA256" s="181">
        <v>0</v>
      </c>
      <c r="AB256" s="185" t="s">
        <v>1226</v>
      </c>
      <c r="AC256" s="437">
        <v>0</v>
      </c>
      <c r="AD256" s="452">
        <v>0</v>
      </c>
      <c r="AE256" s="185">
        <v>0</v>
      </c>
      <c r="AF256" s="426" t="s">
        <v>1226</v>
      </c>
      <c r="AG256" s="278">
        <v>0</v>
      </c>
      <c r="AH256" s="279">
        <v>0</v>
      </c>
      <c r="AI256" s="181">
        <v>0</v>
      </c>
      <c r="AJ256" s="426" t="s">
        <v>1226</v>
      </c>
      <c r="AK256" s="261"/>
      <c r="AL256" s="222">
        <v>1</v>
      </c>
      <c r="AM256" s="224">
        <v>0</v>
      </c>
      <c r="AN256" s="238">
        <v>0</v>
      </c>
      <c r="AO256" s="239" t="s">
        <v>1226</v>
      </c>
      <c r="AP256" s="236">
        <v>0</v>
      </c>
      <c r="AQ256" s="239" t="s">
        <v>1226</v>
      </c>
      <c r="AR256" s="164">
        <v>0</v>
      </c>
      <c r="AS256" s="166" t="s">
        <v>1226</v>
      </c>
      <c r="AT256" s="226">
        <v>0</v>
      </c>
      <c r="AU256" s="227">
        <v>0</v>
      </c>
      <c r="AV256" s="226">
        <v>0</v>
      </c>
      <c r="AW256" s="227">
        <v>0</v>
      </c>
      <c r="AX256" s="392">
        <f>+AV256</f>
        <v>0</v>
      </c>
      <c r="AY256" s="166" t="s">
        <v>1226</v>
      </c>
      <c r="AZ256" s="392">
        <f>+AX256</f>
        <v>0</v>
      </c>
      <c r="BA256" s="166" t="s">
        <v>1226</v>
      </c>
      <c r="BB256" s="164">
        <f>+AZ256</f>
        <v>0</v>
      </c>
      <c r="BC256" s="164" t="s">
        <v>1226</v>
      </c>
      <c r="BD256" s="392">
        <f>+BB256</f>
        <v>0</v>
      </c>
      <c r="BE256" s="166" t="s">
        <v>1226</v>
      </c>
      <c r="BF256" s="392">
        <f>+BD256</f>
        <v>0</v>
      </c>
      <c r="BG256" s="166" t="s">
        <v>1226</v>
      </c>
      <c r="BH256" s="392">
        <f>+BF256</f>
        <v>0</v>
      </c>
      <c r="BI256" s="166" t="s">
        <v>1226</v>
      </c>
      <c r="BJ256" s="164">
        <f>+BH256</f>
        <v>0</v>
      </c>
      <c r="BK256" s="166" t="s">
        <v>1226</v>
      </c>
      <c r="BL256" s="392">
        <f>+BJ256</f>
        <v>0</v>
      </c>
      <c r="BM256" s="166" t="s">
        <v>1226</v>
      </c>
      <c r="BN256" s="392">
        <f>+BL256</f>
        <v>0</v>
      </c>
      <c r="BO256" s="166" t="s">
        <v>1226</v>
      </c>
      <c r="BP256" s="164">
        <f>+BN256</f>
        <v>0</v>
      </c>
      <c r="BQ256" s="166" t="s">
        <v>1226</v>
      </c>
      <c r="BR256" s="164">
        <f>+BP256</f>
        <v>0</v>
      </c>
      <c r="BS256" s="166" t="s">
        <v>1226</v>
      </c>
      <c r="BT256" s="262"/>
      <c r="BU256" s="245"/>
      <c r="BV256" s="246"/>
      <c r="BW256" s="245"/>
      <c r="BX256" s="245"/>
      <c r="BY256" s="245"/>
      <c r="BZ256" s="246"/>
      <c r="CA256" s="245"/>
      <c r="CB256" s="246"/>
      <c r="CC256" s="245"/>
      <c r="CD256" s="246"/>
      <c r="CE256" s="245"/>
      <c r="CF256" s="246"/>
      <c r="CG256" s="245"/>
      <c r="CH256" s="246"/>
      <c r="CI256" s="103" t="s">
        <v>1920</v>
      </c>
      <c r="CM256" s="237"/>
    </row>
    <row r="257" spans="1:91" ht="16.5">
      <c r="A257" t="s">
        <v>2533</v>
      </c>
      <c r="B257" s="61" t="s">
        <v>1592</v>
      </c>
      <c r="D257" s="219" t="s">
        <v>44</v>
      </c>
      <c r="E257" s="213" t="s">
        <v>819</v>
      </c>
      <c r="G257" s="219" t="s">
        <v>864</v>
      </c>
      <c r="H257" s="390" t="s">
        <v>2341</v>
      </c>
      <c r="I257" s="223">
        <v>0</v>
      </c>
      <c r="J257" s="224">
        <v>0</v>
      </c>
      <c r="K257" s="252">
        <v>0</v>
      </c>
      <c r="L257" s="423" t="s">
        <v>1226</v>
      </c>
      <c r="M257" s="185">
        <v>0</v>
      </c>
      <c r="N257" s="426" t="s">
        <v>1226</v>
      </c>
      <c r="O257" s="274">
        <v>0</v>
      </c>
      <c r="P257" s="279">
        <v>0</v>
      </c>
      <c r="Q257" s="274">
        <v>0</v>
      </c>
      <c r="R257" s="279">
        <v>0</v>
      </c>
      <c r="S257" s="185">
        <v>0</v>
      </c>
      <c r="T257" s="426" t="s">
        <v>1226</v>
      </c>
      <c r="U257" s="185">
        <v>0</v>
      </c>
      <c r="V257" s="426" t="s">
        <v>1226</v>
      </c>
      <c r="W257" s="185">
        <v>0</v>
      </c>
      <c r="X257" s="426" t="s">
        <v>1226</v>
      </c>
      <c r="Y257" s="181">
        <v>0</v>
      </c>
      <c r="Z257" s="426" t="s">
        <v>1226</v>
      </c>
      <c r="AA257" s="181">
        <v>0</v>
      </c>
      <c r="AB257" s="185" t="s">
        <v>1226</v>
      </c>
      <c r="AC257" s="437">
        <v>0</v>
      </c>
      <c r="AD257" s="452">
        <v>0</v>
      </c>
      <c r="AE257" s="185">
        <v>0</v>
      </c>
      <c r="AF257" s="426" t="s">
        <v>1226</v>
      </c>
      <c r="AG257" s="274">
        <v>0</v>
      </c>
      <c r="AH257" s="279">
        <v>0</v>
      </c>
      <c r="AI257" s="181">
        <v>0</v>
      </c>
      <c r="AJ257" s="426" t="s">
        <v>1226</v>
      </c>
      <c r="AK257" s="261"/>
      <c r="AL257" s="222">
        <v>1</v>
      </c>
      <c r="AM257" s="224">
        <v>0</v>
      </c>
      <c r="AN257" s="238">
        <v>0</v>
      </c>
      <c r="AO257" s="239" t="s">
        <v>1226</v>
      </c>
      <c r="AP257" s="236">
        <v>0</v>
      </c>
      <c r="AQ257" s="239" t="s">
        <v>1226</v>
      </c>
      <c r="AR257" s="164">
        <v>0</v>
      </c>
      <c r="AS257" s="166" t="s">
        <v>1226</v>
      </c>
      <c r="AT257" s="226">
        <v>0</v>
      </c>
      <c r="AU257" s="227">
        <v>0</v>
      </c>
      <c r="AV257" s="226">
        <v>0</v>
      </c>
      <c r="AW257" s="227">
        <v>0</v>
      </c>
      <c r="AX257" s="392">
        <f>+AV257</f>
        <v>0</v>
      </c>
      <c r="AY257" s="166" t="s">
        <v>1226</v>
      </c>
      <c r="AZ257" s="392">
        <f>+AX257</f>
        <v>0</v>
      </c>
      <c r="BA257" s="166" t="s">
        <v>1226</v>
      </c>
      <c r="BB257" s="392">
        <f>+AZ257</f>
        <v>0</v>
      </c>
      <c r="BC257" s="166" t="s">
        <v>1226</v>
      </c>
      <c r="BD257" s="392">
        <f>+BB257</f>
        <v>0</v>
      </c>
      <c r="BE257" s="166" t="s">
        <v>1226</v>
      </c>
      <c r="BF257" s="392">
        <f>+BD257</f>
        <v>0</v>
      </c>
      <c r="BG257" s="166" t="s">
        <v>1226</v>
      </c>
      <c r="BH257" s="392">
        <f>+BF257</f>
        <v>0</v>
      </c>
      <c r="BI257" s="166" t="s">
        <v>1226</v>
      </c>
      <c r="BJ257" s="164">
        <f>+BH257</f>
        <v>0</v>
      </c>
      <c r="BK257" s="166" t="s">
        <v>1226</v>
      </c>
      <c r="BL257" s="392">
        <f>+BJ257</f>
        <v>0</v>
      </c>
      <c r="BM257" s="166" t="s">
        <v>1226</v>
      </c>
      <c r="BN257" s="392">
        <f>+BL257</f>
        <v>0</v>
      </c>
      <c r="BO257" s="166" t="s">
        <v>1226</v>
      </c>
      <c r="BP257" s="164">
        <f>+BN257</f>
        <v>0</v>
      </c>
      <c r="BQ257" s="166" t="s">
        <v>1226</v>
      </c>
      <c r="BR257" s="164">
        <f>+BP257</f>
        <v>0</v>
      </c>
      <c r="BS257" s="166" t="s">
        <v>1226</v>
      </c>
      <c r="BT257" s="262"/>
      <c r="BU257" s="245"/>
      <c r="BV257" s="246"/>
      <c r="BW257" s="245"/>
      <c r="BX257" s="245"/>
      <c r="BY257" s="245"/>
      <c r="BZ257" s="246"/>
      <c r="CA257" s="245"/>
      <c r="CB257" s="246"/>
      <c r="CC257" s="245"/>
      <c r="CD257" s="246"/>
      <c r="CE257" s="245"/>
      <c r="CF257" s="246"/>
      <c r="CG257" s="245"/>
      <c r="CH257" s="246"/>
      <c r="CI257" s="247" t="s">
        <v>150</v>
      </c>
      <c r="CM257" s="237"/>
    </row>
    <row r="258" spans="1:91" ht="16.5">
      <c r="A258" t="s">
        <v>2533</v>
      </c>
      <c r="B258" s="61" t="s">
        <v>1592</v>
      </c>
      <c r="D258" s="219" t="s">
        <v>44</v>
      </c>
      <c r="E258" s="213" t="s">
        <v>819</v>
      </c>
      <c r="G258" s="219" t="s">
        <v>864</v>
      </c>
      <c r="H258" s="390" t="s">
        <v>2342</v>
      </c>
      <c r="I258" s="223">
        <v>0</v>
      </c>
      <c r="J258" s="224">
        <v>0</v>
      </c>
      <c r="K258" s="252">
        <v>0</v>
      </c>
      <c r="L258" s="423" t="s">
        <v>1226</v>
      </c>
      <c r="M258" s="185">
        <v>0</v>
      </c>
      <c r="N258" s="426" t="s">
        <v>1226</v>
      </c>
      <c r="O258" s="274">
        <v>0</v>
      </c>
      <c r="P258" s="279">
        <v>0</v>
      </c>
      <c r="Q258" s="274">
        <v>0</v>
      </c>
      <c r="R258" s="279">
        <v>0</v>
      </c>
      <c r="S258" s="185">
        <v>0</v>
      </c>
      <c r="T258" s="426" t="s">
        <v>1226</v>
      </c>
      <c r="U258" s="185">
        <v>0</v>
      </c>
      <c r="V258" s="426" t="s">
        <v>1226</v>
      </c>
      <c r="W258" s="185">
        <v>0</v>
      </c>
      <c r="X258" s="426" t="s">
        <v>1226</v>
      </c>
      <c r="Y258" s="181">
        <v>0</v>
      </c>
      <c r="Z258" s="426" t="s">
        <v>1226</v>
      </c>
      <c r="AA258" s="185">
        <v>0</v>
      </c>
      <c r="AB258" s="426" t="s">
        <v>1226</v>
      </c>
      <c r="AC258" s="437">
        <v>0</v>
      </c>
      <c r="AD258" s="452">
        <v>0</v>
      </c>
      <c r="AE258" s="181">
        <v>0</v>
      </c>
      <c r="AF258" s="426" t="s">
        <v>1226</v>
      </c>
      <c r="AG258" s="278">
        <v>0</v>
      </c>
      <c r="AH258" s="279">
        <v>0</v>
      </c>
      <c r="AI258" s="181">
        <v>0</v>
      </c>
      <c r="AJ258" s="426" t="s">
        <v>1226</v>
      </c>
      <c r="AK258" s="261"/>
      <c r="AL258" s="223">
        <v>0</v>
      </c>
      <c r="AM258" s="224">
        <v>0</v>
      </c>
      <c r="AN258" s="238">
        <v>0</v>
      </c>
      <c r="AO258" s="239" t="s">
        <v>1226</v>
      </c>
      <c r="AP258" s="238">
        <v>0</v>
      </c>
      <c r="AQ258" s="239" t="s">
        <v>1226</v>
      </c>
      <c r="AR258" s="164">
        <v>0</v>
      </c>
      <c r="AS258" s="166" t="s">
        <v>1226</v>
      </c>
      <c r="AT258" s="226">
        <v>0</v>
      </c>
      <c r="AU258" s="227">
        <v>0</v>
      </c>
      <c r="AV258" s="226">
        <v>0</v>
      </c>
      <c r="AW258" s="227">
        <v>0</v>
      </c>
      <c r="AX258" s="392">
        <f>+AV258</f>
        <v>0</v>
      </c>
      <c r="AY258" s="166" t="s">
        <v>1226</v>
      </c>
      <c r="AZ258" s="392">
        <f>+AX258</f>
        <v>0</v>
      </c>
      <c r="BA258" s="166" t="s">
        <v>1226</v>
      </c>
      <c r="BB258" s="392">
        <f>+AZ258</f>
        <v>0</v>
      </c>
      <c r="BC258" s="166" t="s">
        <v>1226</v>
      </c>
      <c r="BD258" s="392">
        <f>+BB258</f>
        <v>0</v>
      </c>
      <c r="BE258" s="166" t="s">
        <v>1226</v>
      </c>
      <c r="BF258" s="392">
        <f>+BD258</f>
        <v>0</v>
      </c>
      <c r="BG258" s="166" t="s">
        <v>1226</v>
      </c>
      <c r="BH258" s="392">
        <f>+BF258</f>
        <v>0</v>
      </c>
      <c r="BI258" s="166" t="s">
        <v>1226</v>
      </c>
      <c r="BJ258" s="164">
        <f>+BH258</f>
        <v>0</v>
      </c>
      <c r="BK258" s="166" t="s">
        <v>1226</v>
      </c>
      <c r="BL258" s="392">
        <f>+BJ258</f>
        <v>0</v>
      </c>
      <c r="BM258" s="166" t="s">
        <v>1226</v>
      </c>
      <c r="BN258" s="392">
        <f>+BL258</f>
        <v>0</v>
      </c>
      <c r="BO258" s="166" t="s">
        <v>1226</v>
      </c>
      <c r="BP258" s="164">
        <f>+BN258</f>
        <v>0</v>
      </c>
      <c r="BQ258" s="166" t="s">
        <v>1226</v>
      </c>
      <c r="BR258" s="164">
        <f>+BP258</f>
        <v>0</v>
      </c>
      <c r="BS258" s="166" t="s">
        <v>1226</v>
      </c>
      <c r="BT258" s="262"/>
      <c r="BU258" s="245"/>
      <c r="BV258" s="246"/>
      <c r="BW258" s="245"/>
      <c r="BX258" s="245"/>
      <c r="BY258" s="245"/>
      <c r="BZ258" s="246"/>
      <c r="CA258" s="245"/>
      <c r="CB258" s="246"/>
      <c r="CC258" s="245"/>
      <c r="CD258" s="246"/>
      <c r="CE258" s="245"/>
      <c r="CF258" s="246"/>
      <c r="CG258" s="245"/>
      <c r="CH258" s="246"/>
      <c r="CI258" s="247" t="s">
        <v>150</v>
      </c>
      <c r="CM258" s="237"/>
    </row>
    <row r="259" spans="1:91" ht="16.5">
      <c r="A259" t="s">
        <v>2533</v>
      </c>
      <c r="B259" s="61" t="s">
        <v>1610</v>
      </c>
      <c r="D259" s="71" t="s">
        <v>2468</v>
      </c>
      <c r="E259" s="51" t="s">
        <v>819</v>
      </c>
      <c r="F259" s="51"/>
      <c r="G259" s="71" t="s">
        <v>208</v>
      </c>
      <c r="H259" s="390" t="s">
        <v>2469</v>
      </c>
      <c r="I259" s="223">
        <v>0</v>
      </c>
      <c r="J259" s="224">
        <v>0</v>
      </c>
      <c r="K259" s="226">
        <v>0</v>
      </c>
      <c r="L259" s="227">
        <v>0</v>
      </c>
      <c r="M259" s="164">
        <v>0</v>
      </c>
      <c r="N259" s="166" t="s">
        <v>1226</v>
      </c>
      <c r="O259" s="226">
        <v>0</v>
      </c>
      <c r="P259" s="326">
        <v>0</v>
      </c>
      <c r="Q259" s="226">
        <v>0</v>
      </c>
      <c r="R259" s="227">
        <v>0</v>
      </c>
      <c r="S259" s="164">
        <v>0</v>
      </c>
      <c r="T259" s="166" t="s">
        <v>1226</v>
      </c>
      <c r="U259" s="226">
        <v>0</v>
      </c>
      <c r="V259" s="326">
        <v>0</v>
      </c>
      <c r="W259" s="226">
        <v>0</v>
      </c>
      <c r="X259" s="224">
        <v>0</v>
      </c>
      <c r="Y259" s="3">
        <v>0</v>
      </c>
      <c r="Z259" s="4">
        <v>0</v>
      </c>
      <c r="AA259" s="164">
        <v>0</v>
      </c>
      <c r="AB259" s="166" t="s">
        <v>1226</v>
      </c>
      <c r="AC259" s="462">
        <v>0</v>
      </c>
      <c r="AD259" s="442">
        <v>0</v>
      </c>
      <c r="AE259" s="278">
        <v>0</v>
      </c>
      <c r="AF259" s="279">
        <v>0</v>
      </c>
      <c r="AG259" s="278">
        <v>0</v>
      </c>
      <c r="AH259" s="161">
        <v>0</v>
      </c>
      <c r="AI259" s="278">
        <v>0</v>
      </c>
      <c r="AJ259" s="161">
        <v>0</v>
      </c>
      <c r="AK259" s="243"/>
      <c r="AL259" s="356">
        <v>0</v>
      </c>
      <c r="AM259" s="224">
        <v>0</v>
      </c>
      <c r="AN259" s="424">
        <v>0</v>
      </c>
      <c r="AO259" s="254" t="s">
        <v>1226</v>
      </c>
      <c r="AP259" s="343">
        <v>0</v>
      </c>
      <c r="AQ259" s="224">
        <v>0</v>
      </c>
      <c r="AR259" s="236"/>
      <c r="AS259" s="239"/>
      <c r="AT259" s="226"/>
      <c r="AU259" s="227"/>
      <c r="AV259" s="226"/>
      <c r="AW259" s="227"/>
      <c r="AX259" s="238"/>
      <c r="AY259" s="239"/>
      <c r="AZ259" s="238"/>
      <c r="BA259" s="239"/>
      <c r="BB259" s="238"/>
      <c r="BC259" s="239"/>
      <c r="BD259" s="238"/>
      <c r="BE259" s="239"/>
      <c r="BF259" s="341"/>
      <c r="BG259" s="227"/>
      <c r="BH259" s="238"/>
      <c r="BI259" s="239"/>
      <c r="BJ259" s="226"/>
      <c r="BK259" s="227"/>
      <c r="BL259" s="238"/>
      <c r="BM259" s="239"/>
      <c r="BN259" s="238"/>
      <c r="BO259" s="239"/>
      <c r="BP259" s="249"/>
      <c r="BQ259" s="239"/>
      <c r="BR259" s="249"/>
      <c r="BS259" s="239"/>
      <c r="BT259" s="244"/>
      <c r="BU259" s="245"/>
      <c r="BV259" s="246"/>
      <c r="BW259" s="245"/>
      <c r="BX259" s="245"/>
      <c r="BY259" s="245"/>
      <c r="BZ259" s="246"/>
      <c r="CA259" s="245"/>
      <c r="CB259" s="246"/>
      <c r="CC259" s="245"/>
      <c r="CD259" s="246"/>
      <c r="CE259" s="245"/>
      <c r="CF259" s="246"/>
      <c r="CG259" s="245"/>
      <c r="CH259" s="246"/>
      <c r="CI259" s="730" t="s">
        <v>361</v>
      </c>
      <c r="CJ259" s="345"/>
      <c r="CK259" s="345"/>
    </row>
    <row r="260" spans="1:91" ht="16.5">
      <c r="A260" t="s">
        <v>2533</v>
      </c>
      <c r="B260" s="213">
        <v>10047</v>
      </c>
      <c r="D260" s="219" t="s">
        <v>209</v>
      </c>
      <c r="E260" s="213" t="s">
        <v>819</v>
      </c>
      <c r="G260" s="219" t="s">
        <v>916</v>
      </c>
      <c r="H260" s="390" t="s">
        <v>1826</v>
      </c>
      <c r="I260" s="236">
        <f>+K260</f>
        <v>0</v>
      </c>
      <c r="J260" s="239" t="s">
        <v>1226</v>
      </c>
      <c r="K260" s="223">
        <v>0</v>
      </c>
      <c r="L260" s="224">
        <v>0</v>
      </c>
      <c r="M260" s="164">
        <f>+O260</f>
        <v>0</v>
      </c>
      <c r="N260" s="166" t="s">
        <v>1226</v>
      </c>
      <c r="O260" s="226">
        <v>0</v>
      </c>
      <c r="P260" s="326">
        <v>0</v>
      </c>
      <c r="Q260" s="164">
        <f>+S260</f>
        <v>0</v>
      </c>
      <c r="R260" s="166" t="s">
        <v>1226</v>
      </c>
      <c r="S260" s="223">
        <v>0</v>
      </c>
      <c r="T260" s="224">
        <v>0</v>
      </c>
      <c r="U260" s="226">
        <v>0</v>
      </c>
      <c r="V260" s="326">
        <v>0</v>
      </c>
      <c r="W260" s="236">
        <f>+Y260</f>
        <v>0</v>
      </c>
      <c r="X260" s="239" t="s">
        <v>1226</v>
      </c>
      <c r="Y260" s="392">
        <f>+AA260</f>
        <v>0</v>
      </c>
      <c r="Z260" s="239" t="s">
        <v>1226</v>
      </c>
      <c r="AA260" s="258">
        <v>0</v>
      </c>
      <c r="AB260" s="259">
        <v>0</v>
      </c>
      <c r="AC260" s="443">
        <f>+AE260</f>
        <v>0</v>
      </c>
      <c r="AD260" s="444" t="s">
        <v>1226</v>
      </c>
      <c r="AE260" s="780">
        <v>0</v>
      </c>
      <c r="AF260" s="311">
        <v>10</v>
      </c>
      <c r="AG260" s="420" t="s">
        <v>1226</v>
      </c>
      <c r="AH260" s="690">
        <f>+AF260</f>
        <v>10</v>
      </c>
      <c r="AI260" s="420" t="s">
        <v>1226</v>
      </c>
      <c r="AJ260" s="690">
        <f>+AH260</f>
        <v>10</v>
      </c>
      <c r="AK260" s="243"/>
      <c r="AL260" s="810" t="s">
        <v>1226</v>
      </c>
      <c r="AM260" s="690">
        <f>+AJ260</f>
        <v>10</v>
      </c>
      <c r="AN260" s="278">
        <v>0</v>
      </c>
      <c r="AO260" s="279">
        <v>12</v>
      </c>
      <c r="AP260" s="420" t="s">
        <v>1226</v>
      </c>
      <c r="AQ260" s="167">
        <f>+AO260</f>
        <v>12</v>
      </c>
      <c r="AR260" s="810" t="s">
        <v>1226</v>
      </c>
      <c r="AS260" s="166">
        <f>+AU260</f>
        <v>12</v>
      </c>
      <c r="AT260" s="226">
        <v>0</v>
      </c>
      <c r="AU260" s="227">
        <v>12</v>
      </c>
      <c r="AV260" s="223">
        <v>0</v>
      </c>
      <c r="AW260" s="224">
        <v>12</v>
      </c>
      <c r="AX260" s="420" t="s">
        <v>1226</v>
      </c>
      <c r="AY260" s="166">
        <f>+BA260</f>
        <v>12</v>
      </c>
      <c r="AZ260" s="420" t="s">
        <v>1226</v>
      </c>
      <c r="BA260" s="166">
        <f>+BC260</f>
        <v>12</v>
      </c>
      <c r="BB260" s="420" t="s">
        <v>1226</v>
      </c>
      <c r="BC260" s="166">
        <f>+BE260</f>
        <v>12</v>
      </c>
      <c r="BD260" s="420" t="s">
        <v>1226</v>
      </c>
      <c r="BE260" s="166">
        <f>+BG260</f>
        <v>12</v>
      </c>
      <c r="BF260" s="420" t="s">
        <v>1226</v>
      </c>
      <c r="BG260" s="166">
        <f>+BI260</f>
        <v>12</v>
      </c>
      <c r="BH260" s="420" t="s">
        <v>1226</v>
      </c>
      <c r="BI260" s="166">
        <f>+BK260</f>
        <v>12</v>
      </c>
      <c r="BJ260" s="810" t="s">
        <v>1226</v>
      </c>
      <c r="BK260" s="166">
        <f>+BM260</f>
        <v>12</v>
      </c>
      <c r="BL260" s="420" t="s">
        <v>1226</v>
      </c>
      <c r="BM260" s="166">
        <f>+BO260</f>
        <v>12</v>
      </c>
      <c r="BN260" s="222">
        <v>0</v>
      </c>
      <c r="BO260" s="224">
        <v>12</v>
      </c>
      <c r="BP260" s="223"/>
      <c r="BQ260" s="224"/>
      <c r="BR260" s="223"/>
      <c r="BS260" s="224"/>
      <c r="BT260" s="244"/>
      <c r="BU260" s="245"/>
      <c r="BV260" s="246"/>
      <c r="BW260" s="245"/>
      <c r="BX260" s="245"/>
      <c r="BY260" s="245"/>
      <c r="BZ260" s="246"/>
      <c r="CA260" s="245"/>
      <c r="CB260" s="246"/>
      <c r="CC260" s="245"/>
      <c r="CD260" s="246"/>
      <c r="CE260" s="245"/>
      <c r="CF260" s="246">
        <v>3</v>
      </c>
      <c r="CG260" s="245"/>
      <c r="CH260" s="246"/>
      <c r="CI260" s="247" t="s">
        <v>447</v>
      </c>
      <c r="CJ260" s="234" t="s">
        <v>446</v>
      </c>
      <c r="CM260" s="237">
        <f>MAX(I260:AJ260)</f>
        <v>10</v>
      </c>
    </row>
    <row r="261" spans="1:91" ht="16.5">
      <c r="A261" t="s">
        <v>2533</v>
      </c>
      <c r="B261" s="213">
        <v>10053</v>
      </c>
      <c r="D261" t="s">
        <v>149</v>
      </c>
      <c r="E261" s="213" t="s">
        <v>819</v>
      </c>
      <c r="G261" s="219" t="s">
        <v>200</v>
      </c>
      <c r="H261" s="390" t="s">
        <v>189</v>
      </c>
      <c r="I261" s="223">
        <v>2</v>
      </c>
      <c r="J261" s="224">
        <v>2</v>
      </c>
      <c r="K261" s="164">
        <f>+M261</f>
        <v>1</v>
      </c>
      <c r="L261" s="166" t="s">
        <v>1226</v>
      </c>
      <c r="M261" s="164">
        <f>+O261</f>
        <v>1</v>
      </c>
      <c r="N261" s="166" t="s">
        <v>1226</v>
      </c>
      <c r="O261" s="223">
        <v>1</v>
      </c>
      <c r="P261" s="224">
        <v>0</v>
      </c>
      <c r="Q261" s="223">
        <v>1</v>
      </c>
      <c r="R261" s="223">
        <v>0</v>
      </c>
      <c r="S261" s="3">
        <v>1</v>
      </c>
      <c r="T261" s="224">
        <v>0</v>
      </c>
      <c r="U261" s="223">
        <v>0</v>
      </c>
      <c r="V261" s="223">
        <v>0</v>
      </c>
      <c r="W261" s="222">
        <v>0</v>
      </c>
      <c r="X261" s="224">
        <v>0</v>
      </c>
      <c r="Y261" s="185" t="s">
        <v>1226</v>
      </c>
      <c r="Z261" s="426">
        <f>+AB261</f>
        <v>5</v>
      </c>
      <c r="AA261" s="304">
        <v>0</v>
      </c>
      <c r="AB261" s="304">
        <v>5</v>
      </c>
      <c r="AC261" s="447">
        <v>3</v>
      </c>
      <c r="AD261" s="448">
        <v>3</v>
      </c>
      <c r="AE261" s="185">
        <f>+AC261</f>
        <v>3</v>
      </c>
      <c r="AF261" s="690">
        <f>+AD261</f>
        <v>3</v>
      </c>
      <c r="AG261" s="10">
        <v>2</v>
      </c>
      <c r="AH261" s="223">
        <v>0</v>
      </c>
      <c r="AI261" s="272">
        <v>3</v>
      </c>
      <c r="AJ261" s="273">
        <v>4</v>
      </c>
      <c r="AK261" s="261"/>
      <c r="AL261" s="266">
        <v>0</v>
      </c>
      <c r="AM261" s="267">
        <v>6</v>
      </c>
      <c r="AN261" s="181" t="s">
        <v>1226</v>
      </c>
      <c r="AO261" s="426">
        <f>+AQ261</f>
        <v>5</v>
      </c>
      <c r="AP261" s="274">
        <v>0</v>
      </c>
      <c r="AQ261" s="279">
        <v>5</v>
      </c>
      <c r="AR261" s="226">
        <v>1</v>
      </c>
      <c r="AS261" s="227">
        <v>4</v>
      </c>
      <c r="AT261" s="226">
        <v>1</v>
      </c>
      <c r="AU261" s="227">
        <v>4</v>
      </c>
      <c r="AV261" s="226">
        <v>1</v>
      </c>
      <c r="AW261" s="227">
        <v>0</v>
      </c>
      <c r="AX261" s="392">
        <v>0</v>
      </c>
      <c r="AY261" s="166" t="s">
        <v>1226</v>
      </c>
      <c r="AZ261" s="392">
        <v>0</v>
      </c>
      <c r="BA261" s="166" t="s">
        <v>1226</v>
      </c>
      <c r="BB261" s="392">
        <v>0</v>
      </c>
      <c r="BC261" s="166" t="s">
        <v>1226</v>
      </c>
      <c r="BD261" s="392">
        <v>0</v>
      </c>
      <c r="BE261" s="166" t="s">
        <v>1226</v>
      </c>
      <c r="BF261" s="392">
        <v>0</v>
      </c>
      <c r="BG261" s="166" t="s">
        <v>1226</v>
      </c>
      <c r="BH261" s="238">
        <v>0</v>
      </c>
      <c r="BI261" s="239" t="s">
        <v>1226</v>
      </c>
      <c r="BJ261" s="392">
        <v>0</v>
      </c>
      <c r="BK261" s="166" t="s">
        <v>1226</v>
      </c>
      <c r="BL261" s="392">
        <v>0</v>
      </c>
      <c r="BM261" s="166" t="s">
        <v>1226</v>
      </c>
      <c r="BN261" s="392">
        <v>0</v>
      </c>
      <c r="BO261" s="166" t="s">
        <v>1226</v>
      </c>
      <c r="BP261" s="249"/>
      <c r="BQ261" s="239"/>
      <c r="BR261" s="249"/>
      <c r="BS261" s="239"/>
      <c r="BT261" s="262"/>
      <c r="BU261" s="245"/>
      <c r="BV261" s="246"/>
      <c r="BW261" s="245"/>
      <c r="BX261" s="245"/>
      <c r="BY261" s="245"/>
      <c r="BZ261" s="246"/>
      <c r="CA261" s="245"/>
      <c r="CB261" s="246"/>
      <c r="CC261" s="245"/>
      <c r="CD261" s="246"/>
      <c r="CE261" s="245"/>
      <c r="CF261" s="246"/>
      <c r="CG261" s="245"/>
      <c r="CH261" s="246"/>
      <c r="CI261" s="247" t="s">
        <v>150</v>
      </c>
      <c r="CJ261" s="235" t="s">
        <v>425</v>
      </c>
      <c r="CK261" s="235"/>
      <c r="CM261" s="237">
        <f>MAX(I261:AJ261)</f>
        <v>5</v>
      </c>
    </row>
    <row r="262" spans="1:91" ht="16.5">
      <c r="A262" t="s">
        <v>2617</v>
      </c>
      <c r="B262" s="213">
        <v>10122</v>
      </c>
      <c r="D262" t="s">
        <v>149</v>
      </c>
      <c r="E262" s="213" t="s">
        <v>819</v>
      </c>
      <c r="G262" s="219" t="s">
        <v>196</v>
      </c>
      <c r="H262" s="390" t="s">
        <v>1710</v>
      </c>
      <c r="I262" s="223">
        <v>0</v>
      </c>
      <c r="J262" s="224">
        <v>0</v>
      </c>
      <c r="K262" s="164">
        <f>+M262</f>
        <v>0</v>
      </c>
      <c r="L262" s="166" t="s">
        <v>1226</v>
      </c>
      <c r="M262" s="223">
        <v>0</v>
      </c>
      <c r="N262" s="224">
        <v>0</v>
      </c>
      <c r="O262" s="185">
        <f>+M262</f>
        <v>0</v>
      </c>
      <c r="P262" s="426" t="s">
        <v>1226</v>
      </c>
      <c r="Q262" s="185">
        <f>+O262</f>
        <v>0</v>
      </c>
      <c r="R262" s="426" t="s">
        <v>1226</v>
      </c>
      <c r="S262" s="223">
        <v>3</v>
      </c>
      <c r="T262" s="224">
        <v>0</v>
      </c>
      <c r="U262" s="274">
        <v>0</v>
      </c>
      <c r="V262" s="279">
        <v>0</v>
      </c>
      <c r="W262" s="236">
        <f>+U262</f>
        <v>0</v>
      </c>
      <c r="X262" s="239" t="s">
        <v>1226</v>
      </c>
      <c r="Y262" s="392">
        <f>+W262</f>
        <v>0</v>
      </c>
      <c r="Z262" s="166" t="s">
        <v>1226</v>
      </c>
      <c r="AA262" s="223">
        <v>0</v>
      </c>
      <c r="AB262" s="224">
        <v>0</v>
      </c>
      <c r="AC262" s="437">
        <v>0</v>
      </c>
      <c r="AD262" s="438">
        <v>0</v>
      </c>
      <c r="AE262" s="185">
        <f>+AC262</f>
        <v>0</v>
      </c>
      <c r="AF262" s="423" t="s">
        <v>1226</v>
      </c>
      <c r="AG262" s="696">
        <v>0</v>
      </c>
      <c r="AH262" s="790">
        <v>0</v>
      </c>
      <c r="AI262" s="238">
        <f>+AG262</f>
        <v>0</v>
      </c>
      <c r="AJ262" s="239" t="s">
        <v>1226</v>
      </c>
      <c r="AK262" s="261"/>
      <c r="AL262" s="222">
        <v>2</v>
      </c>
      <c r="AM262" s="224">
        <v>0</v>
      </c>
      <c r="AN262" s="222">
        <v>0</v>
      </c>
      <c r="AO262" s="224">
        <v>0</v>
      </c>
      <c r="AP262" s="236">
        <f>+AN262</f>
        <v>0</v>
      </c>
      <c r="AQ262" s="239" t="s">
        <v>1226</v>
      </c>
      <c r="AR262" s="236">
        <f>+AP262</f>
        <v>0</v>
      </c>
      <c r="AS262" s="239" t="s">
        <v>1226</v>
      </c>
      <c r="AT262" s="226">
        <v>0</v>
      </c>
      <c r="AU262" s="227">
        <v>0</v>
      </c>
      <c r="AV262" s="226">
        <v>0</v>
      </c>
      <c r="AW262" s="227">
        <v>0</v>
      </c>
      <c r="AX262" s="392">
        <f>+AV262</f>
        <v>0</v>
      </c>
      <c r="AY262" s="166" t="s">
        <v>1226</v>
      </c>
      <c r="AZ262" s="392">
        <f>+AX262</f>
        <v>0</v>
      </c>
      <c r="BA262" s="166" t="s">
        <v>1226</v>
      </c>
      <c r="BB262" s="392">
        <v>0</v>
      </c>
      <c r="BC262" s="239" t="s">
        <v>1226</v>
      </c>
      <c r="BD262" s="392">
        <f>+BB262</f>
        <v>0</v>
      </c>
      <c r="BE262" s="166" t="s">
        <v>1226</v>
      </c>
      <c r="BF262" s="392">
        <f>+BD262</f>
        <v>0</v>
      </c>
      <c r="BG262" s="166" t="s">
        <v>1226</v>
      </c>
      <c r="BH262" s="392">
        <f>+BF262</f>
        <v>0</v>
      </c>
      <c r="BI262" s="166" t="s">
        <v>1226</v>
      </c>
      <c r="BJ262" s="164">
        <f>+BH262</f>
        <v>0</v>
      </c>
      <c r="BK262" s="166" t="s">
        <v>1226</v>
      </c>
      <c r="BL262" s="392">
        <f>+BJ262</f>
        <v>0</v>
      </c>
      <c r="BM262" s="166" t="s">
        <v>1226</v>
      </c>
      <c r="BN262" s="392">
        <f>+BL262</f>
        <v>0</v>
      </c>
      <c r="BO262" s="166" t="s">
        <v>1226</v>
      </c>
      <c r="BP262" s="164"/>
      <c r="BQ262" s="166"/>
      <c r="BR262" s="249"/>
      <c r="BS262" s="239"/>
      <c r="BT262" s="262"/>
      <c r="BU262" s="245"/>
      <c r="BV262" s="246"/>
      <c r="BW262" s="245"/>
      <c r="BX262" s="245"/>
      <c r="BY262" s="245"/>
      <c r="BZ262" s="246"/>
      <c r="CA262" s="245"/>
      <c r="CB262" s="246"/>
      <c r="CC262" s="245"/>
      <c r="CD262" s="246"/>
      <c r="CE262" s="245"/>
      <c r="CF262" s="246"/>
      <c r="CG262" s="245"/>
      <c r="CH262" s="246"/>
      <c r="CI262" s="247" t="s">
        <v>150</v>
      </c>
      <c r="CJ262" s="235" t="s">
        <v>551</v>
      </c>
      <c r="CK262" s="235"/>
      <c r="CM262" s="237">
        <f>MAX(I262:AJ262)</f>
        <v>3</v>
      </c>
    </row>
    <row r="263" spans="1:91" ht="16.5">
      <c r="A263" t="s">
        <v>2617</v>
      </c>
      <c r="B263" s="213">
        <v>10302</v>
      </c>
      <c r="D263" t="s">
        <v>149</v>
      </c>
      <c r="E263" s="213" t="s">
        <v>819</v>
      </c>
      <c r="G263" s="219" t="s">
        <v>200</v>
      </c>
      <c r="H263" s="390" t="s">
        <v>1769</v>
      </c>
      <c r="I263" s="223">
        <v>0</v>
      </c>
      <c r="J263" s="224">
        <v>0</v>
      </c>
      <c r="K263" s="164">
        <f>+I263</f>
        <v>0</v>
      </c>
      <c r="L263" s="166" t="s">
        <v>1226</v>
      </c>
      <c r="M263" s="223">
        <v>16</v>
      </c>
      <c r="N263" s="224">
        <v>0</v>
      </c>
      <c r="O263" s="223">
        <v>15</v>
      </c>
      <c r="P263" s="224">
        <v>0</v>
      </c>
      <c r="Q263" s="223">
        <v>4</v>
      </c>
      <c r="R263" s="224">
        <v>0</v>
      </c>
      <c r="S263" s="223">
        <v>18</v>
      </c>
      <c r="T263" s="224">
        <v>0</v>
      </c>
      <c r="U263" s="223">
        <v>18</v>
      </c>
      <c r="V263" s="224">
        <v>0</v>
      </c>
      <c r="W263" s="223">
        <v>15</v>
      </c>
      <c r="X263" s="224">
        <v>0</v>
      </c>
      <c r="Y263" s="181">
        <f>+W263</f>
        <v>15</v>
      </c>
      <c r="Z263" s="426" t="s">
        <v>1226</v>
      </c>
      <c r="AA263" s="181">
        <f>+AC263</f>
        <v>66</v>
      </c>
      <c r="AB263" s="185" t="s">
        <v>1226</v>
      </c>
      <c r="AC263" s="437">
        <v>66</v>
      </c>
      <c r="AD263" s="438">
        <v>0</v>
      </c>
      <c r="AE263" s="223">
        <f>18+15+12+8+18+12</f>
        <v>83</v>
      </c>
      <c r="AF263" s="224">
        <v>6</v>
      </c>
      <c r="AG263" s="271">
        <f>12+9+17+25+18+18+19+16+8+18</f>
        <v>160</v>
      </c>
      <c r="AH263" s="267">
        <v>12</v>
      </c>
      <c r="AI263" s="181">
        <f>+AG263</f>
        <v>160</v>
      </c>
      <c r="AJ263" s="690">
        <f>+AH263</f>
        <v>12</v>
      </c>
      <c r="AK263" s="261">
        <v>42315</v>
      </c>
      <c r="AL263" s="222">
        <f>5+17+2+3</f>
        <v>27</v>
      </c>
      <c r="AM263" s="224">
        <v>6</v>
      </c>
      <c r="AN263" s="181">
        <f>+AP263</f>
        <v>30</v>
      </c>
      <c r="AO263" s="426" t="s">
        <v>1226</v>
      </c>
      <c r="AP263" s="245">
        <f>5+17+1+7</f>
        <v>30</v>
      </c>
      <c r="AQ263" s="246">
        <v>0</v>
      </c>
      <c r="AR263" s="226">
        <f>19+2+10+5</f>
        <v>36</v>
      </c>
      <c r="AS263" s="227">
        <v>0</v>
      </c>
      <c r="AT263" s="226">
        <v>29</v>
      </c>
      <c r="AU263" s="227">
        <v>0</v>
      </c>
      <c r="AV263" s="226">
        <v>21</v>
      </c>
      <c r="AW263" s="227">
        <v>0</v>
      </c>
      <c r="AX263" s="392">
        <f>+AZ263</f>
        <v>0</v>
      </c>
      <c r="AY263" s="166" t="s">
        <v>1226</v>
      </c>
      <c r="AZ263" s="392">
        <v>0</v>
      </c>
      <c r="BA263" s="166" t="s">
        <v>1226</v>
      </c>
      <c r="BB263" s="392">
        <v>0</v>
      </c>
      <c r="BC263" s="166" t="s">
        <v>1226</v>
      </c>
      <c r="BD263" s="392">
        <f>+BB263</f>
        <v>0</v>
      </c>
      <c r="BE263" s="166" t="s">
        <v>1226</v>
      </c>
      <c r="BF263" s="392">
        <f>+BD263</f>
        <v>0</v>
      </c>
      <c r="BG263" s="166" t="s">
        <v>1226</v>
      </c>
      <c r="BH263" s="392">
        <f>+BF263</f>
        <v>0</v>
      </c>
      <c r="BI263" s="239" t="s">
        <v>1226</v>
      </c>
      <c r="BJ263" s="164">
        <f>+BH263</f>
        <v>0</v>
      </c>
      <c r="BK263" s="166" t="s">
        <v>1226</v>
      </c>
      <c r="BL263" s="392">
        <f>+BJ263</f>
        <v>0</v>
      </c>
      <c r="BM263" s="166" t="s">
        <v>1226</v>
      </c>
      <c r="BN263" s="392">
        <f>+BL263</f>
        <v>0</v>
      </c>
      <c r="BO263" s="166" t="s">
        <v>1226</v>
      </c>
      <c r="BP263" s="249"/>
      <c r="BQ263" s="239"/>
      <c r="BR263" s="249"/>
      <c r="BS263" s="239"/>
      <c r="BT263" s="262"/>
      <c r="BU263" s="245"/>
      <c r="BV263" s="246"/>
      <c r="BW263" s="245"/>
      <c r="BX263" s="245"/>
      <c r="BY263" s="245"/>
      <c r="BZ263" s="246"/>
      <c r="CA263" s="245"/>
      <c r="CB263" s="246"/>
      <c r="CC263" s="245"/>
      <c r="CD263" s="246"/>
      <c r="CE263" s="245">
        <v>14</v>
      </c>
      <c r="CF263" s="246"/>
      <c r="CG263" s="245"/>
      <c r="CH263" s="246"/>
      <c r="CI263" s="233" t="s">
        <v>76</v>
      </c>
      <c r="CJ263" s="234" t="s">
        <v>397</v>
      </c>
      <c r="CM263" s="282">
        <f>MAX(I263:AJ263)</f>
        <v>160</v>
      </c>
    </row>
    <row r="264" spans="1:91" ht="16.5">
      <c r="A264" t="s">
        <v>2617</v>
      </c>
      <c r="B264" s="213">
        <v>10043</v>
      </c>
      <c r="D264" t="s">
        <v>149</v>
      </c>
      <c r="E264" s="213" t="s">
        <v>819</v>
      </c>
      <c r="G264" s="219" t="s">
        <v>200</v>
      </c>
      <c r="H264" s="390" t="s">
        <v>2436</v>
      </c>
      <c r="I264" s="223">
        <v>1</v>
      </c>
      <c r="J264" s="224">
        <v>0</v>
      </c>
      <c r="K264" s="164">
        <f>+I264</f>
        <v>1</v>
      </c>
      <c r="L264" s="166" t="s">
        <v>1226</v>
      </c>
      <c r="M264" s="223">
        <v>3</v>
      </c>
      <c r="N264" s="224">
        <v>0</v>
      </c>
      <c r="O264" s="223">
        <v>3</v>
      </c>
      <c r="P264" s="224">
        <v>0</v>
      </c>
      <c r="Q264" s="223">
        <v>1</v>
      </c>
      <c r="R264" s="224">
        <v>0</v>
      </c>
      <c r="S264" s="223"/>
      <c r="T264" s="224"/>
      <c r="U264" s="223"/>
      <c r="V264" s="224"/>
      <c r="W264" s="223"/>
      <c r="X264" s="224"/>
      <c r="Y264" s="381"/>
      <c r="Z264" s="423"/>
      <c r="AA264" s="381"/>
      <c r="AB264" s="251"/>
      <c r="AC264" s="437"/>
      <c r="AD264" s="438"/>
      <c r="AE264" s="222"/>
      <c r="AF264" s="224"/>
      <c r="AG264" s="223"/>
      <c r="AH264" s="224"/>
      <c r="AI264" s="222"/>
      <c r="AJ264" s="690"/>
      <c r="AK264" s="261"/>
      <c r="AL264" s="223"/>
      <c r="AM264" s="224"/>
      <c r="AN264" s="381"/>
      <c r="AO264" s="431"/>
      <c r="AP264" s="815"/>
      <c r="AQ264" s="246"/>
      <c r="AR264" s="226"/>
      <c r="AS264" s="227"/>
      <c r="AT264" s="226"/>
      <c r="AU264" s="227"/>
      <c r="AV264" s="226"/>
      <c r="AW264" s="227"/>
      <c r="AX264" s="392"/>
      <c r="AY264" s="166"/>
      <c r="AZ264" s="392"/>
      <c r="BA264" s="166"/>
      <c r="BB264" s="164"/>
      <c r="BC264" s="166"/>
      <c r="BD264" s="392"/>
      <c r="BE264" s="166"/>
      <c r="BF264" s="392"/>
      <c r="BG264" s="166"/>
      <c r="BH264" s="238"/>
      <c r="BI264" s="239"/>
      <c r="BJ264" s="164"/>
      <c r="BK264" s="166"/>
      <c r="BL264" s="392"/>
      <c r="BM264" s="166"/>
      <c r="BN264" s="392"/>
      <c r="BO264" s="166"/>
      <c r="BP264" s="249"/>
      <c r="BQ264" s="239"/>
      <c r="BR264" s="249"/>
      <c r="BS264" s="239"/>
      <c r="BT264" s="262"/>
      <c r="BU264" s="245"/>
      <c r="BV264" s="246"/>
      <c r="BW264" s="245"/>
      <c r="BX264" s="245"/>
      <c r="BY264" s="245"/>
      <c r="BZ264" s="246"/>
      <c r="CA264" s="245"/>
      <c r="CB264" s="246"/>
      <c r="CC264" s="245"/>
      <c r="CD264" s="246"/>
      <c r="CE264" s="245"/>
      <c r="CF264" s="246"/>
      <c r="CG264" s="245"/>
      <c r="CH264" s="246"/>
      <c r="CI264" s="247" t="s">
        <v>371</v>
      </c>
      <c r="CM264" s="282"/>
    </row>
    <row r="265" spans="1:91" ht="16.5">
      <c r="A265" t="s">
        <v>2617</v>
      </c>
      <c r="B265" s="213">
        <v>10022</v>
      </c>
      <c r="D265" t="s">
        <v>149</v>
      </c>
      <c r="E265" s="213" t="s">
        <v>819</v>
      </c>
      <c r="G265" s="219" t="s">
        <v>200</v>
      </c>
      <c r="H265" s="390" t="s">
        <v>1773</v>
      </c>
      <c r="I265" s="223">
        <v>6</v>
      </c>
      <c r="J265" s="224">
        <v>0</v>
      </c>
      <c r="K265" s="223">
        <v>9</v>
      </c>
      <c r="L265" s="223">
        <v>0</v>
      </c>
      <c r="M265" s="222">
        <v>5</v>
      </c>
      <c r="N265" s="224">
        <v>0</v>
      </c>
      <c r="O265" s="223">
        <v>8</v>
      </c>
      <c r="P265" s="224">
        <v>0</v>
      </c>
      <c r="Q265" s="222">
        <v>1</v>
      </c>
      <c r="R265" s="224">
        <v>0</v>
      </c>
      <c r="S265" s="222">
        <v>5</v>
      </c>
      <c r="T265" s="224">
        <v>0</v>
      </c>
      <c r="U265" s="164">
        <f>+S265</f>
        <v>5</v>
      </c>
      <c r="V265" s="164" t="s">
        <v>1226</v>
      </c>
      <c r="W265" s="222">
        <v>13</v>
      </c>
      <c r="X265" s="224">
        <v>0</v>
      </c>
      <c r="Y265" s="181">
        <f>+W265</f>
        <v>13</v>
      </c>
      <c r="Z265" s="426" t="s">
        <v>1226</v>
      </c>
      <c r="AA265" s="181">
        <f>+AC265</f>
        <v>16</v>
      </c>
      <c r="AB265" s="185" t="s">
        <v>1226</v>
      </c>
      <c r="AC265" s="453">
        <v>16</v>
      </c>
      <c r="AD265" s="459">
        <v>0</v>
      </c>
      <c r="AE265" s="693">
        <f>+AG265</f>
        <v>19</v>
      </c>
      <c r="AF265" s="426" t="s">
        <v>1226</v>
      </c>
      <c r="AG265" s="223">
        <v>19</v>
      </c>
      <c r="AH265" s="224">
        <v>0</v>
      </c>
      <c r="AI265" s="222">
        <v>16</v>
      </c>
      <c r="AJ265" s="224">
        <v>0</v>
      </c>
      <c r="AK265" s="261"/>
      <c r="AL265" s="222">
        <v>16</v>
      </c>
      <c r="AM265" s="224">
        <v>0</v>
      </c>
      <c r="AN265" s="278">
        <v>14</v>
      </c>
      <c r="AO265" s="279">
        <v>0</v>
      </c>
      <c r="AP265" s="252">
        <v>0</v>
      </c>
      <c r="AQ265" s="423" t="s">
        <v>1226</v>
      </c>
      <c r="AR265" s="226">
        <v>0</v>
      </c>
      <c r="AS265" s="227">
        <v>0</v>
      </c>
      <c r="AT265" s="226">
        <v>0</v>
      </c>
      <c r="AU265" s="227">
        <v>0</v>
      </c>
      <c r="AV265" s="226">
        <v>0</v>
      </c>
      <c r="AW265" s="227">
        <v>0</v>
      </c>
      <c r="AX265" s="392">
        <v>0</v>
      </c>
      <c r="AY265" s="166" t="s">
        <v>1226</v>
      </c>
      <c r="AZ265" s="392">
        <v>0</v>
      </c>
      <c r="BA265" s="166" t="s">
        <v>1226</v>
      </c>
      <c r="BB265" s="392">
        <v>0</v>
      </c>
      <c r="BC265" s="166" t="s">
        <v>1226</v>
      </c>
      <c r="BD265" s="392">
        <v>0</v>
      </c>
      <c r="BE265" s="166" t="s">
        <v>1226</v>
      </c>
      <c r="BF265" s="392">
        <v>0</v>
      </c>
      <c r="BG265" s="166" t="s">
        <v>1226</v>
      </c>
      <c r="BH265" s="341">
        <v>0</v>
      </c>
      <c r="BI265" s="227">
        <v>0</v>
      </c>
      <c r="BJ265" s="392">
        <v>0</v>
      </c>
      <c r="BK265" s="166" t="s">
        <v>1226</v>
      </c>
      <c r="BL265" s="392">
        <v>0</v>
      </c>
      <c r="BM265" s="166" t="s">
        <v>1226</v>
      </c>
      <c r="BN265" s="392">
        <v>0</v>
      </c>
      <c r="BO265" s="166" t="s">
        <v>1226</v>
      </c>
      <c r="BP265" s="249"/>
      <c r="BQ265" s="239"/>
      <c r="BR265" s="249"/>
      <c r="BS265" s="239"/>
      <c r="BT265" s="262"/>
      <c r="BU265" s="245"/>
      <c r="BV265" s="246"/>
      <c r="BW265" s="245"/>
      <c r="BX265" s="245"/>
      <c r="BY265" s="245"/>
      <c r="BZ265" s="246"/>
      <c r="CA265" s="245"/>
      <c r="CB265" s="246"/>
      <c r="CC265" s="245"/>
      <c r="CD265" s="246"/>
      <c r="CE265" s="245"/>
      <c r="CF265" s="246"/>
      <c r="CG265" s="245"/>
      <c r="CH265" s="246"/>
      <c r="CI265" s="247" t="s">
        <v>150</v>
      </c>
      <c r="CJ265" s="235" t="s">
        <v>397</v>
      </c>
      <c r="CK265" s="235"/>
      <c r="CM265" s="237">
        <f>MAX(I265:AJ265)</f>
        <v>19</v>
      </c>
    </row>
    <row r="266" spans="1:91" ht="16.5">
      <c r="A266" t="s">
        <v>2617</v>
      </c>
      <c r="B266" s="51">
        <v>10070</v>
      </c>
      <c r="D266" t="s">
        <v>149</v>
      </c>
      <c r="E266" s="213" t="s">
        <v>819</v>
      </c>
      <c r="G266" s="219" t="s">
        <v>200</v>
      </c>
      <c r="H266" s="390" t="s">
        <v>2346</v>
      </c>
      <c r="I266" s="10">
        <v>0</v>
      </c>
      <c r="J266" s="4">
        <v>0</v>
      </c>
      <c r="K266" s="181">
        <v>0</v>
      </c>
      <c r="L266" s="426" t="s">
        <v>1226</v>
      </c>
      <c r="M266" s="181">
        <v>0</v>
      </c>
      <c r="N266" s="426" t="s">
        <v>1226</v>
      </c>
      <c r="O266" s="10">
        <v>0</v>
      </c>
      <c r="P266" s="4">
        <v>0</v>
      </c>
      <c r="Q266" s="3">
        <v>0</v>
      </c>
      <c r="R266" s="4">
        <v>0</v>
      </c>
      <c r="S266" s="181">
        <v>0</v>
      </c>
      <c r="T266" s="426" t="s">
        <v>1226</v>
      </c>
      <c r="U266" s="10">
        <v>0</v>
      </c>
      <c r="V266" s="10">
        <v>0</v>
      </c>
      <c r="W266" s="181">
        <v>0</v>
      </c>
      <c r="X266" s="426" t="s">
        <v>1226</v>
      </c>
      <c r="Y266" s="181">
        <v>0</v>
      </c>
      <c r="Z266" s="426" t="s">
        <v>1226</v>
      </c>
      <c r="AA266" s="3">
        <v>0</v>
      </c>
      <c r="AB266" s="10">
        <v>0</v>
      </c>
      <c r="AC266" s="474">
        <v>0</v>
      </c>
      <c r="AD266" s="791">
        <v>0</v>
      </c>
      <c r="AE266" s="101">
        <v>0</v>
      </c>
      <c r="AF266" s="426" t="s">
        <v>1226</v>
      </c>
      <c r="AG266" s="52">
        <v>0</v>
      </c>
      <c r="AH266" s="161">
        <v>0</v>
      </c>
      <c r="AI266" s="58">
        <v>0</v>
      </c>
      <c r="AJ266" s="426" t="s">
        <v>1226</v>
      </c>
      <c r="AK266" s="840"/>
      <c r="AL266" s="3">
        <v>0</v>
      </c>
      <c r="AM266" s="4">
        <v>0</v>
      </c>
      <c r="AN266" s="392">
        <f t="shared" ref="AN266:AN273" si="98">+AL266</f>
        <v>0</v>
      </c>
      <c r="AO266" s="166" t="s">
        <v>1226</v>
      </c>
      <c r="AP266" s="164">
        <f>+AN266</f>
        <v>0</v>
      </c>
      <c r="AQ266" s="166" t="s">
        <v>1226</v>
      </c>
      <c r="AR266" s="392">
        <f t="shared" ref="AR266:AR275" si="99">+AP266</f>
        <v>0</v>
      </c>
      <c r="AS266" s="166" t="s">
        <v>1226</v>
      </c>
      <c r="AT266" s="153">
        <v>0</v>
      </c>
      <c r="AU266" s="54">
        <v>0</v>
      </c>
      <c r="AV266" s="153">
        <v>0</v>
      </c>
      <c r="AW266" s="54">
        <v>0</v>
      </c>
      <c r="AX266" s="392">
        <f>+AV266</f>
        <v>0</v>
      </c>
      <c r="AY266" s="166" t="s">
        <v>1226</v>
      </c>
      <c r="AZ266" s="392">
        <f>+AX266</f>
        <v>0</v>
      </c>
      <c r="BA266" s="166" t="s">
        <v>1226</v>
      </c>
      <c r="BB266" s="392">
        <f>+AZ266</f>
        <v>0</v>
      </c>
      <c r="BC266" s="166" t="s">
        <v>1226</v>
      </c>
      <c r="BD266" s="392">
        <f>+BB266</f>
        <v>0</v>
      </c>
      <c r="BE266" s="166" t="s">
        <v>1226</v>
      </c>
      <c r="BF266" s="392">
        <f>+BD266</f>
        <v>0</v>
      </c>
      <c r="BG266" s="166" t="s">
        <v>1226</v>
      </c>
      <c r="BH266" s="392">
        <f>+BF266</f>
        <v>0</v>
      </c>
      <c r="BI266" s="166" t="s">
        <v>1226</v>
      </c>
      <c r="BJ266" s="392">
        <f>+BH266</f>
        <v>0</v>
      </c>
      <c r="BK266" s="166" t="s">
        <v>1226</v>
      </c>
      <c r="BL266" s="392">
        <f>+BJ266</f>
        <v>0</v>
      </c>
      <c r="BM266" s="166" t="s">
        <v>1226</v>
      </c>
      <c r="BN266" s="392">
        <f>+BL266</f>
        <v>0</v>
      </c>
      <c r="BO266" s="166" t="s">
        <v>1226</v>
      </c>
      <c r="BP266" s="164">
        <f>+BN266</f>
        <v>0</v>
      </c>
      <c r="BQ266" s="166" t="s">
        <v>1226</v>
      </c>
      <c r="BR266" s="164">
        <f>+BP266</f>
        <v>0</v>
      </c>
      <c r="BS266" s="166" t="s">
        <v>1226</v>
      </c>
      <c r="BT266" s="262"/>
      <c r="BU266" s="245"/>
      <c r="BV266" s="246"/>
      <c r="BW266" s="245"/>
      <c r="BX266" s="245"/>
      <c r="BY266" s="245"/>
      <c r="BZ266" s="246"/>
      <c r="CA266" s="245"/>
      <c r="CB266" s="246"/>
      <c r="CC266" s="245"/>
      <c r="CD266" s="246"/>
      <c r="CE266" s="245"/>
      <c r="CF266" s="246"/>
      <c r="CG266" s="245"/>
      <c r="CH266" s="246"/>
      <c r="CI266" s="247" t="s">
        <v>150</v>
      </c>
      <c r="CJ266" s="235"/>
      <c r="CK266" s="235"/>
      <c r="CM266" s="237"/>
    </row>
    <row r="267" spans="1:91" ht="16.5">
      <c r="A267" t="s">
        <v>2617</v>
      </c>
      <c r="B267" s="51">
        <v>10090</v>
      </c>
      <c r="D267" t="s">
        <v>149</v>
      </c>
      <c r="E267" s="213" t="s">
        <v>819</v>
      </c>
      <c r="G267" s="219" t="s">
        <v>200</v>
      </c>
      <c r="H267" s="390" t="s">
        <v>2347</v>
      </c>
      <c r="I267" s="223">
        <v>0</v>
      </c>
      <c r="J267" s="224">
        <v>0</v>
      </c>
      <c r="K267" s="164">
        <f>+I267</f>
        <v>0</v>
      </c>
      <c r="L267" s="166" t="s">
        <v>1226</v>
      </c>
      <c r="M267" s="222">
        <v>0</v>
      </c>
      <c r="N267" s="224">
        <v>0</v>
      </c>
      <c r="O267" s="223">
        <v>0</v>
      </c>
      <c r="P267" s="224">
        <v>0</v>
      </c>
      <c r="Q267" s="223">
        <v>0</v>
      </c>
      <c r="R267" s="224">
        <v>0</v>
      </c>
      <c r="S267" s="223">
        <v>0</v>
      </c>
      <c r="T267" s="224">
        <v>0</v>
      </c>
      <c r="U267" s="223">
        <v>0</v>
      </c>
      <c r="V267" s="224">
        <v>0</v>
      </c>
      <c r="W267" s="222">
        <v>0</v>
      </c>
      <c r="X267" s="224">
        <v>0</v>
      </c>
      <c r="Y267" s="222">
        <v>0</v>
      </c>
      <c r="Z267" s="224">
        <v>0</v>
      </c>
      <c r="AA267" s="278">
        <v>0</v>
      </c>
      <c r="AB267" s="274">
        <v>0</v>
      </c>
      <c r="AC267" s="453">
        <v>0</v>
      </c>
      <c r="AD267" s="459">
        <v>0</v>
      </c>
      <c r="AE267" s="223">
        <v>0</v>
      </c>
      <c r="AF267" s="224">
        <v>0</v>
      </c>
      <c r="AG267" s="222">
        <v>0</v>
      </c>
      <c r="AH267" s="224">
        <v>0</v>
      </c>
      <c r="AI267" s="181">
        <f>+AG267</f>
        <v>0</v>
      </c>
      <c r="AJ267" s="426" t="s">
        <v>1226</v>
      </c>
      <c r="AK267" s="261"/>
      <c r="AL267" s="222">
        <v>0</v>
      </c>
      <c r="AM267" s="224">
        <v>0</v>
      </c>
      <c r="AN267" s="181">
        <f t="shared" si="98"/>
        <v>0</v>
      </c>
      <c r="AO267" s="426" t="s">
        <v>1226</v>
      </c>
      <c r="AP267" s="223">
        <v>0</v>
      </c>
      <c r="AQ267" s="224">
        <v>0</v>
      </c>
      <c r="AR267" s="181">
        <f t="shared" si="99"/>
        <v>0</v>
      </c>
      <c r="AS267" s="426" t="s">
        <v>1226</v>
      </c>
      <c r="AT267" s="226">
        <v>0</v>
      </c>
      <c r="AU267" s="227">
        <v>0</v>
      </c>
      <c r="AV267" s="226">
        <v>0</v>
      </c>
      <c r="AW267" s="227">
        <v>0</v>
      </c>
      <c r="AX267" s="392">
        <v>0</v>
      </c>
      <c r="AY267" s="166" t="s">
        <v>1226</v>
      </c>
      <c r="AZ267" s="392">
        <v>0</v>
      </c>
      <c r="BA267" s="166" t="s">
        <v>1226</v>
      </c>
      <c r="BB267" s="392">
        <v>0</v>
      </c>
      <c r="BC267" s="166" t="s">
        <v>1226</v>
      </c>
      <c r="BD267" s="392">
        <v>0</v>
      </c>
      <c r="BE267" s="166" t="s">
        <v>1226</v>
      </c>
      <c r="BF267" s="392">
        <v>0</v>
      </c>
      <c r="BG267" s="166" t="s">
        <v>1226</v>
      </c>
      <c r="BH267" s="392">
        <v>0</v>
      </c>
      <c r="BI267" s="166" t="s">
        <v>1226</v>
      </c>
      <c r="BJ267" s="392">
        <v>0</v>
      </c>
      <c r="BK267" s="166" t="s">
        <v>1226</v>
      </c>
      <c r="BL267" s="392">
        <v>0</v>
      </c>
      <c r="BM267" s="166" t="s">
        <v>1226</v>
      </c>
      <c r="BN267" s="392">
        <v>0</v>
      </c>
      <c r="BO267" s="166" t="s">
        <v>1226</v>
      </c>
      <c r="BP267" s="164">
        <v>0</v>
      </c>
      <c r="BQ267" s="166" t="s">
        <v>1226</v>
      </c>
      <c r="BR267" s="164">
        <v>0</v>
      </c>
      <c r="BS267" s="166" t="s">
        <v>1226</v>
      </c>
      <c r="BT267" s="262"/>
      <c r="BU267" s="245"/>
      <c r="BV267" s="246"/>
      <c r="BW267" s="245"/>
      <c r="BX267" s="245"/>
      <c r="BY267" s="245"/>
      <c r="BZ267" s="246"/>
      <c r="CA267" s="245"/>
      <c r="CB267" s="246"/>
      <c r="CC267" s="245"/>
      <c r="CD267" s="246"/>
      <c r="CE267" s="245"/>
      <c r="CF267" s="246"/>
      <c r="CG267" s="245"/>
      <c r="CH267" s="246"/>
      <c r="CI267" s="103" t="s">
        <v>2348</v>
      </c>
      <c r="CJ267" s="235"/>
      <c r="CK267" s="235"/>
      <c r="CM267" s="237"/>
    </row>
    <row r="268" spans="1:91" ht="16.5">
      <c r="A268" t="s">
        <v>2617</v>
      </c>
      <c r="B268" s="61" t="s">
        <v>1610</v>
      </c>
      <c r="D268" t="s">
        <v>149</v>
      </c>
      <c r="E268" s="213" t="s">
        <v>819</v>
      </c>
      <c r="G268" s="219" t="s">
        <v>200</v>
      </c>
      <c r="H268" s="390" t="s">
        <v>2349</v>
      </c>
      <c r="I268" s="223">
        <v>0</v>
      </c>
      <c r="J268" s="224">
        <v>0</v>
      </c>
      <c r="K268" s="392">
        <f>+M268</f>
        <v>1</v>
      </c>
      <c r="L268" s="166" t="s">
        <v>1226</v>
      </c>
      <c r="M268" s="222">
        <v>1</v>
      </c>
      <c r="N268" s="224">
        <v>0</v>
      </c>
      <c r="O268" s="223">
        <v>0</v>
      </c>
      <c r="P268" s="224">
        <v>0</v>
      </c>
      <c r="Q268" s="223">
        <v>0</v>
      </c>
      <c r="R268" s="224">
        <v>0</v>
      </c>
      <c r="S268" s="223">
        <v>0</v>
      </c>
      <c r="T268" s="224">
        <v>0</v>
      </c>
      <c r="U268" s="223">
        <v>0</v>
      </c>
      <c r="V268" s="223">
        <v>0</v>
      </c>
      <c r="W268" s="222">
        <v>0</v>
      </c>
      <c r="X268" s="224">
        <v>0</v>
      </c>
      <c r="Y268" s="222">
        <v>0</v>
      </c>
      <c r="Z268" s="224">
        <v>0</v>
      </c>
      <c r="AA268" s="274">
        <v>0</v>
      </c>
      <c r="AB268" s="274">
        <v>0</v>
      </c>
      <c r="AC268" s="453">
        <v>0</v>
      </c>
      <c r="AD268" s="459">
        <v>0</v>
      </c>
      <c r="AE268" s="223">
        <v>0</v>
      </c>
      <c r="AF268" s="224">
        <v>0</v>
      </c>
      <c r="AG268" s="222">
        <v>0</v>
      </c>
      <c r="AH268" s="224">
        <v>0</v>
      </c>
      <c r="AI268" s="181">
        <f>+AG268</f>
        <v>0</v>
      </c>
      <c r="AJ268" s="426" t="s">
        <v>1226</v>
      </c>
      <c r="AK268" s="261"/>
      <c r="AL268" s="223">
        <v>0</v>
      </c>
      <c r="AM268" s="224">
        <v>0</v>
      </c>
      <c r="AN268" s="181">
        <f t="shared" si="98"/>
        <v>0</v>
      </c>
      <c r="AO268" s="426" t="s">
        <v>1226</v>
      </c>
      <c r="AP268" s="222">
        <v>0</v>
      </c>
      <c r="AQ268" s="224">
        <v>0</v>
      </c>
      <c r="AR268" s="181">
        <f t="shared" si="99"/>
        <v>0</v>
      </c>
      <c r="AS268" s="426" t="s">
        <v>1226</v>
      </c>
      <c r="AT268" s="226">
        <v>0</v>
      </c>
      <c r="AU268" s="227">
        <v>0</v>
      </c>
      <c r="AV268" s="226">
        <v>0</v>
      </c>
      <c r="AW268" s="227">
        <v>0</v>
      </c>
      <c r="AX268" s="392">
        <v>0</v>
      </c>
      <c r="AY268" s="166" t="s">
        <v>1226</v>
      </c>
      <c r="AZ268" s="392">
        <v>0</v>
      </c>
      <c r="BA268" s="166" t="s">
        <v>1226</v>
      </c>
      <c r="BB268" s="392">
        <v>0</v>
      </c>
      <c r="BC268" s="166" t="s">
        <v>1226</v>
      </c>
      <c r="BD268" s="392">
        <v>0</v>
      </c>
      <c r="BE268" s="166" t="s">
        <v>1226</v>
      </c>
      <c r="BF268" s="392">
        <v>0</v>
      </c>
      <c r="BG268" s="166" t="s">
        <v>1226</v>
      </c>
      <c r="BH268" s="392">
        <v>0</v>
      </c>
      <c r="BI268" s="166" t="s">
        <v>1226</v>
      </c>
      <c r="BJ268" s="392">
        <v>0</v>
      </c>
      <c r="BK268" s="166" t="s">
        <v>1226</v>
      </c>
      <c r="BL268" s="392">
        <v>0</v>
      </c>
      <c r="BM268" s="166" t="s">
        <v>1226</v>
      </c>
      <c r="BN268" s="392">
        <v>0</v>
      </c>
      <c r="BO268" s="166" t="s">
        <v>1226</v>
      </c>
      <c r="BP268" s="164">
        <v>0</v>
      </c>
      <c r="BQ268" s="166" t="s">
        <v>1226</v>
      </c>
      <c r="BR268" s="164">
        <v>0</v>
      </c>
      <c r="BS268" s="166" t="s">
        <v>1226</v>
      </c>
      <c r="BT268" s="262"/>
      <c r="BU268" s="245"/>
      <c r="BV268" s="246"/>
      <c r="BW268" s="245"/>
      <c r="BX268" s="245"/>
      <c r="BY268" s="245"/>
      <c r="BZ268" s="246"/>
      <c r="CA268" s="245"/>
      <c r="CB268" s="246"/>
      <c r="CC268" s="245"/>
      <c r="CD268" s="246"/>
      <c r="CE268" s="245"/>
      <c r="CF268" s="246"/>
      <c r="CG268" s="245"/>
      <c r="CH268" s="246"/>
      <c r="CI268" s="247" t="s">
        <v>150</v>
      </c>
      <c r="CJ268" s="235"/>
      <c r="CK268" s="235"/>
      <c r="CM268" s="237"/>
    </row>
    <row r="269" spans="1:91" ht="16.5">
      <c r="A269" t="s">
        <v>2617</v>
      </c>
      <c r="B269" s="61" t="s">
        <v>1610</v>
      </c>
      <c r="D269" t="s">
        <v>149</v>
      </c>
      <c r="E269" t="s">
        <v>821</v>
      </c>
      <c r="F269"/>
      <c r="G269" s="219" t="s">
        <v>200</v>
      </c>
      <c r="H269" s="390" t="s">
        <v>2461</v>
      </c>
      <c r="I269" s="10">
        <v>0</v>
      </c>
      <c r="J269" s="4">
        <v>0</v>
      </c>
      <c r="K269" s="392">
        <f>+M269</f>
        <v>0</v>
      </c>
      <c r="L269" s="166" t="s">
        <v>1226</v>
      </c>
      <c r="M269" s="181">
        <v>0</v>
      </c>
      <c r="N269" s="426" t="s">
        <v>1226</v>
      </c>
      <c r="O269" s="10">
        <v>0</v>
      </c>
      <c r="P269" s="4">
        <v>0</v>
      </c>
      <c r="Q269" s="10">
        <v>0</v>
      </c>
      <c r="R269" s="4">
        <v>0</v>
      </c>
      <c r="S269" s="10">
        <v>0</v>
      </c>
      <c r="T269" s="4">
        <v>0</v>
      </c>
      <c r="U269" s="10">
        <v>0</v>
      </c>
      <c r="V269" s="4">
        <v>0</v>
      </c>
      <c r="W269" s="10">
        <v>0</v>
      </c>
      <c r="X269" s="10">
        <v>0</v>
      </c>
      <c r="Y269" s="3">
        <v>0</v>
      </c>
      <c r="Z269" s="4">
        <v>0</v>
      </c>
      <c r="AA269" s="52">
        <v>0</v>
      </c>
      <c r="AB269" s="52">
        <v>0</v>
      </c>
      <c r="AC269" s="474">
        <v>0</v>
      </c>
      <c r="AD269" s="791">
        <v>0</v>
      </c>
      <c r="AE269" s="10">
        <v>0</v>
      </c>
      <c r="AF269" s="4">
        <v>0</v>
      </c>
      <c r="AG269" s="3">
        <v>0</v>
      </c>
      <c r="AH269" s="4">
        <v>0</v>
      </c>
      <c r="AI269" s="181">
        <f>+AG269</f>
        <v>0</v>
      </c>
      <c r="AJ269" s="426" t="s">
        <v>1226</v>
      </c>
      <c r="AK269" s="837"/>
      <c r="AL269" s="10">
        <v>0</v>
      </c>
      <c r="AM269" s="4">
        <v>0</v>
      </c>
      <c r="AN269" s="181">
        <f t="shared" si="98"/>
        <v>0</v>
      </c>
      <c r="AO269" s="426" t="s">
        <v>1226</v>
      </c>
      <c r="AP269" s="10">
        <v>0</v>
      </c>
      <c r="AQ269" s="4">
        <v>0</v>
      </c>
      <c r="AR269" s="185">
        <f t="shared" si="99"/>
        <v>0</v>
      </c>
      <c r="AS269" s="426" t="s">
        <v>1226</v>
      </c>
      <c r="AT269" s="153">
        <v>0</v>
      </c>
      <c r="AU269" s="54">
        <v>0</v>
      </c>
      <c r="AV269" s="153">
        <v>0</v>
      </c>
      <c r="AW269" s="54">
        <v>0</v>
      </c>
      <c r="AX269" s="392">
        <v>0</v>
      </c>
      <c r="AY269" s="166" t="s">
        <v>1226</v>
      </c>
      <c r="AZ269" s="392">
        <v>0</v>
      </c>
      <c r="BA269" s="166" t="s">
        <v>1226</v>
      </c>
      <c r="BB269" s="392">
        <v>0</v>
      </c>
      <c r="BC269" s="166" t="s">
        <v>1226</v>
      </c>
      <c r="BD269" s="392">
        <v>0</v>
      </c>
      <c r="BE269" s="166" t="s">
        <v>1226</v>
      </c>
      <c r="BF269" s="392">
        <v>0</v>
      </c>
      <c r="BG269" s="166" t="s">
        <v>1226</v>
      </c>
      <c r="BH269" s="392">
        <v>0</v>
      </c>
      <c r="BI269" s="166" t="s">
        <v>1226</v>
      </c>
      <c r="BJ269" s="392">
        <v>0</v>
      </c>
      <c r="BK269" s="166" t="s">
        <v>1226</v>
      </c>
      <c r="BL269" s="392">
        <v>0</v>
      </c>
      <c r="BM269" s="166" t="s">
        <v>1226</v>
      </c>
      <c r="BN269" s="392">
        <v>0</v>
      </c>
      <c r="BO269" s="166" t="s">
        <v>1226</v>
      </c>
      <c r="BP269" s="164">
        <v>0</v>
      </c>
      <c r="BQ269" s="166" t="s">
        <v>1226</v>
      </c>
      <c r="BR269" s="164">
        <v>0</v>
      </c>
      <c r="BS269" s="166" t="s">
        <v>1226</v>
      </c>
      <c r="BT269" s="262"/>
      <c r="BU269" s="245"/>
      <c r="BV269" s="246"/>
      <c r="BW269" s="245"/>
      <c r="BX269" s="245"/>
      <c r="BY269" s="245"/>
      <c r="BZ269" s="246"/>
      <c r="CA269" s="245"/>
      <c r="CB269" s="246"/>
      <c r="CC269" s="245"/>
      <c r="CD269" s="246"/>
      <c r="CE269" s="245"/>
      <c r="CF269" s="246"/>
      <c r="CG269" s="245"/>
      <c r="CH269" s="246"/>
      <c r="CI269" s="16" t="s">
        <v>361</v>
      </c>
      <c r="CJ269" s="235"/>
      <c r="CK269" s="235"/>
      <c r="CM269" s="237"/>
    </row>
    <row r="270" spans="1:91" ht="16.5">
      <c r="A270" t="s">
        <v>2617</v>
      </c>
      <c r="B270" s="61" t="s">
        <v>1610</v>
      </c>
      <c r="D270" t="s">
        <v>149</v>
      </c>
      <c r="E270" t="s">
        <v>821</v>
      </c>
      <c r="F270"/>
      <c r="G270" s="219" t="s">
        <v>200</v>
      </c>
      <c r="H270" s="390" t="s">
        <v>2462</v>
      </c>
      <c r="I270" s="10">
        <v>0</v>
      </c>
      <c r="J270" s="4">
        <v>0</v>
      </c>
      <c r="K270" s="392">
        <f>+M270</f>
        <v>0</v>
      </c>
      <c r="L270" s="166" t="s">
        <v>1226</v>
      </c>
      <c r="M270" s="181">
        <v>0</v>
      </c>
      <c r="N270" s="426" t="s">
        <v>1226</v>
      </c>
      <c r="O270" s="10">
        <v>0</v>
      </c>
      <c r="P270" s="4">
        <v>0</v>
      </c>
      <c r="Q270" s="10">
        <v>0</v>
      </c>
      <c r="R270" s="4">
        <v>0</v>
      </c>
      <c r="S270" s="10">
        <v>0</v>
      </c>
      <c r="T270" s="4">
        <v>0</v>
      </c>
      <c r="U270" s="10">
        <v>0</v>
      </c>
      <c r="V270" s="10">
        <v>0</v>
      </c>
      <c r="W270" s="3">
        <v>0</v>
      </c>
      <c r="X270" s="4">
        <v>0</v>
      </c>
      <c r="Y270" s="3">
        <v>0</v>
      </c>
      <c r="Z270" s="4">
        <v>0</v>
      </c>
      <c r="AA270" s="52">
        <v>0</v>
      </c>
      <c r="AB270" s="52">
        <v>0</v>
      </c>
      <c r="AC270" s="474">
        <v>0</v>
      </c>
      <c r="AD270" s="791">
        <v>0</v>
      </c>
      <c r="AE270" s="10">
        <v>0</v>
      </c>
      <c r="AF270" s="4">
        <v>0</v>
      </c>
      <c r="AG270" s="3">
        <v>0</v>
      </c>
      <c r="AH270" s="4">
        <v>0</v>
      </c>
      <c r="AI270" s="181">
        <f>+AG270</f>
        <v>0</v>
      </c>
      <c r="AJ270" s="426" t="s">
        <v>1226</v>
      </c>
      <c r="AK270" s="837">
        <v>42248</v>
      </c>
      <c r="AL270" s="3">
        <v>0</v>
      </c>
      <c r="AM270" s="4">
        <v>0</v>
      </c>
      <c r="AN270" s="181">
        <f t="shared" si="98"/>
        <v>0</v>
      </c>
      <c r="AO270" s="426" t="s">
        <v>1226</v>
      </c>
      <c r="AP270" s="3">
        <v>0</v>
      </c>
      <c r="AQ270" s="4">
        <v>0</v>
      </c>
      <c r="AR270" s="185">
        <f t="shared" si="99"/>
        <v>0</v>
      </c>
      <c r="AS270" s="426" t="s">
        <v>1226</v>
      </c>
      <c r="AT270" s="153">
        <v>0</v>
      </c>
      <c r="AU270" s="54">
        <v>0</v>
      </c>
      <c r="AV270" s="153">
        <v>0</v>
      </c>
      <c r="AW270" s="54">
        <v>0</v>
      </c>
      <c r="AX270" s="392">
        <v>0</v>
      </c>
      <c r="AY270" s="166" t="s">
        <v>1226</v>
      </c>
      <c r="AZ270" s="392">
        <v>0</v>
      </c>
      <c r="BA270" s="166" t="s">
        <v>1226</v>
      </c>
      <c r="BB270" s="392">
        <v>0</v>
      </c>
      <c r="BC270" s="166" t="s">
        <v>1226</v>
      </c>
      <c r="BD270" s="392">
        <v>0</v>
      </c>
      <c r="BE270" s="166" t="s">
        <v>1226</v>
      </c>
      <c r="BF270" s="392">
        <v>0</v>
      </c>
      <c r="BG270" s="166" t="s">
        <v>1226</v>
      </c>
      <c r="BH270" s="392">
        <v>0</v>
      </c>
      <c r="BI270" s="166" t="s">
        <v>1226</v>
      </c>
      <c r="BJ270" s="392">
        <v>0</v>
      </c>
      <c r="BK270" s="166" t="s">
        <v>1226</v>
      </c>
      <c r="BL270" s="392">
        <v>0</v>
      </c>
      <c r="BM270" s="166" t="s">
        <v>1226</v>
      </c>
      <c r="BN270" s="392">
        <v>0</v>
      </c>
      <c r="BO270" s="166" t="s">
        <v>1226</v>
      </c>
      <c r="BP270" s="164">
        <v>0</v>
      </c>
      <c r="BQ270" s="166" t="s">
        <v>1226</v>
      </c>
      <c r="BR270" s="164">
        <v>0</v>
      </c>
      <c r="BS270" s="166" t="s">
        <v>1226</v>
      </c>
      <c r="BT270" s="262"/>
      <c r="BU270" s="245"/>
      <c r="BV270" s="246"/>
      <c r="BW270" s="245"/>
      <c r="BX270" s="245"/>
      <c r="BY270" s="245"/>
      <c r="BZ270" s="246"/>
      <c r="CA270" s="245"/>
      <c r="CB270" s="246"/>
      <c r="CC270" s="245"/>
      <c r="CD270" s="246"/>
      <c r="CE270" s="245"/>
      <c r="CF270" s="246"/>
      <c r="CG270" s="245"/>
      <c r="CH270" s="246"/>
      <c r="CI270" s="16" t="s">
        <v>361</v>
      </c>
      <c r="CJ270" s="235"/>
      <c r="CK270" s="235"/>
      <c r="CM270" s="237"/>
    </row>
    <row r="271" spans="1:91" ht="16.5">
      <c r="A271" t="s">
        <v>2617</v>
      </c>
      <c r="B271" s="61" t="s">
        <v>1610</v>
      </c>
      <c r="D271" t="s">
        <v>149</v>
      </c>
      <c r="E271" t="s">
        <v>819</v>
      </c>
      <c r="F271"/>
      <c r="G271" s="219" t="s">
        <v>200</v>
      </c>
      <c r="H271" s="390" t="s">
        <v>2463</v>
      </c>
      <c r="I271" s="10" t="s">
        <v>52</v>
      </c>
      <c r="J271" s="4">
        <v>0</v>
      </c>
      <c r="K271" s="10" t="s">
        <v>52</v>
      </c>
      <c r="L271" s="4">
        <v>0</v>
      </c>
      <c r="M271" s="10" t="s">
        <v>52</v>
      </c>
      <c r="N271" s="4">
        <v>0</v>
      </c>
      <c r="O271" s="10" t="s">
        <v>52</v>
      </c>
      <c r="P271" s="4">
        <v>0</v>
      </c>
      <c r="Q271" s="10" t="s">
        <v>52</v>
      </c>
      <c r="R271" s="4">
        <v>0</v>
      </c>
      <c r="S271" s="164" t="str">
        <f>+Q271</f>
        <v>?</v>
      </c>
      <c r="T271" s="423" t="s">
        <v>1226</v>
      </c>
      <c r="U271" s="223" t="s">
        <v>52</v>
      </c>
      <c r="V271" s="224">
        <v>0</v>
      </c>
      <c r="W271" s="223" t="s">
        <v>52</v>
      </c>
      <c r="X271" s="224">
        <v>0</v>
      </c>
      <c r="Y271" s="223" t="s">
        <v>52</v>
      </c>
      <c r="Z271" s="224">
        <v>0</v>
      </c>
      <c r="AA271" s="223" t="s">
        <v>52</v>
      </c>
      <c r="AB271" s="223">
        <v>0</v>
      </c>
      <c r="AC271" s="474" t="s">
        <v>52</v>
      </c>
      <c r="AD271" s="791"/>
      <c r="AE271" s="258" t="s">
        <v>52</v>
      </c>
      <c r="AF271" s="259">
        <v>0</v>
      </c>
      <c r="AG271" s="258" t="s">
        <v>52</v>
      </c>
      <c r="AH271" s="259">
        <v>0</v>
      </c>
      <c r="AI271" s="258" t="s">
        <v>52</v>
      </c>
      <c r="AJ271" s="259">
        <v>0</v>
      </c>
      <c r="AK271" s="837"/>
      <c r="AL271" s="258" t="s">
        <v>52</v>
      </c>
      <c r="AM271" s="259">
        <v>0</v>
      </c>
      <c r="AN271" s="181" t="str">
        <f t="shared" si="98"/>
        <v>?</v>
      </c>
      <c r="AO271" s="423" t="s">
        <v>1226</v>
      </c>
      <c r="AP271" s="181" t="str">
        <f>+AN271</f>
        <v>?</v>
      </c>
      <c r="AQ271" s="423" t="s">
        <v>1226</v>
      </c>
      <c r="AR271" s="181" t="str">
        <f t="shared" si="99"/>
        <v>?</v>
      </c>
      <c r="AS271" s="423" t="s">
        <v>1226</v>
      </c>
      <c r="AT271" s="153" t="s">
        <v>52</v>
      </c>
      <c r="AU271" s="54">
        <v>0</v>
      </c>
      <c r="AV271" s="815" t="s">
        <v>52</v>
      </c>
      <c r="AW271" s="246">
        <v>0</v>
      </c>
      <c r="AX271" s="181" t="str">
        <f>+AV271</f>
        <v>?</v>
      </c>
      <c r="AY271" s="423" t="s">
        <v>1226</v>
      </c>
      <c r="AZ271" s="181" t="str">
        <f>+AX271</f>
        <v>?</v>
      </c>
      <c r="BA271" s="423" t="s">
        <v>1226</v>
      </c>
      <c r="BB271" s="181" t="str">
        <f>+AZ271</f>
        <v>?</v>
      </c>
      <c r="BC271" s="423" t="s">
        <v>1226</v>
      </c>
      <c r="BD271" s="181" t="str">
        <f>+BB271</f>
        <v>?</v>
      </c>
      <c r="BE271" s="423" t="s">
        <v>1226</v>
      </c>
      <c r="BF271" s="181" t="str">
        <f>+BD271</f>
        <v>?</v>
      </c>
      <c r="BG271" s="423" t="s">
        <v>1226</v>
      </c>
      <c r="BH271" s="181" t="str">
        <f>+BF271</f>
        <v>?</v>
      </c>
      <c r="BI271" s="423" t="s">
        <v>1226</v>
      </c>
      <c r="BJ271" s="181" t="str">
        <f>+BH271</f>
        <v>?</v>
      </c>
      <c r="BK271" s="423" t="s">
        <v>1226</v>
      </c>
      <c r="BL271" s="181" t="str">
        <f>+BJ271</f>
        <v>?</v>
      </c>
      <c r="BM271" s="423" t="s">
        <v>1226</v>
      </c>
      <c r="BN271" s="181" t="str">
        <f>+BL271</f>
        <v>?</v>
      </c>
      <c r="BO271" s="423" t="s">
        <v>1226</v>
      </c>
      <c r="BP271" s="185" t="str">
        <f>+BN271</f>
        <v>?</v>
      </c>
      <c r="BQ271" s="423" t="s">
        <v>1226</v>
      </c>
      <c r="BR271" s="185" t="str">
        <f>+BP271</f>
        <v>?</v>
      </c>
      <c r="BS271" s="423" t="s">
        <v>1226</v>
      </c>
      <c r="BT271" s="262"/>
      <c r="BU271" s="245"/>
      <c r="BV271" s="246"/>
      <c r="BW271" s="245"/>
      <c r="BX271" s="245"/>
      <c r="BY271" s="245"/>
      <c r="BZ271" s="246"/>
      <c r="CA271" s="245"/>
      <c r="CB271" s="246"/>
      <c r="CC271" s="245"/>
      <c r="CD271" s="246"/>
      <c r="CE271" s="245"/>
      <c r="CF271" s="246"/>
      <c r="CG271" s="245"/>
      <c r="CH271" s="246"/>
      <c r="CI271" s="16" t="s">
        <v>361</v>
      </c>
      <c r="CJ271" s="235"/>
      <c r="CK271" s="235"/>
      <c r="CM271" s="237"/>
    </row>
    <row r="272" spans="1:91" ht="16.5">
      <c r="A272" t="s">
        <v>2617</v>
      </c>
      <c r="B272" s="61" t="s">
        <v>1610</v>
      </c>
      <c r="D272" t="s">
        <v>149</v>
      </c>
      <c r="E272" t="s">
        <v>819</v>
      </c>
      <c r="F272"/>
      <c r="G272" s="219" t="s">
        <v>200</v>
      </c>
      <c r="H272" s="390" t="s">
        <v>2464</v>
      </c>
      <c r="I272" s="10" t="s">
        <v>52</v>
      </c>
      <c r="J272" s="4">
        <v>0</v>
      </c>
      <c r="K272" s="10" t="s">
        <v>52</v>
      </c>
      <c r="L272" s="10">
        <v>0</v>
      </c>
      <c r="M272" s="3" t="s">
        <v>52</v>
      </c>
      <c r="N272" s="4">
        <v>0</v>
      </c>
      <c r="O272" s="10" t="s">
        <v>52</v>
      </c>
      <c r="P272" s="4">
        <v>0</v>
      </c>
      <c r="Q272" s="10" t="s">
        <v>52</v>
      </c>
      <c r="R272" s="4">
        <v>0</v>
      </c>
      <c r="S272" s="392" t="str">
        <f>+Q272</f>
        <v>?</v>
      </c>
      <c r="T272" s="423" t="s">
        <v>1226</v>
      </c>
      <c r="U272" s="223" t="s">
        <v>52</v>
      </c>
      <c r="V272" s="223">
        <v>0</v>
      </c>
      <c r="W272" s="392" t="str">
        <f>+U272</f>
        <v>?</v>
      </c>
      <c r="X272" s="423" t="s">
        <v>1226</v>
      </c>
      <c r="Y272" s="164" t="str">
        <f>+W272</f>
        <v>?</v>
      </c>
      <c r="Z272" s="423" t="s">
        <v>1226</v>
      </c>
      <c r="AA272" s="223" t="s">
        <v>52</v>
      </c>
      <c r="AB272" s="223">
        <v>0</v>
      </c>
      <c r="AC272" s="474" t="s">
        <v>52</v>
      </c>
      <c r="AD272" s="791"/>
      <c r="AE272" s="751" t="str">
        <f>+AC272</f>
        <v>?</v>
      </c>
      <c r="AF272" s="423" t="s">
        <v>1226</v>
      </c>
      <c r="AG272" s="258" t="s">
        <v>52</v>
      </c>
      <c r="AH272" s="259">
        <v>0</v>
      </c>
      <c r="AI272" s="751" t="str">
        <f>+AG272</f>
        <v>?</v>
      </c>
      <c r="AJ272" s="423" t="s">
        <v>1226</v>
      </c>
      <c r="AK272" s="837"/>
      <c r="AL272" s="307" t="s">
        <v>52</v>
      </c>
      <c r="AM272" s="259">
        <v>0</v>
      </c>
      <c r="AN272" s="181" t="str">
        <f t="shared" si="98"/>
        <v>?</v>
      </c>
      <c r="AO272" s="423" t="s">
        <v>1226</v>
      </c>
      <c r="AP272" s="185" t="str">
        <f>+AN272</f>
        <v>?</v>
      </c>
      <c r="AQ272" s="423" t="s">
        <v>1226</v>
      </c>
      <c r="AR272" s="185" t="str">
        <f t="shared" si="99"/>
        <v>?</v>
      </c>
      <c r="AS272" s="423" t="s">
        <v>1226</v>
      </c>
      <c r="AT272" s="153">
        <v>0</v>
      </c>
      <c r="AU272" s="54">
        <v>0</v>
      </c>
      <c r="AV272" s="245" t="s">
        <v>52</v>
      </c>
      <c r="AW272" s="246">
        <v>0</v>
      </c>
      <c r="AX272" s="181" t="str">
        <f>+AV272</f>
        <v>?</v>
      </c>
      <c r="AY272" s="423" t="s">
        <v>1226</v>
      </c>
      <c r="AZ272" s="181" t="str">
        <f>+AX272</f>
        <v>?</v>
      </c>
      <c r="BA272" s="423" t="s">
        <v>1226</v>
      </c>
      <c r="BB272" s="181" t="str">
        <f>+AZ272</f>
        <v>?</v>
      </c>
      <c r="BC272" s="423" t="s">
        <v>1226</v>
      </c>
      <c r="BD272" s="181" t="str">
        <f>+BB272</f>
        <v>?</v>
      </c>
      <c r="BE272" s="423" t="s">
        <v>1226</v>
      </c>
      <c r="BF272" s="181" t="str">
        <f>+BD272</f>
        <v>?</v>
      </c>
      <c r="BG272" s="423" t="s">
        <v>1226</v>
      </c>
      <c r="BH272" s="181" t="str">
        <f>+BF272</f>
        <v>?</v>
      </c>
      <c r="BI272" s="423" t="s">
        <v>1226</v>
      </c>
      <c r="BJ272" s="181" t="str">
        <f>+BH272</f>
        <v>?</v>
      </c>
      <c r="BK272" s="423" t="s">
        <v>1226</v>
      </c>
      <c r="BL272" s="181" t="str">
        <f>+BJ272</f>
        <v>?</v>
      </c>
      <c r="BM272" s="423" t="s">
        <v>1226</v>
      </c>
      <c r="BN272" s="181" t="str">
        <f>+BL272</f>
        <v>?</v>
      </c>
      <c r="BO272" s="423" t="s">
        <v>1226</v>
      </c>
      <c r="BP272" s="185" t="str">
        <f>+BN272</f>
        <v>?</v>
      </c>
      <c r="BQ272" s="423" t="s">
        <v>1226</v>
      </c>
      <c r="BR272" s="185" t="str">
        <f>+BP272</f>
        <v>?</v>
      </c>
      <c r="BS272" s="423" t="s">
        <v>1226</v>
      </c>
      <c r="BT272" s="262"/>
      <c r="BU272" s="245"/>
      <c r="BV272" s="246"/>
      <c r="BW272" s="245"/>
      <c r="BX272" s="245"/>
      <c r="BY272" s="245"/>
      <c r="BZ272" s="246"/>
      <c r="CA272" s="245"/>
      <c r="CB272" s="246"/>
      <c r="CC272" s="245"/>
      <c r="CD272" s="246"/>
      <c r="CE272" s="245"/>
      <c r="CF272" s="246"/>
      <c r="CG272" s="245"/>
      <c r="CH272" s="246"/>
      <c r="CI272" s="16" t="s">
        <v>361</v>
      </c>
      <c r="CJ272" s="235"/>
      <c r="CK272" s="235"/>
      <c r="CM272" s="237"/>
    </row>
    <row r="273" spans="1:91" ht="16.5">
      <c r="A273" t="s">
        <v>2617</v>
      </c>
      <c r="B273" s="61" t="s">
        <v>1610</v>
      </c>
      <c r="D273" t="s">
        <v>149</v>
      </c>
      <c r="E273" t="s">
        <v>819</v>
      </c>
      <c r="F273"/>
      <c r="G273" s="219" t="s">
        <v>200</v>
      </c>
      <c r="H273" s="390" t="s">
        <v>2465</v>
      </c>
      <c r="I273" s="10" t="s">
        <v>52</v>
      </c>
      <c r="J273" s="4">
        <v>0</v>
      </c>
      <c r="K273" s="10" t="s">
        <v>52</v>
      </c>
      <c r="L273" s="10">
        <v>0</v>
      </c>
      <c r="M273" s="3" t="s">
        <v>52</v>
      </c>
      <c r="N273" s="4">
        <v>0</v>
      </c>
      <c r="O273" s="3" t="s">
        <v>52</v>
      </c>
      <c r="P273" s="4">
        <v>0</v>
      </c>
      <c r="Q273" s="10" t="s">
        <v>52</v>
      </c>
      <c r="R273" s="4">
        <v>0</v>
      </c>
      <c r="S273" s="392" t="str">
        <f>+Q273</f>
        <v>?</v>
      </c>
      <c r="T273" s="423" t="s">
        <v>1226</v>
      </c>
      <c r="U273" s="223" t="s">
        <v>52</v>
      </c>
      <c r="V273" s="224">
        <v>0</v>
      </c>
      <c r="W273" s="392" t="str">
        <f>+U273</f>
        <v>?</v>
      </c>
      <c r="X273" s="423" t="s">
        <v>1226</v>
      </c>
      <c r="Y273" s="164" t="str">
        <f>+W273</f>
        <v>?</v>
      </c>
      <c r="Z273" s="423" t="s">
        <v>1226</v>
      </c>
      <c r="AA273" s="223" t="s">
        <v>52</v>
      </c>
      <c r="AB273" s="223">
        <v>0</v>
      </c>
      <c r="AC273" s="474" t="s">
        <v>52</v>
      </c>
      <c r="AD273" s="791"/>
      <c r="AE273" s="751" t="str">
        <f>+AC273</f>
        <v>?</v>
      </c>
      <c r="AF273" s="423" t="s">
        <v>1226</v>
      </c>
      <c r="AG273" s="307" t="s">
        <v>52</v>
      </c>
      <c r="AH273" s="259">
        <v>0</v>
      </c>
      <c r="AI273" s="751" t="str">
        <f>+AG273</f>
        <v>?</v>
      </c>
      <c r="AJ273" s="423" t="s">
        <v>1226</v>
      </c>
      <c r="AK273" s="837"/>
      <c r="AL273" s="307" t="s">
        <v>52</v>
      </c>
      <c r="AM273" s="259">
        <v>0</v>
      </c>
      <c r="AN273" s="181" t="str">
        <f t="shared" si="98"/>
        <v>?</v>
      </c>
      <c r="AO273" s="423" t="s">
        <v>1226</v>
      </c>
      <c r="AP273" s="185" t="str">
        <f>+AN273</f>
        <v>?</v>
      </c>
      <c r="AQ273" s="423" t="s">
        <v>1226</v>
      </c>
      <c r="AR273" s="181" t="str">
        <f t="shared" si="99"/>
        <v>?</v>
      </c>
      <c r="AS273" s="423" t="s">
        <v>1226</v>
      </c>
      <c r="AT273" s="153">
        <v>0</v>
      </c>
      <c r="AU273" s="54">
        <v>0</v>
      </c>
      <c r="AV273" s="245" t="s">
        <v>52</v>
      </c>
      <c r="AW273" s="246">
        <v>0</v>
      </c>
      <c r="AX273" s="181" t="str">
        <f>+AV273</f>
        <v>?</v>
      </c>
      <c r="AY273" s="423" t="s">
        <v>1226</v>
      </c>
      <c r="AZ273" s="181" t="str">
        <f>+AX273</f>
        <v>?</v>
      </c>
      <c r="BA273" s="423" t="s">
        <v>1226</v>
      </c>
      <c r="BB273" s="181" t="str">
        <f>+AZ273</f>
        <v>?</v>
      </c>
      <c r="BC273" s="423" t="s">
        <v>1226</v>
      </c>
      <c r="BD273" s="181" t="str">
        <f>+BB273</f>
        <v>?</v>
      </c>
      <c r="BE273" s="423" t="s">
        <v>1226</v>
      </c>
      <c r="BF273" s="181" t="str">
        <f>+BD273</f>
        <v>?</v>
      </c>
      <c r="BG273" s="423" t="s">
        <v>1226</v>
      </c>
      <c r="BH273" s="181" t="str">
        <f>+BF273</f>
        <v>?</v>
      </c>
      <c r="BI273" s="423" t="s">
        <v>1226</v>
      </c>
      <c r="BJ273" s="181" t="str">
        <f>+BH273</f>
        <v>?</v>
      </c>
      <c r="BK273" s="423" t="s">
        <v>1226</v>
      </c>
      <c r="BL273" s="181" t="str">
        <f>+BJ273</f>
        <v>?</v>
      </c>
      <c r="BM273" s="423" t="s">
        <v>1226</v>
      </c>
      <c r="BN273" s="181" t="str">
        <f>+BL273</f>
        <v>?</v>
      </c>
      <c r="BO273" s="423" t="s">
        <v>1226</v>
      </c>
      <c r="BP273" s="185" t="str">
        <f>+BN273</f>
        <v>?</v>
      </c>
      <c r="BQ273" s="423" t="s">
        <v>1226</v>
      </c>
      <c r="BR273" s="185" t="str">
        <f>+BP273</f>
        <v>?</v>
      </c>
      <c r="BS273" s="423" t="s">
        <v>1226</v>
      </c>
      <c r="BT273" s="262"/>
      <c r="BU273" s="245"/>
      <c r="BV273" s="246"/>
      <c r="BW273" s="245"/>
      <c r="BX273" s="245"/>
      <c r="BY273" s="245"/>
      <c r="BZ273" s="246"/>
      <c r="CA273" s="245"/>
      <c r="CB273" s="246"/>
      <c r="CC273" s="245"/>
      <c r="CD273" s="246"/>
      <c r="CE273" s="245"/>
      <c r="CF273" s="246"/>
      <c r="CG273" s="245"/>
      <c r="CH273" s="246"/>
      <c r="CI273" s="16" t="s">
        <v>361</v>
      </c>
      <c r="CJ273" s="235"/>
      <c r="CK273" s="235"/>
      <c r="CM273" s="237"/>
    </row>
    <row r="274" spans="1:91" ht="16.5">
      <c r="A274" t="s">
        <v>2617</v>
      </c>
      <c r="B274" s="61" t="s">
        <v>1610</v>
      </c>
      <c r="D274" t="s">
        <v>149</v>
      </c>
      <c r="E274" t="s">
        <v>819</v>
      </c>
      <c r="F274"/>
      <c r="G274" s="219" t="s">
        <v>200</v>
      </c>
      <c r="H274" s="390" t="s">
        <v>2466</v>
      </c>
      <c r="I274" s="223">
        <v>0</v>
      </c>
      <c r="J274" s="224">
        <v>0</v>
      </c>
      <c r="K274" s="222">
        <v>0</v>
      </c>
      <c r="L274" s="223">
        <v>0</v>
      </c>
      <c r="M274" s="222">
        <v>0</v>
      </c>
      <c r="N274" s="224">
        <v>0</v>
      </c>
      <c r="O274" s="223">
        <v>0</v>
      </c>
      <c r="P274" s="224">
        <v>0</v>
      </c>
      <c r="Q274" s="223">
        <v>0</v>
      </c>
      <c r="R274" s="224">
        <v>0</v>
      </c>
      <c r="S274" s="222">
        <v>0</v>
      </c>
      <c r="T274" s="224">
        <v>0</v>
      </c>
      <c r="U274" s="223">
        <v>0</v>
      </c>
      <c r="V274" s="224">
        <v>0</v>
      </c>
      <c r="W274" s="222">
        <v>0</v>
      </c>
      <c r="X274" s="224">
        <v>0</v>
      </c>
      <c r="Y274" s="223">
        <v>0</v>
      </c>
      <c r="Z274" s="224">
        <v>0</v>
      </c>
      <c r="AA274" s="223">
        <v>0</v>
      </c>
      <c r="AB274" s="223">
        <v>0</v>
      </c>
      <c r="AC274" s="453">
        <v>0</v>
      </c>
      <c r="AD274" s="459">
        <v>0</v>
      </c>
      <c r="AE274" s="223">
        <v>0</v>
      </c>
      <c r="AF274" s="224">
        <v>0</v>
      </c>
      <c r="AG274" s="223">
        <v>0</v>
      </c>
      <c r="AH274" s="224">
        <v>0</v>
      </c>
      <c r="AI274" s="223">
        <v>0</v>
      </c>
      <c r="AJ274" s="224">
        <v>0</v>
      </c>
      <c r="AK274" s="261"/>
      <c r="AL274" s="222">
        <v>0</v>
      </c>
      <c r="AM274" s="224">
        <v>0</v>
      </c>
      <c r="AN274" s="278">
        <v>5</v>
      </c>
      <c r="AO274" s="279">
        <v>0</v>
      </c>
      <c r="AP274" s="274">
        <v>5</v>
      </c>
      <c r="AQ274" s="279">
        <v>0</v>
      </c>
      <c r="AR274" s="181">
        <f t="shared" si="99"/>
        <v>5</v>
      </c>
      <c r="AS274" s="423" t="s">
        <v>1226</v>
      </c>
      <c r="AT274" s="226">
        <v>5</v>
      </c>
      <c r="AU274" s="227">
        <v>0</v>
      </c>
      <c r="AV274" s="226">
        <v>5</v>
      </c>
      <c r="AW274" s="227">
        <v>0</v>
      </c>
      <c r="AX274" s="181">
        <f>+AV274</f>
        <v>5</v>
      </c>
      <c r="AY274" s="423" t="s">
        <v>1226</v>
      </c>
      <c r="AZ274" s="181">
        <f>+AX274</f>
        <v>5</v>
      </c>
      <c r="BA274" s="423" t="s">
        <v>1226</v>
      </c>
      <c r="BB274" s="181">
        <f>+AZ274</f>
        <v>5</v>
      </c>
      <c r="BC274" s="423" t="s">
        <v>1226</v>
      </c>
      <c r="BD274" s="181">
        <f>+BB274</f>
        <v>5</v>
      </c>
      <c r="BE274" s="423" t="s">
        <v>1226</v>
      </c>
      <c r="BF274" s="341">
        <v>5</v>
      </c>
      <c r="BG274" s="400">
        <v>0</v>
      </c>
      <c r="BH274" s="181">
        <f>+BF274</f>
        <v>5</v>
      </c>
      <c r="BI274" s="423" t="s">
        <v>1226</v>
      </c>
      <c r="BJ274" s="226">
        <v>5</v>
      </c>
      <c r="BK274" s="400">
        <v>0</v>
      </c>
      <c r="BL274" s="181">
        <f>+BJ274</f>
        <v>5</v>
      </c>
      <c r="BM274" s="423" t="s">
        <v>1226</v>
      </c>
      <c r="BN274" s="226">
        <v>5</v>
      </c>
      <c r="BO274" s="400">
        <v>0</v>
      </c>
      <c r="BP274" s="185">
        <f>+BN274</f>
        <v>5</v>
      </c>
      <c r="BQ274" s="423" t="s">
        <v>1226</v>
      </c>
      <c r="BR274" s="185">
        <f>+BP274</f>
        <v>5</v>
      </c>
      <c r="BS274" s="423" t="s">
        <v>1226</v>
      </c>
      <c r="BT274" s="262"/>
      <c r="BU274" s="245"/>
      <c r="BV274" s="246"/>
      <c r="BW274" s="245"/>
      <c r="BX274" s="245"/>
      <c r="BY274" s="245"/>
      <c r="BZ274" s="246"/>
      <c r="CA274" s="245"/>
      <c r="CB274" s="246"/>
      <c r="CC274" s="245"/>
      <c r="CD274" s="246"/>
      <c r="CE274" s="245"/>
      <c r="CF274" s="246"/>
      <c r="CG274" s="245"/>
      <c r="CH274" s="246"/>
      <c r="CI274" s="16" t="s">
        <v>361</v>
      </c>
      <c r="CJ274" s="235"/>
      <c r="CK274" s="235"/>
      <c r="CM274" s="237"/>
    </row>
    <row r="275" spans="1:91" ht="16.5">
      <c r="A275" t="s">
        <v>2617</v>
      </c>
      <c r="B275" s="61" t="s">
        <v>1610</v>
      </c>
      <c r="D275" t="s">
        <v>149</v>
      </c>
      <c r="E275" t="s">
        <v>819</v>
      </c>
      <c r="F275"/>
      <c r="G275" s="219" t="s">
        <v>200</v>
      </c>
      <c r="H275" s="390" t="s">
        <v>2467</v>
      </c>
      <c r="I275" s="185">
        <f>+K275</f>
        <v>0</v>
      </c>
      <c r="J275" s="426" t="s">
        <v>1226</v>
      </c>
      <c r="K275" s="185">
        <f>+M275</f>
        <v>0</v>
      </c>
      <c r="L275" s="426" t="s">
        <v>1226</v>
      </c>
      <c r="M275" s="185">
        <f>+O275</f>
        <v>0</v>
      </c>
      <c r="N275" s="426" t="s">
        <v>1226</v>
      </c>
      <c r="O275" s="185">
        <f>+Q275</f>
        <v>0</v>
      </c>
      <c r="P275" s="426" t="s">
        <v>1226</v>
      </c>
      <c r="Q275" s="185">
        <f>+S275</f>
        <v>0</v>
      </c>
      <c r="R275" s="426" t="s">
        <v>1226</v>
      </c>
      <c r="S275" s="185">
        <f>+U275</f>
        <v>0</v>
      </c>
      <c r="T275" s="426" t="s">
        <v>1226</v>
      </c>
      <c r="U275" s="223">
        <v>0</v>
      </c>
      <c r="V275" s="224">
        <v>0</v>
      </c>
      <c r="W275" s="222">
        <v>0</v>
      </c>
      <c r="X275" s="224">
        <v>0</v>
      </c>
      <c r="Y275" s="223">
        <v>1</v>
      </c>
      <c r="Z275" s="224">
        <v>0</v>
      </c>
      <c r="AA275" s="223">
        <v>1</v>
      </c>
      <c r="AB275" s="223">
        <v>0</v>
      </c>
      <c r="AC275" s="453">
        <v>1</v>
      </c>
      <c r="AD275" s="459">
        <v>0</v>
      </c>
      <c r="AE275" s="185">
        <f>+AC275</f>
        <v>1</v>
      </c>
      <c r="AF275" s="423" t="s">
        <v>1226</v>
      </c>
      <c r="AG275" s="181">
        <f>+AE275</f>
        <v>1</v>
      </c>
      <c r="AH275" s="423" t="s">
        <v>1226</v>
      </c>
      <c r="AI275" s="185">
        <f>+AG275</f>
        <v>1</v>
      </c>
      <c r="AJ275" s="423" t="s">
        <v>1226</v>
      </c>
      <c r="AK275" s="261"/>
      <c r="AL275" s="181">
        <f>+AN275</f>
        <v>1</v>
      </c>
      <c r="AM275" s="423" t="s">
        <v>1226</v>
      </c>
      <c r="AN275" s="341">
        <v>1</v>
      </c>
      <c r="AO275" s="227">
        <v>0</v>
      </c>
      <c r="AP275" s="226">
        <v>1</v>
      </c>
      <c r="AQ275" s="227">
        <v>0</v>
      </c>
      <c r="AR275" s="181">
        <f t="shared" si="99"/>
        <v>1</v>
      </c>
      <c r="AS275" s="423" t="s">
        <v>1226</v>
      </c>
      <c r="AT275" s="226">
        <v>1</v>
      </c>
      <c r="AU275" s="227">
        <v>0</v>
      </c>
      <c r="AV275" s="226">
        <v>1</v>
      </c>
      <c r="AW275" s="227">
        <v>0</v>
      </c>
      <c r="AX275" s="181">
        <f>+AV275</f>
        <v>1</v>
      </c>
      <c r="AY275" s="423" t="s">
        <v>1226</v>
      </c>
      <c r="AZ275" s="181">
        <f>+AX275</f>
        <v>1</v>
      </c>
      <c r="BA275" s="423" t="s">
        <v>1226</v>
      </c>
      <c r="BB275" s="181">
        <f>+AZ275</f>
        <v>1</v>
      </c>
      <c r="BC275" s="423" t="s">
        <v>1226</v>
      </c>
      <c r="BD275" s="181">
        <f>+BB275</f>
        <v>1</v>
      </c>
      <c r="BE275" s="423" t="s">
        <v>1226</v>
      </c>
      <c r="BF275" s="799">
        <v>1</v>
      </c>
      <c r="BG275" s="400">
        <v>0</v>
      </c>
      <c r="BH275" s="181">
        <f>+BF275</f>
        <v>1</v>
      </c>
      <c r="BI275" s="423" t="s">
        <v>1226</v>
      </c>
      <c r="BJ275" s="799">
        <v>1</v>
      </c>
      <c r="BK275" s="400">
        <v>0</v>
      </c>
      <c r="BL275" s="181">
        <f>+BJ275</f>
        <v>1</v>
      </c>
      <c r="BM275" s="423" t="s">
        <v>1226</v>
      </c>
      <c r="BN275" s="799">
        <v>1</v>
      </c>
      <c r="BO275" s="400">
        <v>0</v>
      </c>
      <c r="BP275" s="185">
        <f>+BN275</f>
        <v>1</v>
      </c>
      <c r="BQ275" s="423" t="s">
        <v>1226</v>
      </c>
      <c r="BR275" s="185">
        <f>+BP275</f>
        <v>1</v>
      </c>
      <c r="BS275" s="423" t="s">
        <v>1226</v>
      </c>
      <c r="BT275" s="262"/>
      <c r="BU275" s="245"/>
      <c r="BV275" s="246"/>
      <c r="BW275" s="245"/>
      <c r="BX275" s="245"/>
      <c r="BY275" s="245"/>
      <c r="BZ275" s="246"/>
      <c r="CA275" s="245"/>
      <c r="CB275" s="246"/>
      <c r="CC275" s="245"/>
      <c r="CD275" s="246"/>
      <c r="CE275" s="245"/>
      <c r="CF275" s="246"/>
      <c r="CG275" s="245"/>
      <c r="CH275" s="246"/>
      <c r="CI275" s="16" t="s">
        <v>361</v>
      </c>
      <c r="CJ275" s="235"/>
      <c r="CK275" s="235"/>
      <c r="CM275" s="237"/>
    </row>
    <row r="276" spans="1:91" ht="16.5">
      <c r="A276" t="s">
        <v>2617</v>
      </c>
      <c r="B276" s="213">
        <v>10039</v>
      </c>
      <c r="D276" s="71" t="s">
        <v>870</v>
      </c>
      <c r="E276" s="213" t="s">
        <v>819</v>
      </c>
      <c r="G276" s="219" t="s">
        <v>200</v>
      </c>
      <c r="H276" s="390" t="s">
        <v>1774</v>
      </c>
      <c r="I276" s="223">
        <v>0</v>
      </c>
      <c r="J276" s="224">
        <v>0</v>
      </c>
      <c r="K276" s="236">
        <f>+Q276</f>
        <v>0</v>
      </c>
      <c r="L276" s="239" t="s">
        <v>1226</v>
      </c>
      <c r="M276" s="236">
        <f>+S276</f>
        <v>0</v>
      </c>
      <c r="N276" s="239" t="s">
        <v>1226</v>
      </c>
      <c r="O276" s="223">
        <v>0</v>
      </c>
      <c r="P276" s="224">
        <v>0</v>
      </c>
      <c r="Q276" s="223">
        <v>0</v>
      </c>
      <c r="R276" s="224">
        <v>0</v>
      </c>
      <c r="S276" s="223">
        <v>0</v>
      </c>
      <c r="T276" s="224">
        <v>0</v>
      </c>
      <c r="U276" s="223">
        <v>0</v>
      </c>
      <c r="V276" s="224">
        <v>0</v>
      </c>
      <c r="W276" s="222">
        <v>0</v>
      </c>
      <c r="X276" s="224">
        <v>0</v>
      </c>
      <c r="Y276" s="236">
        <f>+AE276</f>
        <v>0</v>
      </c>
      <c r="Z276" s="239" t="s">
        <v>1226</v>
      </c>
      <c r="AA276" s="236">
        <f>+AG276</f>
        <v>0</v>
      </c>
      <c r="AB276" s="249" t="s">
        <v>1226</v>
      </c>
      <c r="AC276" s="437">
        <v>0</v>
      </c>
      <c r="AD276" s="438">
        <v>0</v>
      </c>
      <c r="AE276" s="236">
        <f>+AK276</f>
        <v>0</v>
      </c>
      <c r="AF276" s="239" t="s">
        <v>1226</v>
      </c>
      <c r="AG276" s="222">
        <v>0</v>
      </c>
      <c r="AH276" s="224">
        <v>0</v>
      </c>
      <c r="AI276" s="223">
        <v>0</v>
      </c>
      <c r="AJ276" s="224">
        <v>0</v>
      </c>
      <c r="AK276" s="261"/>
      <c r="AL276" s="222">
        <v>0</v>
      </c>
      <c r="AM276" s="224">
        <v>0</v>
      </c>
      <c r="AN276" s="381">
        <v>0</v>
      </c>
      <c r="AO276" s="423" t="s">
        <v>1226</v>
      </c>
      <c r="AP276" s="245">
        <v>0</v>
      </c>
      <c r="AQ276" s="246">
        <v>0</v>
      </c>
      <c r="AR276" s="341">
        <v>0</v>
      </c>
      <c r="AS276" s="227">
        <v>0</v>
      </c>
      <c r="AT276" s="226">
        <v>0</v>
      </c>
      <c r="AU276" s="227">
        <v>0</v>
      </c>
      <c r="AV276" s="226">
        <v>0</v>
      </c>
      <c r="AW276" s="227">
        <v>0</v>
      </c>
      <c r="AX276" s="392">
        <v>0</v>
      </c>
      <c r="AY276" s="166" t="s">
        <v>1226</v>
      </c>
      <c r="AZ276" s="392">
        <v>0</v>
      </c>
      <c r="BA276" s="166" t="s">
        <v>1226</v>
      </c>
      <c r="BB276" s="392">
        <v>0</v>
      </c>
      <c r="BC276" s="166" t="s">
        <v>1226</v>
      </c>
      <c r="BD276" s="392">
        <v>0</v>
      </c>
      <c r="BE276" s="166" t="s">
        <v>1226</v>
      </c>
      <c r="BF276" s="392">
        <v>0</v>
      </c>
      <c r="BG276" s="166" t="s">
        <v>1226</v>
      </c>
      <c r="BH276" s="164">
        <v>0</v>
      </c>
      <c r="BI276" s="164" t="s">
        <v>1226</v>
      </c>
      <c r="BJ276" s="392">
        <v>0</v>
      </c>
      <c r="BK276" s="166" t="s">
        <v>1226</v>
      </c>
      <c r="BL276" s="392">
        <v>0</v>
      </c>
      <c r="BM276" s="166" t="s">
        <v>1226</v>
      </c>
      <c r="BN276" s="392">
        <v>0</v>
      </c>
      <c r="BO276" s="166" t="s">
        <v>1226</v>
      </c>
      <c r="BP276" s="249"/>
      <c r="BQ276" s="239"/>
      <c r="BR276" s="249"/>
      <c r="BS276" s="239"/>
      <c r="BT276" s="262"/>
      <c r="BU276" s="245"/>
      <c r="BV276" s="246"/>
      <c r="BW276" s="245"/>
      <c r="BX276" s="245"/>
      <c r="BY276" s="245"/>
      <c r="BZ276" s="246"/>
      <c r="CA276" s="245"/>
      <c r="CB276" s="246"/>
      <c r="CC276" s="245"/>
      <c r="CD276" s="246"/>
      <c r="CE276" s="245"/>
      <c r="CF276" s="246"/>
      <c r="CG276" s="245"/>
      <c r="CH276" s="246"/>
      <c r="CI276" s="247" t="s">
        <v>150</v>
      </c>
      <c r="CJ276" s="235" t="s">
        <v>439</v>
      </c>
      <c r="CK276" s="235"/>
      <c r="CM276" s="237">
        <f>MAX(I276:AJ276)</f>
        <v>0</v>
      </c>
    </row>
    <row r="277" spans="1:91" ht="16.5">
      <c r="A277" t="s">
        <v>2617</v>
      </c>
      <c r="B277" s="61">
        <v>10081</v>
      </c>
      <c r="D277" s="71" t="s">
        <v>870</v>
      </c>
      <c r="E277" t="s">
        <v>819</v>
      </c>
      <c r="F277"/>
      <c r="G277" s="219" t="s">
        <v>202</v>
      </c>
      <c r="H277" s="390" t="s">
        <v>2421</v>
      </c>
      <c r="I277" s="10">
        <v>0</v>
      </c>
      <c r="J277" s="4">
        <v>0</v>
      </c>
      <c r="K277" s="185">
        <v>0</v>
      </c>
      <c r="L277" s="426" t="s">
        <v>1226</v>
      </c>
      <c r="M277" s="10">
        <v>3</v>
      </c>
      <c r="N277" s="4">
        <v>0</v>
      </c>
      <c r="O277" s="3">
        <v>1</v>
      </c>
      <c r="P277" s="4">
        <v>0</v>
      </c>
      <c r="Q277" s="3">
        <v>1</v>
      </c>
      <c r="R277" s="4">
        <v>0</v>
      </c>
      <c r="S277" s="3">
        <v>1</v>
      </c>
      <c r="T277" s="4">
        <v>0</v>
      </c>
      <c r="U277" s="10">
        <v>0</v>
      </c>
      <c r="V277" s="10">
        <v>0</v>
      </c>
      <c r="W277" s="3">
        <v>0</v>
      </c>
      <c r="X277" s="4">
        <v>0</v>
      </c>
      <c r="Y277" s="10">
        <v>0</v>
      </c>
      <c r="Z277" s="4">
        <v>0</v>
      </c>
      <c r="AA277" s="185">
        <v>0</v>
      </c>
      <c r="AB277" s="185">
        <v>0</v>
      </c>
      <c r="AC277" s="474">
        <v>1</v>
      </c>
      <c r="AD277" s="791">
        <v>0</v>
      </c>
      <c r="AE277" s="185">
        <v>0</v>
      </c>
      <c r="AF277" s="426" t="s">
        <v>1226</v>
      </c>
      <c r="AG277" s="52">
        <v>0</v>
      </c>
      <c r="AH277" s="161">
        <v>0</v>
      </c>
      <c r="AI277" s="52">
        <v>3</v>
      </c>
      <c r="AJ277" s="161">
        <v>0</v>
      </c>
      <c r="AK277" s="840"/>
      <c r="AL277" s="3">
        <v>12</v>
      </c>
      <c r="AM277" s="4">
        <v>0</v>
      </c>
      <c r="AN277" s="164">
        <f>+AL277</f>
        <v>12</v>
      </c>
      <c r="AO277" s="166" t="s">
        <v>1226</v>
      </c>
      <c r="AP277" s="10">
        <v>14</v>
      </c>
      <c r="AQ277" s="4">
        <v>0</v>
      </c>
      <c r="AR277" s="153">
        <v>14</v>
      </c>
      <c r="AS277" s="54">
        <v>2</v>
      </c>
      <c r="AT277" s="153">
        <v>16</v>
      </c>
      <c r="AU277" s="54">
        <v>2</v>
      </c>
      <c r="AV277" s="153">
        <v>12</v>
      </c>
      <c r="AW277" s="54">
        <v>2</v>
      </c>
      <c r="AX277" s="392">
        <f t="shared" ref="AX277:AX283" si="100">+AV277</f>
        <v>12</v>
      </c>
      <c r="AY277" s="166" t="s">
        <v>1226</v>
      </c>
      <c r="AZ277" s="392">
        <f t="shared" ref="AZ277:AZ283" si="101">+AX277</f>
        <v>12</v>
      </c>
      <c r="BA277" s="166" t="s">
        <v>1226</v>
      </c>
      <c r="BB277" s="392">
        <f t="shared" ref="BB277:BB283" si="102">+AZ277</f>
        <v>12</v>
      </c>
      <c r="BC277" s="166" t="s">
        <v>1226</v>
      </c>
      <c r="BD277" s="392">
        <f t="shared" ref="BD277:BD283" si="103">+BB277</f>
        <v>12</v>
      </c>
      <c r="BE277" s="166" t="s">
        <v>1226</v>
      </c>
      <c r="BF277" s="392">
        <f>+BD277</f>
        <v>12</v>
      </c>
      <c r="BG277" s="166" t="s">
        <v>1226</v>
      </c>
      <c r="BH277" s="392">
        <f>+BF277</f>
        <v>12</v>
      </c>
      <c r="BI277" s="166" t="s">
        <v>1226</v>
      </c>
      <c r="BJ277" s="392">
        <f>+BH277</f>
        <v>12</v>
      </c>
      <c r="BK277" s="166" t="s">
        <v>1226</v>
      </c>
      <c r="BL277" s="392">
        <f>+BJ277</f>
        <v>12</v>
      </c>
      <c r="BM277" s="166" t="s">
        <v>1226</v>
      </c>
      <c r="BN277" s="392">
        <f t="shared" ref="BN277:BN283" si="104">+BL277</f>
        <v>12</v>
      </c>
      <c r="BO277" s="166" t="s">
        <v>1226</v>
      </c>
      <c r="BP277" s="164">
        <f t="shared" ref="BP277:BP283" si="105">+BN277</f>
        <v>12</v>
      </c>
      <c r="BQ277" s="166" t="s">
        <v>1226</v>
      </c>
      <c r="BR277" s="153">
        <v>15</v>
      </c>
      <c r="BS277" s="54">
        <v>0</v>
      </c>
      <c r="BT277" s="244"/>
      <c r="BU277" s="245"/>
      <c r="BV277" s="246"/>
      <c r="BW277" s="245"/>
      <c r="BX277" s="245"/>
      <c r="BY277" s="245"/>
      <c r="BZ277" s="246"/>
      <c r="CA277" s="245"/>
      <c r="CB277" s="246"/>
      <c r="CC277" s="245"/>
      <c r="CD277" s="246"/>
      <c r="CE277" s="245"/>
      <c r="CF277" s="246"/>
      <c r="CG277" s="245"/>
      <c r="CH277" s="246"/>
      <c r="CI277" s="16" t="s">
        <v>361</v>
      </c>
      <c r="CJ277" s="213"/>
    </row>
    <row r="278" spans="1:91" ht="16.5">
      <c r="A278" t="s">
        <v>2617</v>
      </c>
      <c r="B278" s="61" t="s">
        <v>1610</v>
      </c>
      <c r="D278" s="71" t="s">
        <v>870</v>
      </c>
      <c r="E278" t="s">
        <v>819</v>
      </c>
      <c r="F278"/>
      <c r="G278" s="219" t="s">
        <v>202</v>
      </c>
      <c r="H278" s="390" t="s">
        <v>2422</v>
      </c>
      <c r="I278" s="10">
        <v>0</v>
      </c>
      <c r="J278" s="4">
        <v>0</v>
      </c>
      <c r="K278" s="185">
        <v>0</v>
      </c>
      <c r="L278" s="426" t="s">
        <v>1226</v>
      </c>
      <c r="M278" s="10">
        <v>0</v>
      </c>
      <c r="N278" s="4">
        <v>0</v>
      </c>
      <c r="O278" s="3">
        <v>0</v>
      </c>
      <c r="P278" s="4">
        <v>0</v>
      </c>
      <c r="Q278" s="3">
        <v>0</v>
      </c>
      <c r="R278" s="4">
        <v>0</v>
      </c>
      <c r="S278" s="3">
        <v>0</v>
      </c>
      <c r="T278" s="4">
        <v>0</v>
      </c>
      <c r="U278" s="10">
        <v>0</v>
      </c>
      <c r="V278" s="4">
        <v>0</v>
      </c>
      <c r="W278" s="10">
        <v>0</v>
      </c>
      <c r="X278" s="4">
        <v>0</v>
      </c>
      <c r="Y278" s="10">
        <v>0</v>
      </c>
      <c r="Z278" s="4">
        <v>0</v>
      </c>
      <c r="AA278" s="185">
        <v>0</v>
      </c>
      <c r="AB278" s="185">
        <v>0</v>
      </c>
      <c r="AC278" s="474">
        <v>0</v>
      </c>
      <c r="AD278" s="791">
        <v>0</v>
      </c>
      <c r="AE278" s="185">
        <v>0</v>
      </c>
      <c r="AF278" s="426" t="s">
        <v>1226</v>
      </c>
      <c r="AG278" s="39">
        <v>0</v>
      </c>
      <c r="AH278" s="161">
        <v>0</v>
      </c>
      <c r="AI278" s="52">
        <v>0</v>
      </c>
      <c r="AJ278" s="161">
        <v>0</v>
      </c>
      <c r="AK278" s="840"/>
      <c r="AL278" s="3">
        <v>0</v>
      </c>
      <c r="AM278" s="10">
        <v>0</v>
      </c>
      <c r="AN278" s="3">
        <v>0</v>
      </c>
      <c r="AO278" s="4">
        <v>0</v>
      </c>
      <c r="AP278" s="10">
        <v>0</v>
      </c>
      <c r="AQ278" s="4">
        <v>0</v>
      </c>
      <c r="AR278" s="799">
        <v>0</v>
      </c>
      <c r="AS278" s="54">
        <v>0</v>
      </c>
      <c r="AT278" s="153">
        <v>0</v>
      </c>
      <c r="AU278" s="54">
        <v>0</v>
      </c>
      <c r="AV278" s="153">
        <v>0</v>
      </c>
      <c r="AW278" s="54">
        <v>0</v>
      </c>
      <c r="AX278" s="392">
        <f t="shared" si="100"/>
        <v>0</v>
      </c>
      <c r="AY278" s="166" t="s">
        <v>1226</v>
      </c>
      <c r="AZ278" s="392">
        <f t="shared" si="101"/>
        <v>0</v>
      </c>
      <c r="BA278" s="166" t="s">
        <v>1226</v>
      </c>
      <c r="BB278" s="392">
        <f t="shared" si="102"/>
        <v>0</v>
      </c>
      <c r="BC278" s="166" t="s">
        <v>1226</v>
      </c>
      <c r="BD278" s="392">
        <f t="shared" si="103"/>
        <v>0</v>
      </c>
      <c r="BE278" s="166" t="s">
        <v>1226</v>
      </c>
      <c r="BF278" s="392">
        <f>+BD278</f>
        <v>0</v>
      </c>
      <c r="BG278" s="166" t="s">
        <v>1226</v>
      </c>
      <c r="BH278" s="799">
        <v>0</v>
      </c>
      <c r="BI278" s="54">
        <v>0</v>
      </c>
      <c r="BJ278" s="392">
        <f>+BH278</f>
        <v>0</v>
      </c>
      <c r="BK278" s="166" t="s">
        <v>1226</v>
      </c>
      <c r="BL278" s="392">
        <f>+BJ278</f>
        <v>0</v>
      </c>
      <c r="BM278" s="166" t="s">
        <v>1226</v>
      </c>
      <c r="BN278" s="392">
        <f t="shared" si="104"/>
        <v>0</v>
      </c>
      <c r="BO278" s="166" t="s">
        <v>1226</v>
      </c>
      <c r="BP278" s="164">
        <f t="shared" si="105"/>
        <v>0</v>
      </c>
      <c r="BQ278" s="166" t="s">
        <v>1226</v>
      </c>
      <c r="BR278" s="153">
        <v>0</v>
      </c>
      <c r="BS278" s="54">
        <v>0</v>
      </c>
      <c r="BT278" s="244"/>
      <c r="BU278" s="245"/>
      <c r="BV278" s="246"/>
      <c r="BW278" s="245"/>
      <c r="BX278" s="245"/>
      <c r="BY278" s="245"/>
      <c r="BZ278" s="246"/>
      <c r="CA278" s="245"/>
      <c r="CB278" s="246"/>
      <c r="CC278" s="245"/>
      <c r="CD278" s="246"/>
      <c r="CE278" s="245"/>
      <c r="CF278" s="246"/>
      <c r="CG278" s="245"/>
      <c r="CH278" s="246"/>
      <c r="CI278" s="16" t="s">
        <v>361</v>
      </c>
      <c r="CJ278" s="213"/>
    </row>
    <row r="279" spans="1:91" ht="16.5">
      <c r="A279" t="s">
        <v>2617</v>
      </c>
      <c r="B279" s="61" t="s">
        <v>1610</v>
      </c>
      <c r="D279" s="71" t="s">
        <v>870</v>
      </c>
      <c r="E279" t="s">
        <v>819</v>
      </c>
      <c r="F279"/>
      <c r="G279" s="219" t="s">
        <v>202</v>
      </c>
      <c r="H279" s="390" t="s">
        <v>2423</v>
      </c>
      <c r="I279" s="10">
        <v>0</v>
      </c>
      <c r="J279" s="4">
        <v>0</v>
      </c>
      <c r="K279" s="185">
        <v>0</v>
      </c>
      <c r="L279" s="426" t="s">
        <v>1226</v>
      </c>
      <c r="M279" s="3">
        <v>0</v>
      </c>
      <c r="N279" s="4">
        <v>0</v>
      </c>
      <c r="O279" s="3">
        <v>0</v>
      </c>
      <c r="P279" s="10">
        <v>0</v>
      </c>
      <c r="Q279" s="3">
        <v>0</v>
      </c>
      <c r="R279" s="4">
        <v>0</v>
      </c>
      <c r="S279" s="3">
        <v>0</v>
      </c>
      <c r="T279" s="4">
        <v>0</v>
      </c>
      <c r="U279" s="3">
        <v>0</v>
      </c>
      <c r="V279" s="4">
        <v>0</v>
      </c>
      <c r="W279" s="101">
        <v>0</v>
      </c>
      <c r="X279" s="426" t="s">
        <v>1226</v>
      </c>
      <c r="Y279" s="185">
        <v>0</v>
      </c>
      <c r="Z279" s="426" t="s">
        <v>1226</v>
      </c>
      <c r="AA279" s="185">
        <v>0</v>
      </c>
      <c r="AB279" s="426">
        <v>0</v>
      </c>
      <c r="AC279" s="474">
        <v>0</v>
      </c>
      <c r="AD279" s="791">
        <v>0</v>
      </c>
      <c r="AE279" s="185">
        <v>0</v>
      </c>
      <c r="AF279" s="426" t="s">
        <v>1226</v>
      </c>
      <c r="AG279" s="52">
        <v>0</v>
      </c>
      <c r="AH279" s="161">
        <v>0</v>
      </c>
      <c r="AI279" s="101">
        <v>0</v>
      </c>
      <c r="AJ279" s="426" t="s">
        <v>1226</v>
      </c>
      <c r="AK279" s="840"/>
      <c r="AL279" s="3">
        <v>0</v>
      </c>
      <c r="AM279" s="10">
        <v>0</v>
      </c>
      <c r="AN279" s="392">
        <f>+AL279</f>
        <v>0</v>
      </c>
      <c r="AO279" s="166" t="s">
        <v>1226</v>
      </c>
      <c r="AP279" s="164">
        <f>+AN279</f>
        <v>0</v>
      </c>
      <c r="AQ279" s="166" t="s">
        <v>1226</v>
      </c>
      <c r="AR279" s="799">
        <v>0</v>
      </c>
      <c r="AS279" s="54">
        <v>0</v>
      </c>
      <c r="AT279" s="153">
        <v>0</v>
      </c>
      <c r="AU279" s="54">
        <v>0</v>
      </c>
      <c r="AV279" s="153">
        <v>0</v>
      </c>
      <c r="AW279" s="54">
        <v>0</v>
      </c>
      <c r="AX279" s="392">
        <f t="shared" si="100"/>
        <v>0</v>
      </c>
      <c r="AY279" s="166" t="s">
        <v>1226</v>
      </c>
      <c r="AZ279" s="392">
        <f t="shared" si="101"/>
        <v>0</v>
      </c>
      <c r="BA279" s="166" t="s">
        <v>1226</v>
      </c>
      <c r="BB279" s="392">
        <f t="shared" si="102"/>
        <v>0</v>
      </c>
      <c r="BC279" s="166" t="s">
        <v>1226</v>
      </c>
      <c r="BD279" s="392">
        <f t="shared" si="103"/>
        <v>0</v>
      </c>
      <c r="BE279" s="166" t="s">
        <v>1226</v>
      </c>
      <c r="BF279" s="392">
        <f>+BD279</f>
        <v>0</v>
      </c>
      <c r="BG279" s="166" t="s">
        <v>1226</v>
      </c>
      <c r="BH279" s="392">
        <f>+BF279</f>
        <v>0</v>
      </c>
      <c r="BI279" s="166" t="s">
        <v>1226</v>
      </c>
      <c r="BJ279" s="392">
        <f>+BH279</f>
        <v>0</v>
      </c>
      <c r="BK279" s="166" t="s">
        <v>1226</v>
      </c>
      <c r="BL279" s="392">
        <f>+BJ279</f>
        <v>0</v>
      </c>
      <c r="BM279" s="166" t="s">
        <v>1226</v>
      </c>
      <c r="BN279" s="392">
        <f t="shared" si="104"/>
        <v>0</v>
      </c>
      <c r="BO279" s="166" t="s">
        <v>1226</v>
      </c>
      <c r="BP279" s="164">
        <f t="shared" si="105"/>
        <v>0</v>
      </c>
      <c r="BQ279" s="166" t="s">
        <v>1226</v>
      </c>
      <c r="BR279" s="153">
        <v>0</v>
      </c>
      <c r="BS279" s="54">
        <v>0</v>
      </c>
      <c r="BT279" s="244"/>
      <c r="BU279" s="245"/>
      <c r="BV279" s="246"/>
      <c r="BW279" s="245"/>
      <c r="BX279" s="245"/>
      <c r="BY279" s="245"/>
      <c r="BZ279" s="246"/>
      <c r="CA279" s="245"/>
      <c r="CB279" s="246"/>
      <c r="CC279" s="245"/>
      <c r="CD279" s="246"/>
      <c r="CE279" s="245"/>
      <c r="CF279" s="246"/>
      <c r="CG279" s="245"/>
      <c r="CH279" s="246"/>
      <c r="CI279" s="16" t="s">
        <v>361</v>
      </c>
      <c r="CJ279" s="213"/>
    </row>
    <row r="280" spans="1:91" ht="16.5">
      <c r="A280" t="s">
        <v>2617</v>
      </c>
      <c r="B280" s="61" t="s">
        <v>1610</v>
      </c>
      <c r="D280" s="71" t="s">
        <v>870</v>
      </c>
      <c r="E280" t="s">
        <v>819</v>
      </c>
      <c r="F280"/>
      <c r="G280" s="219" t="s">
        <v>202</v>
      </c>
      <c r="H280" s="390" t="s">
        <v>2425</v>
      </c>
      <c r="I280" s="10">
        <v>24</v>
      </c>
      <c r="J280" s="4">
        <v>0</v>
      </c>
      <c r="K280" s="185">
        <f>+I280</f>
        <v>24</v>
      </c>
      <c r="L280" s="426" t="s">
        <v>1226</v>
      </c>
      <c r="M280" s="185">
        <f>+K280</f>
        <v>24</v>
      </c>
      <c r="N280" s="426" t="s">
        <v>1226</v>
      </c>
      <c r="O280" s="3">
        <v>10</v>
      </c>
      <c r="P280" s="4">
        <v>0</v>
      </c>
      <c r="Q280" s="3">
        <v>8</v>
      </c>
      <c r="R280" s="4">
        <v>0</v>
      </c>
      <c r="S280" s="3">
        <v>4</v>
      </c>
      <c r="T280" s="4">
        <v>0</v>
      </c>
      <c r="U280" s="10">
        <v>0</v>
      </c>
      <c r="V280" s="10">
        <v>0</v>
      </c>
      <c r="W280" s="3">
        <v>7</v>
      </c>
      <c r="X280" s="4">
        <v>0</v>
      </c>
      <c r="Y280" s="181">
        <f>+W280</f>
        <v>7</v>
      </c>
      <c r="Z280" s="426" t="s">
        <v>1226</v>
      </c>
      <c r="AA280" s="3">
        <v>2</v>
      </c>
      <c r="AB280" s="10">
        <v>0</v>
      </c>
      <c r="AC280" s="474">
        <v>0</v>
      </c>
      <c r="AD280" s="791">
        <v>0</v>
      </c>
      <c r="AE280" s="185">
        <v>0</v>
      </c>
      <c r="AF280" s="426" t="s">
        <v>1226</v>
      </c>
      <c r="AG280" s="52">
        <v>0</v>
      </c>
      <c r="AH280" s="161">
        <v>0</v>
      </c>
      <c r="AI280" s="58">
        <v>0</v>
      </c>
      <c r="AJ280" s="426" t="s">
        <v>1226</v>
      </c>
      <c r="AK280" s="840"/>
      <c r="AL280" s="3">
        <v>0</v>
      </c>
      <c r="AM280" s="10">
        <v>0</v>
      </c>
      <c r="AN280" s="392">
        <f>+AL280</f>
        <v>0</v>
      </c>
      <c r="AO280" s="166" t="s">
        <v>1226</v>
      </c>
      <c r="AP280" s="3">
        <v>0</v>
      </c>
      <c r="AQ280" s="4">
        <v>0</v>
      </c>
      <c r="AR280" s="799">
        <v>0</v>
      </c>
      <c r="AS280" s="54">
        <v>0</v>
      </c>
      <c r="AT280" s="153">
        <v>0</v>
      </c>
      <c r="AU280" s="54">
        <v>0</v>
      </c>
      <c r="AV280" s="153">
        <v>0</v>
      </c>
      <c r="AW280" s="54">
        <v>0</v>
      </c>
      <c r="AX280" s="392">
        <f t="shared" si="100"/>
        <v>0</v>
      </c>
      <c r="AY280" s="166" t="s">
        <v>1226</v>
      </c>
      <c r="AZ280" s="392">
        <f t="shared" si="101"/>
        <v>0</v>
      </c>
      <c r="BA280" s="166" t="s">
        <v>1226</v>
      </c>
      <c r="BB280" s="392">
        <f t="shared" si="102"/>
        <v>0</v>
      </c>
      <c r="BC280" s="166" t="s">
        <v>1226</v>
      </c>
      <c r="BD280" s="392">
        <f t="shared" si="103"/>
        <v>0</v>
      </c>
      <c r="BE280" s="166" t="s">
        <v>1226</v>
      </c>
      <c r="BF280" s="392">
        <f>+BD280</f>
        <v>0</v>
      </c>
      <c r="BG280" s="166" t="s">
        <v>1226</v>
      </c>
      <c r="BH280" s="392">
        <f>+BF280</f>
        <v>0</v>
      </c>
      <c r="BI280" s="166" t="s">
        <v>1226</v>
      </c>
      <c r="BJ280" s="392">
        <f>+BH280</f>
        <v>0</v>
      </c>
      <c r="BK280" s="166" t="s">
        <v>1226</v>
      </c>
      <c r="BL280" s="392">
        <f>+BJ280</f>
        <v>0</v>
      </c>
      <c r="BM280" s="166" t="s">
        <v>1226</v>
      </c>
      <c r="BN280" s="392">
        <f t="shared" si="104"/>
        <v>0</v>
      </c>
      <c r="BO280" s="166" t="s">
        <v>1226</v>
      </c>
      <c r="BP280" s="164">
        <f t="shared" si="105"/>
        <v>0</v>
      </c>
      <c r="BQ280" s="166" t="s">
        <v>1226</v>
      </c>
      <c r="BR280" s="153">
        <v>0</v>
      </c>
      <c r="BS280" s="54">
        <v>0</v>
      </c>
      <c r="BT280" s="244"/>
      <c r="BU280" s="245"/>
      <c r="BV280" s="246"/>
      <c r="BW280" s="245"/>
      <c r="BX280" s="245"/>
      <c r="BY280" s="245"/>
      <c r="BZ280" s="246"/>
      <c r="CA280" s="245"/>
      <c r="CB280" s="246"/>
      <c r="CC280" s="245"/>
      <c r="CD280" s="246"/>
      <c r="CE280" s="245"/>
      <c r="CF280" s="246"/>
      <c r="CG280" s="245"/>
      <c r="CH280" s="246"/>
      <c r="CI280" s="103" t="s">
        <v>2424</v>
      </c>
      <c r="CJ280" s="213"/>
    </row>
    <row r="281" spans="1:91" ht="16.5">
      <c r="A281" t="s">
        <v>2617</v>
      </c>
      <c r="B281" s="61" t="s">
        <v>1610</v>
      </c>
      <c r="D281" s="71" t="s">
        <v>870</v>
      </c>
      <c r="E281" t="s">
        <v>819</v>
      </c>
      <c r="F281"/>
      <c r="G281" s="219" t="s">
        <v>202</v>
      </c>
      <c r="H281" s="390" t="s">
        <v>2457</v>
      </c>
      <c r="I281" s="10" t="s">
        <v>52</v>
      </c>
      <c r="J281" s="4">
        <v>0</v>
      </c>
      <c r="K281" s="185" t="str">
        <f>+I281</f>
        <v>?</v>
      </c>
      <c r="L281" s="426" t="s">
        <v>1226</v>
      </c>
      <c r="M281" s="185" t="str">
        <f>+K281</f>
        <v>?</v>
      </c>
      <c r="N281" s="426" t="s">
        <v>1226</v>
      </c>
      <c r="O281" s="3" t="s">
        <v>52</v>
      </c>
      <c r="P281" s="4">
        <v>0</v>
      </c>
      <c r="Q281" s="3" t="s">
        <v>52</v>
      </c>
      <c r="R281" s="4">
        <v>0</v>
      </c>
      <c r="S281" s="3" t="s">
        <v>52</v>
      </c>
      <c r="T281" s="4">
        <v>0</v>
      </c>
      <c r="U281" s="3">
        <v>0</v>
      </c>
      <c r="V281" s="4">
        <v>0</v>
      </c>
      <c r="W281" s="3">
        <v>0</v>
      </c>
      <c r="X281" s="4">
        <v>0</v>
      </c>
      <c r="Y281" s="181">
        <f>+W281</f>
        <v>0</v>
      </c>
      <c r="Z281" s="426" t="s">
        <v>1226</v>
      </c>
      <c r="AA281" s="3">
        <v>0</v>
      </c>
      <c r="AB281" s="10">
        <v>0</v>
      </c>
      <c r="AC281" s="474">
        <v>0</v>
      </c>
      <c r="AD281" s="791">
        <v>0</v>
      </c>
      <c r="AE281" s="185">
        <f>+AC281</f>
        <v>0</v>
      </c>
      <c r="AF281" s="426" t="s">
        <v>1226</v>
      </c>
      <c r="AG281" s="52">
        <v>0</v>
      </c>
      <c r="AH281" s="161">
        <v>0</v>
      </c>
      <c r="AI281" s="58">
        <v>0</v>
      </c>
      <c r="AJ281" s="426" t="s">
        <v>1226</v>
      </c>
      <c r="AK281" s="840"/>
      <c r="AL281" s="3">
        <v>0</v>
      </c>
      <c r="AM281" s="10">
        <v>0</v>
      </c>
      <c r="AN281" s="392">
        <f>+AL281</f>
        <v>0</v>
      </c>
      <c r="AO281" s="166" t="s">
        <v>1226</v>
      </c>
      <c r="AP281" s="3">
        <v>0</v>
      </c>
      <c r="AQ281" s="4">
        <v>0</v>
      </c>
      <c r="AR281" s="799">
        <v>0</v>
      </c>
      <c r="AS281" s="54">
        <v>0</v>
      </c>
      <c r="AT281" s="153">
        <v>0</v>
      </c>
      <c r="AU281" s="54">
        <v>0</v>
      </c>
      <c r="AV281" s="153">
        <v>0</v>
      </c>
      <c r="AW281" s="54">
        <v>0</v>
      </c>
      <c r="AX281" s="392">
        <f t="shared" si="100"/>
        <v>0</v>
      </c>
      <c r="AY281" s="166" t="s">
        <v>1226</v>
      </c>
      <c r="AZ281" s="392">
        <f t="shared" si="101"/>
        <v>0</v>
      </c>
      <c r="BA281" s="166" t="s">
        <v>1226</v>
      </c>
      <c r="BB281" s="392">
        <f t="shared" si="102"/>
        <v>0</v>
      </c>
      <c r="BC281" s="166" t="s">
        <v>1226</v>
      </c>
      <c r="BD281" s="392">
        <f t="shared" si="103"/>
        <v>0</v>
      </c>
      <c r="BE281" s="166" t="s">
        <v>1226</v>
      </c>
      <c r="BF281" s="392">
        <f>+BD281</f>
        <v>0</v>
      </c>
      <c r="BG281" s="166" t="s">
        <v>1226</v>
      </c>
      <c r="BH281" s="392">
        <f>+BF281</f>
        <v>0</v>
      </c>
      <c r="BI281" s="166" t="s">
        <v>1226</v>
      </c>
      <c r="BJ281" s="392">
        <f>+BH281</f>
        <v>0</v>
      </c>
      <c r="BK281" s="166" t="s">
        <v>1226</v>
      </c>
      <c r="BL281" s="392">
        <f>+BJ281</f>
        <v>0</v>
      </c>
      <c r="BM281" s="166" t="s">
        <v>1226</v>
      </c>
      <c r="BN281" s="392">
        <f t="shared" si="104"/>
        <v>0</v>
      </c>
      <c r="BO281" s="166" t="s">
        <v>1226</v>
      </c>
      <c r="BP281" s="164">
        <f t="shared" si="105"/>
        <v>0</v>
      </c>
      <c r="BQ281" s="166" t="s">
        <v>1226</v>
      </c>
      <c r="BR281" s="153">
        <v>0</v>
      </c>
      <c r="BS281" s="54">
        <v>0</v>
      </c>
      <c r="BT281" s="244"/>
      <c r="BU281" s="245"/>
      <c r="BV281" s="246"/>
      <c r="BW281" s="245"/>
      <c r="BX281" s="245"/>
      <c r="BY281" s="245"/>
      <c r="BZ281" s="246"/>
      <c r="CA281" s="245"/>
      <c r="CB281" s="246"/>
      <c r="CC281" s="245"/>
      <c r="CD281" s="246"/>
      <c r="CE281" s="245"/>
      <c r="CF281" s="246"/>
      <c r="CG281" s="245"/>
      <c r="CH281" s="246"/>
      <c r="CI281" s="16" t="s">
        <v>361</v>
      </c>
      <c r="CJ281" s="213"/>
    </row>
    <row r="282" spans="1:91" ht="16.5">
      <c r="A282" t="s">
        <v>2617</v>
      </c>
      <c r="B282" s="61" t="s">
        <v>1610</v>
      </c>
      <c r="D282" s="71" t="s">
        <v>870</v>
      </c>
      <c r="E282" t="s">
        <v>819</v>
      </c>
      <c r="F282"/>
      <c r="G282" s="219" t="s">
        <v>202</v>
      </c>
      <c r="H282" s="390" t="s">
        <v>2458</v>
      </c>
      <c r="I282" s="10">
        <v>0</v>
      </c>
      <c r="J282" s="4">
        <v>0</v>
      </c>
      <c r="K282" s="10">
        <v>0</v>
      </c>
      <c r="L282" s="4">
        <v>0</v>
      </c>
      <c r="M282" s="185">
        <f>+K282</f>
        <v>0</v>
      </c>
      <c r="N282" s="426" t="s">
        <v>1226</v>
      </c>
      <c r="O282" s="3">
        <v>0</v>
      </c>
      <c r="P282" s="4">
        <v>0</v>
      </c>
      <c r="Q282" s="3">
        <v>0</v>
      </c>
      <c r="R282" s="4">
        <v>0</v>
      </c>
      <c r="S282" s="3" t="s">
        <v>52</v>
      </c>
      <c r="T282" s="4">
        <v>0</v>
      </c>
      <c r="U282" s="3" t="s">
        <v>52</v>
      </c>
      <c r="V282" s="4">
        <v>0</v>
      </c>
      <c r="W282" s="3" t="s">
        <v>52</v>
      </c>
      <c r="X282" s="4">
        <v>0</v>
      </c>
      <c r="Y282" s="181" t="str">
        <f>+W282</f>
        <v>?</v>
      </c>
      <c r="Z282" s="426" t="s">
        <v>1226</v>
      </c>
      <c r="AA282" s="3" t="s">
        <v>52</v>
      </c>
      <c r="AB282" s="10">
        <v>0</v>
      </c>
      <c r="AC282" s="474" t="s">
        <v>52</v>
      </c>
      <c r="AD282" s="791">
        <v>0</v>
      </c>
      <c r="AE282" s="185" t="str">
        <f>+AC282</f>
        <v>?</v>
      </c>
      <c r="AF282" s="426" t="s">
        <v>1226</v>
      </c>
      <c r="AG282" s="52" t="s">
        <v>52</v>
      </c>
      <c r="AH282" s="161">
        <v>0</v>
      </c>
      <c r="AI282" s="181" t="str">
        <f>+AG282</f>
        <v>?</v>
      </c>
      <c r="AJ282" s="426" t="s">
        <v>1226</v>
      </c>
      <c r="AK282" s="840"/>
      <c r="AL282" s="3" t="s">
        <v>52</v>
      </c>
      <c r="AM282" s="10">
        <v>0</v>
      </c>
      <c r="AN282" s="392" t="str">
        <f>+AL282</f>
        <v>?</v>
      </c>
      <c r="AO282" s="166" t="s">
        <v>1226</v>
      </c>
      <c r="AP282" s="3" t="s">
        <v>52</v>
      </c>
      <c r="AQ282" s="4">
        <v>0</v>
      </c>
      <c r="AR282" s="799" t="s">
        <v>52</v>
      </c>
      <c r="AS282" s="54">
        <v>0</v>
      </c>
      <c r="AT282" s="153" t="s">
        <v>52</v>
      </c>
      <c r="AU282" s="54">
        <v>0</v>
      </c>
      <c r="AV282" s="153" t="s">
        <v>52</v>
      </c>
      <c r="AW282" s="54">
        <v>0</v>
      </c>
      <c r="AX282" s="392" t="str">
        <f t="shared" si="100"/>
        <v>?</v>
      </c>
      <c r="AY282" s="166" t="s">
        <v>1226</v>
      </c>
      <c r="AZ282" s="392" t="str">
        <f t="shared" si="101"/>
        <v>?</v>
      </c>
      <c r="BA282" s="166" t="s">
        <v>1226</v>
      </c>
      <c r="BB282" s="392" t="str">
        <f t="shared" si="102"/>
        <v>?</v>
      </c>
      <c r="BC282" s="166" t="s">
        <v>1226</v>
      </c>
      <c r="BD282" s="392" t="str">
        <f t="shared" si="103"/>
        <v>?</v>
      </c>
      <c r="BE282" s="166" t="s">
        <v>1226</v>
      </c>
      <c r="BF282" s="341">
        <v>0</v>
      </c>
      <c r="BG282" s="227">
        <v>0</v>
      </c>
      <c r="BH282" s="392">
        <f>+BF282</f>
        <v>0</v>
      </c>
      <c r="BI282" s="166" t="s">
        <v>1226</v>
      </c>
      <c r="BJ282" s="341" t="s">
        <v>52</v>
      </c>
      <c r="BK282" s="227">
        <v>0</v>
      </c>
      <c r="BL282" s="392">
        <v>0</v>
      </c>
      <c r="BM282" s="166" t="s">
        <v>1226</v>
      </c>
      <c r="BN282" s="392">
        <f t="shared" si="104"/>
        <v>0</v>
      </c>
      <c r="BO282" s="166" t="s">
        <v>1226</v>
      </c>
      <c r="BP282" s="236">
        <f t="shared" si="105"/>
        <v>0</v>
      </c>
      <c r="BQ282" s="239" t="s">
        <v>1226</v>
      </c>
      <c r="BR282" s="226" t="s">
        <v>52</v>
      </c>
      <c r="BS282" s="227">
        <v>0</v>
      </c>
      <c r="BT282" s="244"/>
      <c r="BU282" s="245"/>
      <c r="BV282" s="246"/>
      <c r="BW282" s="245"/>
      <c r="BX282" s="245"/>
      <c r="BY282" s="245"/>
      <c r="BZ282" s="246"/>
      <c r="CA282" s="245"/>
      <c r="CB282" s="246"/>
      <c r="CC282" s="245"/>
      <c r="CD282" s="246"/>
      <c r="CE282" s="245"/>
      <c r="CF282" s="246"/>
      <c r="CG282" s="245"/>
      <c r="CH282" s="246"/>
      <c r="CI282" s="16" t="s">
        <v>361</v>
      </c>
      <c r="CJ282" s="213"/>
    </row>
    <row r="283" spans="1:91" ht="16.5">
      <c r="A283" t="s">
        <v>2617</v>
      </c>
      <c r="B283" s="51">
        <v>10228</v>
      </c>
      <c r="D283" s="71" t="s">
        <v>870</v>
      </c>
      <c r="E283" s="213" t="s">
        <v>819</v>
      </c>
      <c r="G283" s="213" t="s">
        <v>864</v>
      </c>
      <c r="H283" s="390" t="s">
        <v>2257</v>
      </c>
      <c r="I283" s="10">
        <v>3</v>
      </c>
      <c r="J283" s="4">
        <v>0</v>
      </c>
      <c r="K283" s="185">
        <f>+M283</f>
        <v>2</v>
      </c>
      <c r="L283" s="426" t="s">
        <v>1226</v>
      </c>
      <c r="M283" s="185">
        <f>+O283</f>
        <v>2</v>
      </c>
      <c r="N283" s="426" t="s">
        <v>1226</v>
      </c>
      <c r="O283" s="3">
        <v>2</v>
      </c>
      <c r="P283" s="4">
        <v>0</v>
      </c>
      <c r="Q283" s="3">
        <v>1</v>
      </c>
      <c r="R283" s="4">
        <v>0</v>
      </c>
      <c r="S283" s="181">
        <f>+U283</f>
        <v>2</v>
      </c>
      <c r="T283" s="426" t="s">
        <v>1226</v>
      </c>
      <c r="U283" s="3">
        <v>2</v>
      </c>
      <c r="V283" s="4">
        <v>0</v>
      </c>
      <c r="W283" s="181">
        <f>+Y283</f>
        <v>2</v>
      </c>
      <c r="X283" s="426" t="s">
        <v>1226</v>
      </c>
      <c r="Y283" s="185">
        <f>+AA283</f>
        <v>2</v>
      </c>
      <c r="Z283" s="426" t="s">
        <v>1226</v>
      </c>
      <c r="AA283" s="10">
        <v>2</v>
      </c>
      <c r="AB283" s="10">
        <v>0</v>
      </c>
      <c r="AC283" s="441">
        <v>2</v>
      </c>
      <c r="AD283" s="455">
        <v>0</v>
      </c>
      <c r="AE283" s="185">
        <f>+AC283</f>
        <v>2</v>
      </c>
      <c r="AF283" s="426" t="s">
        <v>1226</v>
      </c>
      <c r="AG283" s="3">
        <v>2</v>
      </c>
      <c r="AH283" s="128">
        <v>0</v>
      </c>
      <c r="AI283" s="181">
        <f>+AG283</f>
        <v>2</v>
      </c>
      <c r="AJ283" s="426" t="s">
        <v>1226</v>
      </c>
      <c r="AK283" s="837"/>
      <c r="AL283" s="3">
        <v>2</v>
      </c>
      <c r="AM283" s="107">
        <v>0</v>
      </c>
      <c r="AN283" s="392">
        <f>+AL283</f>
        <v>2</v>
      </c>
      <c r="AO283" s="166" t="s">
        <v>1226</v>
      </c>
      <c r="AP283" s="392">
        <f>+AN283</f>
        <v>2</v>
      </c>
      <c r="AQ283" s="166" t="s">
        <v>1226</v>
      </c>
      <c r="AR283" s="392">
        <f>+AP283</f>
        <v>2</v>
      </c>
      <c r="AS283" s="166" t="s">
        <v>1226</v>
      </c>
      <c r="AT283" s="153">
        <v>2</v>
      </c>
      <c r="AU283" s="54">
        <v>0</v>
      </c>
      <c r="AV283" s="164">
        <f>+AT283</f>
        <v>2</v>
      </c>
      <c r="AW283" s="166" t="s">
        <v>1226</v>
      </c>
      <c r="AX283" s="392">
        <f t="shared" si="100"/>
        <v>2</v>
      </c>
      <c r="AY283" s="166" t="s">
        <v>1226</v>
      </c>
      <c r="AZ283" s="392">
        <f t="shared" si="101"/>
        <v>2</v>
      </c>
      <c r="BA283" s="166" t="s">
        <v>1226</v>
      </c>
      <c r="BB283" s="392">
        <f t="shared" si="102"/>
        <v>2</v>
      </c>
      <c r="BC283" s="166" t="s">
        <v>1226</v>
      </c>
      <c r="BD283" s="392">
        <f t="shared" si="103"/>
        <v>2</v>
      </c>
      <c r="BE283" s="166" t="s">
        <v>1226</v>
      </c>
      <c r="BF283" s="392">
        <f>+BD283</f>
        <v>2</v>
      </c>
      <c r="BG283" s="166" t="s">
        <v>1226</v>
      </c>
      <c r="BH283" s="392">
        <f>+BF283</f>
        <v>2</v>
      </c>
      <c r="BI283" s="166" t="s">
        <v>1226</v>
      </c>
      <c r="BJ283" s="392">
        <f>+BH283</f>
        <v>2</v>
      </c>
      <c r="BK283" s="166" t="s">
        <v>1226</v>
      </c>
      <c r="BL283" s="392">
        <f t="shared" ref="BL283:BL296" si="106">+BJ283</f>
        <v>2</v>
      </c>
      <c r="BM283" s="166" t="s">
        <v>1226</v>
      </c>
      <c r="BN283" s="392">
        <f t="shared" si="104"/>
        <v>2</v>
      </c>
      <c r="BO283" s="166" t="s">
        <v>1226</v>
      </c>
      <c r="BP283" s="164">
        <f t="shared" si="105"/>
        <v>2</v>
      </c>
      <c r="BQ283" s="166" t="s">
        <v>1226</v>
      </c>
      <c r="BR283" s="164">
        <f>+BP283</f>
        <v>2</v>
      </c>
      <c r="BS283" s="166" t="s">
        <v>1226</v>
      </c>
      <c r="BT283" s="262"/>
      <c r="BU283" s="245"/>
      <c r="BV283" s="246"/>
      <c r="BW283" s="245"/>
      <c r="BX283" s="245"/>
      <c r="BY283" s="245"/>
      <c r="BZ283" s="246"/>
      <c r="CA283" s="245"/>
      <c r="CB283" s="246"/>
      <c r="CC283" s="245"/>
      <c r="CD283" s="246"/>
      <c r="CE283" s="245"/>
      <c r="CF283" s="246"/>
      <c r="CG283" s="245"/>
      <c r="CH283" s="246"/>
      <c r="CI283" s="247" t="s">
        <v>153</v>
      </c>
      <c r="CM283" s="237"/>
    </row>
    <row r="284" spans="1:91" ht="16.5">
      <c r="A284" t="s">
        <v>2617</v>
      </c>
      <c r="B284" s="213">
        <v>10121</v>
      </c>
      <c r="D284" s="71" t="s">
        <v>870</v>
      </c>
      <c r="E284" s="213" t="s">
        <v>819</v>
      </c>
      <c r="G284" s="219" t="s">
        <v>215</v>
      </c>
      <c r="H284" s="390" t="s">
        <v>1804</v>
      </c>
      <c r="I284" s="223">
        <v>10</v>
      </c>
      <c r="J284" s="223">
        <v>10</v>
      </c>
      <c r="K284" s="278">
        <v>10</v>
      </c>
      <c r="L284" s="279">
        <v>20</v>
      </c>
      <c r="M284" s="274">
        <v>7</v>
      </c>
      <c r="N284" s="279">
        <v>10</v>
      </c>
      <c r="O284" s="222">
        <v>12</v>
      </c>
      <c r="P284" s="224">
        <v>11</v>
      </c>
      <c r="Q284" s="222">
        <v>8</v>
      </c>
      <c r="R284" s="224">
        <v>10</v>
      </c>
      <c r="S284" s="222">
        <v>9</v>
      </c>
      <c r="T284" s="224">
        <v>10</v>
      </c>
      <c r="U284" s="392">
        <f>+S284</f>
        <v>9</v>
      </c>
      <c r="V284" s="166">
        <f>+T284</f>
        <v>10</v>
      </c>
      <c r="W284" s="222">
        <v>5</v>
      </c>
      <c r="X284" s="224">
        <v>14</v>
      </c>
      <c r="Y284" s="181">
        <f>+AA284</f>
        <v>28</v>
      </c>
      <c r="Z284" s="426">
        <f>+AB284</f>
        <v>10</v>
      </c>
      <c r="AA284" s="185">
        <f>+AC284</f>
        <v>28</v>
      </c>
      <c r="AB284" s="185">
        <f>+AD284</f>
        <v>10</v>
      </c>
      <c r="AC284" s="437">
        <v>28</v>
      </c>
      <c r="AD284" s="452">
        <v>10</v>
      </c>
      <c r="AE284" s="258">
        <v>32</v>
      </c>
      <c r="AF284" s="259">
        <v>16</v>
      </c>
      <c r="AG284" s="33">
        <v>32</v>
      </c>
      <c r="AH284" s="391">
        <v>23</v>
      </c>
      <c r="AI284" s="39">
        <v>34</v>
      </c>
      <c r="AJ284" s="130">
        <v>20</v>
      </c>
      <c r="AK284" s="261"/>
      <c r="AL284" s="222">
        <v>25</v>
      </c>
      <c r="AM284" s="223">
        <v>22</v>
      </c>
      <c r="AN284" s="278">
        <v>30</v>
      </c>
      <c r="AO284" s="279">
        <v>11</v>
      </c>
      <c r="AP284" s="185">
        <f>+AN284</f>
        <v>30</v>
      </c>
      <c r="AQ284" s="426">
        <f>+AO284</f>
        <v>11</v>
      </c>
      <c r="AR284" s="181">
        <f>+AP284</f>
        <v>30</v>
      </c>
      <c r="AS284" s="426">
        <f>+AQ284</f>
        <v>11</v>
      </c>
      <c r="AT284" s="226">
        <v>6</v>
      </c>
      <c r="AU284" s="227">
        <v>5</v>
      </c>
      <c r="AV284" s="226">
        <v>12</v>
      </c>
      <c r="AW284" s="227">
        <v>5</v>
      </c>
      <c r="AX284" s="392">
        <v>0</v>
      </c>
      <c r="AY284" s="166" t="s">
        <v>1226</v>
      </c>
      <c r="AZ284" s="392">
        <v>0</v>
      </c>
      <c r="BA284" s="166" t="s">
        <v>1226</v>
      </c>
      <c r="BB284" s="392">
        <v>0</v>
      </c>
      <c r="BC284" s="239" t="s">
        <v>1226</v>
      </c>
      <c r="BD284" s="392">
        <v>0</v>
      </c>
      <c r="BE284" s="166" t="s">
        <v>1226</v>
      </c>
      <c r="BF284" s="164">
        <v>0</v>
      </c>
      <c r="BG284" s="166" t="s">
        <v>1226</v>
      </c>
      <c r="BH284" s="392">
        <v>0</v>
      </c>
      <c r="BI284" s="166" t="s">
        <v>1226</v>
      </c>
      <c r="BJ284" s="164">
        <v>0</v>
      </c>
      <c r="BK284" s="239" t="s">
        <v>1226</v>
      </c>
      <c r="BL284" s="392">
        <f t="shared" si="106"/>
        <v>0</v>
      </c>
      <c r="BM284" s="239" t="s">
        <v>1226</v>
      </c>
      <c r="BN284" s="164">
        <v>0</v>
      </c>
      <c r="BO284" s="166" t="s">
        <v>1226</v>
      </c>
      <c r="BP284" s="249"/>
      <c r="BQ284" s="239"/>
      <c r="BR284" s="249"/>
      <c r="BS284" s="239"/>
      <c r="BT284" s="262"/>
      <c r="BU284" s="245"/>
      <c r="BV284" s="246"/>
      <c r="BW284" s="245"/>
      <c r="BX284" s="245"/>
      <c r="BY284" s="245"/>
      <c r="BZ284" s="246"/>
      <c r="CA284" s="245"/>
      <c r="CB284" s="246"/>
      <c r="CC284" s="245"/>
      <c r="CD284" s="246"/>
      <c r="CE284" s="245">
        <v>18</v>
      </c>
      <c r="CF284" s="246">
        <v>8</v>
      </c>
      <c r="CG284" s="245"/>
      <c r="CH284" s="246"/>
      <c r="CI284" s="247" t="s">
        <v>150</v>
      </c>
      <c r="CJ284" s="235" t="s">
        <v>399</v>
      </c>
      <c r="CK284" s="235"/>
      <c r="CM284" s="237">
        <f t="shared" ref="CM284:CM295" si="107">MAX(I284:AJ284)</f>
        <v>34</v>
      </c>
    </row>
    <row r="285" spans="1:91" ht="16.5">
      <c r="A285" t="s">
        <v>2617</v>
      </c>
      <c r="B285" s="213">
        <v>10054</v>
      </c>
      <c r="D285" s="71" t="s">
        <v>870</v>
      </c>
      <c r="E285" s="213" t="s">
        <v>819</v>
      </c>
      <c r="G285" s="219" t="s">
        <v>215</v>
      </c>
      <c r="H285" s="390" t="s">
        <v>1805</v>
      </c>
      <c r="I285" s="223">
        <v>11</v>
      </c>
      <c r="J285" s="223"/>
      <c r="K285" s="278">
        <v>12</v>
      </c>
      <c r="L285" s="279">
        <v>0</v>
      </c>
      <c r="M285" s="274">
        <v>7</v>
      </c>
      <c r="N285" s="279">
        <v>0</v>
      </c>
      <c r="O285" s="266">
        <v>3</v>
      </c>
      <c r="P285" s="267" t="s">
        <v>1005</v>
      </c>
      <c r="Q285" s="222">
        <v>3</v>
      </c>
      <c r="R285" s="224">
        <v>0</v>
      </c>
      <c r="S285" s="266">
        <v>1</v>
      </c>
      <c r="T285" s="394" t="s">
        <v>1008</v>
      </c>
      <c r="U285" s="392">
        <f>++S285</f>
        <v>1</v>
      </c>
      <c r="V285" s="166" t="s">
        <v>1226</v>
      </c>
      <c r="W285" s="266">
        <v>1</v>
      </c>
      <c r="X285" s="267" t="s">
        <v>1006</v>
      </c>
      <c r="Y285" s="274">
        <v>0</v>
      </c>
      <c r="Z285" s="161" t="s">
        <v>1006</v>
      </c>
      <c r="AA285" s="101">
        <f>+Y285</f>
        <v>0</v>
      </c>
      <c r="AB285" s="185" t="s">
        <v>1226</v>
      </c>
      <c r="AC285" s="437">
        <v>0</v>
      </c>
      <c r="AD285" s="438">
        <v>0</v>
      </c>
      <c r="AE285" s="258">
        <v>0</v>
      </c>
      <c r="AF285" s="259">
        <v>0</v>
      </c>
      <c r="AG285" s="52">
        <v>5</v>
      </c>
      <c r="AH285" s="259">
        <v>0</v>
      </c>
      <c r="AI285" s="307">
        <v>0</v>
      </c>
      <c r="AJ285" s="259">
        <v>0</v>
      </c>
      <c r="AK285" s="261"/>
      <c r="AL285" s="222">
        <v>1</v>
      </c>
      <c r="AM285" s="223">
        <v>0</v>
      </c>
      <c r="AN285" s="278">
        <v>0</v>
      </c>
      <c r="AO285" s="279">
        <v>0</v>
      </c>
      <c r="AP285" s="185">
        <f>+AN285</f>
        <v>0</v>
      </c>
      <c r="AQ285" s="426" t="s">
        <v>1226</v>
      </c>
      <c r="AR285" s="181">
        <f>+AP285</f>
        <v>0</v>
      </c>
      <c r="AS285" s="426" t="s">
        <v>1226</v>
      </c>
      <c r="AT285" s="226">
        <v>0</v>
      </c>
      <c r="AU285" s="227">
        <v>0</v>
      </c>
      <c r="AV285" s="226">
        <v>0</v>
      </c>
      <c r="AW285" s="227">
        <v>0</v>
      </c>
      <c r="AX285" s="392">
        <v>0</v>
      </c>
      <c r="AY285" s="166" t="s">
        <v>1226</v>
      </c>
      <c r="AZ285" s="392">
        <v>0</v>
      </c>
      <c r="BA285" s="166" t="s">
        <v>1226</v>
      </c>
      <c r="BB285" s="392">
        <v>0</v>
      </c>
      <c r="BC285" s="239" t="s">
        <v>1226</v>
      </c>
      <c r="BD285" s="392">
        <v>0</v>
      </c>
      <c r="BE285" s="166" t="s">
        <v>1226</v>
      </c>
      <c r="BF285" s="164">
        <v>0</v>
      </c>
      <c r="BG285" s="166" t="s">
        <v>1226</v>
      </c>
      <c r="BH285" s="392">
        <v>0</v>
      </c>
      <c r="BI285" s="166" t="s">
        <v>1226</v>
      </c>
      <c r="BJ285" s="164">
        <v>0</v>
      </c>
      <c r="BK285" s="239" t="s">
        <v>1226</v>
      </c>
      <c r="BL285" s="392">
        <f t="shared" si="106"/>
        <v>0</v>
      </c>
      <c r="BM285" s="239" t="s">
        <v>1226</v>
      </c>
      <c r="BN285" s="164">
        <v>0</v>
      </c>
      <c r="BO285" s="166" t="s">
        <v>1226</v>
      </c>
      <c r="BP285" s="249"/>
      <c r="BQ285" s="239"/>
      <c r="BR285" s="249"/>
      <c r="BS285" s="239"/>
      <c r="BT285" s="262"/>
      <c r="BU285" s="245"/>
      <c r="BV285" s="246"/>
      <c r="BW285" s="245"/>
      <c r="BX285" s="245"/>
      <c r="BY285" s="245"/>
      <c r="BZ285" s="246"/>
      <c r="CA285" s="245"/>
      <c r="CB285" s="246"/>
      <c r="CC285" s="245"/>
      <c r="CD285" s="246"/>
      <c r="CE285" s="245"/>
      <c r="CF285" s="246"/>
      <c r="CG285" s="245"/>
      <c r="CH285" s="246"/>
      <c r="CI285" s="247" t="s">
        <v>150</v>
      </c>
      <c r="CJ285" s="235" t="s">
        <v>399</v>
      </c>
      <c r="CK285" s="235"/>
      <c r="CM285" s="237">
        <f t="shared" si="107"/>
        <v>12</v>
      </c>
    </row>
    <row r="286" spans="1:91" ht="16.5">
      <c r="A286" t="s">
        <v>2617</v>
      </c>
      <c r="B286" s="213">
        <v>10059</v>
      </c>
      <c r="D286" s="71" t="s">
        <v>870</v>
      </c>
      <c r="E286" s="213" t="s">
        <v>819</v>
      </c>
      <c r="G286" s="213" t="s">
        <v>864</v>
      </c>
      <c r="H286" s="390" t="s">
        <v>1808</v>
      </c>
      <c r="I286" s="223">
        <v>0</v>
      </c>
      <c r="J286" s="259">
        <v>0</v>
      </c>
      <c r="K286" s="252">
        <f>+M286</f>
        <v>0</v>
      </c>
      <c r="L286" s="423" t="s">
        <v>1226</v>
      </c>
      <c r="M286" s="185">
        <f t="shared" ref="M286:M296" si="108">+O286</f>
        <v>0</v>
      </c>
      <c r="N286" s="426" t="s">
        <v>1226</v>
      </c>
      <c r="O286" s="223">
        <v>0</v>
      </c>
      <c r="P286" s="259">
        <v>0</v>
      </c>
      <c r="Q286" s="222">
        <v>0</v>
      </c>
      <c r="R286" s="259">
        <v>0</v>
      </c>
      <c r="S286" s="223">
        <v>0</v>
      </c>
      <c r="T286" s="259">
        <v>0</v>
      </c>
      <c r="U286" s="258">
        <v>0</v>
      </c>
      <c r="V286" s="259">
        <v>0</v>
      </c>
      <c r="W286" s="258">
        <v>0</v>
      </c>
      <c r="X286" s="259">
        <v>0</v>
      </c>
      <c r="Y286" s="185">
        <v>0</v>
      </c>
      <c r="Z286" s="426" t="s">
        <v>1226</v>
      </c>
      <c r="AA286" s="185">
        <v>0</v>
      </c>
      <c r="AB286" s="185" t="s">
        <v>1226</v>
      </c>
      <c r="AC286" s="437">
        <v>0</v>
      </c>
      <c r="AD286" s="452">
        <v>0</v>
      </c>
      <c r="AE286" s="164">
        <v>0</v>
      </c>
      <c r="AF286" s="166" t="s">
        <v>1226</v>
      </c>
      <c r="AG286" s="223">
        <v>1</v>
      </c>
      <c r="AH286" s="224" t="s">
        <v>400</v>
      </c>
      <c r="AI286" s="181">
        <f t="shared" ref="AI286:AI287" si="109">+AG286</f>
        <v>1</v>
      </c>
      <c r="AJ286" s="426" t="s">
        <v>1226</v>
      </c>
      <c r="AK286" s="261"/>
      <c r="AL286" s="222">
        <v>2</v>
      </c>
      <c r="AM286" s="223" t="s">
        <v>400</v>
      </c>
      <c r="AN286" s="181">
        <f>+AP286</f>
        <v>0</v>
      </c>
      <c r="AO286" s="426" t="s">
        <v>1226</v>
      </c>
      <c r="AP286" s="185">
        <f>+AR286</f>
        <v>0</v>
      </c>
      <c r="AQ286" s="426" t="s">
        <v>1226</v>
      </c>
      <c r="AR286" s="815">
        <v>0</v>
      </c>
      <c r="AS286" s="246">
        <v>0</v>
      </c>
      <c r="AT286" s="226">
        <v>1</v>
      </c>
      <c r="AU286" s="227">
        <v>0</v>
      </c>
      <c r="AV286" s="226">
        <v>0</v>
      </c>
      <c r="AW286" s="227">
        <v>0</v>
      </c>
      <c r="AX286" s="392">
        <v>0</v>
      </c>
      <c r="AY286" s="166" t="s">
        <v>1226</v>
      </c>
      <c r="AZ286" s="392">
        <v>0</v>
      </c>
      <c r="BA286" s="166" t="s">
        <v>1226</v>
      </c>
      <c r="BB286" s="392">
        <v>0</v>
      </c>
      <c r="BC286" s="239" t="s">
        <v>1226</v>
      </c>
      <c r="BD286" s="392">
        <v>0</v>
      </c>
      <c r="BE286" s="166" t="s">
        <v>1226</v>
      </c>
      <c r="BF286" s="164">
        <v>0</v>
      </c>
      <c r="BG286" s="164" t="s">
        <v>1226</v>
      </c>
      <c r="BH286" s="392">
        <v>0</v>
      </c>
      <c r="BI286" s="166" t="s">
        <v>1226</v>
      </c>
      <c r="BJ286" s="164">
        <v>0</v>
      </c>
      <c r="BK286" s="239" t="s">
        <v>1226</v>
      </c>
      <c r="BL286" s="392">
        <f t="shared" si="106"/>
        <v>0</v>
      </c>
      <c r="BM286" s="239" t="s">
        <v>1226</v>
      </c>
      <c r="BN286" s="164">
        <v>0</v>
      </c>
      <c r="BO286" s="166" t="s">
        <v>1226</v>
      </c>
      <c r="BP286" s="249"/>
      <c r="BQ286" s="239"/>
      <c r="BR286" s="249"/>
      <c r="BS286" s="239"/>
      <c r="BT286" s="262"/>
      <c r="BU286" s="245"/>
      <c r="BV286" s="246"/>
      <c r="BW286" s="245"/>
      <c r="BX286" s="245"/>
      <c r="BY286" s="245"/>
      <c r="BZ286" s="246"/>
      <c r="CA286" s="245"/>
      <c r="CB286" s="246"/>
      <c r="CC286" s="245"/>
      <c r="CD286" s="246"/>
      <c r="CE286" s="245"/>
      <c r="CF286" s="246"/>
      <c r="CG286" s="245"/>
      <c r="CH286" s="246"/>
      <c r="CI286" s="247" t="s">
        <v>187</v>
      </c>
      <c r="CJ286" s="235" t="s">
        <v>539</v>
      </c>
      <c r="CK286" s="235"/>
      <c r="CM286" s="237">
        <f t="shared" si="107"/>
        <v>1</v>
      </c>
    </row>
    <row r="287" spans="1:91" ht="16.5">
      <c r="A287" t="s">
        <v>2617</v>
      </c>
      <c r="B287" s="213">
        <v>10088</v>
      </c>
      <c r="D287" s="71" t="s">
        <v>870</v>
      </c>
      <c r="E287" s="213" t="s">
        <v>819</v>
      </c>
      <c r="G287" s="213" t="s">
        <v>864</v>
      </c>
      <c r="H287" s="390" t="s">
        <v>1809</v>
      </c>
      <c r="I287" s="223">
        <v>0</v>
      </c>
      <c r="J287" s="258">
        <v>0</v>
      </c>
      <c r="K287" s="381">
        <f>+M287</f>
        <v>0</v>
      </c>
      <c r="L287" s="423" t="s">
        <v>1226</v>
      </c>
      <c r="M287" s="181">
        <f t="shared" si="108"/>
        <v>0</v>
      </c>
      <c r="N287" s="426" t="s">
        <v>1226</v>
      </c>
      <c r="O287" s="222">
        <v>0</v>
      </c>
      <c r="P287" s="259">
        <v>0</v>
      </c>
      <c r="Q287" s="223">
        <v>0</v>
      </c>
      <c r="R287" s="259">
        <v>0</v>
      </c>
      <c r="S287" s="222">
        <v>0</v>
      </c>
      <c r="T287" s="259">
        <v>0</v>
      </c>
      <c r="U287" s="258">
        <v>0</v>
      </c>
      <c r="V287" s="258">
        <v>0</v>
      </c>
      <c r="W287" s="238">
        <f>+Y287</f>
        <v>0</v>
      </c>
      <c r="X287" s="249" t="s">
        <v>1226</v>
      </c>
      <c r="Y287" s="181">
        <f>+AA287</f>
        <v>0</v>
      </c>
      <c r="Z287" s="426" t="s">
        <v>1226</v>
      </c>
      <c r="AA287" s="181">
        <v>0</v>
      </c>
      <c r="AB287" s="185" t="s">
        <v>1226</v>
      </c>
      <c r="AC287" s="437">
        <v>0</v>
      </c>
      <c r="AD287" s="452">
        <v>0</v>
      </c>
      <c r="AE287" s="164">
        <v>0</v>
      </c>
      <c r="AF287" s="166" t="s">
        <v>1226</v>
      </c>
      <c r="AG287" s="223">
        <v>0</v>
      </c>
      <c r="AH287" s="259">
        <v>0</v>
      </c>
      <c r="AI287" s="181">
        <f t="shared" si="109"/>
        <v>0</v>
      </c>
      <c r="AJ287" s="426" t="s">
        <v>1226</v>
      </c>
      <c r="AK287" s="261">
        <v>42416</v>
      </c>
      <c r="AL287" s="222">
        <v>4</v>
      </c>
      <c r="AM287" s="223">
        <v>0</v>
      </c>
      <c r="AN287" s="181">
        <f>+AP287</f>
        <v>0</v>
      </c>
      <c r="AO287" s="426" t="s">
        <v>1226</v>
      </c>
      <c r="AP287" s="185">
        <f>+AR287</f>
        <v>0</v>
      </c>
      <c r="AQ287" s="426" t="s">
        <v>1226</v>
      </c>
      <c r="AR287" s="181">
        <f>+AT287</f>
        <v>0</v>
      </c>
      <c r="AS287" s="426" t="s">
        <v>1226</v>
      </c>
      <c r="AT287" s="226">
        <v>0</v>
      </c>
      <c r="AU287" s="227">
        <v>0</v>
      </c>
      <c r="AV287" s="226">
        <v>0</v>
      </c>
      <c r="AW287" s="227">
        <v>0</v>
      </c>
      <c r="AX287" s="392">
        <v>0</v>
      </c>
      <c r="AY287" s="166" t="s">
        <v>1226</v>
      </c>
      <c r="AZ287" s="392">
        <v>0</v>
      </c>
      <c r="BA287" s="166" t="s">
        <v>1226</v>
      </c>
      <c r="BB287" s="392">
        <v>0</v>
      </c>
      <c r="BC287" s="239" t="s">
        <v>1226</v>
      </c>
      <c r="BD287" s="392">
        <v>0</v>
      </c>
      <c r="BE287" s="166" t="s">
        <v>1226</v>
      </c>
      <c r="BF287" s="164">
        <v>0</v>
      </c>
      <c r="BG287" s="164" t="s">
        <v>1226</v>
      </c>
      <c r="BH287" s="392">
        <v>0</v>
      </c>
      <c r="BI287" s="166" t="s">
        <v>1226</v>
      </c>
      <c r="BJ287" s="164">
        <v>0</v>
      </c>
      <c r="BK287" s="239" t="s">
        <v>1226</v>
      </c>
      <c r="BL287" s="392">
        <f t="shared" si="106"/>
        <v>0</v>
      </c>
      <c r="BM287" s="239" t="s">
        <v>1226</v>
      </c>
      <c r="BN287" s="392">
        <v>0</v>
      </c>
      <c r="BO287" s="166" t="s">
        <v>1226</v>
      </c>
      <c r="BP287" s="249"/>
      <c r="BQ287" s="239"/>
      <c r="BR287" s="249"/>
      <c r="BS287" s="239"/>
      <c r="BT287" s="262"/>
      <c r="BU287" s="245"/>
      <c r="BV287" s="246"/>
      <c r="BW287" s="245"/>
      <c r="BX287" s="245"/>
      <c r="BY287" s="245"/>
      <c r="BZ287" s="246"/>
      <c r="CA287" s="245"/>
      <c r="CB287" s="246"/>
      <c r="CC287" s="245"/>
      <c r="CD287" s="246"/>
      <c r="CE287" s="245"/>
      <c r="CF287" s="246"/>
      <c r="CG287" s="245"/>
      <c r="CH287" s="246"/>
      <c r="CI287" s="247" t="s">
        <v>150</v>
      </c>
      <c r="CJ287" s="235" t="s">
        <v>553</v>
      </c>
      <c r="CK287" s="235"/>
      <c r="CM287" s="237">
        <f t="shared" si="107"/>
        <v>0</v>
      </c>
    </row>
    <row r="288" spans="1:91" ht="16.5">
      <c r="A288" t="s">
        <v>2617</v>
      </c>
      <c r="B288" s="61" t="s">
        <v>1592</v>
      </c>
      <c r="D288" s="71" t="s">
        <v>870</v>
      </c>
      <c r="E288" s="213" t="s">
        <v>819</v>
      </c>
      <c r="G288" s="213" t="s">
        <v>864</v>
      </c>
      <c r="H288" s="390" t="s">
        <v>1186</v>
      </c>
      <c r="I288" s="223">
        <v>0</v>
      </c>
      <c r="J288" s="224">
        <v>0</v>
      </c>
      <c r="K288" s="252">
        <f>+M288</f>
        <v>0</v>
      </c>
      <c r="L288" s="423" t="s">
        <v>1226</v>
      </c>
      <c r="M288" s="185">
        <f t="shared" si="108"/>
        <v>0</v>
      </c>
      <c r="N288" s="426">
        <f>+P288</f>
        <v>8</v>
      </c>
      <c r="O288" s="304">
        <v>0</v>
      </c>
      <c r="P288" s="298">
        <v>8</v>
      </c>
      <c r="Q288" s="222">
        <v>0</v>
      </c>
      <c r="R288" s="259">
        <v>6</v>
      </c>
      <c r="S288" s="223">
        <v>0</v>
      </c>
      <c r="T288" s="311">
        <v>7</v>
      </c>
      <c r="U288" s="274">
        <v>0</v>
      </c>
      <c r="V288" s="311">
        <v>5</v>
      </c>
      <c r="W288" s="251" t="s">
        <v>1226</v>
      </c>
      <c r="X288" s="431">
        <f>+V288</f>
        <v>5</v>
      </c>
      <c r="Y288" s="181" t="s">
        <v>1226</v>
      </c>
      <c r="Z288" s="426">
        <f>+X288</f>
        <v>5</v>
      </c>
      <c r="AA288" s="181" t="s">
        <v>1226</v>
      </c>
      <c r="AB288" s="185">
        <f>+Z288</f>
        <v>5</v>
      </c>
      <c r="AC288" s="439">
        <v>0</v>
      </c>
      <c r="AD288" s="440">
        <v>3</v>
      </c>
      <c r="AE288" s="185" t="s">
        <v>1226</v>
      </c>
      <c r="AF288" s="426">
        <f>+AH288</f>
        <v>1</v>
      </c>
      <c r="AG288" s="223">
        <v>0</v>
      </c>
      <c r="AH288" s="224">
        <v>1</v>
      </c>
      <c r="AI288" s="181" t="s">
        <v>1226</v>
      </c>
      <c r="AJ288" s="21">
        <v>1</v>
      </c>
      <c r="AK288" s="261" t="s">
        <v>1002</v>
      </c>
      <c r="AL288" s="222">
        <v>0</v>
      </c>
      <c r="AM288" s="223">
        <v>1</v>
      </c>
      <c r="AN288" s="181" t="s">
        <v>1226</v>
      </c>
      <c r="AO288" s="426">
        <f>+AQ288</f>
        <v>1</v>
      </c>
      <c r="AP288" s="185" t="s">
        <v>1226</v>
      </c>
      <c r="AQ288" s="426">
        <f>+AS288</f>
        <v>1</v>
      </c>
      <c r="AR288" s="185" t="str">
        <f t="shared" ref="AR288:AR298" si="110">+AP288</f>
        <v>nd</v>
      </c>
      <c r="AS288" s="426">
        <f>+AU288</f>
        <v>1</v>
      </c>
      <c r="AT288" s="226">
        <v>0</v>
      </c>
      <c r="AU288" s="227">
        <v>1</v>
      </c>
      <c r="AV288" s="226">
        <v>0</v>
      </c>
      <c r="AW288" s="241">
        <v>5</v>
      </c>
      <c r="AX288" s="392">
        <v>0</v>
      </c>
      <c r="AY288" s="166" t="s">
        <v>1226</v>
      </c>
      <c r="AZ288" s="392">
        <v>0</v>
      </c>
      <c r="BA288" s="166" t="s">
        <v>1226</v>
      </c>
      <c r="BB288" s="392">
        <v>0</v>
      </c>
      <c r="BC288" s="239" t="s">
        <v>1226</v>
      </c>
      <c r="BD288" s="392">
        <v>0</v>
      </c>
      <c r="BE288" s="166" t="s">
        <v>1226</v>
      </c>
      <c r="BF288" s="164">
        <v>0</v>
      </c>
      <c r="BG288" s="164" t="s">
        <v>1226</v>
      </c>
      <c r="BH288" s="392">
        <v>0</v>
      </c>
      <c r="BI288" s="166" t="s">
        <v>1226</v>
      </c>
      <c r="BJ288" s="164">
        <v>0</v>
      </c>
      <c r="BK288" s="239" t="s">
        <v>1226</v>
      </c>
      <c r="BL288" s="392">
        <f t="shared" si="106"/>
        <v>0</v>
      </c>
      <c r="BM288" s="239" t="s">
        <v>1226</v>
      </c>
      <c r="BN288" s="392">
        <v>0</v>
      </c>
      <c r="BO288" s="166" t="s">
        <v>1226</v>
      </c>
      <c r="BP288" s="249"/>
      <c r="BQ288" s="239"/>
      <c r="BR288" s="249"/>
      <c r="BS288" s="239"/>
      <c r="BT288" s="262" t="s">
        <v>941</v>
      </c>
      <c r="BU288" s="245"/>
      <c r="BV288" s="246"/>
      <c r="BW288" s="245"/>
      <c r="BX288" s="245"/>
      <c r="BY288" s="245"/>
      <c r="BZ288" s="246"/>
      <c r="CA288" s="245"/>
      <c r="CB288" s="246"/>
      <c r="CC288" s="245"/>
      <c r="CD288" s="246"/>
      <c r="CE288" s="245"/>
      <c r="CF288" s="246"/>
      <c r="CG288" s="245"/>
      <c r="CH288" s="246"/>
      <c r="CI288" s="247" t="s">
        <v>150</v>
      </c>
      <c r="CJ288" s="235" t="s">
        <v>552</v>
      </c>
      <c r="CK288" s="235"/>
      <c r="CM288" s="237">
        <f t="shared" si="107"/>
        <v>8</v>
      </c>
    </row>
    <row r="289" spans="1:91" ht="16.5">
      <c r="A289" t="s">
        <v>2617</v>
      </c>
      <c r="B289" s="213">
        <v>10074</v>
      </c>
      <c r="D289" s="71" t="s">
        <v>870</v>
      </c>
      <c r="E289" s="213" t="s">
        <v>819</v>
      </c>
      <c r="G289" s="213" t="s">
        <v>864</v>
      </c>
      <c r="H289" s="390" t="s">
        <v>1810</v>
      </c>
      <c r="I289" s="223">
        <v>1</v>
      </c>
      <c r="J289" s="223">
        <v>0</v>
      </c>
      <c r="K289" s="181">
        <f>+I289</f>
        <v>1</v>
      </c>
      <c r="L289" s="185" t="s">
        <v>1226</v>
      </c>
      <c r="M289" s="181">
        <f t="shared" si="108"/>
        <v>9</v>
      </c>
      <c r="N289" s="426" t="s">
        <v>1226</v>
      </c>
      <c r="O289" s="223">
        <v>9</v>
      </c>
      <c r="P289" s="224">
        <v>0</v>
      </c>
      <c r="Q289" s="223">
        <v>10</v>
      </c>
      <c r="R289" s="224">
        <v>0</v>
      </c>
      <c r="S289" s="222">
        <v>13</v>
      </c>
      <c r="T289" s="311">
        <v>0</v>
      </c>
      <c r="U289" s="280">
        <v>11</v>
      </c>
      <c r="V289" s="280">
        <v>0</v>
      </c>
      <c r="W289" s="701">
        <f>+Y289</f>
        <v>14</v>
      </c>
      <c r="X289" s="426" t="s">
        <v>1226</v>
      </c>
      <c r="Y289" s="700">
        <f>+AA289</f>
        <v>14</v>
      </c>
      <c r="Z289" s="426" t="s">
        <v>1226</v>
      </c>
      <c r="AA289" s="700">
        <f>+AC289</f>
        <v>14</v>
      </c>
      <c r="AB289" s="185" t="s">
        <v>1226</v>
      </c>
      <c r="AC289" s="437">
        <v>14</v>
      </c>
      <c r="AD289" s="438">
        <v>0</v>
      </c>
      <c r="AE289" s="185">
        <f>+AC289</f>
        <v>14</v>
      </c>
      <c r="AF289" s="426" t="s">
        <v>1226</v>
      </c>
      <c r="AG289" s="223">
        <v>9</v>
      </c>
      <c r="AH289" s="224">
        <v>0</v>
      </c>
      <c r="AI289" s="181">
        <f t="shared" ref="AI289:AI292" si="111">+AG289</f>
        <v>9</v>
      </c>
      <c r="AJ289" s="426" t="s">
        <v>1226</v>
      </c>
      <c r="AK289" s="261"/>
      <c r="AL289" s="222">
        <v>6</v>
      </c>
      <c r="AM289" s="223">
        <v>0</v>
      </c>
      <c r="AN289" s="181">
        <f>+AL289</f>
        <v>6</v>
      </c>
      <c r="AO289" s="426" t="s">
        <v>1226</v>
      </c>
      <c r="AP289" s="185">
        <f>+AN289</f>
        <v>6</v>
      </c>
      <c r="AQ289" s="426" t="s">
        <v>1226</v>
      </c>
      <c r="AR289" s="185">
        <f t="shared" si="110"/>
        <v>6</v>
      </c>
      <c r="AS289" s="426" t="s">
        <v>1226</v>
      </c>
      <c r="AT289" s="226">
        <v>6</v>
      </c>
      <c r="AU289" s="227">
        <v>0</v>
      </c>
      <c r="AV289" s="226">
        <v>6</v>
      </c>
      <c r="AW289" s="227">
        <v>0</v>
      </c>
      <c r="AX289" s="392">
        <v>0</v>
      </c>
      <c r="AY289" s="166" t="s">
        <v>1226</v>
      </c>
      <c r="AZ289" s="392">
        <v>0</v>
      </c>
      <c r="BA289" s="166" t="s">
        <v>1226</v>
      </c>
      <c r="BB289" s="392">
        <v>0</v>
      </c>
      <c r="BC289" s="239" t="s">
        <v>1226</v>
      </c>
      <c r="BD289" s="392">
        <v>0</v>
      </c>
      <c r="BE289" s="166" t="s">
        <v>1226</v>
      </c>
      <c r="BF289" s="392">
        <v>0</v>
      </c>
      <c r="BG289" s="166" t="s">
        <v>1226</v>
      </c>
      <c r="BH289" s="392">
        <v>0</v>
      </c>
      <c r="BI289" s="166" t="s">
        <v>1226</v>
      </c>
      <c r="BJ289" s="392">
        <v>0</v>
      </c>
      <c r="BK289" s="239" t="s">
        <v>1226</v>
      </c>
      <c r="BL289" s="392">
        <f t="shared" si="106"/>
        <v>0</v>
      </c>
      <c r="BM289" s="239" t="s">
        <v>1226</v>
      </c>
      <c r="BN289" s="392">
        <v>0</v>
      </c>
      <c r="BO289" s="166" t="s">
        <v>1226</v>
      </c>
      <c r="BP289" s="249"/>
      <c r="BQ289" s="239"/>
      <c r="BR289" s="249"/>
      <c r="BS289" s="239"/>
      <c r="BT289" s="262"/>
      <c r="BU289" s="245"/>
      <c r="BV289" s="246"/>
      <c r="BW289" s="245"/>
      <c r="BX289" s="245"/>
      <c r="BY289" s="245"/>
      <c r="BZ289" s="246"/>
      <c r="CA289" s="245"/>
      <c r="CB289" s="246"/>
      <c r="CC289" s="245"/>
      <c r="CD289" s="246"/>
      <c r="CE289" s="245"/>
      <c r="CF289" s="246"/>
      <c r="CG289" s="245"/>
      <c r="CH289" s="246"/>
      <c r="CI289" s="247" t="s">
        <v>150</v>
      </c>
      <c r="CJ289" s="235" t="s">
        <v>398</v>
      </c>
      <c r="CK289" s="235"/>
      <c r="CM289" s="237">
        <f t="shared" si="107"/>
        <v>14</v>
      </c>
    </row>
    <row r="290" spans="1:91" ht="16.5">
      <c r="A290" t="s">
        <v>2617</v>
      </c>
      <c r="B290" s="213">
        <v>10068</v>
      </c>
      <c r="C290"/>
      <c r="D290" s="71" t="s">
        <v>870</v>
      </c>
      <c r="E290" s="213" t="s">
        <v>819</v>
      </c>
      <c r="G290" s="213" t="s">
        <v>864</v>
      </c>
      <c r="H290" s="390" t="s">
        <v>1811</v>
      </c>
      <c r="I290" s="223">
        <v>0</v>
      </c>
      <c r="J290" s="224">
        <v>0</v>
      </c>
      <c r="K290" s="185">
        <f>+M290</f>
        <v>1</v>
      </c>
      <c r="L290" s="426" t="s">
        <v>1226</v>
      </c>
      <c r="M290" s="185">
        <f t="shared" si="108"/>
        <v>1</v>
      </c>
      <c r="N290" s="426" t="s">
        <v>1226</v>
      </c>
      <c r="O290" s="223">
        <v>1</v>
      </c>
      <c r="P290" s="224">
        <v>0</v>
      </c>
      <c r="Q290" s="223">
        <v>0</v>
      </c>
      <c r="R290" s="224">
        <v>0</v>
      </c>
      <c r="S290" s="222">
        <v>1</v>
      </c>
      <c r="T290" s="311">
        <v>0</v>
      </c>
      <c r="U290" s="700">
        <f>+W290</f>
        <v>5</v>
      </c>
      <c r="V290" s="185" t="s">
        <v>1226</v>
      </c>
      <c r="W290" s="858">
        <f>+Y290</f>
        <v>5</v>
      </c>
      <c r="X290" s="426" t="s">
        <v>1226</v>
      </c>
      <c r="Y290" s="700">
        <f>+AA290</f>
        <v>5</v>
      </c>
      <c r="Z290" s="426" t="s">
        <v>1226</v>
      </c>
      <c r="AA290" s="700">
        <f>+AC290</f>
        <v>5</v>
      </c>
      <c r="AB290" s="185" t="s">
        <v>1226</v>
      </c>
      <c r="AC290" s="437">
        <v>5</v>
      </c>
      <c r="AD290" s="438">
        <v>0</v>
      </c>
      <c r="AE290" s="185">
        <f>+AG290</f>
        <v>10</v>
      </c>
      <c r="AF290" s="426" t="s">
        <v>1226</v>
      </c>
      <c r="AG290" s="222">
        <v>10</v>
      </c>
      <c r="AH290" s="224" t="s">
        <v>1008</v>
      </c>
      <c r="AI290" s="181">
        <f t="shared" si="111"/>
        <v>10</v>
      </c>
      <c r="AJ290" s="426" t="s">
        <v>1226</v>
      </c>
      <c r="AK290" s="261"/>
      <c r="AL290" s="222">
        <v>6</v>
      </c>
      <c r="AM290" s="224">
        <v>0</v>
      </c>
      <c r="AN290" s="181">
        <f>+AL290</f>
        <v>6</v>
      </c>
      <c r="AO290" s="426" t="s">
        <v>1226</v>
      </c>
      <c r="AP290" s="185">
        <f>+AN290</f>
        <v>6</v>
      </c>
      <c r="AQ290" s="426" t="s">
        <v>1226</v>
      </c>
      <c r="AR290" s="185">
        <f t="shared" si="110"/>
        <v>6</v>
      </c>
      <c r="AS290" s="426" t="s">
        <v>1226</v>
      </c>
      <c r="AT290" s="226">
        <v>12</v>
      </c>
      <c r="AU290" s="227">
        <v>0</v>
      </c>
      <c r="AV290" s="305">
        <v>20</v>
      </c>
      <c r="AW290" s="227">
        <v>0</v>
      </c>
      <c r="AX290" s="392">
        <v>0</v>
      </c>
      <c r="AY290" s="166" t="s">
        <v>1226</v>
      </c>
      <c r="AZ290" s="392">
        <v>0</v>
      </c>
      <c r="BA290" s="166" t="s">
        <v>1226</v>
      </c>
      <c r="BB290" s="392">
        <v>0</v>
      </c>
      <c r="BC290" s="239" t="s">
        <v>1226</v>
      </c>
      <c r="BD290" s="392">
        <v>0</v>
      </c>
      <c r="BE290" s="166" t="s">
        <v>1226</v>
      </c>
      <c r="BF290" s="392">
        <v>0</v>
      </c>
      <c r="BG290" s="166" t="s">
        <v>1226</v>
      </c>
      <c r="BH290" s="392">
        <v>0</v>
      </c>
      <c r="BI290" s="166" t="s">
        <v>1226</v>
      </c>
      <c r="BJ290" s="392">
        <v>0</v>
      </c>
      <c r="BK290" s="239" t="s">
        <v>1226</v>
      </c>
      <c r="BL290" s="392">
        <f t="shared" si="106"/>
        <v>0</v>
      </c>
      <c r="BM290" s="239" t="s">
        <v>1226</v>
      </c>
      <c r="BN290" s="392">
        <v>0</v>
      </c>
      <c r="BO290" s="166" t="s">
        <v>1226</v>
      </c>
      <c r="BP290" s="249"/>
      <c r="BQ290" s="239"/>
      <c r="BR290" s="249"/>
      <c r="BS290" s="239"/>
      <c r="BT290" s="262" t="s">
        <v>348</v>
      </c>
      <c r="BU290" s="245"/>
      <c r="BV290" s="246"/>
      <c r="BW290" s="245"/>
      <c r="BX290" s="245"/>
      <c r="BY290" s="245"/>
      <c r="BZ290" s="246"/>
      <c r="CA290" s="245"/>
      <c r="CB290" s="246"/>
      <c r="CC290" s="245"/>
      <c r="CD290" s="246"/>
      <c r="CE290" s="245"/>
      <c r="CF290" s="246"/>
      <c r="CG290" s="245"/>
      <c r="CH290" s="246"/>
      <c r="CI290" s="247" t="s">
        <v>150</v>
      </c>
      <c r="CJ290" s="235" t="s">
        <v>398</v>
      </c>
      <c r="CK290" s="235"/>
      <c r="CM290" s="237">
        <f t="shared" si="107"/>
        <v>10</v>
      </c>
    </row>
    <row r="291" spans="1:91" ht="16.5">
      <c r="A291" t="s">
        <v>2617</v>
      </c>
      <c r="B291" s="213">
        <v>10068</v>
      </c>
      <c r="C291"/>
      <c r="D291" s="71" t="s">
        <v>870</v>
      </c>
      <c r="E291" s="213" t="s">
        <v>819</v>
      </c>
      <c r="G291" s="213" t="s">
        <v>864</v>
      </c>
      <c r="H291" s="390" t="s">
        <v>1812</v>
      </c>
      <c r="I291" s="223">
        <v>0</v>
      </c>
      <c r="J291" s="223">
        <v>0</v>
      </c>
      <c r="K291" s="392">
        <f>+M291</f>
        <v>0</v>
      </c>
      <c r="L291" s="164" t="s">
        <v>1226</v>
      </c>
      <c r="M291" s="392">
        <f t="shared" si="108"/>
        <v>0</v>
      </c>
      <c r="N291" s="166" t="s">
        <v>1226</v>
      </c>
      <c r="O291" s="223">
        <v>0</v>
      </c>
      <c r="P291" s="224">
        <v>0</v>
      </c>
      <c r="Q291" s="223">
        <v>0</v>
      </c>
      <c r="R291" s="224">
        <v>0</v>
      </c>
      <c r="S291" s="222">
        <v>0</v>
      </c>
      <c r="T291" s="311">
        <v>0</v>
      </c>
      <c r="U291" s="700">
        <f>+W291</f>
        <v>8</v>
      </c>
      <c r="V291" s="185" t="s">
        <v>1226</v>
      </c>
      <c r="W291" s="701">
        <f>+Y291</f>
        <v>8</v>
      </c>
      <c r="X291" s="426" t="s">
        <v>1226</v>
      </c>
      <c r="Y291" s="701">
        <f>+AA291</f>
        <v>8</v>
      </c>
      <c r="Z291" s="426" t="s">
        <v>1226</v>
      </c>
      <c r="AA291" s="278">
        <v>8</v>
      </c>
      <c r="AB291" s="274" t="s">
        <v>1007</v>
      </c>
      <c r="AC291" s="437">
        <v>8</v>
      </c>
      <c r="AD291" s="438">
        <v>0</v>
      </c>
      <c r="AE291" s="274">
        <v>6</v>
      </c>
      <c r="AF291" s="279">
        <v>0</v>
      </c>
      <c r="AG291" s="223">
        <v>0</v>
      </c>
      <c r="AH291" s="224">
        <v>0</v>
      </c>
      <c r="AI291" s="181">
        <f t="shared" si="111"/>
        <v>0</v>
      </c>
      <c r="AJ291" s="239" t="s">
        <v>1226</v>
      </c>
      <c r="AK291" s="261"/>
      <c r="AL291" s="222">
        <v>4</v>
      </c>
      <c r="AM291" s="224">
        <v>0</v>
      </c>
      <c r="AN291" s="181">
        <f>+AL291</f>
        <v>4</v>
      </c>
      <c r="AO291" s="426" t="s">
        <v>1226</v>
      </c>
      <c r="AP291" s="185">
        <f>+AN291</f>
        <v>4</v>
      </c>
      <c r="AQ291" s="426" t="s">
        <v>1226</v>
      </c>
      <c r="AR291" s="185">
        <f t="shared" si="110"/>
        <v>4</v>
      </c>
      <c r="AS291" s="426" t="s">
        <v>1226</v>
      </c>
      <c r="AT291" s="226">
        <v>0</v>
      </c>
      <c r="AU291" s="227">
        <v>0</v>
      </c>
      <c r="AV291" s="226">
        <v>0</v>
      </c>
      <c r="AW291" s="227">
        <v>0</v>
      </c>
      <c r="AX291" s="392">
        <v>0</v>
      </c>
      <c r="AY291" s="166" t="s">
        <v>1226</v>
      </c>
      <c r="AZ291" s="392">
        <v>0</v>
      </c>
      <c r="BA291" s="166" t="s">
        <v>1226</v>
      </c>
      <c r="BB291" s="392">
        <v>0</v>
      </c>
      <c r="BC291" s="239" t="s">
        <v>1226</v>
      </c>
      <c r="BD291" s="392">
        <v>0</v>
      </c>
      <c r="BE291" s="166" t="s">
        <v>1226</v>
      </c>
      <c r="BF291" s="392">
        <v>0</v>
      </c>
      <c r="BG291" s="166" t="s">
        <v>1226</v>
      </c>
      <c r="BH291" s="392">
        <v>0</v>
      </c>
      <c r="BI291" s="166" t="s">
        <v>1226</v>
      </c>
      <c r="BJ291" s="392">
        <v>0</v>
      </c>
      <c r="BK291" s="239" t="s">
        <v>1226</v>
      </c>
      <c r="BL291" s="392">
        <f t="shared" si="106"/>
        <v>0</v>
      </c>
      <c r="BM291" s="239" t="s">
        <v>1226</v>
      </c>
      <c r="BN291" s="392">
        <v>0</v>
      </c>
      <c r="BO291" s="166" t="s">
        <v>1226</v>
      </c>
      <c r="BP291" s="249"/>
      <c r="BQ291" s="239"/>
      <c r="BR291" s="249"/>
      <c r="BS291" s="239"/>
      <c r="BT291" s="262"/>
      <c r="BU291" s="245"/>
      <c r="BV291" s="246"/>
      <c r="BW291" s="245"/>
      <c r="BX291" s="245"/>
      <c r="BY291" s="245"/>
      <c r="BZ291" s="246"/>
      <c r="CA291" s="245"/>
      <c r="CB291" s="246"/>
      <c r="CC291" s="245"/>
      <c r="CD291" s="246"/>
      <c r="CE291" s="245"/>
      <c r="CF291" s="246"/>
      <c r="CG291" s="245"/>
      <c r="CH291" s="246"/>
      <c r="CI291" s="247" t="s">
        <v>188</v>
      </c>
      <c r="CJ291" s="235" t="s">
        <v>398</v>
      </c>
      <c r="CK291" s="235"/>
      <c r="CM291" s="237">
        <f t="shared" si="107"/>
        <v>8</v>
      </c>
    </row>
    <row r="292" spans="1:91" ht="16.5">
      <c r="A292" t="s">
        <v>2617</v>
      </c>
      <c r="B292" s="61" t="s">
        <v>1610</v>
      </c>
      <c r="D292" s="71" t="s">
        <v>870</v>
      </c>
      <c r="E292" s="213" t="s">
        <v>819</v>
      </c>
      <c r="G292" s="213" t="s">
        <v>864</v>
      </c>
      <c r="H292" s="390" t="s">
        <v>1813</v>
      </c>
      <c r="I292" s="223">
        <v>0</v>
      </c>
      <c r="J292" s="258">
        <v>0</v>
      </c>
      <c r="K292" s="392">
        <f>+M292</f>
        <v>0</v>
      </c>
      <c r="L292" s="164" t="s">
        <v>1226</v>
      </c>
      <c r="M292" s="392">
        <f t="shared" si="108"/>
        <v>0</v>
      </c>
      <c r="N292" s="166" t="s">
        <v>1226</v>
      </c>
      <c r="O292" s="223">
        <v>0</v>
      </c>
      <c r="P292" s="259">
        <v>0</v>
      </c>
      <c r="Q292" s="223">
        <v>0</v>
      </c>
      <c r="R292" s="224">
        <v>0</v>
      </c>
      <c r="S292" s="222">
        <v>0</v>
      </c>
      <c r="T292" s="311">
        <v>0</v>
      </c>
      <c r="U292" s="274">
        <v>0</v>
      </c>
      <c r="V292" s="280">
        <v>0</v>
      </c>
      <c r="W292" s="780">
        <v>0</v>
      </c>
      <c r="X292" s="311">
        <v>0</v>
      </c>
      <c r="Y292" s="181">
        <f>+AA292</f>
        <v>0</v>
      </c>
      <c r="Z292" s="426" t="s">
        <v>1226</v>
      </c>
      <c r="AA292" s="181">
        <v>0</v>
      </c>
      <c r="AB292" s="185" t="s">
        <v>1226</v>
      </c>
      <c r="AC292" s="437">
        <v>0</v>
      </c>
      <c r="AD292" s="438">
        <v>0</v>
      </c>
      <c r="AE292" s="185">
        <v>0</v>
      </c>
      <c r="AF292" s="426" t="s">
        <v>1226</v>
      </c>
      <c r="AG292" s="223">
        <v>0</v>
      </c>
      <c r="AH292" s="224">
        <v>0</v>
      </c>
      <c r="AI292" s="181">
        <f t="shared" si="111"/>
        <v>0</v>
      </c>
      <c r="AJ292" s="239" t="s">
        <v>1226</v>
      </c>
      <c r="AK292" s="261"/>
      <c r="AL292" s="222">
        <v>7</v>
      </c>
      <c r="AM292" s="224">
        <v>0</v>
      </c>
      <c r="AN292" s="185">
        <f>+AL292</f>
        <v>7</v>
      </c>
      <c r="AO292" s="426" t="s">
        <v>1226</v>
      </c>
      <c r="AP292" s="185">
        <f>+AN292</f>
        <v>7</v>
      </c>
      <c r="AQ292" s="426" t="s">
        <v>1226</v>
      </c>
      <c r="AR292" s="185">
        <f t="shared" si="110"/>
        <v>7</v>
      </c>
      <c r="AS292" s="426" t="s">
        <v>1226</v>
      </c>
      <c r="AT292" s="305">
        <v>13</v>
      </c>
      <c r="AU292" s="227">
        <v>0</v>
      </c>
      <c r="AV292" s="226">
        <v>5</v>
      </c>
      <c r="AW292" s="227">
        <v>0</v>
      </c>
      <c r="AX292" s="392">
        <v>0</v>
      </c>
      <c r="AY292" s="166" t="s">
        <v>1226</v>
      </c>
      <c r="AZ292" s="392">
        <v>0</v>
      </c>
      <c r="BA292" s="166" t="s">
        <v>1226</v>
      </c>
      <c r="BB292" s="392">
        <v>0</v>
      </c>
      <c r="BC292" s="239" t="s">
        <v>1226</v>
      </c>
      <c r="BD292" s="392">
        <v>0</v>
      </c>
      <c r="BE292" s="166" t="s">
        <v>1226</v>
      </c>
      <c r="BF292" s="392">
        <v>0</v>
      </c>
      <c r="BG292" s="166" t="s">
        <v>1226</v>
      </c>
      <c r="BH292" s="392">
        <v>0</v>
      </c>
      <c r="BI292" s="166" t="s">
        <v>1226</v>
      </c>
      <c r="BJ292" s="392">
        <v>0</v>
      </c>
      <c r="BK292" s="239" t="s">
        <v>1226</v>
      </c>
      <c r="BL292" s="392">
        <f t="shared" si="106"/>
        <v>0</v>
      </c>
      <c r="BM292" s="239" t="s">
        <v>1226</v>
      </c>
      <c r="BN292" s="392">
        <v>0</v>
      </c>
      <c r="BO292" s="166" t="s">
        <v>1226</v>
      </c>
      <c r="BP292" s="249"/>
      <c r="BQ292" s="239"/>
      <c r="BR292" s="249"/>
      <c r="BS292" s="239"/>
      <c r="BT292" s="244" t="s">
        <v>348</v>
      </c>
      <c r="BU292" s="245"/>
      <c r="BV292" s="246"/>
      <c r="BW292" s="245"/>
      <c r="BX292" s="245"/>
      <c r="BY292" s="245"/>
      <c r="BZ292" s="246"/>
      <c r="CA292" s="245"/>
      <c r="CB292" s="246"/>
      <c r="CC292" s="245"/>
      <c r="CD292" s="246"/>
      <c r="CE292" s="245"/>
      <c r="CF292" s="246"/>
      <c r="CG292" s="245"/>
      <c r="CH292" s="246"/>
      <c r="CI292" s="247" t="s">
        <v>153</v>
      </c>
      <c r="CJ292" s="235"/>
      <c r="CK292" s="235"/>
      <c r="CM292" s="237">
        <f t="shared" si="107"/>
        <v>0</v>
      </c>
    </row>
    <row r="293" spans="1:91" ht="16.5">
      <c r="A293" t="s">
        <v>2617</v>
      </c>
      <c r="B293" s="61"/>
      <c r="D293" s="71" t="s">
        <v>870</v>
      </c>
      <c r="E293" s="213" t="s">
        <v>819</v>
      </c>
      <c r="G293" s="213" t="s">
        <v>864</v>
      </c>
      <c r="H293" s="390" t="s">
        <v>2669</v>
      </c>
      <c r="I293" s="223"/>
      <c r="J293" s="258"/>
      <c r="K293" s="392"/>
      <c r="L293" s="164"/>
      <c r="M293" s="392"/>
      <c r="N293" s="166"/>
      <c r="O293" s="223"/>
      <c r="P293" s="259"/>
      <c r="Q293" s="223"/>
      <c r="R293" s="224"/>
      <c r="S293" s="222"/>
      <c r="T293" s="311"/>
      <c r="U293" s="274"/>
      <c r="V293" s="280"/>
      <c r="W293" s="780"/>
      <c r="X293" s="311"/>
      <c r="Y293" s="181"/>
      <c r="Z293" s="426"/>
      <c r="AA293" s="181"/>
      <c r="AB293" s="185"/>
      <c r="AC293" s="437"/>
      <c r="AD293" s="438"/>
      <c r="AE293" s="185"/>
      <c r="AF293" s="426"/>
      <c r="AG293" s="223"/>
      <c r="AH293" s="224"/>
      <c r="AI293" s="181"/>
      <c r="AJ293" s="239"/>
      <c r="AK293" s="261"/>
      <c r="AL293" s="222"/>
      <c r="AM293" s="224"/>
      <c r="AN293" s="185"/>
      <c r="AO293" s="426"/>
      <c r="AP293" s="185"/>
      <c r="AQ293" s="426"/>
      <c r="AR293" s="185"/>
      <c r="AS293" s="426"/>
      <c r="AT293" s="305"/>
      <c r="AU293" s="227"/>
      <c r="AV293" s="226"/>
      <c r="AW293" s="227"/>
      <c r="AX293" s="392"/>
      <c r="AY293" s="166"/>
      <c r="AZ293" s="392"/>
      <c r="BA293" s="166"/>
      <c r="BB293" s="392"/>
      <c r="BC293" s="239"/>
      <c r="BD293" s="392"/>
      <c r="BE293" s="166"/>
      <c r="BF293" s="392"/>
      <c r="BG293" s="166"/>
      <c r="BH293" s="392"/>
      <c r="BI293" s="166"/>
      <c r="BJ293" s="392"/>
      <c r="BK293" s="239"/>
      <c r="BL293" s="392"/>
      <c r="BM293" s="239"/>
      <c r="BN293" s="392"/>
      <c r="BO293" s="166"/>
      <c r="BP293" s="249"/>
      <c r="BQ293" s="239"/>
      <c r="BR293" s="249"/>
      <c r="BS293" s="239"/>
      <c r="BT293" s="244"/>
      <c r="BU293" s="245"/>
      <c r="BV293" s="246"/>
      <c r="BW293" s="245"/>
      <c r="BX293" s="245"/>
      <c r="BY293" s="245"/>
      <c r="BZ293" s="246"/>
      <c r="CA293" s="245"/>
      <c r="CB293" s="246"/>
      <c r="CC293" s="245"/>
      <c r="CD293" s="246"/>
      <c r="CE293" s="245"/>
      <c r="CF293" s="246"/>
      <c r="CG293" s="245"/>
      <c r="CH293" s="246"/>
      <c r="CI293" s="247"/>
      <c r="CJ293" s="235"/>
      <c r="CK293" s="235"/>
      <c r="CM293" s="237"/>
    </row>
    <row r="294" spans="1:91" ht="16.5">
      <c r="A294" t="s">
        <v>2617</v>
      </c>
      <c r="B294" s="213">
        <v>0</v>
      </c>
      <c r="D294" s="71" t="s">
        <v>870</v>
      </c>
      <c r="E294" s="213" t="s">
        <v>819</v>
      </c>
      <c r="G294" s="213" t="s">
        <v>864</v>
      </c>
      <c r="H294" s="390" t="s">
        <v>1814</v>
      </c>
      <c r="I294" s="223">
        <v>0</v>
      </c>
      <c r="J294" s="223">
        <v>0</v>
      </c>
      <c r="K294" s="222">
        <v>0</v>
      </c>
      <c r="L294" s="258">
        <v>0</v>
      </c>
      <c r="M294" s="392">
        <f t="shared" si="108"/>
        <v>0</v>
      </c>
      <c r="N294" s="166" t="s">
        <v>1226</v>
      </c>
      <c r="O294" s="223">
        <v>0</v>
      </c>
      <c r="P294" s="259">
        <v>0</v>
      </c>
      <c r="Q294" s="223">
        <v>0</v>
      </c>
      <c r="R294" s="224">
        <v>0</v>
      </c>
      <c r="S294" s="222">
        <v>0</v>
      </c>
      <c r="T294" s="311">
        <v>0</v>
      </c>
      <c r="U294" s="274">
        <v>0</v>
      </c>
      <c r="V294" s="280">
        <v>0</v>
      </c>
      <c r="W294" s="278">
        <v>0</v>
      </c>
      <c r="X294" s="311">
        <v>0</v>
      </c>
      <c r="Y294" s="780">
        <v>3</v>
      </c>
      <c r="Z294" s="311">
        <v>0</v>
      </c>
      <c r="AA294" s="780">
        <v>4</v>
      </c>
      <c r="AB294" s="280">
        <v>0</v>
      </c>
      <c r="AC294" s="437">
        <v>7</v>
      </c>
      <c r="AD294" s="438">
        <v>0</v>
      </c>
      <c r="AE294" s="223">
        <v>2</v>
      </c>
      <c r="AF294" s="224">
        <v>0</v>
      </c>
      <c r="AG294" s="223">
        <v>2</v>
      </c>
      <c r="AH294" s="224">
        <v>0</v>
      </c>
      <c r="AI294" s="222">
        <v>1</v>
      </c>
      <c r="AJ294" s="224">
        <v>0</v>
      </c>
      <c r="AK294" s="243"/>
      <c r="AL294" s="222">
        <v>3</v>
      </c>
      <c r="AM294" s="224">
        <v>0</v>
      </c>
      <c r="AN294" s="274">
        <v>3</v>
      </c>
      <c r="AO294" s="279">
        <v>0</v>
      </c>
      <c r="AP294" s="274">
        <v>1</v>
      </c>
      <c r="AQ294" s="279">
        <v>0</v>
      </c>
      <c r="AR294" s="185">
        <f t="shared" si="110"/>
        <v>1</v>
      </c>
      <c r="AS294" s="426" t="s">
        <v>1226</v>
      </c>
      <c r="AT294" s="226">
        <v>1</v>
      </c>
      <c r="AU294" s="227">
        <v>0</v>
      </c>
      <c r="AV294" s="305">
        <v>4</v>
      </c>
      <c r="AW294" s="227">
        <v>0</v>
      </c>
      <c r="AX294" s="392">
        <f>+AZ294</f>
        <v>1</v>
      </c>
      <c r="AY294" s="166" t="s">
        <v>1226</v>
      </c>
      <c r="AZ294" s="392">
        <f>+BB294</f>
        <v>1</v>
      </c>
      <c r="BA294" s="166" t="s">
        <v>1226</v>
      </c>
      <c r="BB294" s="392">
        <f>+BD294</f>
        <v>1</v>
      </c>
      <c r="BC294" s="239" t="s">
        <v>1226</v>
      </c>
      <c r="BD294" s="392">
        <f>+BF294</f>
        <v>1</v>
      </c>
      <c r="BE294" s="239" t="s">
        <v>1226</v>
      </c>
      <c r="BF294" s="341">
        <v>1</v>
      </c>
      <c r="BG294" s="227">
        <v>0</v>
      </c>
      <c r="BH294" s="392">
        <f t="shared" ref="BH294:BH295" si="112">+BF294</f>
        <v>1</v>
      </c>
      <c r="BI294" s="239" t="s">
        <v>1226</v>
      </c>
      <c r="BJ294" s="341">
        <v>2</v>
      </c>
      <c r="BK294" s="227">
        <v>0</v>
      </c>
      <c r="BL294" s="392">
        <f t="shared" si="106"/>
        <v>2</v>
      </c>
      <c r="BM294" s="239" t="s">
        <v>1226</v>
      </c>
      <c r="BN294" s="341">
        <v>2</v>
      </c>
      <c r="BO294" s="227">
        <v>0</v>
      </c>
      <c r="BP294" s="226"/>
      <c r="BQ294" s="227"/>
      <c r="BR294" s="226"/>
      <c r="BS294" s="227"/>
      <c r="BT294" s="244" t="s">
        <v>348</v>
      </c>
      <c r="BU294" s="245"/>
      <c r="BV294" s="246"/>
      <c r="BW294" s="245"/>
      <c r="BX294" s="245"/>
      <c r="BY294" s="245"/>
      <c r="BZ294" s="246"/>
      <c r="CA294" s="245"/>
      <c r="CB294" s="246"/>
      <c r="CC294" s="245"/>
      <c r="CD294" s="246"/>
      <c r="CE294" s="245">
        <v>2</v>
      </c>
      <c r="CF294" s="246"/>
      <c r="CG294" s="245"/>
      <c r="CH294" s="246"/>
      <c r="CI294" s="247" t="s">
        <v>371</v>
      </c>
      <c r="CJ294" s="235" t="s">
        <v>401</v>
      </c>
      <c r="CK294" s="235"/>
      <c r="CM294" s="237">
        <f t="shared" si="107"/>
        <v>7</v>
      </c>
    </row>
    <row r="295" spans="1:91" ht="16.5">
      <c r="A295" t="s">
        <v>2617</v>
      </c>
      <c r="B295" s="213">
        <v>0</v>
      </c>
      <c r="D295" s="71" t="s">
        <v>870</v>
      </c>
      <c r="E295" s="213" t="s">
        <v>819</v>
      </c>
      <c r="G295" s="213" t="s">
        <v>864</v>
      </c>
      <c r="H295" s="390" t="s">
        <v>1815</v>
      </c>
      <c r="I295" s="223">
        <v>0</v>
      </c>
      <c r="J295" s="223">
        <v>0</v>
      </c>
      <c r="K295" s="222">
        <v>0</v>
      </c>
      <c r="L295" s="259">
        <v>0</v>
      </c>
      <c r="M295" s="392">
        <f t="shared" si="108"/>
        <v>0</v>
      </c>
      <c r="N295" s="166" t="s">
        <v>1226</v>
      </c>
      <c r="O295" s="223">
        <v>0</v>
      </c>
      <c r="P295" s="259">
        <v>0</v>
      </c>
      <c r="Q295" s="223">
        <v>0</v>
      </c>
      <c r="R295" s="224">
        <v>0</v>
      </c>
      <c r="S295" s="222">
        <v>0</v>
      </c>
      <c r="T295" s="311">
        <v>0</v>
      </c>
      <c r="U295" s="274">
        <v>0</v>
      </c>
      <c r="V295" s="280">
        <v>0</v>
      </c>
      <c r="W295" s="780">
        <v>0</v>
      </c>
      <c r="X295" s="311">
        <v>0</v>
      </c>
      <c r="Y295" s="780">
        <v>0</v>
      </c>
      <c r="Z295" s="311">
        <v>0</v>
      </c>
      <c r="AA295" s="780">
        <v>0</v>
      </c>
      <c r="AB295" s="280">
        <v>0</v>
      </c>
      <c r="AC295" s="437">
        <v>0</v>
      </c>
      <c r="AD295" s="438">
        <v>0</v>
      </c>
      <c r="AE295" s="223">
        <v>0</v>
      </c>
      <c r="AF295" s="224">
        <v>0</v>
      </c>
      <c r="AG295" s="223">
        <v>0</v>
      </c>
      <c r="AH295" s="224">
        <v>0</v>
      </c>
      <c r="AI295" s="222">
        <v>0</v>
      </c>
      <c r="AJ295" s="224">
        <v>0</v>
      </c>
      <c r="AK295" s="243"/>
      <c r="AL295" s="222">
        <v>0</v>
      </c>
      <c r="AM295" s="224">
        <v>0</v>
      </c>
      <c r="AN295" s="278">
        <v>0</v>
      </c>
      <c r="AO295" s="279">
        <v>0</v>
      </c>
      <c r="AP295" s="274">
        <v>0</v>
      </c>
      <c r="AQ295" s="279">
        <v>0</v>
      </c>
      <c r="AR295" s="185">
        <f t="shared" si="110"/>
        <v>0</v>
      </c>
      <c r="AS295" s="426" t="s">
        <v>1226</v>
      </c>
      <c r="AT295" s="951">
        <v>2</v>
      </c>
      <c r="AU295" s="227">
        <v>0</v>
      </c>
      <c r="AV295" s="226">
        <v>2</v>
      </c>
      <c r="AW295" s="227">
        <v>0</v>
      </c>
      <c r="AX295" s="392">
        <f>+AZ295</f>
        <v>2</v>
      </c>
      <c r="AY295" s="166" t="s">
        <v>1226</v>
      </c>
      <c r="AZ295" s="392">
        <f>+BB295</f>
        <v>2</v>
      </c>
      <c r="BA295" s="166" t="s">
        <v>1226</v>
      </c>
      <c r="BB295" s="392">
        <f>+BD295</f>
        <v>2</v>
      </c>
      <c r="BC295" s="239" t="s">
        <v>1226</v>
      </c>
      <c r="BD295" s="392">
        <f>+BF295</f>
        <v>2</v>
      </c>
      <c r="BE295" s="239" t="s">
        <v>1226</v>
      </c>
      <c r="BF295" s="341">
        <v>2</v>
      </c>
      <c r="BG295" s="227">
        <v>1</v>
      </c>
      <c r="BH295" s="392">
        <f t="shared" si="112"/>
        <v>2</v>
      </c>
      <c r="BI295" s="239">
        <f>+BG295</f>
        <v>1</v>
      </c>
      <c r="BJ295" s="341">
        <v>2</v>
      </c>
      <c r="BK295" s="227">
        <v>1</v>
      </c>
      <c r="BL295" s="392">
        <f t="shared" si="106"/>
        <v>2</v>
      </c>
      <c r="BM295" s="239">
        <f>+BK295</f>
        <v>1</v>
      </c>
      <c r="BN295" s="341">
        <v>0</v>
      </c>
      <c r="BO295" s="227">
        <v>0</v>
      </c>
      <c r="BP295" s="226"/>
      <c r="BQ295" s="227"/>
      <c r="BR295" s="226"/>
      <c r="BS295" s="227"/>
      <c r="BT295" s="244" t="s">
        <v>348</v>
      </c>
      <c r="BU295" s="245"/>
      <c r="BV295" s="246"/>
      <c r="BW295" s="245"/>
      <c r="BX295" s="245"/>
      <c r="BY295" s="245"/>
      <c r="BZ295" s="246"/>
      <c r="CA295" s="245"/>
      <c r="CB295" s="246"/>
      <c r="CC295" s="245"/>
      <c r="CD295" s="246"/>
      <c r="CE295" s="245"/>
      <c r="CF295" s="246"/>
      <c r="CG295" s="245"/>
      <c r="CH295" s="246"/>
      <c r="CI295" s="247"/>
      <c r="CJ295" s="235"/>
      <c r="CK295" s="235"/>
      <c r="CM295" s="237">
        <f t="shared" si="107"/>
        <v>0</v>
      </c>
    </row>
    <row r="296" spans="1:91" ht="16.5">
      <c r="A296" t="s">
        <v>2617</v>
      </c>
      <c r="B296" s="51">
        <v>10226</v>
      </c>
      <c r="D296" s="71" t="s">
        <v>870</v>
      </c>
      <c r="E296" s="213" t="s">
        <v>819</v>
      </c>
      <c r="G296" s="213" t="s">
        <v>864</v>
      </c>
      <c r="H296" s="390" t="s">
        <v>1816</v>
      </c>
      <c r="I296" s="10">
        <v>0</v>
      </c>
      <c r="J296" s="10">
        <v>0</v>
      </c>
      <c r="K296" s="3">
        <v>0</v>
      </c>
      <c r="L296" s="4">
        <v>0</v>
      </c>
      <c r="M296" s="392">
        <f t="shared" si="108"/>
        <v>0</v>
      </c>
      <c r="N296" s="166" t="s">
        <v>1226</v>
      </c>
      <c r="O296" s="10">
        <v>0</v>
      </c>
      <c r="P296" s="128">
        <v>0</v>
      </c>
      <c r="Q296" s="10">
        <v>0</v>
      </c>
      <c r="R296" s="4">
        <v>0</v>
      </c>
      <c r="S296" s="181">
        <f>+U296</f>
        <v>0</v>
      </c>
      <c r="T296" s="426" t="s">
        <v>1226</v>
      </c>
      <c r="U296" s="52">
        <v>0</v>
      </c>
      <c r="V296" s="419">
        <v>0</v>
      </c>
      <c r="W296" s="181">
        <f>+Y296</f>
        <v>0</v>
      </c>
      <c r="X296" s="426" t="s">
        <v>1226</v>
      </c>
      <c r="Y296" s="181">
        <f>+AA296</f>
        <v>0</v>
      </c>
      <c r="Z296" s="426" t="s">
        <v>1226</v>
      </c>
      <c r="AA296" s="917">
        <v>0</v>
      </c>
      <c r="AB296" s="419">
        <v>0</v>
      </c>
      <c r="AC296" s="441">
        <v>0</v>
      </c>
      <c r="AD296" s="442">
        <v>0</v>
      </c>
      <c r="AE296" s="10">
        <v>0</v>
      </c>
      <c r="AF296" s="4">
        <v>0</v>
      </c>
      <c r="AG296" s="10">
        <v>0</v>
      </c>
      <c r="AH296" s="4">
        <v>0</v>
      </c>
      <c r="AI296" s="3">
        <v>0</v>
      </c>
      <c r="AJ296" s="4">
        <v>0</v>
      </c>
      <c r="AK296" s="840"/>
      <c r="AL296" s="3">
        <v>0</v>
      </c>
      <c r="AM296" s="4">
        <v>0</v>
      </c>
      <c r="AN296" s="52">
        <v>0</v>
      </c>
      <c r="AO296" s="161">
        <v>0</v>
      </c>
      <c r="AP296" s="52">
        <v>0</v>
      </c>
      <c r="AQ296" s="161">
        <v>0</v>
      </c>
      <c r="AR296" s="164">
        <f t="shared" si="110"/>
        <v>0</v>
      </c>
      <c r="AS296" s="166" t="s">
        <v>1226</v>
      </c>
      <c r="AT296" s="153">
        <v>0</v>
      </c>
      <c r="AU296" s="54">
        <v>0</v>
      </c>
      <c r="AV296" s="153">
        <v>0</v>
      </c>
      <c r="AW296" s="54">
        <v>0</v>
      </c>
      <c r="AX296" s="392">
        <f>+AV296</f>
        <v>0</v>
      </c>
      <c r="AY296" s="166" t="s">
        <v>1226</v>
      </c>
      <c r="AZ296" s="392">
        <f>+AX296</f>
        <v>0</v>
      </c>
      <c r="BA296" s="166" t="s">
        <v>1226</v>
      </c>
      <c r="BB296" s="392">
        <f>+AZ296</f>
        <v>0</v>
      </c>
      <c r="BC296" s="166" t="s">
        <v>1226</v>
      </c>
      <c r="BD296" s="392">
        <f>+BB296</f>
        <v>0</v>
      </c>
      <c r="BE296" s="166" t="s">
        <v>1226</v>
      </c>
      <c r="BF296" s="799">
        <v>0</v>
      </c>
      <c r="BG296" s="54">
        <v>0</v>
      </c>
      <c r="BH296" s="392">
        <f>+BF296</f>
        <v>0</v>
      </c>
      <c r="BI296" s="166" t="s">
        <v>1226</v>
      </c>
      <c r="BJ296" s="799">
        <v>0</v>
      </c>
      <c r="BK296" s="54">
        <v>0</v>
      </c>
      <c r="BL296" s="392">
        <f t="shared" si="106"/>
        <v>0</v>
      </c>
      <c r="BM296" s="166" t="s">
        <v>1226</v>
      </c>
      <c r="BN296" s="799">
        <v>0</v>
      </c>
      <c r="BO296" s="54">
        <v>0</v>
      </c>
      <c r="BP296" s="164">
        <f>+BN296</f>
        <v>0</v>
      </c>
      <c r="BQ296" s="166" t="s">
        <v>1226</v>
      </c>
      <c r="BR296" s="164">
        <f>+BP296</f>
        <v>0</v>
      </c>
      <c r="BS296" s="166" t="s">
        <v>1226</v>
      </c>
      <c r="BT296" s="244"/>
      <c r="BU296" s="245"/>
      <c r="BV296" s="246"/>
      <c r="BW296" s="245"/>
      <c r="BX296" s="245"/>
      <c r="BY296" s="245"/>
      <c r="BZ296" s="246"/>
      <c r="CA296" s="245"/>
      <c r="CB296" s="246"/>
      <c r="CC296" s="245"/>
      <c r="CD296" s="246"/>
      <c r="CE296" s="245"/>
      <c r="CF296" s="246"/>
      <c r="CG296" s="245"/>
      <c r="CH296" s="246"/>
      <c r="CI296" s="247" t="s">
        <v>150</v>
      </c>
      <c r="CJ296" s="235"/>
      <c r="CK296" s="235"/>
      <c r="CM296" s="237"/>
    </row>
    <row r="297" spans="1:91" ht="16.5">
      <c r="A297" t="s">
        <v>2617</v>
      </c>
      <c r="B297" s="61" t="s">
        <v>1610</v>
      </c>
      <c r="D297" s="71" t="s">
        <v>870</v>
      </c>
      <c r="E297" s="213" t="s">
        <v>819</v>
      </c>
      <c r="G297" s="213" t="s">
        <v>864</v>
      </c>
      <c r="H297" s="390" t="s">
        <v>1817</v>
      </c>
      <c r="I297" s="223">
        <v>0</v>
      </c>
      <c r="J297" s="223">
        <v>0</v>
      </c>
      <c r="K297" s="238">
        <f>+I297</f>
        <v>0</v>
      </c>
      <c r="L297" s="239" t="s">
        <v>1226</v>
      </c>
      <c r="M297" s="392">
        <f>+K297</f>
        <v>0</v>
      </c>
      <c r="N297" s="166" t="s">
        <v>1226</v>
      </c>
      <c r="O297" s="236">
        <f>+M297</f>
        <v>0</v>
      </c>
      <c r="P297" s="239" t="s">
        <v>1226</v>
      </c>
      <c r="Q297" s="223">
        <v>0</v>
      </c>
      <c r="R297" s="224">
        <v>0</v>
      </c>
      <c r="S297" s="238">
        <f>+Q297</f>
        <v>0</v>
      </c>
      <c r="T297" s="423" t="s">
        <v>1226</v>
      </c>
      <c r="U297" s="274">
        <v>0</v>
      </c>
      <c r="V297" s="274">
        <v>0</v>
      </c>
      <c r="W297" s="278">
        <v>0</v>
      </c>
      <c r="X297" s="279">
        <v>0</v>
      </c>
      <c r="Y297" s="278">
        <v>0</v>
      </c>
      <c r="Z297" s="279">
        <v>0</v>
      </c>
      <c r="AA297" s="181">
        <f>+AC297</f>
        <v>0</v>
      </c>
      <c r="AB297" s="185" t="s">
        <v>1226</v>
      </c>
      <c r="AC297" s="437">
        <v>0</v>
      </c>
      <c r="AD297" s="438">
        <v>0</v>
      </c>
      <c r="AE297" s="223">
        <v>0</v>
      </c>
      <c r="AF297" s="224">
        <v>0</v>
      </c>
      <c r="AG297" s="223">
        <v>0</v>
      </c>
      <c r="AH297" s="224">
        <v>0</v>
      </c>
      <c r="AI297" s="238">
        <f>+AG297</f>
        <v>0</v>
      </c>
      <c r="AJ297" s="239" t="s">
        <v>1226</v>
      </c>
      <c r="AK297" s="243"/>
      <c r="AL297" s="222">
        <v>0</v>
      </c>
      <c r="AM297" s="224" t="s">
        <v>52</v>
      </c>
      <c r="AN297" s="278">
        <v>0</v>
      </c>
      <c r="AO297" s="279">
        <v>0</v>
      </c>
      <c r="AP297" s="274">
        <v>1</v>
      </c>
      <c r="AQ297" s="279">
        <v>0</v>
      </c>
      <c r="AR297" s="185">
        <f t="shared" si="110"/>
        <v>1</v>
      </c>
      <c r="AS297" s="426" t="s">
        <v>1226</v>
      </c>
      <c r="AT297" s="226">
        <v>0</v>
      </c>
      <c r="AU297" s="227">
        <v>0</v>
      </c>
      <c r="AV297" s="226">
        <v>0</v>
      </c>
      <c r="AW297" s="227">
        <v>0</v>
      </c>
      <c r="AX297" s="392">
        <f>+AZ297</f>
        <v>0</v>
      </c>
      <c r="AY297" s="166" t="s">
        <v>1226</v>
      </c>
      <c r="AZ297" s="392">
        <f>+BB297</f>
        <v>0</v>
      </c>
      <c r="BA297" s="166" t="s">
        <v>1226</v>
      </c>
      <c r="BB297" s="392">
        <f>+BD297</f>
        <v>0</v>
      </c>
      <c r="BC297" s="239" t="s">
        <v>1226</v>
      </c>
      <c r="BD297" s="392">
        <f>+BF297</f>
        <v>0</v>
      </c>
      <c r="BE297" s="239" t="s">
        <v>1226</v>
      </c>
      <c r="BF297" s="341">
        <v>0</v>
      </c>
      <c r="BG297" s="227">
        <v>0</v>
      </c>
      <c r="BH297" s="392">
        <f>+BF297</f>
        <v>0</v>
      </c>
      <c r="BI297" s="239" t="s">
        <v>1226</v>
      </c>
      <c r="BJ297" s="341">
        <v>0</v>
      </c>
      <c r="BK297" s="227">
        <v>0</v>
      </c>
      <c r="BL297" s="392">
        <v>0</v>
      </c>
      <c r="BM297" s="166" t="s">
        <v>1226</v>
      </c>
      <c r="BN297" s="392">
        <v>0</v>
      </c>
      <c r="BO297" s="166" t="s">
        <v>1226</v>
      </c>
      <c r="BP297" s="249"/>
      <c r="BQ297" s="239"/>
      <c r="BR297" s="249"/>
      <c r="BS297" s="239"/>
      <c r="BT297" s="244"/>
      <c r="BU297" s="245"/>
      <c r="BV297" s="246"/>
      <c r="BW297" s="245"/>
      <c r="BX297" s="245"/>
      <c r="BY297" s="245"/>
      <c r="BZ297" s="246"/>
      <c r="CA297" s="245"/>
      <c r="CB297" s="246"/>
      <c r="CC297" s="245"/>
      <c r="CD297" s="246"/>
      <c r="CE297" s="245"/>
      <c r="CF297" s="246"/>
      <c r="CG297" s="245"/>
      <c r="CH297" s="246"/>
      <c r="CI297" s="717" t="s">
        <v>1818</v>
      </c>
      <c r="CJ297" s="309"/>
      <c r="CK297" s="309"/>
      <c r="CM297" s="237">
        <f>MAX(I297:AJ297)</f>
        <v>0</v>
      </c>
    </row>
    <row r="298" spans="1:91" ht="16.5">
      <c r="A298" t="s">
        <v>2617</v>
      </c>
      <c r="B298" s="61" t="s">
        <v>1592</v>
      </c>
      <c r="D298" s="71" t="s">
        <v>870</v>
      </c>
      <c r="E298" s="213" t="s">
        <v>819</v>
      </c>
      <c r="G298" s="213" t="s">
        <v>864</v>
      </c>
      <c r="H298" s="390" t="s">
        <v>2477</v>
      </c>
      <c r="I298" s="10">
        <v>0</v>
      </c>
      <c r="J298" s="10">
        <v>0</v>
      </c>
      <c r="K298" s="3">
        <v>0</v>
      </c>
      <c r="L298" s="10">
        <v>0</v>
      </c>
      <c r="M298" s="392">
        <f>+O298</f>
        <v>0</v>
      </c>
      <c r="N298" s="166" t="s">
        <v>1226</v>
      </c>
      <c r="O298" s="10">
        <v>0</v>
      </c>
      <c r="P298" s="128">
        <v>0</v>
      </c>
      <c r="Q298" s="10">
        <v>0</v>
      </c>
      <c r="R298" s="4">
        <v>0</v>
      </c>
      <c r="S298" s="181">
        <f>+U298</f>
        <v>0</v>
      </c>
      <c r="T298" s="426" t="s">
        <v>1226</v>
      </c>
      <c r="U298" s="52">
        <v>0</v>
      </c>
      <c r="V298" s="419">
        <v>0</v>
      </c>
      <c r="W298" s="39">
        <v>1</v>
      </c>
      <c r="X298" s="130">
        <v>0</v>
      </c>
      <c r="Y298" s="39">
        <v>0</v>
      </c>
      <c r="Z298" s="161">
        <v>0</v>
      </c>
      <c r="AA298" s="181">
        <f>+AC298</f>
        <v>0</v>
      </c>
      <c r="AB298" s="185" t="s">
        <v>1226</v>
      </c>
      <c r="AC298" s="441">
        <v>0</v>
      </c>
      <c r="AD298" s="442">
        <v>0</v>
      </c>
      <c r="AE298" s="10">
        <v>0</v>
      </c>
      <c r="AF298" s="4">
        <v>0</v>
      </c>
      <c r="AG298" s="10">
        <v>0</v>
      </c>
      <c r="AH298" s="4">
        <v>0</v>
      </c>
      <c r="AI298" s="20">
        <f>+AG298</f>
        <v>0</v>
      </c>
      <c r="AJ298" s="166" t="s">
        <v>1226</v>
      </c>
      <c r="AK298" s="840"/>
      <c r="AL298" s="3">
        <v>0</v>
      </c>
      <c r="AM298" s="10">
        <v>0</v>
      </c>
      <c r="AN298" s="392">
        <f>+AL298</f>
        <v>0</v>
      </c>
      <c r="AO298" s="166" t="s">
        <v>1226</v>
      </c>
      <c r="AP298" s="52">
        <v>0</v>
      </c>
      <c r="AQ298" s="161">
        <v>0</v>
      </c>
      <c r="AR298" s="185">
        <f t="shared" si="110"/>
        <v>0</v>
      </c>
      <c r="AS298" s="426" t="s">
        <v>1226</v>
      </c>
      <c r="AT298" s="153">
        <v>0</v>
      </c>
      <c r="AU298" s="54">
        <v>0</v>
      </c>
      <c r="AV298" s="153">
        <v>0</v>
      </c>
      <c r="AW298" s="54">
        <v>0</v>
      </c>
      <c r="AX298" s="392">
        <f>+AV298</f>
        <v>0</v>
      </c>
      <c r="AY298" s="166" t="s">
        <v>1226</v>
      </c>
      <c r="AZ298" s="392">
        <f>+AX298</f>
        <v>0</v>
      </c>
      <c r="BA298" s="166" t="s">
        <v>1226</v>
      </c>
      <c r="BB298" s="392">
        <f>+AZ298</f>
        <v>0</v>
      </c>
      <c r="BC298" s="166" t="s">
        <v>1226</v>
      </c>
      <c r="BD298" s="392">
        <f>+BB298</f>
        <v>0</v>
      </c>
      <c r="BE298" s="166" t="s">
        <v>1226</v>
      </c>
      <c r="BF298" s="799">
        <v>0</v>
      </c>
      <c r="BG298" s="54">
        <v>0</v>
      </c>
      <c r="BH298" s="392">
        <f>+BF298</f>
        <v>0</v>
      </c>
      <c r="BI298" s="166" t="s">
        <v>1226</v>
      </c>
      <c r="BJ298" s="799">
        <v>0</v>
      </c>
      <c r="BK298" s="54">
        <v>0</v>
      </c>
      <c r="BL298" s="392">
        <f>+BJ298</f>
        <v>0</v>
      </c>
      <c r="BM298" s="166" t="s">
        <v>1226</v>
      </c>
      <c r="BN298" s="392">
        <f>+BL298</f>
        <v>0</v>
      </c>
      <c r="BO298" s="166" t="s">
        <v>1226</v>
      </c>
      <c r="BP298" s="164">
        <f>+BN298</f>
        <v>0</v>
      </c>
      <c r="BQ298" s="166" t="s">
        <v>1226</v>
      </c>
      <c r="BR298" s="164">
        <f>+BP298</f>
        <v>0</v>
      </c>
      <c r="BS298" s="166" t="s">
        <v>1226</v>
      </c>
      <c r="BT298" s="244"/>
      <c r="BU298" s="245"/>
      <c r="BV298" s="246"/>
      <c r="BW298" s="245"/>
      <c r="BX298" s="245"/>
      <c r="BY298" s="245"/>
      <c r="BZ298" s="246"/>
      <c r="CA298" s="245"/>
      <c r="CB298" s="246"/>
      <c r="CC298" s="245"/>
      <c r="CD298" s="246"/>
      <c r="CE298" s="245"/>
      <c r="CF298" s="246"/>
      <c r="CG298" s="245"/>
      <c r="CH298" s="246"/>
      <c r="CI298" s="247" t="s">
        <v>150</v>
      </c>
      <c r="CJ298" s="309"/>
      <c r="CK298" s="309"/>
      <c r="CM298" s="237"/>
    </row>
    <row r="299" spans="1:91" ht="16.5">
      <c r="A299" t="s">
        <v>2617</v>
      </c>
      <c r="B299" s="728">
        <v>0</v>
      </c>
      <c r="D299" s="71" t="s">
        <v>870</v>
      </c>
      <c r="E299" s="213" t="s">
        <v>871</v>
      </c>
      <c r="G299" s="213" t="s">
        <v>864</v>
      </c>
      <c r="H299" s="220" t="s">
        <v>66</v>
      </c>
      <c r="I299" s="223">
        <v>15</v>
      </c>
      <c r="J299" s="224"/>
      <c r="K299" s="236"/>
      <c r="L299" s="250"/>
      <c r="M299" s="164"/>
      <c r="N299" s="166"/>
      <c r="O299" s="223"/>
      <c r="P299" s="224"/>
      <c r="Q299" s="223"/>
      <c r="R299" s="224"/>
      <c r="S299" s="223"/>
      <c r="T299" s="311"/>
      <c r="U299" s="280"/>
      <c r="V299" s="311"/>
      <c r="W299" s="280"/>
      <c r="X299" s="311"/>
      <c r="Y299" s="280"/>
      <c r="Z299" s="311"/>
      <c r="AA299" s="280"/>
      <c r="AB299" s="311"/>
      <c r="AC299" s="437"/>
      <c r="AD299" s="438"/>
      <c r="AE299" s="223"/>
      <c r="AF299" s="224"/>
      <c r="AG299" s="223"/>
      <c r="AH299" s="224"/>
      <c r="AI299" s="223"/>
      <c r="AJ299" s="224"/>
      <c r="AK299" s="243"/>
      <c r="AL299" s="223" t="s">
        <v>937</v>
      </c>
      <c r="AM299" s="224"/>
      <c r="AN299" s="274" t="s">
        <v>937</v>
      </c>
      <c r="AO299" s="279"/>
      <c r="AP299" s="274" t="s">
        <v>937</v>
      </c>
      <c r="AQ299" s="279"/>
      <c r="AR299" s="245" t="s">
        <v>937</v>
      </c>
      <c r="AS299" s="246"/>
      <c r="AT299" s="226" t="s">
        <v>937</v>
      </c>
      <c r="AU299" s="227"/>
      <c r="AV299" s="226" t="s">
        <v>937</v>
      </c>
      <c r="AW299" s="227"/>
      <c r="AX299" s="164">
        <v>0</v>
      </c>
      <c r="AY299" s="166" t="s">
        <v>1226</v>
      </c>
      <c r="AZ299" s="164">
        <v>0</v>
      </c>
      <c r="BA299" s="166" t="s">
        <v>1226</v>
      </c>
      <c r="BB299" s="164">
        <v>0</v>
      </c>
      <c r="BC299" s="166" t="s">
        <v>1226</v>
      </c>
      <c r="BD299" s="164">
        <v>0</v>
      </c>
      <c r="BE299" s="166" t="s">
        <v>1226</v>
      </c>
      <c r="BF299" s="164">
        <v>0</v>
      </c>
      <c r="BG299" s="166" t="s">
        <v>1226</v>
      </c>
      <c r="BH299" s="164">
        <v>0</v>
      </c>
      <c r="BI299" s="166" t="s">
        <v>1226</v>
      </c>
      <c r="BJ299" s="164">
        <v>0</v>
      </c>
      <c r="BK299" s="166" t="s">
        <v>1226</v>
      </c>
      <c r="BL299" s="164">
        <v>0</v>
      </c>
      <c r="BM299" s="166" t="s">
        <v>1226</v>
      </c>
      <c r="BN299" s="164">
        <v>0</v>
      </c>
      <c r="BO299" s="166" t="s">
        <v>1226</v>
      </c>
      <c r="BP299" s="249"/>
      <c r="BQ299" s="239"/>
      <c r="BR299" s="249"/>
      <c r="BS299" s="239"/>
      <c r="BT299" s="244"/>
      <c r="BU299" s="245"/>
      <c r="BV299" s="246"/>
      <c r="BW299" s="245"/>
      <c r="BX299" s="245"/>
      <c r="BY299" s="245"/>
      <c r="BZ299" s="246"/>
      <c r="CA299" s="245"/>
      <c r="CB299" s="246"/>
      <c r="CC299" s="245"/>
      <c r="CD299" s="246"/>
      <c r="CE299" s="245"/>
      <c r="CF299" s="246"/>
      <c r="CG299" s="245"/>
      <c r="CH299" s="246"/>
      <c r="CI299" s="247"/>
      <c r="CJ299" s="235">
        <v>0</v>
      </c>
      <c r="CK299" s="235"/>
      <c r="CM299" s="237">
        <f>MAX(I299:AJ299)</f>
        <v>15</v>
      </c>
    </row>
    <row r="300" spans="1:91" ht="16.5">
      <c r="A300" t="s">
        <v>2617</v>
      </c>
      <c r="B300" s="729">
        <v>10120</v>
      </c>
      <c r="D300" s="213" t="s">
        <v>870</v>
      </c>
      <c r="E300" s="213" t="s">
        <v>819</v>
      </c>
      <c r="G300" s="219" t="s">
        <v>208</v>
      </c>
      <c r="H300" s="390" t="s">
        <v>2083</v>
      </c>
      <c r="I300" s="223">
        <v>0</v>
      </c>
      <c r="J300" s="224">
        <v>0</v>
      </c>
      <c r="K300" s="185">
        <f>+M300</f>
        <v>3</v>
      </c>
      <c r="L300" s="426" t="s">
        <v>1226</v>
      </c>
      <c r="M300" s="185">
        <f t="shared" ref="M300:M306" si="113">+O300</f>
        <v>3</v>
      </c>
      <c r="N300" s="426" t="s">
        <v>1226</v>
      </c>
      <c r="O300" s="185">
        <f t="shared" ref="O300:O306" si="114">+Q300</f>
        <v>3</v>
      </c>
      <c r="P300" s="426" t="s">
        <v>1226</v>
      </c>
      <c r="Q300" s="185">
        <f>+S300</f>
        <v>3</v>
      </c>
      <c r="R300" s="426" t="s">
        <v>1226</v>
      </c>
      <c r="S300" s="185">
        <f t="shared" ref="S300:S306" si="115">+U300</f>
        <v>3</v>
      </c>
      <c r="T300" s="426" t="s">
        <v>1226</v>
      </c>
      <c r="U300" s="274">
        <v>3</v>
      </c>
      <c r="V300" s="279">
        <v>0</v>
      </c>
      <c r="W300" s="274">
        <v>3</v>
      </c>
      <c r="X300" s="279">
        <v>0</v>
      </c>
      <c r="Y300" s="274">
        <v>3</v>
      </c>
      <c r="Z300" s="279">
        <v>0</v>
      </c>
      <c r="AA300" s="185">
        <f>+AC300</f>
        <v>7</v>
      </c>
      <c r="AB300" s="426" t="s">
        <v>1226</v>
      </c>
      <c r="AC300" s="453">
        <v>7</v>
      </c>
      <c r="AD300" s="470">
        <v>0</v>
      </c>
      <c r="AE300" s="280">
        <v>5</v>
      </c>
      <c r="AF300" s="311">
        <v>0</v>
      </c>
      <c r="AG300" s="280">
        <v>2</v>
      </c>
      <c r="AH300" s="311">
        <v>0</v>
      </c>
      <c r="AI300" s="185">
        <f>+AL300</f>
        <v>4</v>
      </c>
      <c r="AJ300" s="426" t="s">
        <v>1226</v>
      </c>
      <c r="AK300" s="312"/>
      <c r="AL300" s="258">
        <v>4</v>
      </c>
      <c r="AM300" s="259">
        <v>0</v>
      </c>
      <c r="AN300" s="185">
        <f>+AP300</f>
        <v>4</v>
      </c>
      <c r="AO300" s="426" t="s">
        <v>1226</v>
      </c>
      <c r="AP300" s="280">
        <v>4</v>
      </c>
      <c r="AQ300" s="311">
        <v>0</v>
      </c>
      <c r="AR300" s="185">
        <f t="shared" ref="AR300:AR305" si="116">+AP300</f>
        <v>4</v>
      </c>
      <c r="AS300" s="426" t="s">
        <v>1226</v>
      </c>
      <c r="AT300" s="325">
        <v>2</v>
      </c>
      <c r="AU300" s="326">
        <v>0</v>
      </c>
      <c r="AV300" s="325">
        <v>1</v>
      </c>
      <c r="AW300" s="326">
        <v>0</v>
      </c>
      <c r="AX300" s="164">
        <v>0</v>
      </c>
      <c r="AY300" s="166" t="s">
        <v>1226</v>
      </c>
      <c r="AZ300" s="164">
        <v>0</v>
      </c>
      <c r="BA300" s="166" t="s">
        <v>1226</v>
      </c>
      <c r="BB300" s="226">
        <v>0</v>
      </c>
      <c r="BC300" s="227">
        <v>0</v>
      </c>
      <c r="BD300" s="164">
        <v>0</v>
      </c>
      <c r="BE300" s="166" t="s">
        <v>1226</v>
      </c>
      <c r="BF300" s="236">
        <v>0</v>
      </c>
      <c r="BG300" s="239" t="s">
        <v>1226</v>
      </c>
      <c r="BH300" s="164">
        <v>0</v>
      </c>
      <c r="BI300" s="166" t="s">
        <v>1226</v>
      </c>
      <c r="BJ300" s="226">
        <v>0</v>
      </c>
      <c r="BK300" s="227">
        <v>0</v>
      </c>
      <c r="BL300" s="164">
        <v>0</v>
      </c>
      <c r="BM300" s="166" t="s">
        <v>1226</v>
      </c>
      <c r="BN300" s="236">
        <v>0</v>
      </c>
      <c r="BO300" s="239" t="s">
        <v>1226</v>
      </c>
      <c r="BP300" s="249"/>
      <c r="BQ300" s="239"/>
      <c r="BR300" s="249"/>
      <c r="BS300" s="239"/>
      <c r="BT300" s="313"/>
      <c r="BU300" s="314"/>
      <c r="BV300" s="315"/>
      <c r="BW300" s="314"/>
      <c r="BX300" s="314"/>
      <c r="BY300" s="314"/>
      <c r="BZ300" s="315"/>
      <c r="CA300" s="314"/>
      <c r="CB300" s="315"/>
      <c r="CC300" s="314"/>
      <c r="CD300" s="315"/>
      <c r="CE300" s="314"/>
      <c r="CF300" s="315"/>
      <c r="CG300" s="314"/>
      <c r="CH300" s="315"/>
      <c r="CI300" s="247" t="s">
        <v>153</v>
      </c>
      <c r="CJ300" s="235" t="s">
        <v>452</v>
      </c>
      <c r="CK300" s="235"/>
      <c r="CM300" s="237">
        <f>MAX(I300:AJ300)</f>
        <v>7</v>
      </c>
    </row>
    <row r="301" spans="1:91" ht="16.5">
      <c r="A301" t="s">
        <v>2617</v>
      </c>
      <c r="B301" s="213">
        <v>10079</v>
      </c>
      <c r="D301" s="51" t="s">
        <v>870</v>
      </c>
      <c r="E301" s="213" t="s">
        <v>819</v>
      </c>
      <c r="G301" s="219" t="s">
        <v>208</v>
      </c>
      <c r="H301" s="390" t="s">
        <v>2084</v>
      </c>
      <c r="I301" s="223">
        <v>0</v>
      </c>
      <c r="J301" s="224">
        <v>0</v>
      </c>
      <c r="K301" s="185">
        <f>+M301</f>
        <v>0</v>
      </c>
      <c r="L301" s="426" t="s">
        <v>1226</v>
      </c>
      <c r="M301" s="185">
        <f t="shared" si="113"/>
        <v>0</v>
      </c>
      <c r="N301" s="426" t="s">
        <v>1226</v>
      </c>
      <c r="O301" s="185">
        <f t="shared" si="114"/>
        <v>0</v>
      </c>
      <c r="P301" s="426" t="s">
        <v>1226</v>
      </c>
      <c r="Q301" s="185">
        <f>+S301</f>
        <v>0</v>
      </c>
      <c r="R301" s="426" t="s">
        <v>1226</v>
      </c>
      <c r="S301" s="185">
        <f t="shared" si="115"/>
        <v>0</v>
      </c>
      <c r="T301" s="426" t="s">
        <v>1226</v>
      </c>
      <c r="U301" s="274">
        <v>0</v>
      </c>
      <c r="V301" s="279">
        <v>0</v>
      </c>
      <c r="W301" s="274">
        <v>0</v>
      </c>
      <c r="X301" s="279">
        <v>0</v>
      </c>
      <c r="Y301" s="274">
        <v>0</v>
      </c>
      <c r="Z301" s="279">
        <v>0</v>
      </c>
      <c r="AA301" s="185">
        <f>+AC301</f>
        <v>14</v>
      </c>
      <c r="AB301" s="426" t="s">
        <v>1226</v>
      </c>
      <c r="AC301" s="453">
        <v>14</v>
      </c>
      <c r="AD301" s="470">
        <v>0</v>
      </c>
      <c r="AE301" s="280">
        <v>2</v>
      </c>
      <c r="AF301" s="311">
        <v>0</v>
      </c>
      <c r="AG301" s="280">
        <v>1</v>
      </c>
      <c r="AH301" s="311">
        <v>0</v>
      </c>
      <c r="AI301" s="185">
        <f>+AG301</f>
        <v>1</v>
      </c>
      <c r="AJ301" s="426" t="s">
        <v>1226</v>
      </c>
      <c r="AK301" s="312"/>
      <c r="AL301" s="258">
        <v>0</v>
      </c>
      <c r="AM301" s="259">
        <v>0</v>
      </c>
      <c r="AN301" s="185">
        <v>0</v>
      </c>
      <c r="AO301" s="426" t="s">
        <v>1226</v>
      </c>
      <c r="AP301" s="280">
        <v>3</v>
      </c>
      <c r="AQ301" s="311">
        <v>0</v>
      </c>
      <c r="AR301" s="185">
        <f t="shared" si="116"/>
        <v>3</v>
      </c>
      <c r="AS301" s="426" t="s">
        <v>1226</v>
      </c>
      <c r="AT301" s="374">
        <v>6</v>
      </c>
      <c r="AU301" s="821">
        <v>0</v>
      </c>
      <c r="AV301" s="325">
        <v>2</v>
      </c>
      <c r="AW301" s="326">
        <v>0</v>
      </c>
      <c r="AX301" s="164">
        <v>0</v>
      </c>
      <c r="AY301" s="166" t="s">
        <v>1226</v>
      </c>
      <c r="AZ301" s="164">
        <v>0</v>
      </c>
      <c r="BA301" s="166" t="s">
        <v>1226</v>
      </c>
      <c r="BB301" s="164">
        <v>0</v>
      </c>
      <c r="BC301" s="166" t="s">
        <v>1226</v>
      </c>
      <c r="BD301" s="164">
        <v>0</v>
      </c>
      <c r="BE301" s="166" t="s">
        <v>1226</v>
      </c>
      <c r="BF301" s="325">
        <v>0</v>
      </c>
      <c r="BG301" s="326">
        <v>0</v>
      </c>
      <c r="BH301" s="164">
        <v>0</v>
      </c>
      <c r="BI301" s="166" t="s">
        <v>1226</v>
      </c>
      <c r="BJ301" s="226">
        <v>0</v>
      </c>
      <c r="BK301" s="227">
        <v>0</v>
      </c>
      <c r="BL301" s="164">
        <v>0</v>
      </c>
      <c r="BM301" s="166" t="s">
        <v>1226</v>
      </c>
      <c r="BN301" s="236">
        <v>0</v>
      </c>
      <c r="BO301" s="239" t="s">
        <v>1226</v>
      </c>
      <c r="BP301" s="249"/>
      <c r="BQ301" s="239"/>
      <c r="BR301" s="249"/>
      <c r="BS301" s="239"/>
      <c r="BT301" s="313"/>
      <c r="BU301" s="314"/>
      <c r="BV301" s="315"/>
      <c r="BW301" s="314"/>
      <c r="BX301" s="314"/>
      <c r="BY301" s="314"/>
      <c r="BZ301" s="315"/>
      <c r="CA301" s="314"/>
      <c r="CB301" s="315"/>
      <c r="CC301" s="314"/>
      <c r="CD301" s="315"/>
      <c r="CE301" s="314"/>
      <c r="CF301" s="315"/>
      <c r="CG301" s="314"/>
      <c r="CH301" s="315"/>
      <c r="CI301" s="247" t="s">
        <v>150</v>
      </c>
      <c r="CJ301" s="235" t="s">
        <v>451</v>
      </c>
      <c r="CK301" s="235"/>
      <c r="CM301" s="237">
        <f>MAX(I301:AJ301)</f>
        <v>14</v>
      </c>
    </row>
    <row r="302" spans="1:91" ht="16.5">
      <c r="A302" t="s">
        <v>2617</v>
      </c>
      <c r="B302" s="61" t="s">
        <v>1610</v>
      </c>
      <c r="D302" s="213" t="s">
        <v>870</v>
      </c>
      <c r="E302" s="213" t="s">
        <v>819</v>
      </c>
      <c r="G302" s="219" t="s">
        <v>208</v>
      </c>
      <c r="H302" s="390" t="s">
        <v>2296</v>
      </c>
      <c r="I302" s="223">
        <v>0</v>
      </c>
      <c r="J302" s="224">
        <v>0</v>
      </c>
      <c r="K302" s="185">
        <f>+M302</f>
        <v>0</v>
      </c>
      <c r="L302" s="426" t="s">
        <v>1226</v>
      </c>
      <c r="M302" s="185">
        <f t="shared" si="113"/>
        <v>0</v>
      </c>
      <c r="N302" s="426" t="s">
        <v>1226</v>
      </c>
      <c r="O302" s="185">
        <f t="shared" si="114"/>
        <v>0</v>
      </c>
      <c r="P302" s="426" t="s">
        <v>1226</v>
      </c>
      <c r="Q302" s="185">
        <f>+S302</f>
        <v>0</v>
      </c>
      <c r="R302" s="426" t="s">
        <v>1226</v>
      </c>
      <c r="S302" s="185">
        <f t="shared" si="115"/>
        <v>0</v>
      </c>
      <c r="T302" s="426" t="s">
        <v>1226</v>
      </c>
      <c r="U302" s="274">
        <v>0</v>
      </c>
      <c r="V302" s="279">
        <v>0</v>
      </c>
      <c r="W302" s="274">
        <v>0</v>
      </c>
      <c r="X302" s="279">
        <v>0</v>
      </c>
      <c r="Y302" s="274">
        <v>0</v>
      </c>
      <c r="Z302" s="279">
        <v>0</v>
      </c>
      <c r="AA302" s="185">
        <f>+AC302</f>
        <v>0</v>
      </c>
      <c r="AB302" s="426" t="s">
        <v>1226</v>
      </c>
      <c r="AC302" s="453">
        <v>0</v>
      </c>
      <c r="AD302" s="470">
        <v>0</v>
      </c>
      <c r="AE302" s="280">
        <v>0</v>
      </c>
      <c r="AF302" s="311">
        <v>0</v>
      </c>
      <c r="AG302" s="280">
        <v>0</v>
      </c>
      <c r="AH302" s="311">
        <v>0</v>
      </c>
      <c r="AI302" s="185">
        <f>+AG302</f>
        <v>0</v>
      </c>
      <c r="AJ302" s="426" t="s">
        <v>1226</v>
      </c>
      <c r="AK302" s="312"/>
      <c r="AL302" s="307">
        <v>0</v>
      </c>
      <c r="AM302" s="259">
        <v>0</v>
      </c>
      <c r="AN302" s="185">
        <f>+AP302</f>
        <v>0</v>
      </c>
      <c r="AO302" s="426" t="s">
        <v>1226</v>
      </c>
      <c r="AP302" s="280">
        <v>0</v>
      </c>
      <c r="AQ302" s="311">
        <v>0</v>
      </c>
      <c r="AR302" s="185">
        <f t="shared" si="116"/>
        <v>0</v>
      </c>
      <c r="AS302" s="426" t="s">
        <v>1226</v>
      </c>
      <c r="AT302" s="325">
        <v>0</v>
      </c>
      <c r="AU302" s="326">
        <v>0</v>
      </c>
      <c r="AV302" s="325">
        <v>0</v>
      </c>
      <c r="AW302" s="326">
        <v>0</v>
      </c>
      <c r="AX302" s="164">
        <v>0</v>
      </c>
      <c r="AY302" s="166" t="s">
        <v>1226</v>
      </c>
      <c r="AZ302" s="164">
        <v>0</v>
      </c>
      <c r="BA302" s="166" t="s">
        <v>1226</v>
      </c>
      <c r="BB302" s="164">
        <v>0</v>
      </c>
      <c r="BC302" s="166" t="s">
        <v>1226</v>
      </c>
      <c r="BD302" s="164">
        <v>0</v>
      </c>
      <c r="BE302" s="166" t="s">
        <v>1226</v>
      </c>
      <c r="BF302" s="325">
        <v>0</v>
      </c>
      <c r="BG302" s="326">
        <v>0</v>
      </c>
      <c r="BH302" s="164">
        <v>0</v>
      </c>
      <c r="BI302" s="166" t="s">
        <v>1226</v>
      </c>
      <c r="BJ302" s="353">
        <v>2</v>
      </c>
      <c r="BK302" s="352">
        <v>0</v>
      </c>
      <c r="BL302" s="164"/>
      <c r="BM302" s="166"/>
      <c r="BN302" s="236"/>
      <c r="BO302" s="239"/>
      <c r="BP302" s="249"/>
      <c r="BQ302" s="239"/>
      <c r="BR302" s="249"/>
      <c r="BS302" s="239"/>
      <c r="BT302" s="313"/>
      <c r="BU302" s="314"/>
      <c r="BV302" s="315"/>
      <c r="BW302" s="314"/>
      <c r="BX302" s="314"/>
      <c r="BY302" s="314"/>
      <c r="BZ302" s="315"/>
      <c r="CA302" s="314"/>
      <c r="CB302" s="315"/>
      <c r="CC302" s="314"/>
      <c r="CD302" s="315"/>
      <c r="CE302" s="314"/>
      <c r="CF302" s="315"/>
      <c r="CG302" s="314"/>
      <c r="CH302" s="315"/>
      <c r="CI302" s="16" t="s">
        <v>361</v>
      </c>
      <c r="CJ302" s="235"/>
      <c r="CK302" s="235"/>
    </row>
    <row r="303" spans="1:91" ht="16.5">
      <c r="A303" t="s">
        <v>2617</v>
      </c>
      <c r="B303" s="213">
        <v>0</v>
      </c>
      <c r="D303" s="213" t="s">
        <v>870</v>
      </c>
      <c r="E303" t="s">
        <v>871</v>
      </c>
      <c r="F303"/>
      <c r="G303" s="219" t="s">
        <v>208</v>
      </c>
      <c r="H303" s="390" t="s">
        <v>207</v>
      </c>
      <c r="I303" s="223">
        <v>0</v>
      </c>
      <c r="J303" s="224">
        <v>0</v>
      </c>
      <c r="K303" s="185">
        <f>+M303</f>
        <v>0</v>
      </c>
      <c r="L303" s="426" t="s">
        <v>1226</v>
      </c>
      <c r="M303" s="185">
        <f t="shared" si="113"/>
        <v>0</v>
      </c>
      <c r="N303" s="426" t="s">
        <v>1226</v>
      </c>
      <c r="O303" s="185">
        <f t="shared" si="114"/>
        <v>0</v>
      </c>
      <c r="P303" s="426" t="s">
        <v>1226</v>
      </c>
      <c r="Q303" s="185">
        <f>+S303</f>
        <v>0</v>
      </c>
      <c r="R303" s="426" t="s">
        <v>1226</v>
      </c>
      <c r="S303" s="185">
        <f t="shared" si="115"/>
        <v>0</v>
      </c>
      <c r="T303" s="426" t="s">
        <v>1226</v>
      </c>
      <c r="U303" s="274">
        <v>0</v>
      </c>
      <c r="V303" s="279">
        <v>0</v>
      </c>
      <c r="W303" s="274">
        <v>0</v>
      </c>
      <c r="X303" s="279">
        <v>0</v>
      </c>
      <c r="Y303" s="274">
        <v>0</v>
      </c>
      <c r="Z303" s="279">
        <v>0</v>
      </c>
      <c r="AA303" s="185">
        <f>+Y303</f>
        <v>0</v>
      </c>
      <c r="AB303" s="426" t="s">
        <v>1226</v>
      </c>
      <c r="AC303" s="453">
        <v>0</v>
      </c>
      <c r="AD303" s="459">
        <v>0</v>
      </c>
      <c r="AE303" s="274">
        <v>0</v>
      </c>
      <c r="AF303" s="279">
        <v>0</v>
      </c>
      <c r="AG303" s="274">
        <v>0</v>
      </c>
      <c r="AH303" s="279">
        <v>0</v>
      </c>
      <c r="AI303" s="185">
        <f>+AG303</f>
        <v>0</v>
      </c>
      <c r="AJ303" s="426" t="s">
        <v>1226</v>
      </c>
      <c r="AK303" s="312"/>
      <c r="AL303" s="258">
        <v>0</v>
      </c>
      <c r="AM303" s="259">
        <v>0</v>
      </c>
      <c r="AN303" s="185">
        <f>+AP303</f>
        <v>0</v>
      </c>
      <c r="AO303" s="426" t="s">
        <v>1226</v>
      </c>
      <c r="AP303" s="280">
        <v>0</v>
      </c>
      <c r="AQ303" s="311">
        <v>0</v>
      </c>
      <c r="AR303" s="185">
        <f t="shared" si="116"/>
        <v>0</v>
      </c>
      <c r="AS303" s="426" t="s">
        <v>1226</v>
      </c>
      <c r="AT303" s="325">
        <v>0</v>
      </c>
      <c r="AU303" s="326">
        <v>0</v>
      </c>
      <c r="AV303" s="325">
        <v>0</v>
      </c>
      <c r="AW303" s="326">
        <v>0</v>
      </c>
      <c r="AX303" s="164">
        <v>0</v>
      </c>
      <c r="AY303" s="166" t="s">
        <v>1226</v>
      </c>
      <c r="AZ303" s="164">
        <v>0</v>
      </c>
      <c r="BA303" s="166" t="s">
        <v>1226</v>
      </c>
      <c r="BB303" s="164">
        <v>0</v>
      </c>
      <c r="BC303" s="166" t="s">
        <v>1226</v>
      </c>
      <c r="BD303" s="164">
        <v>0</v>
      </c>
      <c r="BE303" s="166" t="s">
        <v>1226</v>
      </c>
      <c r="BF303" s="325">
        <v>0</v>
      </c>
      <c r="BG303" s="326">
        <v>0</v>
      </c>
      <c r="BH303" s="164">
        <v>0</v>
      </c>
      <c r="BI303" s="166" t="s">
        <v>1226</v>
      </c>
      <c r="BJ303" s="325">
        <v>0</v>
      </c>
      <c r="BK303" s="326">
        <v>0</v>
      </c>
      <c r="BL303" s="164">
        <f t="shared" ref="BL303:BL309" si="117">+BJ303</f>
        <v>0</v>
      </c>
      <c r="BM303" s="166" t="s">
        <v>1226</v>
      </c>
      <c r="BN303" s="236">
        <v>0</v>
      </c>
      <c r="BO303" s="239" t="s">
        <v>1226</v>
      </c>
      <c r="BP303" s="249"/>
      <c r="BQ303" s="239"/>
      <c r="BR303" s="249"/>
      <c r="BS303" s="239"/>
      <c r="BT303" s="313"/>
      <c r="BU303" s="314"/>
      <c r="BV303" s="315"/>
      <c r="BW303" s="314"/>
      <c r="BX303" s="314"/>
      <c r="BY303" s="314"/>
      <c r="BZ303" s="315"/>
      <c r="CA303" s="314"/>
      <c r="CB303" s="315"/>
      <c r="CC303" s="314"/>
      <c r="CD303" s="315"/>
      <c r="CE303" s="314"/>
      <c r="CF303" s="315"/>
      <c r="CG303" s="314"/>
      <c r="CH303" s="315"/>
      <c r="CI303" s="233" t="s">
        <v>993</v>
      </c>
      <c r="CJ303" s="235"/>
      <c r="CK303" s="235"/>
    </row>
    <row r="304" spans="1:91" ht="16.5">
      <c r="A304" t="s">
        <v>2617</v>
      </c>
      <c r="B304" s="213">
        <v>10082</v>
      </c>
      <c r="D304" s="213" t="s">
        <v>870</v>
      </c>
      <c r="E304" s="213" t="s">
        <v>819</v>
      </c>
      <c r="G304" s="219" t="s">
        <v>208</v>
      </c>
      <c r="H304" s="390" t="s">
        <v>2085</v>
      </c>
      <c r="I304" s="223">
        <v>0</v>
      </c>
      <c r="J304" s="224">
        <v>2</v>
      </c>
      <c r="K304" s="185">
        <v>1</v>
      </c>
      <c r="L304" s="426">
        <v>4</v>
      </c>
      <c r="M304" s="185">
        <f t="shared" si="113"/>
        <v>4</v>
      </c>
      <c r="N304" s="426">
        <f>+P304</f>
        <v>5</v>
      </c>
      <c r="O304" s="185">
        <f t="shared" si="114"/>
        <v>4</v>
      </c>
      <c r="P304" s="426">
        <f>+R304</f>
        <v>5</v>
      </c>
      <c r="Q304" s="185">
        <v>4</v>
      </c>
      <c r="R304" s="426">
        <v>5</v>
      </c>
      <c r="S304" s="185">
        <f t="shared" si="115"/>
        <v>1</v>
      </c>
      <c r="T304" s="426" t="s">
        <v>1226</v>
      </c>
      <c r="U304" s="274">
        <v>1</v>
      </c>
      <c r="V304" s="279">
        <v>0</v>
      </c>
      <c r="W304" s="274">
        <v>4</v>
      </c>
      <c r="X304" s="279">
        <v>1</v>
      </c>
      <c r="Y304" s="274">
        <v>3</v>
      </c>
      <c r="Z304" s="528">
        <v>3</v>
      </c>
      <c r="AA304" s="101">
        <f>+AC304</f>
        <v>5</v>
      </c>
      <c r="AB304" s="101">
        <f>+AD304</f>
        <v>5</v>
      </c>
      <c r="AC304" s="453">
        <v>5</v>
      </c>
      <c r="AD304" s="470">
        <v>5</v>
      </c>
      <c r="AE304" s="280">
        <v>6</v>
      </c>
      <c r="AF304" s="311">
        <v>3</v>
      </c>
      <c r="AG304" s="274">
        <v>4</v>
      </c>
      <c r="AH304" s="311">
        <v>3</v>
      </c>
      <c r="AI304" s="931">
        <f>+AL304</f>
        <v>4</v>
      </c>
      <c r="AJ304" s="421">
        <f>+AM304</f>
        <v>1</v>
      </c>
      <c r="AK304" s="312"/>
      <c r="AL304" s="307">
        <v>4</v>
      </c>
      <c r="AM304" s="258">
        <v>1</v>
      </c>
      <c r="AN304" s="181" t="s">
        <v>1226</v>
      </c>
      <c r="AO304" s="426">
        <f>+AM304</f>
        <v>1</v>
      </c>
      <c r="AP304" s="280">
        <v>0</v>
      </c>
      <c r="AQ304" s="311">
        <v>1</v>
      </c>
      <c r="AR304" s="185">
        <f t="shared" si="116"/>
        <v>0</v>
      </c>
      <c r="AS304" s="426" t="s">
        <v>1226</v>
      </c>
      <c r="AT304" s="325">
        <v>0</v>
      </c>
      <c r="AU304" s="326">
        <v>0</v>
      </c>
      <c r="AV304" s="325">
        <v>0</v>
      </c>
      <c r="AW304" s="326">
        <v>0</v>
      </c>
      <c r="AX304" s="392">
        <v>0</v>
      </c>
      <c r="AY304" s="166" t="s">
        <v>1226</v>
      </c>
      <c r="AZ304" s="392">
        <v>0</v>
      </c>
      <c r="BA304" s="166" t="s">
        <v>1226</v>
      </c>
      <c r="BB304" s="392">
        <v>0</v>
      </c>
      <c r="BC304" s="166" t="s">
        <v>1226</v>
      </c>
      <c r="BD304" s="392">
        <v>0</v>
      </c>
      <c r="BE304" s="166" t="s">
        <v>1226</v>
      </c>
      <c r="BF304" s="919">
        <v>0</v>
      </c>
      <c r="BG304" s="326">
        <v>0</v>
      </c>
      <c r="BH304" s="392">
        <v>0</v>
      </c>
      <c r="BI304" s="166" t="s">
        <v>1226</v>
      </c>
      <c r="BJ304" s="919">
        <v>0</v>
      </c>
      <c r="BK304" s="326">
        <v>0</v>
      </c>
      <c r="BL304" s="392">
        <f t="shared" si="117"/>
        <v>0</v>
      </c>
      <c r="BM304" s="166" t="s">
        <v>1226</v>
      </c>
      <c r="BN304" s="238">
        <v>0</v>
      </c>
      <c r="BO304" s="239" t="s">
        <v>1226</v>
      </c>
      <c r="BP304" s="249"/>
      <c r="BQ304" s="239"/>
      <c r="BR304" s="249"/>
      <c r="BS304" s="239"/>
      <c r="BT304" s="313"/>
      <c r="BU304" s="314"/>
      <c r="BV304" s="315"/>
      <c r="BW304" s="314"/>
      <c r="BX304" s="314"/>
      <c r="BY304" s="314"/>
      <c r="BZ304" s="315"/>
      <c r="CA304" s="314"/>
      <c r="CB304" s="315"/>
      <c r="CC304" s="314"/>
      <c r="CD304" s="315"/>
      <c r="CE304" s="314"/>
      <c r="CF304" s="315"/>
      <c r="CG304" s="314"/>
      <c r="CH304" s="315"/>
      <c r="CI304" s="247" t="s">
        <v>371</v>
      </c>
      <c r="CJ304" s="235" t="s">
        <v>453</v>
      </c>
      <c r="CK304" s="235"/>
      <c r="CM304" s="237">
        <f t="shared" ref="CM304:CM317" si="118">MAX(I304:AJ304)</f>
        <v>6</v>
      </c>
    </row>
    <row r="305" spans="1:91" ht="16.5">
      <c r="A305" t="s">
        <v>2617</v>
      </c>
      <c r="B305" s="213">
        <v>10223</v>
      </c>
      <c r="D305" s="213" t="s">
        <v>870</v>
      </c>
      <c r="E305" s="213" t="s">
        <v>819</v>
      </c>
      <c r="G305" s="219" t="s">
        <v>208</v>
      </c>
      <c r="H305" s="390" t="s">
        <v>994</v>
      </c>
      <c r="I305" s="223">
        <v>0</v>
      </c>
      <c r="J305" s="224">
        <v>0</v>
      </c>
      <c r="K305" s="185">
        <f>+M305</f>
        <v>0</v>
      </c>
      <c r="L305" s="426" t="s">
        <v>1226</v>
      </c>
      <c r="M305" s="185">
        <f t="shared" si="113"/>
        <v>0</v>
      </c>
      <c r="N305" s="426" t="s">
        <v>1226</v>
      </c>
      <c r="O305" s="185">
        <f t="shared" si="114"/>
        <v>0</v>
      </c>
      <c r="P305" s="426" t="s">
        <v>1226</v>
      </c>
      <c r="Q305" s="185">
        <f>+S305</f>
        <v>0</v>
      </c>
      <c r="R305" s="426" t="s">
        <v>1226</v>
      </c>
      <c r="S305" s="185">
        <f t="shared" si="115"/>
        <v>0</v>
      </c>
      <c r="T305" s="426" t="s">
        <v>1226</v>
      </c>
      <c r="U305" s="274">
        <v>0</v>
      </c>
      <c r="V305" s="279">
        <v>0</v>
      </c>
      <c r="W305" s="274">
        <v>0</v>
      </c>
      <c r="X305" s="279">
        <v>0</v>
      </c>
      <c r="Y305" s="274">
        <v>0</v>
      </c>
      <c r="Z305" s="279">
        <v>0</v>
      </c>
      <c r="AA305" s="185">
        <f>+Y305</f>
        <v>0</v>
      </c>
      <c r="AB305" s="185" t="s">
        <v>1226</v>
      </c>
      <c r="AC305" s="453">
        <v>0</v>
      </c>
      <c r="AD305" s="470">
        <v>0</v>
      </c>
      <c r="AE305" s="280">
        <v>0</v>
      </c>
      <c r="AF305" s="311">
        <v>0</v>
      </c>
      <c r="AG305" s="274">
        <v>1</v>
      </c>
      <c r="AH305" s="311">
        <v>0</v>
      </c>
      <c r="AI305" s="185">
        <f>+AG305</f>
        <v>1</v>
      </c>
      <c r="AJ305" s="426" t="s">
        <v>1226</v>
      </c>
      <c r="AK305" s="312"/>
      <c r="AL305" s="307">
        <v>3</v>
      </c>
      <c r="AM305" s="258">
        <v>0</v>
      </c>
      <c r="AN305" s="181">
        <f>+AP305</f>
        <v>0</v>
      </c>
      <c r="AO305" s="426" t="s">
        <v>1226</v>
      </c>
      <c r="AP305" s="280">
        <v>0</v>
      </c>
      <c r="AQ305" s="311">
        <v>0</v>
      </c>
      <c r="AR305" s="185">
        <f t="shared" si="116"/>
        <v>0</v>
      </c>
      <c r="AS305" s="426" t="s">
        <v>1226</v>
      </c>
      <c r="AT305" s="325">
        <v>0</v>
      </c>
      <c r="AU305" s="326">
        <v>0</v>
      </c>
      <c r="AV305" s="325">
        <v>0</v>
      </c>
      <c r="AW305" s="326">
        <v>0</v>
      </c>
      <c r="AX305" s="392">
        <v>0</v>
      </c>
      <c r="AY305" s="166" t="s">
        <v>1226</v>
      </c>
      <c r="AZ305" s="392">
        <v>0</v>
      </c>
      <c r="BA305" s="166" t="s">
        <v>1226</v>
      </c>
      <c r="BB305" s="392">
        <v>0</v>
      </c>
      <c r="BC305" s="166" t="s">
        <v>1226</v>
      </c>
      <c r="BD305" s="392">
        <v>0</v>
      </c>
      <c r="BE305" s="166" t="s">
        <v>1226</v>
      </c>
      <c r="BF305" s="919">
        <v>0</v>
      </c>
      <c r="BG305" s="326">
        <v>0</v>
      </c>
      <c r="BH305" s="392">
        <v>0</v>
      </c>
      <c r="BI305" s="166" t="s">
        <v>1226</v>
      </c>
      <c r="BJ305" s="919">
        <v>0</v>
      </c>
      <c r="BK305" s="326">
        <v>0</v>
      </c>
      <c r="BL305" s="392">
        <f t="shared" si="117"/>
        <v>0</v>
      </c>
      <c r="BM305" s="166" t="s">
        <v>1226</v>
      </c>
      <c r="BN305" s="238">
        <v>0</v>
      </c>
      <c r="BO305" s="239" t="s">
        <v>1226</v>
      </c>
      <c r="BP305" s="249"/>
      <c r="BQ305" s="239"/>
      <c r="BR305" s="249"/>
      <c r="BS305" s="239"/>
      <c r="BT305" s="313"/>
      <c r="BU305" s="314"/>
      <c r="BV305" s="315"/>
      <c r="BW305" s="314"/>
      <c r="BX305" s="314"/>
      <c r="BY305" s="314"/>
      <c r="BZ305" s="315"/>
      <c r="CA305" s="314"/>
      <c r="CB305" s="315"/>
      <c r="CC305" s="314"/>
      <c r="CD305" s="315"/>
      <c r="CE305" s="314"/>
      <c r="CF305" s="315"/>
      <c r="CG305" s="314"/>
      <c r="CH305" s="315"/>
      <c r="CI305" s="247" t="s">
        <v>150</v>
      </c>
      <c r="CJ305" s="235" t="s">
        <v>795</v>
      </c>
      <c r="CK305" s="235"/>
      <c r="CM305" s="237">
        <f t="shared" si="118"/>
        <v>1</v>
      </c>
    </row>
    <row r="306" spans="1:91" ht="16.5">
      <c r="A306" t="s">
        <v>2617</v>
      </c>
      <c r="B306" s="213">
        <v>10060</v>
      </c>
      <c r="D306" s="213" t="s">
        <v>870</v>
      </c>
      <c r="E306" s="213" t="s">
        <v>819</v>
      </c>
      <c r="G306" s="219" t="s">
        <v>208</v>
      </c>
      <c r="H306" s="390" t="s">
        <v>2086</v>
      </c>
      <c r="I306" s="271">
        <v>0</v>
      </c>
      <c r="J306" s="267">
        <v>20</v>
      </c>
      <c r="K306" s="185" t="s">
        <v>1226</v>
      </c>
      <c r="L306" s="426">
        <f>+J306</f>
        <v>20</v>
      </c>
      <c r="M306" s="185">
        <f t="shared" si="113"/>
        <v>0</v>
      </c>
      <c r="N306" s="426" t="s">
        <v>1226</v>
      </c>
      <c r="O306" s="185">
        <f t="shared" si="114"/>
        <v>0</v>
      </c>
      <c r="P306" s="426" t="s">
        <v>1226</v>
      </c>
      <c r="Q306" s="185">
        <f>+S306</f>
        <v>0</v>
      </c>
      <c r="R306" s="426" t="s">
        <v>1226</v>
      </c>
      <c r="S306" s="185">
        <f t="shared" si="115"/>
        <v>0</v>
      </c>
      <c r="T306" s="426" t="s">
        <v>1226</v>
      </c>
      <c r="U306" s="274">
        <v>0</v>
      </c>
      <c r="V306" s="279">
        <v>0</v>
      </c>
      <c r="W306" s="274">
        <v>0</v>
      </c>
      <c r="X306" s="279">
        <v>0</v>
      </c>
      <c r="Y306" s="274">
        <v>0</v>
      </c>
      <c r="Z306" s="279">
        <v>0</v>
      </c>
      <c r="AA306" s="185">
        <f>+AC306</f>
        <v>2</v>
      </c>
      <c r="AB306" s="185">
        <f>+AD306</f>
        <v>1</v>
      </c>
      <c r="AC306" s="453">
        <v>2</v>
      </c>
      <c r="AD306" s="459">
        <v>1</v>
      </c>
      <c r="AE306" s="274">
        <v>2</v>
      </c>
      <c r="AF306" s="279">
        <v>1</v>
      </c>
      <c r="AG306" s="274">
        <v>5</v>
      </c>
      <c r="AH306" s="279">
        <v>0</v>
      </c>
      <c r="AI306" s="185">
        <f>+AG306</f>
        <v>5</v>
      </c>
      <c r="AJ306" s="426" t="s">
        <v>1226</v>
      </c>
      <c r="AK306" s="312">
        <v>42278</v>
      </c>
      <c r="AL306" s="222">
        <v>2</v>
      </c>
      <c r="AM306" s="223">
        <v>0</v>
      </c>
      <c r="AN306" s="181">
        <f>+AP306</f>
        <v>2</v>
      </c>
      <c r="AO306" s="426" t="s">
        <v>1226</v>
      </c>
      <c r="AP306" s="274">
        <v>2</v>
      </c>
      <c r="AQ306" s="311">
        <v>0</v>
      </c>
      <c r="AR306" s="185">
        <f>+AT306</f>
        <v>0</v>
      </c>
      <c r="AS306" s="426" t="s">
        <v>1226</v>
      </c>
      <c r="AT306" s="325">
        <v>0</v>
      </c>
      <c r="AU306" s="352">
        <v>1</v>
      </c>
      <c r="AV306" s="325">
        <v>1</v>
      </c>
      <c r="AW306" s="326">
        <v>0</v>
      </c>
      <c r="AX306" s="392">
        <f>+AV306</f>
        <v>1</v>
      </c>
      <c r="AY306" s="166" t="s">
        <v>1226</v>
      </c>
      <c r="AZ306" s="392">
        <f>+AX306</f>
        <v>1</v>
      </c>
      <c r="BA306" s="166" t="s">
        <v>1226</v>
      </c>
      <c r="BB306" s="392">
        <f>+AZ306</f>
        <v>1</v>
      </c>
      <c r="BC306" s="166" t="s">
        <v>1226</v>
      </c>
      <c r="BD306" s="392">
        <f>+BB306</f>
        <v>1</v>
      </c>
      <c r="BE306" s="166" t="s">
        <v>1226</v>
      </c>
      <c r="BF306" s="919">
        <v>3</v>
      </c>
      <c r="BG306" s="326">
        <v>0</v>
      </c>
      <c r="BH306" s="392">
        <f>+BJ306</f>
        <v>0</v>
      </c>
      <c r="BI306" s="166" t="s">
        <v>1226</v>
      </c>
      <c r="BJ306" s="952">
        <v>0</v>
      </c>
      <c r="BK306" s="352">
        <v>2</v>
      </c>
      <c r="BL306" s="392">
        <f t="shared" si="117"/>
        <v>0</v>
      </c>
      <c r="BM306" s="166" t="s">
        <v>1226</v>
      </c>
      <c r="BN306" s="238">
        <v>0</v>
      </c>
      <c r="BO306" s="239" t="s">
        <v>1226</v>
      </c>
      <c r="BP306" s="249"/>
      <c r="BQ306" s="239"/>
      <c r="BR306" s="249"/>
      <c r="BS306" s="239"/>
      <c r="BT306" s="313"/>
      <c r="BU306" s="314"/>
      <c r="BV306" s="315"/>
      <c r="BW306" s="314"/>
      <c r="BX306" s="314"/>
      <c r="BY306" s="314"/>
      <c r="BZ306" s="315"/>
      <c r="CA306" s="314"/>
      <c r="CB306" s="315"/>
      <c r="CC306" s="314"/>
      <c r="CD306" s="315"/>
      <c r="CE306" s="314"/>
      <c r="CF306" s="315"/>
      <c r="CG306" s="314"/>
      <c r="CH306" s="315"/>
      <c r="CI306" s="233" t="s">
        <v>58</v>
      </c>
      <c r="CJ306" s="234" t="s">
        <v>452</v>
      </c>
      <c r="CM306" s="237">
        <f t="shared" si="118"/>
        <v>20</v>
      </c>
    </row>
    <row r="307" spans="1:91" ht="16.5">
      <c r="A307" t="s">
        <v>2617</v>
      </c>
      <c r="B307" s="213">
        <v>10224</v>
      </c>
      <c r="D307" s="213" t="s">
        <v>870</v>
      </c>
      <c r="E307" s="213" t="s">
        <v>819</v>
      </c>
      <c r="G307" s="219" t="s">
        <v>208</v>
      </c>
      <c r="H307" s="390" t="s">
        <v>2087</v>
      </c>
      <c r="I307" s="223">
        <v>0</v>
      </c>
      <c r="J307" s="223">
        <v>0</v>
      </c>
      <c r="K307" s="181">
        <f>+I307</f>
        <v>0</v>
      </c>
      <c r="L307" s="426" t="s">
        <v>1226</v>
      </c>
      <c r="M307" s="252">
        <f>+K307</f>
        <v>0</v>
      </c>
      <c r="N307" s="423" t="s">
        <v>1226</v>
      </c>
      <c r="O307" s="274">
        <v>1</v>
      </c>
      <c r="P307" s="279">
        <v>0</v>
      </c>
      <c r="Q307" s="274">
        <v>0</v>
      </c>
      <c r="R307" s="279">
        <v>0</v>
      </c>
      <c r="S307" s="274">
        <v>0</v>
      </c>
      <c r="T307" s="279">
        <v>0</v>
      </c>
      <c r="U307" s="274">
        <v>0</v>
      </c>
      <c r="V307" s="279">
        <v>0</v>
      </c>
      <c r="W307" s="274">
        <v>0</v>
      </c>
      <c r="X307" s="279">
        <v>0</v>
      </c>
      <c r="Y307" s="252">
        <f>+W307</f>
        <v>0</v>
      </c>
      <c r="Z307" s="423" t="s">
        <v>1226</v>
      </c>
      <c r="AA307" s="252">
        <f>+Y307</f>
        <v>0</v>
      </c>
      <c r="AB307" s="251" t="s">
        <v>1226</v>
      </c>
      <c r="AC307" s="453">
        <v>0</v>
      </c>
      <c r="AD307" s="459">
        <v>0</v>
      </c>
      <c r="AE307" s="252">
        <f>+AC307</f>
        <v>0</v>
      </c>
      <c r="AF307" s="423" t="s">
        <v>1226</v>
      </c>
      <c r="AG307" s="274">
        <v>0</v>
      </c>
      <c r="AH307" s="279">
        <v>0</v>
      </c>
      <c r="AI307" s="252">
        <f>+AL307</f>
        <v>2</v>
      </c>
      <c r="AJ307" s="423" t="s">
        <v>1226</v>
      </c>
      <c r="AK307" s="261"/>
      <c r="AL307" s="222">
        <v>2</v>
      </c>
      <c r="AM307" s="223">
        <v>0</v>
      </c>
      <c r="AN307" s="181">
        <v>0</v>
      </c>
      <c r="AO307" s="426" t="s">
        <v>1226</v>
      </c>
      <c r="AP307" s="274">
        <v>0</v>
      </c>
      <c r="AQ307" s="423" t="s">
        <v>1226</v>
      </c>
      <c r="AR307" s="185">
        <f>+AT307</f>
        <v>0</v>
      </c>
      <c r="AS307" s="426" t="s">
        <v>1226</v>
      </c>
      <c r="AT307" s="226">
        <v>0</v>
      </c>
      <c r="AU307" s="227">
        <v>0</v>
      </c>
      <c r="AV307" s="226">
        <v>0</v>
      </c>
      <c r="AW307" s="227">
        <v>0</v>
      </c>
      <c r="AX307" s="392">
        <v>0</v>
      </c>
      <c r="AY307" s="166" t="s">
        <v>1226</v>
      </c>
      <c r="AZ307" s="392">
        <v>0</v>
      </c>
      <c r="BA307" s="166" t="s">
        <v>1226</v>
      </c>
      <c r="BB307" s="392">
        <v>0</v>
      </c>
      <c r="BC307" s="166" t="s">
        <v>1226</v>
      </c>
      <c r="BD307" s="392">
        <v>0</v>
      </c>
      <c r="BE307" s="166" t="s">
        <v>1226</v>
      </c>
      <c r="BF307" s="238">
        <v>0</v>
      </c>
      <c r="BG307" s="239" t="s">
        <v>1226</v>
      </c>
      <c r="BH307" s="392">
        <v>0</v>
      </c>
      <c r="BI307" s="166" t="s">
        <v>1226</v>
      </c>
      <c r="BJ307" s="238">
        <v>0</v>
      </c>
      <c r="BK307" s="239" t="s">
        <v>1226</v>
      </c>
      <c r="BL307" s="392">
        <f t="shared" si="117"/>
        <v>0</v>
      </c>
      <c r="BM307" s="166" t="s">
        <v>1226</v>
      </c>
      <c r="BN307" s="238">
        <v>0</v>
      </c>
      <c r="BO307" s="239" t="s">
        <v>1226</v>
      </c>
      <c r="BP307" s="249"/>
      <c r="BQ307" s="239"/>
      <c r="BR307" s="249"/>
      <c r="BS307" s="239"/>
      <c r="BT307" s="262"/>
      <c r="BU307" s="245"/>
      <c r="BV307" s="246"/>
      <c r="BW307" s="245"/>
      <c r="BX307" s="245"/>
      <c r="BY307" s="245"/>
      <c r="BZ307" s="246"/>
      <c r="CA307" s="245"/>
      <c r="CB307" s="246"/>
      <c r="CC307" s="245"/>
      <c r="CD307" s="246"/>
      <c r="CE307" s="245"/>
      <c r="CF307" s="246"/>
      <c r="CG307" s="245"/>
      <c r="CH307" s="246"/>
      <c r="CI307" s="233" t="s">
        <v>51</v>
      </c>
      <c r="CJ307" s="213" t="s">
        <v>550</v>
      </c>
      <c r="CM307" s="237">
        <f t="shared" si="118"/>
        <v>2</v>
      </c>
    </row>
    <row r="308" spans="1:91" ht="16.5">
      <c r="A308" t="s">
        <v>2617</v>
      </c>
      <c r="B308" s="213">
        <v>10314</v>
      </c>
      <c r="D308" s="213" t="s">
        <v>2093</v>
      </c>
      <c r="E308" s="213" t="s">
        <v>819</v>
      </c>
      <c r="G308" s="219" t="s">
        <v>208</v>
      </c>
      <c r="H308" s="390" t="s">
        <v>996</v>
      </c>
      <c r="I308" s="223">
        <v>0</v>
      </c>
      <c r="J308" s="223">
        <v>0</v>
      </c>
      <c r="K308" s="181">
        <f>+M308</f>
        <v>0</v>
      </c>
      <c r="L308" s="426" t="s">
        <v>1226</v>
      </c>
      <c r="M308" s="252">
        <f>+O308</f>
        <v>0</v>
      </c>
      <c r="N308" s="423" t="s">
        <v>1226</v>
      </c>
      <c r="O308" s="185">
        <f>+Q308</f>
        <v>0</v>
      </c>
      <c r="P308" s="426" t="s">
        <v>1226</v>
      </c>
      <c r="Q308" s="185">
        <f>+S308</f>
        <v>0</v>
      </c>
      <c r="R308" s="426" t="s">
        <v>1226</v>
      </c>
      <c r="S308" s="185">
        <f>+U308</f>
        <v>0</v>
      </c>
      <c r="T308" s="426" t="s">
        <v>1226</v>
      </c>
      <c r="U308" s="274">
        <v>0</v>
      </c>
      <c r="V308" s="279">
        <v>0</v>
      </c>
      <c r="W308" s="278">
        <v>0</v>
      </c>
      <c r="X308" s="279">
        <v>0</v>
      </c>
      <c r="Y308" s="252">
        <f>+W308</f>
        <v>0</v>
      </c>
      <c r="Z308" s="423" t="s">
        <v>1226</v>
      </c>
      <c r="AA308" s="185">
        <f>+Y308</f>
        <v>0</v>
      </c>
      <c r="AB308" s="185" t="s">
        <v>1226</v>
      </c>
      <c r="AC308" s="453">
        <v>0</v>
      </c>
      <c r="AD308" s="459">
        <v>0</v>
      </c>
      <c r="AE308" s="274">
        <v>0</v>
      </c>
      <c r="AF308" s="279">
        <v>0</v>
      </c>
      <c r="AG308" s="274">
        <v>0</v>
      </c>
      <c r="AH308" s="279">
        <v>0</v>
      </c>
      <c r="AI308" s="185">
        <f>+AL308</f>
        <v>10</v>
      </c>
      <c r="AJ308" s="426" t="s">
        <v>1226</v>
      </c>
      <c r="AK308" s="312"/>
      <c r="AL308" s="258">
        <v>10</v>
      </c>
      <c r="AM308" s="276">
        <v>0</v>
      </c>
      <c r="AN308" s="181">
        <f>+AP308</f>
        <v>12</v>
      </c>
      <c r="AO308" s="943" t="s">
        <v>1226</v>
      </c>
      <c r="AP308" s="280">
        <v>12</v>
      </c>
      <c r="AQ308" s="926" t="s">
        <v>132</v>
      </c>
      <c r="AR308" s="185">
        <f>+AP308</f>
        <v>12</v>
      </c>
      <c r="AS308" s="426" t="s">
        <v>1226</v>
      </c>
      <c r="AT308" s="325">
        <v>6</v>
      </c>
      <c r="AU308" s="319">
        <v>0</v>
      </c>
      <c r="AV308" s="325">
        <v>2</v>
      </c>
      <c r="AW308" s="319">
        <v>0</v>
      </c>
      <c r="AX308" s="392">
        <v>0</v>
      </c>
      <c r="AY308" s="166" t="s">
        <v>1226</v>
      </c>
      <c r="AZ308" s="392">
        <v>0</v>
      </c>
      <c r="BA308" s="166" t="s">
        <v>1226</v>
      </c>
      <c r="BB308" s="392">
        <v>0</v>
      </c>
      <c r="BC308" s="166" t="s">
        <v>1226</v>
      </c>
      <c r="BD308" s="392">
        <v>0</v>
      </c>
      <c r="BE308" s="166" t="s">
        <v>1226</v>
      </c>
      <c r="BF308" s="919">
        <v>0</v>
      </c>
      <c r="BG308" s="326">
        <v>0</v>
      </c>
      <c r="BH308" s="392">
        <v>0</v>
      </c>
      <c r="BI308" s="166" t="s">
        <v>1226</v>
      </c>
      <c r="BJ308" s="919">
        <v>0</v>
      </c>
      <c r="BK308" s="326">
        <v>0</v>
      </c>
      <c r="BL308" s="392">
        <f t="shared" si="117"/>
        <v>0</v>
      </c>
      <c r="BM308" s="166" t="s">
        <v>1226</v>
      </c>
      <c r="BN308" s="238">
        <v>0</v>
      </c>
      <c r="BO308" s="239" t="s">
        <v>1226</v>
      </c>
      <c r="BP308" s="249"/>
      <c r="BQ308" s="239"/>
      <c r="BR308" s="249"/>
      <c r="BS308" s="239"/>
      <c r="BT308" s="313"/>
      <c r="BU308" s="320"/>
      <c r="BV308" s="321"/>
      <c r="BW308" s="320"/>
      <c r="BX308" s="320"/>
      <c r="BY308" s="320"/>
      <c r="BZ308" s="321"/>
      <c r="CA308" s="320"/>
      <c r="CB308" s="321"/>
      <c r="CC308" s="320"/>
      <c r="CD308" s="321"/>
      <c r="CE308" s="320"/>
      <c r="CF308" s="321"/>
      <c r="CG308" s="320"/>
      <c r="CH308" s="321"/>
      <c r="CI308" s="233" t="s">
        <v>914</v>
      </c>
      <c r="CJ308" s="345"/>
      <c r="CK308" s="345"/>
      <c r="CM308" s="237">
        <f t="shared" si="118"/>
        <v>10</v>
      </c>
    </row>
    <row r="309" spans="1:91" ht="16.5">
      <c r="A309" t="s">
        <v>2617</v>
      </c>
      <c r="B309" s="213">
        <v>10314</v>
      </c>
      <c r="D309" s="213" t="s">
        <v>2093</v>
      </c>
      <c r="E309" s="213" t="s">
        <v>819</v>
      </c>
      <c r="G309" s="219" t="s">
        <v>208</v>
      </c>
      <c r="H309" s="390" t="s">
        <v>2094</v>
      </c>
      <c r="I309" s="223">
        <v>0</v>
      </c>
      <c r="J309" s="223">
        <v>0</v>
      </c>
      <c r="K309" s="181">
        <f>+M309</f>
        <v>0</v>
      </c>
      <c r="L309" s="426" t="s">
        <v>1226</v>
      </c>
      <c r="M309" s="252">
        <f>+O309</f>
        <v>0</v>
      </c>
      <c r="N309" s="423" t="s">
        <v>1226</v>
      </c>
      <c r="O309" s="181">
        <f>+Q309</f>
        <v>0</v>
      </c>
      <c r="P309" s="426" t="s">
        <v>1226</v>
      </c>
      <c r="Q309" s="185">
        <f>+S309</f>
        <v>0</v>
      </c>
      <c r="R309" s="185" t="s">
        <v>1226</v>
      </c>
      <c r="S309" s="181">
        <f>+U309</f>
        <v>0</v>
      </c>
      <c r="T309" s="426" t="s">
        <v>1226</v>
      </c>
      <c r="U309" s="274">
        <v>0</v>
      </c>
      <c r="V309" s="279">
        <v>0</v>
      </c>
      <c r="W309" s="278">
        <v>0</v>
      </c>
      <c r="X309" s="279">
        <v>0</v>
      </c>
      <c r="Y309" s="252">
        <f>+W309</f>
        <v>0</v>
      </c>
      <c r="Z309" s="423" t="s">
        <v>1226</v>
      </c>
      <c r="AA309" s="185">
        <f>+Y309</f>
        <v>0</v>
      </c>
      <c r="AB309" s="185" t="s">
        <v>1226</v>
      </c>
      <c r="AC309" s="453">
        <v>0</v>
      </c>
      <c r="AD309" s="459">
        <v>0</v>
      </c>
      <c r="AE309" s="274">
        <v>0</v>
      </c>
      <c r="AF309" s="279">
        <v>0</v>
      </c>
      <c r="AG309" s="274">
        <v>0</v>
      </c>
      <c r="AH309" s="279">
        <v>0</v>
      </c>
      <c r="AI309" s="185">
        <f>+AG309</f>
        <v>0</v>
      </c>
      <c r="AJ309" s="426" t="s">
        <v>1226</v>
      </c>
      <c r="AK309" s="312"/>
      <c r="AL309" s="307">
        <v>0</v>
      </c>
      <c r="AM309" s="269">
        <v>0</v>
      </c>
      <c r="AN309" s="181">
        <f>+AL309</f>
        <v>0</v>
      </c>
      <c r="AO309" s="943" t="s">
        <v>1226</v>
      </c>
      <c r="AP309" s="280">
        <v>2</v>
      </c>
      <c r="AQ309" s="926">
        <v>0</v>
      </c>
      <c r="AR309" s="185">
        <f>+AT309</f>
        <v>3</v>
      </c>
      <c r="AS309" s="426" t="s">
        <v>1226</v>
      </c>
      <c r="AT309" s="325">
        <v>3</v>
      </c>
      <c r="AU309" s="319">
        <v>0</v>
      </c>
      <c r="AV309" s="226">
        <v>1</v>
      </c>
      <c r="AW309" s="227">
        <v>0</v>
      </c>
      <c r="AX309" s="392">
        <v>0</v>
      </c>
      <c r="AY309" s="166" t="s">
        <v>1226</v>
      </c>
      <c r="AZ309" s="392">
        <v>0</v>
      </c>
      <c r="BA309" s="166" t="s">
        <v>1226</v>
      </c>
      <c r="BB309" s="392">
        <v>0</v>
      </c>
      <c r="BC309" s="166" t="s">
        <v>1226</v>
      </c>
      <c r="BD309" s="392">
        <v>0</v>
      </c>
      <c r="BE309" s="166" t="s">
        <v>1226</v>
      </c>
      <c r="BF309" s="919">
        <v>0</v>
      </c>
      <c r="BG309" s="326">
        <v>0</v>
      </c>
      <c r="BH309" s="392">
        <v>0</v>
      </c>
      <c r="BI309" s="166" t="s">
        <v>1226</v>
      </c>
      <c r="BJ309" s="919">
        <v>1</v>
      </c>
      <c r="BK309" s="326">
        <v>0</v>
      </c>
      <c r="BL309" s="392">
        <f t="shared" si="117"/>
        <v>1</v>
      </c>
      <c r="BM309" s="166" t="s">
        <v>1226</v>
      </c>
      <c r="BN309" s="238">
        <v>0</v>
      </c>
      <c r="BO309" s="239" t="s">
        <v>1226</v>
      </c>
      <c r="BP309" s="249"/>
      <c r="BQ309" s="239"/>
      <c r="BR309" s="249"/>
      <c r="BS309" s="239"/>
      <c r="BT309" s="313"/>
      <c r="BU309" s="320"/>
      <c r="BV309" s="321"/>
      <c r="BW309" s="320"/>
      <c r="BX309" s="320"/>
      <c r="BY309" s="320"/>
      <c r="BZ309" s="321"/>
      <c r="CA309" s="320"/>
      <c r="CB309" s="321"/>
      <c r="CC309" s="320"/>
      <c r="CD309" s="321"/>
      <c r="CE309" s="320"/>
      <c r="CF309" s="321"/>
      <c r="CG309" s="320"/>
      <c r="CH309" s="321"/>
      <c r="CI309" s="233"/>
      <c r="CJ309" s="345"/>
      <c r="CK309" s="345"/>
      <c r="CM309" s="237">
        <f t="shared" si="118"/>
        <v>0</v>
      </c>
    </row>
    <row r="310" spans="1:91" ht="16.5">
      <c r="A310" t="s">
        <v>2618</v>
      </c>
      <c r="B310" s="213">
        <v>0</v>
      </c>
      <c r="D310" s="219" t="s">
        <v>205</v>
      </c>
      <c r="E310" s="213" t="s">
        <v>871</v>
      </c>
      <c r="G310" s="213" t="s">
        <v>864</v>
      </c>
      <c r="H310" s="390" t="s">
        <v>61</v>
      </c>
      <c r="I310" s="223">
        <v>0</v>
      </c>
      <c r="J310" s="259">
        <v>0</v>
      </c>
      <c r="K310" s="236">
        <f>+I310</f>
        <v>0</v>
      </c>
      <c r="L310" s="239" t="s">
        <v>1226</v>
      </c>
      <c r="M310" s="164">
        <f t="shared" ref="M310:M322" si="119">+K310</f>
        <v>0</v>
      </c>
      <c r="N310" s="166" t="s">
        <v>1226</v>
      </c>
      <c r="O310" s="274">
        <v>5</v>
      </c>
      <c r="P310" s="224">
        <v>0</v>
      </c>
      <c r="Q310" s="223">
        <v>0</v>
      </c>
      <c r="R310" s="224">
        <v>0</v>
      </c>
      <c r="S310" s="223">
        <v>0</v>
      </c>
      <c r="T310" s="279">
        <v>0</v>
      </c>
      <c r="U310" s="274">
        <v>0</v>
      </c>
      <c r="V310" s="279">
        <v>0</v>
      </c>
      <c r="W310" s="274">
        <v>0</v>
      </c>
      <c r="X310" s="279">
        <v>0</v>
      </c>
      <c r="Y310" s="185">
        <f t="shared" ref="Y310:Y315" si="120">+AA310</f>
        <v>0</v>
      </c>
      <c r="Z310" s="426" t="s">
        <v>1226</v>
      </c>
      <c r="AA310" s="185">
        <v>0</v>
      </c>
      <c r="AB310" s="426" t="s">
        <v>1226</v>
      </c>
      <c r="AC310" s="437">
        <v>0</v>
      </c>
      <c r="AD310" s="438">
        <v>0</v>
      </c>
      <c r="AE310" s="164">
        <v>0</v>
      </c>
      <c r="AF310" s="239" t="s">
        <v>1226</v>
      </c>
      <c r="AG310" s="223">
        <v>0</v>
      </c>
      <c r="AH310" s="224">
        <v>0</v>
      </c>
      <c r="AI310" s="236">
        <f>+AG310</f>
        <v>0</v>
      </c>
      <c r="AJ310" s="239" t="s">
        <v>1226</v>
      </c>
      <c r="AK310" s="261"/>
      <c r="AL310" s="223">
        <v>0</v>
      </c>
      <c r="AM310" s="239" t="s">
        <v>1226</v>
      </c>
      <c r="AN310" s="252">
        <v>0</v>
      </c>
      <c r="AO310" s="423" t="s">
        <v>1226</v>
      </c>
      <c r="AP310" s="252">
        <v>0</v>
      </c>
      <c r="AQ310" s="423" t="s">
        <v>1226</v>
      </c>
      <c r="AR310" s="245">
        <v>0</v>
      </c>
      <c r="AS310" s="246">
        <v>0</v>
      </c>
      <c r="AT310" s="226">
        <v>0</v>
      </c>
      <c r="AU310" s="227">
        <v>0</v>
      </c>
      <c r="AV310" s="226">
        <v>0</v>
      </c>
      <c r="AW310" s="227">
        <v>0</v>
      </c>
      <c r="AX310" s="164">
        <v>0</v>
      </c>
      <c r="AY310" s="166" t="s">
        <v>1226</v>
      </c>
      <c r="AZ310" s="164">
        <v>0</v>
      </c>
      <c r="BA310" s="166" t="s">
        <v>1226</v>
      </c>
      <c r="BB310" s="164">
        <v>0</v>
      </c>
      <c r="BC310" s="166" t="s">
        <v>1226</v>
      </c>
      <c r="BD310" s="164">
        <v>0</v>
      </c>
      <c r="BE310" s="166" t="s">
        <v>1226</v>
      </c>
      <c r="BF310" s="164">
        <v>0</v>
      </c>
      <c r="BG310" s="166" t="s">
        <v>1226</v>
      </c>
      <c r="BH310" s="164">
        <v>0</v>
      </c>
      <c r="BI310" s="166" t="s">
        <v>1226</v>
      </c>
      <c r="BJ310" s="164">
        <v>0</v>
      </c>
      <c r="BK310" s="166" t="s">
        <v>1226</v>
      </c>
      <c r="BL310" s="164">
        <v>0</v>
      </c>
      <c r="BM310" s="166" t="s">
        <v>1226</v>
      </c>
      <c r="BN310" s="164">
        <v>0</v>
      </c>
      <c r="BO310" s="166" t="s">
        <v>1226</v>
      </c>
      <c r="BP310" s="249"/>
      <c r="BQ310" s="239"/>
      <c r="BR310" s="249"/>
      <c r="BS310" s="239"/>
      <c r="BT310" s="262"/>
      <c r="BU310" s="245"/>
      <c r="BV310" s="246"/>
      <c r="BW310" s="245"/>
      <c r="BX310" s="245"/>
      <c r="BY310" s="245"/>
      <c r="BZ310" s="246"/>
      <c r="CA310" s="245"/>
      <c r="CB310" s="246"/>
      <c r="CC310" s="245"/>
      <c r="CD310" s="246"/>
      <c r="CE310" s="245"/>
      <c r="CF310" s="246"/>
      <c r="CG310" s="245"/>
      <c r="CH310" s="246"/>
      <c r="CI310" s="233"/>
      <c r="CM310" s="237">
        <f t="shared" si="118"/>
        <v>5</v>
      </c>
    </row>
    <row r="311" spans="1:91" ht="16.5">
      <c r="A311" t="s">
        <v>2618</v>
      </c>
      <c r="B311" s="213">
        <v>10048</v>
      </c>
      <c r="D311" s="219" t="s">
        <v>205</v>
      </c>
      <c r="E311" s="213" t="s">
        <v>819</v>
      </c>
      <c r="G311" s="213" t="s">
        <v>864</v>
      </c>
      <c r="H311" s="390" t="s">
        <v>1819</v>
      </c>
      <c r="I311" s="223">
        <v>4</v>
      </c>
      <c r="J311" s="224">
        <v>0</v>
      </c>
      <c r="K311" s="274">
        <v>4</v>
      </c>
      <c r="L311" s="279">
        <v>0</v>
      </c>
      <c r="M311" s="185">
        <f t="shared" si="119"/>
        <v>4</v>
      </c>
      <c r="N311" s="426" t="s">
        <v>1226</v>
      </c>
      <c r="O311" s="274">
        <v>5</v>
      </c>
      <c r="P311" s="279">
        <v>0</v>
      </c>
      <c r="Q311" s="274">
        <v>5</v>
      </c>
      <c r="R311" s="279">
        <v>0</v>
      </c>
      <c r="S311" s="185">
        <v>2</v>
      </c>
      <c r="T311" s="426">
        <v>1</v>
      </c>
      <c r="U311" s="274">
        <v>2</v>
      </c>
      <c r="V311" s="279">
        <v>1</v>
      </c>
      <c r="W311" s="274">
        <v>3</v>
      </c>
      <c r="X311" s="279">
        <v>0</v>
      </c>
      <c r="Y311" s="185">
        <f t="shared" si="120"/>
        <v>1</v>
      </c>
      <c r="Z311" s="426" t="s">
        <v>1226</v>
      </c>
      <c r="AA311" s="185">
        <f>+AC311</f>
        <v>1</v>
      </c>
      <c r="AB311" s="426" t="s">
        <v>1226</v>
      </c>
      <c r="AC311" s="437">
        <v>1</v>
      </c>
      <c r="AD311" s="438">
        <v>0</v>
      </c>
      <c r="AE311" s="164">
        <f t="shared" ref="AE311:AE323" si="121">+AC311</f>
        <v>1</v>
      </c>
      <c r="AF311" s="239" t="s">
        <v>1226</v>
      </c>
      <c r="AG311" s="223">
        <v>0</v>
      </c>
      <c r="AH311" s="224">
        <v>0</v>
      </c>
      <c r="AI311" s="236">
        <f>+AG311</f>
        <v>0</v>
      </c>
      <c r="AJ311" s="239" t="s">
        <v>1226</v>
      </c>
      <c r="AK311" s="261"/>
      <c r="AL311" s="222">
        <v>0</v>
      </c>
      <c r="AM311" s="224">
        <v>0</v>
      </c>
      <c r="AN311" s="252">
        <v>0</v>
      </c>
      <c r="AO311" s="423" t="s">
        <v>1226</v>
      </c>
      <c r="AP311" s="252">
        <v>0</v>
      </c>
      <c r="AQ311" s="423" t="s">
        <v>1226</v>
      </c>
      <c r="AR311" s="245">
        <v>0</v>
      </c>
      <c r="AS311" s="246">
        <v>0</v>
      </c>
      <c r="AT311" s="226">
        <v>0</v>
      </c>
      <c r="AU311" s="227">
        <v>0</v>
      </c>
      <c r="AV311" s="226">
        <v>0</v>
      </c>
      <c r="AW311" s="227">
        <v>0</v>
      </c>
      <c r="AX311" s="164">
        <v>0</v>
      </c>
      <c r="AY311" s="166" t="s">
        <v>1226</v>
      </c>
      <c r="AZ311" s="164">
        <v>0</v>
      </c>
      <c r="BA311" s="166" t="s">
        <v>1226</v>
      </c>
      <c r="BB311" s="164">
        <v>0</v>
      </c>
      <c r="BC311" s="166" t="s">
        <v>1226</v>
      </c>
      <c r="BD311" s="164">
        <v>0</v>
      </c>
      <c r="BE311" s="166" t="s">
        <v>1226</v>
      </c>
      <c r="BF311" s="164">
        <v>0</v>
      </c>
      <c r="BG311" s="166" t="s">
        <v>1226</v>
      </c>
      <c r="BH311" s="164">
        <v>0</v>
      </c>
      <c r="BI311" s="166" t="s">
        <v>1226</v>
      </c>
      <c r="BJ311" s="164">
        <v>0</v>
      </c>
      <c r="BK311" s="166" t="s">
        <v>1226</v>
      </c>
      <c r="BL311" s="164">
        <v>0</v>
      </c>
      <c r="BM311" s="166" t="s">
        <v>1226</v>
      </c>
      <c r="BN311" s="164">
        <v>0</v>
      </c>
      <c r="BO311" s="166" t="s">
        <v>1226</v>
      </c>
      <c r="BP311" s="249"/>
      <c r="BQ311" s="239"/>
      <c r="BR311" s="249"/>
      <c r="BS311" s="239"/>
      <c r="BT311" s="262"/>
      <c r="BU311" s="245"/>
      <c r="BV311" s="246"/>
      <c r="BW311" s="245"/>
      <c r="BX311" s="245"/>
      <c r="BY311" s="245"/>
      <c r="BZ311" s="246"/>
      <c r="CA311" s="245"/>
      <c r="CB311" s="246"/>
      <c r="CC311" s="245"/>
      <c r="CD311" s="246"/>
      <c r="CE311" s="245"/>
      <c r="CF311" s="246"/>
      <c r="CG311" s="245"/>
      <c r="CH311" s="246"/>
      <c r="CI311" s="247" t="s">
        <v>150</v>
      </c>
      <c r="CJ311" s="234" t="s">
        <v>543</v>
      </c>
      <c r="CM311" s="237">
        <f t="shared" si="118"/>
        <v>5</v>
      </c>
    </row>
    <row r="312" spans="1:91" ht="16.5">
      <c r="A312" t="s">
        <v>2618</v>
      </c>
      <c r="B312" s="213">
        <v>10069</v>
      </c>
      <c r="D312" s="219" t="s">
        <v>205</v>
      </c>
      <c r="E312" s="213" t="s">
        <v>819</v>
      </c>
      <c r="G312" s="213" t="s">
        <v>864</v>
      </c>
      <c r="H312" s="390" t="s">
        <v>1820</v>
      </c>
      <c r="I312" s="223">
        <v>1</v>
      </c>
      <c r="J312" s="224">
        <v>0</v>
      </c>
      <c r="K312" s="274">
        <v>1</v>
      </c>
      <c r="L312" s="279">
        <v>0</v>
      </c>
      <c r="M312" s="185">
        <f t="shared" si="119"/>
        <v>1</v>
      </c>
      <c r="N312" s="426" t="s">
        <v>1226</v>
      </c>
      <c r="O312" s="274">
        <v>1</v>
      </c>
      <c r="P312" s="279">
        <v>0</v>
      </c>
      <c r="Q312" s="274">
        <v>3</v>
      </c>
      <c r="R312" s="279">
        <v>0</v>
      </c>
      <c r="S312" s="185">
        <f>+U312</f>
        <v>2</v>
      </c>
      <c r="T312" s="426" t="s">
        <v>1226</v>
      </c>
      <c r="U312" s="274">
        <v>2</v>
      </c>
      <c r="V312" s="279">
        <v>0</v>
      </c>
      <c r="W312" s="274">
        <v>2</v>
      </c>
      <c r="X312" s="279">
        <v>0</v>
      </c>
      <c r="Y312" s="185">
        <f t="shared" si="120"/>
        <v>2</v>
      </c>
      <c r="Z312" s="426" t="s">
        <v>1226</v>
      </c>
      <c r="AA312" s="185">
        <f>+AC312</f>
        <v>2</v>
      </c>
      <c r="AB312" s="426" t="s">
        <v>1226</v>
      </c>
      <c r="AC312" s="437">
        <v>2</v>
      </c>
      <c r="AD312" s="438">
        <v>0</v>
      </c>
      <c r="AE312" s="164">
        <f t="shared" si="121"/>
        <v>2</v>
      </c>
      <c r="AF312" s="239" t="s">
        <v>1226</v>
      </c>
      <c r="AG312" s="223">
        <v>2</v>
      </c>
      <c r="AH312" s="224">
        <v>0</v>
      </c>
      <c r="AI312" s="236">
        <v>0</v>
      </c>
      <c r="AJ312" s="239" t="s">
        <v>1226</v>
      </c>
      <c r="AK312" s="261"/>
      <c r="AL312" s="222">
        <v>0</v>
      </c>
      <c r="AM312" s="224">
        <v>0</v>
      </c>
      <c r="AN312" s="252">
        <f>+AP312</f>
        <v>0</v>
      </c>
      <c r="AO312" s="423" t="s">
        <v>1226</v>
      </c>
      <c r="AP312" s="252">
        <v>0</v>
      </c>
      <c r="AQ312" s="423" t="s">
        <v>1226</v>
      </c>
      <c r="AR312" s="245">
        <v>1</v>
      </c>
      <c r="AS312" s="246">
        <v>0</v>
      </c>
      <c r="AT312" s="226">
        <v>1</v>
      </c>
      <c r="AU312" s="227">
        <v>0</v>
      </c>
      <c r="AV312" s="226">
        <v>1</v>
      </c>
      <c r="AW312" s="227">
        <v>0</v>
      </c>
      <c r="AX312" s="164">
        <v>0</v>
      </c>
      <c r="AY312" s="166" t="s">
        <v>1226</v>
      </c>
      <c r="AZ312" s="164">
        <v>0</v>
      </c>
      <c r="BA312" s="166" t="s">
        <v>1226</v>
      </c>
      <c r="BB312" s="164">
        <v>0</v>
      </c>
      <c r="BC312" s="166" t="s">
        <v>1226</v>
      </c>
      <c r="BD312" s="164">
        <v>0</v>
      </c>
      <c r="BE312" s="166" t="s">
        <v>1226</v>
      </c>
      <c r="BF312" s="164">
        <v>0</v>
      </c>
      <c r="BG312" s="166" t="s">
        <v>1226</v>
      </c>
      <c r="BH312" s="164">
        <v>0</v>
      </c>
      <c r="BI312" s="166" t="s">
        <v>1226</v>
      </c>
      <c r="BJ312" s="164">
        <v>0</v>
      </c>
      <c r="BK312" s="166" t="s">
        <v>1226</v>
      </c>
      <c r="BL312" s="164">
        <v>0</v>
      </c>
      <c r="BM312" s="166" t="s">
        <v>1226</v>
      </c>
      <c r="BN312" s="164">
        <v>0</v>
      </c>
      <c r="BO312" s="166" t="s">
        <v>1226</v>
      </c>
      <c r="BP312" s="249"/>
      <c r="BQ312" s="239"/>
      <c r="BR312" s="249"/>
      <c r="BS312" s="239"/>
      <c r="BT312" s="262"/>
      <c r="BU312" s="245"/>
      <c r="BV312" s="246"/>
      <c r="BW312" s="245"/>
      <c r="BX312" s="245"/>
      <c r="BY312" s="245"/>
      <c r="BZ312" s="246"/>
      <c r="CA312" s="245"/>
      <c r="CB312" s="246"/>
      <c r="CC312" s="245"/>
      <c r="CD312" s="246"/>
      <c r="CE312" s="245"/>
      <c r="CF312" s="246"/>
      <c r="CG312" s="245"/>
      <c r="CH312" s="246"/>
      <c r="CI312" s="247" t="s">
        <v>150</v>
      </c>
      <c r="CJ312" s="234" t="s">
        <v>543</v>
      </c>
      <c r="CM312" s="237">
        <f t="shared" si="118"/>
        <v>3</v>
      </c>
    </row>
    <row r="313" spans="1:91" ht="16.5">
      <c r="A313" t="s">
        <v>2618</v>
      </c>
      <c r="B313" s="213">
        <v>10067</v>
      </c>
      <c r="D313" s="219" t="s">
        <v>205</v>
      </c>
      <c r="E313" s="213" t="s">
        <v>819</v>
      </c>
      <c r="G313" s="213" t="s">
        <v>864</v>
      </c>
      <c r="H313" s="390" t="s">
        <v>1821</v>
      </c>
      <c r="I313" s="223">
        <v>0</v>
      </c>
      <c r="J313" s="224">
        <v>0</v>
      </c>
      <c r="K313" s="274">
        <v>1</v>
      </c>
      <c r="L313" s="279">
        <v>0</v>
      </c>
      <c r="M313" s="185">
        <f t="shared" si="119"/>
        <v>1</v>
      </c>
      <c r="N313" s="426" t="s">
        <v>1226</v>
      </c>
      <c r="O313" s="274">
        <v>1</v>
      </c>
      <c r="P313" s="279">
        <v>0</v>
      </c>
      <c r="Q313" s="274">
        <v>0</v>
      </c>
      <c r="R313" s="279">
        <v>0</v>
      </c>
      <c r="S313" s="185">
        <f>+U313</f>
        <v>0</v>
      </c>
      <c r="T313" s="426" t="s">
        <v>1226</v>
      </c>
      <c r="U313" s="274">
        <v>0</v>
      </c>
      <c r="V313" s="279">
        <v>0</v>
      </c>
      <c r="W313" s="278">
        <v>1</v>
      </c>
      <c r="X313" s="279">
        <v>0</v>
      </c>
      <c r="Y313" s="185">
        <f t="shared" si="120"/>
        <v>1</v>
      </c>
      <c r="Z313" s="426" t="s">
        <v>1226</v>
      </c>
      <c r="AA313" s="185">
        <f>+AC313</f>
        <v>1</v>
      </c>
      <c r="AB313" s="426" t="s">
        <v>1226</v>
      </c>
      <c r="AC313" s="437">
        <v>1</v>
      </c>
      <c r="AD313" s="438">
        <v>0</v>
      </c>
      <c r="AE313" s="164">
        <f t="shared" si="121"/>
        <v>1</v>
      </c>
      <c r="AF313" s="239" t="s">
        <v>1226</v>
      </c>
      <c r="AG313" s="223">
        <v>0</v>
      </c>
      <c r="AH313" s="224">
        <v>0</v>
      </c>
      <c r="AI313" s="236">
        <v>0</v>
      </c>
      <c r="AJ313" s="239" t="s">
        <v>1226</v>
      </c>
      <c r="AK313" s="261"/>
      <c r="AL313" s="222">
        <v>2</v>
      </c>
      <c r="AM313" s="224">
        <v>0</v>
      </c>
      <c r="AN313" s="185">
        <f>+AP313</f>
        <v>2</v>
      </c>
      <c r="AO313" s="426" t="s">
        <v>1226</v>
      </c>
      <c r="AP313" s="185">
        <f>+AR313</f>
        <v>2</v>
      </c>
      <c r="AQ313" s="426" t="s">
        <v>1226</v>
      </c>
      <c r="AR313" s="245">
        <v>2</v>
      </c>
      <c r="AS313" s="246">
        <v>0</v>
      </c>
      <c r="AT313" s="226">
        <v>1</v>
      </c>
      <c r="AU313" s="227">
        <v>0</v>
      </c>
      <c r="AV313" s="226">
        <v>2</v>
      </c>
      <c r="AW313" s="227">
        <v>0</v>
      </c>
      <c r="AX313" s="164">
        <v>0</v>
      </c>
      <c r="AY313" s="166" t="s">
        <v>1226</v>
      </c>
      <c r="AZ313" s="164">
        <v>0</v>
      </c>
      <c r="BA313" s="166" t="s">
        <v>1226</v>
      </c>
      <c r="BB313" s="164">
        <v>0</v>
      </c>
      <c r="BC313" s="166" t="s">
        <v>1226</v>
      </c>
      <c r="BD313" s="164">
        <v>0</v>
      </c>
      <c r="BE313" s="166" t="s">
        <v>1226</v>
      </c>
      <c r="BF313" s="164">
        <v>0</v>
      </c>
      <c r="BG313" s="166" t="s">
        <v>1226</v>
      </c>
      <c r="BH313" s="164">
        <v>0</v>
      </c>
      <c r="BI313" s="166" t="s">
        <v>1226</v>
      </c>
      <c r="BJ313" s="164">
        <v>0</v>
      </c>
      <c r="BK313" s="166" t="s">
        <v>1226</v>
      </c>
      <c r="BL313" s="164">
        <v>0</v>
      </c>
      <c r="BM313" s="166" t="s">
        <v>1226</v>
      </c>
      <c r="BN313" s="164">
        <v>0</v>
      </c>
      <c r="BO313" s="166" t="s">
        <v>1226</v>
      </c>
      <c r="BP313" s="249"/>
      <c r="BQ313" s="239"/>
      <c r="BR313" s="249"/>
      <c r="BS313" s="239"/>
      <c r="BT313" s="310" t="s">
        <v>348</v>
      </c>
      <c r="BU313" s="245"/>
      <c r="BV313" s="246"/>
      <c r="BW313" s="245"/>
      <c r="BX313" s="245"/>
      <c r="BY313" s="245"/>
      <c r="BZ313" s="246"/>
      <c r="CA313" s="245"/>
      <c r="CB313" s="246"/>
      <c r="CC313" s="245"/>
      <c r="CD313" s="246"/>
      <c r="CE313" s="245"/>
      <c r="CF313" s="246"/>
      <c r="CG313" s="245"/>
      <c r="CH313" s="246"/>
      <c r="CI313" s="247" t="s">
        <v>150</v>
      </c>
      <c r="CJ313" s="234" t="s">
        <v>544</v>
      </c>
      <c r="CM313" s="237">
        <f t="shared" si="118"/>
        <v>1</v>
      </c>
    </row>
    <row r="314" spans="1:91" ht="16.5">
      <c r="A314" t="s">
        <v>2618</v>
      </c>
      <c r="B314" s="213">
        <v>10119</v>
      </c>
      <c r="D314" s="219" t="s">
        <v>205</v>
      </c>
      <c r="E314" s="213" t="s">
        <v>819</v>
      </c>
      <c r="G314" s="213" t="s">
        <v>864</v>
      </c>
      <c r="H314" s="390" t="s">
        <v>1822</v>
      </c>
      <c r="I314" s="223">
        <v>0</v>
      </c>
      <c r="J314" s="224">
        <v>0</v>
      </c>
      <c r="K314" s="252">
        <f>+I314</f>
        <v>0</v>
      </c>
      <c r="L314" s="423" t="s">
        <v>1226</v>
      </c>
      <c r="M314" s="185">
        <f t="shared" si="119"/>
        <v>0</v>
      </c>
      <c r="N314" s="426" t="s">
        <v>1226</v>
      </c>
      <c r="O314" s="274">
        <v>0</v>
      </c>
      <c r="P314" s="279">
        <v>0</v>
      </c>
      <c r="Q314" s="274">
        <v>0</v>
      </c>
      <c r="R314" s="279">
        <v>0</v>
      </c>
      <c r="S314" s="185">
        <f>+U314</f>
        <v>0</v>
      </c>
      <c r="T314" s="426" t="s">
        <v>1226</v>
      </c>
      <c r="U314" s="274">
        <v>0</v>
      </c>
      <c r="V314" s="279">
        <v>0</v>
      </c>
      <c r="W314" s="278">
        <v>0</v>
      </c>
      <c r="X314" s="279">
        <v>0</v>
      </c>
      <c r="Y314" s="185">
        <f t="shared" si="120"/>
        <v>0</v>
      </c>
      <c r="Z314" s="426" t="s">
        <v>1226</v>
      </c>
      <c r="AA314" s="185">
        <v>0</v>
      </c>
      <c r="AB314" s="426" t="s">
        <v>1226</v>
      </c>
      <c r="AC314" s="437">
        <v>0</v>
      </c>
      <c r="AD314" s="438">
        <v>0</v>
      </c>
      <c r="AE314" s="164">
        <f t="shared" si="121"/>
        <v>0</v>
      </c>
      <c r="AF314" s="239" t="s">
        <v>1226</v>
      </c>
      <c r="AG314" s="223" t="s">
        <v>52</v>
      </c>
      <c r="AH314" s="224">
        <v>0</v>
      </c>
      <c r="AI314" s="236">
        <v>0</v>
      </c>
      <c r="AJ314" s="239" t="s">
        <v>1226</v>
      </c>
      <c r="AK314" s="261"/>
      <c r="AL314" s="223">
        <v>0</v>
      </c>
      <c r="AM314" s="239" t="s">
        <v>1226</v>
      </c>
      <c r="AN314" s="252">
        <v>0</v>
      </c>
      <c r="AO314" s="423" t="s">
        <v>1226</v>
      </c>
      <c r="AP314" s="252">
        <v>0</v>
      </c>
      <c r="AQ314" s="423" t="s">
        <v>1226</v>
      </c>
      <c r="AR314" s="245">
        <v>0</v>
      </c>
      <c r="AS314" s="246">
        <v>0</v>
      </c>
      <c r="AT314" s="236">
        <v>0</v>
      </c>
      <c r="AU314" s="239" t="s">
        <v>1226</v>
      </c>
      <c r="AV314" s="226">
        <v>0</v>
      </c>
      <c r="AW314" s="227">
        <v>0</v>
      </c>
      <c r="AX314" s="164">
        <v>0</v>
      </c>
      <c r="AY314" s="166" t="s">
        <v>1226</v>
      </c>
      <c r="AZ314" s="164">
        <v>0</v>
      </c>
      <c r="BA314" s="166" t="s">
        <v>1226</v>
      </c>
      <c r="BB314" s="164">
        <v>0</v>
      </c>
      <c r="BC314" s="166" t="s">
        <v>1226</v>
      </c>
      <c r="BD314" s="164">
        <v>0</v>
      </c>
      <c r="BE314" s="166" t="s">
        <v>1226</v>
      </c>
      <c r="BF314" s="164">
        <v>0</v>
      </c>
      <c r="BG314" s="166" t="s">
        <v>1226</v>
      </c>
      <c r="BH314" s="164">
        <v>0</v>
      </c>
      <c r="BI314" s="166" t="s">
        <v>1226</v>
      </c>
      <c r="BJ314" s="164">
        <v>0</v>
      </c>
      <c r="BK314" s="166" t="s">
        <v>1226</v>
      </c>
      <c r="BL314" s="164">
        <v>0</v>
      </c>
      <c r="BM314" s="166" t="s">
        <v>1226</v>
      </c>
      <c r="BN314" s="164">
        <v>0</v>
      </c>
      <c r="BO314" s="166" t="s">
        <v>1226</v>
      </c>
      <c r="BP314" s="249"/>
      <c r="BQ314" s="239"/>
      <c r="BR314" s="249"/>
      <c r="BS314" s="239"/>
      <c r="BT314" s="262"/>
      <c r="BU314" s="245"/>
      <c r="BV314" s="246"/>
      <c r="BW314" s="245"/>
      <c r="BX314" s="245"/>
      <c r="BY314" s="245"/>
      <c r="BZ314" s="246"/>
      <c r="CA314" s="245"/>
      <c r="CB314" s="246"/>
      <c r="CC314" s="245"/>
      <c r="CD314" s="246"/>
      <c r="CE314" s="245"/>
      <c r="CF314" s="246"/>
      <c r="CG314" s="245"/>
      <c r="CH314" s="246"/>
      <c r="CI314" s="247" t="s">
        <v>150</v>
      </c>
      <c r="CJ314" s="234" t="s">
        <v>545</v>
      </c>
      <c r="CM314" s="237">
        <f t="shared" si="118"/>
        <v>0</v>
      </c>
    </row>
    <row r="315" spans="1:91" s="836" customFormat="1" ht="16.5">
      <c r="A315" t="s">
        <v>2618</v>
      </c>
      <c r="B315" s="213">
        <v>10100</v>
      </c>
      <c r="C315" s="213"/>
      <c r="D315" s="219" t="s">
        <v>205</v>
      </c>
      <c r="E315" s="213" t="s">
        <v>819</v>
      </c>
      <c r="F315" s="213"/>
      <c r="G315" s="213" t="s">
        <v>864</v>
      </c>
      <c r="H315" s="390" t="s">
        <v>1823</v>
      </c>
      <c r="I315" s="223">
        <v>0</v>
      </c>
      <c r="J315" s="224">
        <v>0</v>
      </c>
      <c r="K315" s="252">
        <f>+I315</f>
        <v>0</v>
      </c>
      <c r="L315" s="423" t="s">
        <v>1226</v>
      </c>
      <c r="M315" s="185">
        <f t="shared" si="119"/>
        <v>0</v>
      </c>
      <c r="N315" s="426" t="s">
        <v>1226</v>
      </c>
      <c r="O315" s="274">
        <v>0</v>
      </c>
      <c r="P315" s="279">
        <v>0</v>
      </c>
      <c r="Q315" s="274">
        <v>0</v>
      </c>
      <c r="R315" s="279">
        <v>0</v>
      </c>
      <c r="S315" s="185">
        <f>+U315</f>
        <v>2</v>
      </c>
      <c r="T315" s="426" t="s">
        <v>1226</v>
      </c>
      <c r="U315" s="274">
        <v>2</v>
      </c>
      <c r="V315" s="279">
        <v>0</v>
      </c>
      <c r="W315" s="278">
        <v>2</v>
      </c>
      <c r="X315" s="279">
        <v>0</v>
      </c>
      <c r="Y315" s="185">
        <f t="shared" si="120"/>
        <v>1</v>
      </c>
      <c r="Z315" s="426" t="s">
        <v>1226</v>
      </c>
      <c r="AA315" s="185">
        <f>+AC315</f>
        <v>1</v>
      </c>
      <c r="AB315" s="426" t="s">
        <v>1226</v>
      </c>
      <c r="AC315" s="437">
        <v>1</v>
      </c>
      <c r="AD315" s="438">
        <v>0</v>
      </c>
      <c r="AE315" s="164">
        <f t="shared" si="121"/>
        <v>1</v>
      </c>
      <c r="AF315" s="239" t="s">
        <v>1226</v>
      </c>
      <c r="AG315" s="223">
        <v>0</v>
      </c>
      <c r="AH315" s="224">
        <v>0</v>
      </c>
      <c r="AI315" s="236">
        <f>+AG315</f>
        <v>0</v>
      </c>
      <c r="AJ315" s="239" t="s">
        <v>1226</v>
      </c>
      <c r="AK315" s="261"/>
      <c r="AL315" s="222">
        <v>0</v>
      </c>
      <c r="AM315" s="239" t="s">
        <v>1226</v>
      </c>
      <c r="AN315" s="252">
        <f>+AP315</f>
        <v>0</v>
      </c>
      <c r="AO315" s="423" t="s">
        <v>1226</v>
      </c>
      <c r="AP315" s="252">
        <v>0</v>
      </c>
      <c r="AQ315" s="423" t="s">
        <v>1226</v>
      </c>
      <c r="AR315" s="245">
        <v>2</v>
      </c>
      <c r="AS315" s="246"/>
      <c r="AT315" s="226">
        <v>2</v>
      </c>
      <c r="AU315" s="227">
        <v>0</v>
      </c>
      <c r="AV315" s="226">
        <v>1</v>
      </c>
      <c r="AW315" s="227">
        <v>0</v>
      </c>
      <c r="AX315" s="164">
        <v>0</v>
      </c>
      <c r="AY315" s="166" t="s">
        <v>1226</v>
      </c>
      <c r="AZ315" s="164">
        <v>0</v>
      </c>
      <c r="BA315" s="166" t="s">
        <v>1226</v>
      </c>
      <c r="BB315" s="164">
        <v>0</v>
      </c>
      <c r="BC315" s="166" t="s">
        <v>1226</v>
      </c>
      <c r="BD315" s="164">
        <v>0</v>
      </c>
      <c r="BE315" s="166" t="s">
        <v>1226</v>
      </c>
      <c r="BF315" s="164">
        <v>0</v>
      </c>
      <c r="BG315" s="166" t="s">
        <v>1226</v>
      </c>
      <c r="BH315" s="164">
        <v>0</v>
      </c>
      <c r="BI315" s="166" t="s">
        <v>1226</v>
      </c>
      <c r="BJ315" s="164">
        <v>0</v>
      </c>
      <c r="BK315" s="166" t="s">
        <v>1226</v>
      </c>
      <c r="BL315" s="164">
        <v>0</v>
      </c>
      <c r="BM315" s="166" t="s">
        <v>1226</v>
      </c>
      <c r="BN315" s="164">
        <v>0</v>
      </c>
      <c r="BO315" s="166" t="s">
        <v>1226</v>
      </c>
      <c r="BP315" s="249"/>
      <c r="BQ315" s="239"/>
      <c r="BR315" s="249"/>
      <c r="BS315" s="239"/>
      <c r="BT315" s="262"/>
      <c r="BU315" s="245"/>
      <c r="BV315" s="246"/>
      <c r="BW315" s="245"/>
      <c r="BX315" s="245"/>
      <c r="BY315" s="245"/>
      <c r="BZ315" s="246"/>
      <c r="CA315" s="245"/>
      <c r="CB315" s="246"/>
      <c r="CC315" s="245"/>
      <c r="CD315" s="246"/>
      <c r="CE315" s="245"/>
      <c r="CF315" s="246"/>
      <c r="CG315" s="245"/>
      <c r="CH315" s="246"/>
      <c r="CI315" s="247" t="s">
        <v>547</v>
      </c>
      <c r="CJ315" s="234" t="s">
        <v>546</v>
      </c>
      <c r="CK315" s="234"/>
      <c r="CL315" s="213"/>
      <c r="CM315" s="237">
        <f t="shared" si="118"/>
        <v>2</v>
      </c>
    </row>
    <row r="316" spans="1:91" ht="16.5">
      <c r="A316" t="s">
        <v>2618</v>
      </c>
      <c r="B316" s="213">
        <v>10118</v>
      </c>
      <c r="D316" s="219" t="s">
        <v>205</v>
      </c>
      <c r="E316" s="213" t="s">
        <v>819</v>
      </c>
      <c r="G316" s="213" t="s">
        <v>864</v>
      </c>
      <c r="H316" s="390" t="s">
        <v>1824</v>
      </c>
      <c r="I316" s="223">
        <v>0</v>
      </c>
      <c r="J316" s="224">
        <v>0</v>
      </c>
      <c r="K316" s="252">
        <f>+I316</f>
        <v>0</v>
      </c>
      <c r="L316" s="423" t="s">
        <v>1226</v>
      </c>
      <c r="M316" s="185">
        <f t="shared" si="119"/>
        <v>0</v>
      </c>
      <c r="N316" s="426" t="s">
        <v>1226</v>
      </c>
      <c r="O316" s="274">
        <v>0</v>
      </c>
      <c r="P316" s="279">
        <v>0</v>
      </c>
      <c r="Q316" s="274">
        <v>0</v>
      </c>
      <c r="R316" s="279">
        <v>0</v>
      </c>
      <c r="S316" s="185">
        <f t="shared" ref="S316:S322" si="122">+Q316</f>
        <v>0</v>
      </c>
      <c r="T316" s="426" t="s">
        <v>1226</v>
      </c>
      <c r="U316" s="274">
        <v>0</v>
      </c>
      <c r="V316" s="279">
        <v>0</v>
      </c>
      <c r="W316" s="278">
        <v>0</v>
      </c>
      <c r="X316" s="279">
        <v>0</v>
      </c>
      <c r="Y316" s="185">
        <f t="shared" ref="Y316:Y323" si="123">+W316</f>
        <v>0</v>
      </c>
      <c r="Z316" s="426" t="s">
        <v>1226</v>
      </c>
      <c r="AA316" s="185">
        <f>+Y316</f>
        <v>0</v>
      </c>
      <c r="AB316" s="426" t="s">
        <v>1226</v>
      </c>
      <c r="AC316" s="437">
        <v>0</v>
      </c>
      <c r="AD316" s="438">
        <v>0</v>
      </c>
      <c r="AE316" s="164">
        <f t="shared" si="121"/>
        <v>0</v>
      </c>
      <c r="AF316" s="239" t="s">
        <v>1226</v>
      </c>
      <c r="AG316" s="223">
        <v>0</v>
      </c>
      <c r="AH316" s="224">
        <v>0</v>
      </c>
      <c r="AI316" s="236">
        <f>+AG316</f>
        <v>0</v>
      </c>
      <c r="AJ316" s="239" t="s">
        <v>1226</v>
      </c>
      <c r="AK316" s="261"/>
      <c r="AL316" s="222">
        <v>0</v>
      </c>
      <c r="AM316" s="239" t="s">
        <v>1226</v>
      </c>
      <c r="AN316" s="236">
        <v>0</v>
      </c>
      <c r="AO316" s="239" t="s">
        <v>1226</v>
      </c>
      <c r="AP316" s="236">
        <v>0</v>
      </c>
      <c r="AQ316" s="239" t="s">
        <v>1226</v>
      </c>
      <c r="AR316" s="226">
        <v>0</v>
      </c>
      <c r="AS316" s="241">
        <v>1</v>
      </c>
      <c r="AT316" s="226">
        <v>0</v>
      </c>
      <c r="AU316" s="241">
        <v>1</v>
      </c>
      <c r="AV316" s="226">
        <v>0</v>
      </c>
      <c r="AW316" s="227">
        <v>0</v>
      </c>
      <c r="AX316" s="164">
        <v>0</v>
      </c>
      <c r="AY316" s="166" t="s">
        <v>1226</v>
      </c>
      <c r="AZ316" s="164">
        <v>0</v>
      </c>
      <c r="BA316" s="166" t="s">
        <v>1226</v>
      </c>
      <c r="BB316" s="164">
        <v>0</v>
      </c>
      <c r="BC316" s="166" t="s">
        <v>1226</v>
      </c>
      <c r="BD316" s="164">
        <v>0</v>
      </c>
      <c r="BE316" s="166" t="s">
        <v>1226</v>
      </c>
      <c r="BF316" s="164">
        <v>0</v>
      </c>
      <c r="BG316" s="166" t="s">
        <v>1226</v>
      </c>
      <c r="BH316" s="164">
        <v>0</v>
      </c>
      <c r="BI316" s="166" t="s">
        <v>1226</v>
      </c>
      <c r="BJ316" s="164">
        <v>0</v>
      </c>
      <c r="BK316" s="166" t="s">
        <v>1226</v>
      </c>
      <c r="BL316" s="164">
        <v>0</v>
      </c>
      <c r="BM316" s="166" t="s">
        <v>1226</v>
      </c>
      <c r="BN316" s="164">
        <v>0</v>
      </c>
      <c r="BO316" s="166" t="s">
        <v>1226</v>
      </c>
      <c r="BP316" s="249"/>
      <c r="BQ316" s="239"/>
      <c r="BR316" s="249"/>
      <c r="BS316" s="239"/>
      <c r="BT316" s="262"/>
      <c r="BU316" s="245"/>
      <c r="BV316" s="246"/>
      <c r="BW316" s="245"/>
      <c r="BX316" s="245"/>
      <c r="BY316" s="245"/>
      <c r="BZ316" s="246"/>
      <c r="CA316" s="245"/>
      <c r="CB316" s="246"/>
      <c r="CC316" s="245"/>
      <c r="CD316" s="246"/>
      <c r="CE316" s="245"/>
      <c r="CF316" s="246"/>
      <c r="CG316" s="245"/>
      <c r="CH316" s="246"/>
      <c r="CI316" s="247" t="s">
        <v>150</v>
      </c>
      <c r="CJ316" s="234" t="s">
        <v>548</v>
      </c>
      <c r="CM316" s="237">
        <f t="shared" si="118"/>
        <v>0</v>
      </c>
    </row>
    <row r="317" spans="1:91" ht="16.5">
      <c r="A317" t="s">
        <v>2618</v>
      </c>
      <c r="B317" s="213">
        <v>10262</v>
      </c>
      <c r="D317" s="219" t="s">
        <v>205</v>
      </c>
      <c r="E317" s="213" t="s">
        <v>819</v>
      </c>
      <c r="G317" s="213" t="s">
        <v>864</v>
      </c>
      <c r="H317" s="390" t="s">
        <v>1825</v>
      </c>
      <c r="I317" s="223">
        <v>0</v>
      </c>
      <c r="J317" s="223">
        <v>0</v>
      </c>
      <c r="K317" s="278">
        <v>0</v>
      </c>
      <c r="L317" s="279">
        <v>0</v>
      </c>
      <c r="M317" s="185">
        <f t="shared" si="119"/>
        <v>0</v>
      </c>
      <c r="N317" s="426" t="s">
        <v>1226</v>
      </c>
      <c r="O317" s="278">
        <v>0</v>
      </c>
      <c r="P317" s="279">
        <v>0</v>
      </c>
      <c r="Q317" s="274">
        <v>0</v>
      </c>
      <c r="R317" s="279">
        <v>0</v>
      </c>
      <c r="S317" s="185">
        <f t="shared" si="122"/>
        <v>0</v>
      </c>
      <c r="T317" s="426" t="s">
        <v>1226</v>
      </c>
      <c r="U317" s="274">
        <v>0</v>
      </c>
      <c r="V317" s="279">
        <v>0</v>
      </c>
      <c r="W317" s="278">
        <v>0</v>
      </c>
      <c r="X317" s="279">
        <v>0</v>
      </c>
      <c r="Y317" s="185">
        <f t="shared" si="123"/>
        <v>0</v>
      </c>
      <c r="Z317" s="426" t="s">
        <v>1226</v>
      </c>
      <c r="AA317" s="185">
        <f>+Y317</f>
        <v>0</v>
      </c>
      <c r="AB317" s="185" t="s">
        <v>1226</v>
      </c>
      <c r="AC317" s="437">
        <v>0</v>
      </c>
      <c r="AD317" s="438">
        <v>0</v>
      </c>
      <c r="AE317" s="164">
        <f t="shared" si="121"/>
        <v>0</v>
      </c>
      <c r="AF317" s="239" t="s">
        <v>1226</v>
      </c>
      <c r="AG317" s="223">
        <v>0</v>
      </c>
      <c r="AH317" s="224">
        <v>0</v>
      </c>
      <c r="AI317" s="236">
        <f>+AG317</f>
        <v>0</v>
      </c>
      <c r="AJ317" s="239" t="s">
        <v>1226</v>
      </c>
      <c r="AK317" s="261"/>
      <c r="AL317" s="222">
        <v>0</v>
      </c>
      <c r="AM317" s="224">
        <v>0</v>
      </c>
      <c r="AN317" s="238">
        <v>0</v>
      </c>
      <c r="AO317" s="239" t="s">
        <v>1226</v>
      </c>
      <c r="AP317" s="236">
        <v>0</v>
      </c>
      <c r="AQ317" s="239" t="s">
        <v>1226</v>
      </c>
      <c r="AR317" s="226">
        <v>0</v>
      </c>
      <c r="AS317" s="227">
        <v>0</v>
      </c>
      <c r="AT317" s="226">
        <v>0</v>
      </c>
      <c r="AU317" s="227">
        <v>0</v>
      </c>
      <c r="AV317" s="226">
        <v>0</v>
      </c>
      <c r="AW317" s="227">
        <v>0</v>
      </c>
      <c r="AX317" s="392">
        <v>0</v>
      </c>
      <c r="AY317" s="166" t="s">
        <v>1226</v>
      </c>
      <c r="AZ317" s="392">
        <v>0</v>
      </c>
      <c r="BA317" s="166" t="s">
        <v>1226</v>
      </c>
      <c r="BB317" s="392">
        <v>0</v>
      </c>
      <c r="BC317" s="166" t="s">
        <v>1226</v>
      </c>
      <c r="BD317" s="392">
        <v>0</v>
      </c>
      <c r="BE317" s="166" t="s">
        <v>1226</v>
      </c>
      <c r="BF317" s="392">
        <v>0</v>
      </c>
      <c r="BG317" s="166" t="s">
        <v>1226</v>
      </c>
      <c r="BH317" s="392">
        <v>0</v>
      </c>
      <c r="BI317" s="166" t="s">
        <v>1226</v>
      </c>
      <c r="BJ317" s="392">
        <v>0</v>
      </c>
      <c r="BK317" s="166" t="s">
        <v>1226</v>
      </c>
      <c r="BL317" s="392">
        <v>0</v>
      </c>
      <c r="BM317" s="166" t="s">
        <v>1226</v>
      </c>
      <c r="BN317" s="392">
        <v>0</v>
      </c>
      <c r="BO317" s="166" t="s">
        <v>1226</v>
      </c>
      <c r="BP317" s="249"/>
      <c r="BQ317" s="239"/>
      <c r="BR317" s="249"/>
      <c r="BS317" s="239"/>
      <c r="BT317" s="262"/>
      <c r="BU317" s="245"/>
      <c r="BV317" s="246"/>
      <c r="BW317" s="245"/>
      <c r="BX317" s="245"/>
      <c r="BY317" s="245"/>
      <c r="BZ317" s="246"/>
      <c r="CA317" s="245"/>
      <c r="CB317" s="246"/>
      <c r="CC317" s="245"/>
      <c r="CD317" s="246"/>
      <c r="CE317" s="245"/>
      <c r="CF317" s="246"/>
      <c r="CG317" s="245"/>
      <c r="CH317" s="246"/>
      <c r="CI317" s="247" t="s">
        <v>150</v>
      </c>
      <c r="CJ317" s="234" t="s">
        <v>549</v>
      </c>
      <c r="CM317" s="237">
        <f t="shared" si="118"/>
        <v>0</v>
      </c>
    </row>
    <row r="318" spans="1:91" ht="16.5">
      <c r="A318" t="s">
        <v>2618</v>
      </c>
      <c r="B318" s="51">
        <v>10264</v>
      </c>
      <c r="D318" s="219" t="s">
        <v>205</v>
      </c>
      <c r="E318" s="213" t="s">
        <v>819</v>
      </c>
      <c r="G318" s="213" t="s">
        <v>864</v>
      </c>
      <c r="H318" s="390" t="s">
        <v>2277</v>
      </c>
      <c r="I318" s="10">
        <v>0</v>
      </c>
      <c r="J318" s="161">
        <v>0</v>
      </c>
      <c r="K318" s="52">
        <v>0</v>
      </c>
      <c r="L318" s="161">
        <v>0</v>
      </c>
      <c r="M318" s="185">
        <f t="shared" si="119"/>
        <v>0</v>
      </c>
      <c r="N318" s="426" t="s">
        <v>1226</v>
      </c>
      <c r="O318" s="52">
        <v>0</v>
      </c>
      <c r="P318" s="161">
        <v>0</v>
      </c>
      <c r="Q318" s="52">
        <v>0</v>
      </c>
      <c r="R318" s="161">
        <v>0</v>
      </c>
      <c r="S318" s="185">
        <f t="shared" si="122"/>
        <v>0</v>
      </c>
      <c r="T318" s="426" t="s">
        <v>1226</v>
      </c>
      <c r="U318" s="52">
        <v>1</v>
      </c>
      <c r="V318" s="161">
        <v>0</v>
      </c>
      <c r="W318" s="39">
        <v>1</v>
      </c>
      <c r="X318" s="161">
        <v>0</v>
      </c>
      <c r="Y318" s="185">
        <f t="shared" si="123"/>
        <v>1</v>
      </c>
      <c r="Z318" s="426" t="s">
        <v>1226</v>
      </c>
      <c r="AA318" s="52">
        <v>1</v>
      </c>
      <c r="AB318" s="52">
        <v>0</v>
      </c>
      <c r="AC318" s="441">
        <v>1</v>
      </c>
      <c r="AD318" s="442">
        <v>0</v>
      </c>
      <c r="AE318" s="185">
        <f t="shared" si="121"/>
        <v>1</v>
      </c>
      <c r="AF318" s="426" t="s">
        <v>1226</v>
      </c>
      <c r="AG318" s="10">
        <v>2</v>
      </c>
      <c r="AH318" s="4">
        <v>0</v>
      </c>
      <c r="AI318" s="10">
        <v>2</v>
      </c>
      <c r="AJ318" s="4">
        <v>0</v>
      </c>
      <c r="AK318" s="837"/>
      <c r="AL318" s="181">
        <f>+AN318</f>
        <v>1</v>
      </c>
      <c r="AM318" s="426" t="s">
        <v>1226</v>
      </c>
      <c r="AN318" s="181">
        <f>+AP318</f>
        <v>1</v>
      </c>
      <c r="AO318" s="426" t="s">
        <v>1226</v>
      </c>
      <c r="AP318" s="185">
        <f>+AR318</f>
        <v>1</v>
      </c>
      <c r="AQ318" s="426" t="s">
        <v>1226</v>
      </c>
      <c r="AR318" s="153">
        <v>1</v>
      </c>
      <c r="AS318" s="54">
        <v>0</v>
      </c>
      <c r="AT318" s="153">
        <v>1</v>
      </c>
      <c r="AU318" s="54">
        <v>0</v>
      </c>
      <c r="AV318" s="153">
        <v>1</v>
      </c>
      <c r="AW318" s="54">
        <v>0</v>
      </c>
      <c r="AX318" s="181">
        <f>+AV318</f>
        <v>1</v>
      </c>
      <c r="AY318" s="426" t="s">
        <v>1226</v>
      </c>
      <c r="AZ318" s="181">
        <f>+AX318</f>
        <v>1</v>
      </c>
      <c r="BA318" s="426" t="s">
        <v>1226</v>
      </c>
      <c r="BB318" s="181">
        <f>+AZ318</f>
        <v>1</v>
      </c>
      <c r="BC318" s="426" t="s">
        <v>1226</v>
      </c>
      <c r="BD318" s="181">
        <f>+BB318</f>
        <v>1</v>
      </c>
      <c r="BE318" s="426" t="s">
        <v>1226</v>
      </c>
      <c r="BF318" s="181">
        <f>+BD318</f>
        <v>1</v>
      </c>
      <c r="BG318" s="426" t="s">
        <v>1226</v>
      </c>
      <c r="BH318" s="181">
        <f>+BF318</f>
        <v>1</v>
      </c>
      <c r="BI318" s="426" t="s">
        <v>1226</v>
      </c>
      <c r="BJ318" s="181">
        <f>+BH318</f>
        <v>1</v>
      </c>
      <c r="BK318" s="426" t="s">
        <v>1226</v>
      </c>
      <c r="BL318" s="181">
        <f>+BJ318</f>
        <v>1</v>
      </c>
      <c r="BM318" s="426" t="s">
        <v>1226</v>
      </c>
      <c r="BN318" s="181">
        <f>+BL318</f>
        <v>1</v>
      </c>
      <c r="BO318" s="426" t="s">
        <v>1226</v>
      </c>
      <c r="BP318" s="185">
        <f>+BN318</f>
        <v>1</v>
      </c>
      <c r="BQ318" s="426" t="s">
        <v>1226</v>
      </c>
      <c r="BR318" s="185">
        <f>+BP318</f>
        <v>1</v>
      </c>
      <c r="BS318" s="426" t="s">
        <v>1226</v>
      </c>
      <c r="BT318" s="262"/>
      <c r="BU318" s="245"/>
      <c r="BV318" s="246"/>
      <c r="BW318" s="245"/>
      <c r="BX318" s="245"/>
      <c r="BY318" s="245"/>
      <c r="BZ318" s="246"/>
      <c r="CA318" s="245"/>
      <c r="CB318" s="246"/>
      <c r="CC318" s="245"/>
      <c r="CD318" s="246"/>
      <c r="CE318" s="245"/>
      <c r="CF318" s="246"/>
      <c r="CG318" s="245"/>
      <c r="CH318" s="246"/>
      <c r="CI318" s="247"/>
      <c r="CM318" s="237"/>
    </row>
    <row r="319" spans="1:91" ht="16.5">
      <c r="A319" t="s">
        <v>2618</v>
      </c>
      <c r="B319" s="61" t="s">
        <v>1592</v>
      </c>
      <c r="D319" s="219" t="s">
        <v>205</v>
      </c>
      <c r="E319" s="51" t="s">
        <v>819</v>
      </c>
      <c r="F319" s="51"/>
      <c r="G319" s="213" t="s">
        <v>909</v>
      </c>
      <c r="H319" s="390" t="s">
        <v>2510</v>
      </c>
      <c r="I319" s="10">
        <v>0</v>
      </c>
      <c r="J319" s="161">
        <v>0</v>
      </c>
      <c r="K319" s="52">
        <v>0</v>
      </c>
      <c r="L319" s="161">
        <v>0</v>
      </c>
      <c r="M319" s="185">
        <f t="shared" si="119"/>
        <v>0</v>
      </c>
      <c r="N319" s="426" t="s">
        <v>1226</v>
      </c>
      <c r="O319" s="52">
        <v>0</v>
      </c>
      <c r="P319" s="161">
        <v>0</v>
      </c>
      <c r="Q319" s="52">
        <v>0</v>
      </c>
      <c r="R319" s="161">
        <v>0</v>
      </c>
      <c r="S319" s="185">
        <f t="shared" si="122"/>
        <v>0</v>
      </c>
      <c r="T319" s="426" t="s">
        <v>1226</v>
      </c>
      <c r="U319" s="52">
        <v>0</v>
      </c>
      <c r="V319" s="161">
        <v>0</v>
      </c>
      <c r="W319" s="39">
        <v>0</v>
      </c>
      <c r="X319" s="161">
        <v>0</v>
      </c>
      <c r="Y319" s="185">
        <f t="shared" si="123"/>
        <v>0</v>
      </c>
      <c r="Z319" s="426" t="s">
        <v>1226</v>
      </c>
      <c r="AA319" s="52">
        <v>0</v>
      </c>
      <c r="AB319" s="52">
        <v>0</v>
      </c>
      <c r="AC319" s="441">
        <v>0</v>
      </c>
      <c r="AD319" s="442">
        <v>0</v>
      </c>
      <c r="AE319" s="185">
        <f t="shared" si="121"/>
        <v>0</v>
      </c>
      <c r="AF319" s="426" t="s">
        <v>1226</v>
      </c>
      <c r="AG319" s="10">
        <v>0</v>
      </c>
      <c r="AH319" s="4">
        <v>0</v>
      </c>
      <c r="AI319" s="185">
        <f>+AG319</f>
        <v>0</v>
      </c>
      <c r="AJ319" s="426" t="s">
        <v>1226</v>
      </c>
      <c r="AK319" s="837"/>
      <c r="AL319" s="181">
        <f>+AN319</f>
        <v>0</v>
      </c>
      <c r="AM319" s="426" t="s">
        <v>1226</v>
      </c>
      <c r="AN319" s="181">
        <f>+AP319</f>
        <v>0</v>
      </c>
      <c r="AO319" s="426" t="s">
        <v>1226</v>
      </c>
      <c r="AP319" s="185">
        <f>+AR319</f>
        <v>0</v>
      </c>
      <c r="AQ319" s="426" t="s">
        <v>1226</v>
      </c>
      <c r="AR319" s="153">
        <v>0</v>
      </c>
      <c r="AS319" s="54">
        <v>0</v>
      </c>
      <c r="AT319" s="153">
        <v>0</v>
      </c>
      <c r="AU319" s="54">
        <v>0</v>
      </c>
      <c r="AV319" s="153">
        <v>0</v>
      </c>
      <c r="AW319" s="54">
        <v>0</v>
      </c>
      <c r="AX319" s="181">
        <f>+AV319</f>
        <v>0</v>
      </c>
      <c r="AY319" s="426" t="s">
        <v>1226</v>
      </c>
      <c r="AZ319" s="181">
        <f>+AX319</f>
        <v>0</v>
      </c>
      <c r="BA319" s="426" t="s">
        <v>1226</v>
      </c>
      <c r="BB319" s="181">
        <f>+AZ319</f>
        <v>0</v>
      </c>
      <c r="BC319" s="426" t="s">
        <v>1226</v>
      </c>
      <c r="BD319" s="181">
        <f>+BB319</f>
        <v>0</v>
      </c>
      <c r="BE319" s="426" t="s">
        <v>1226</v>
      </c>
      <c r="BF319" s="181">
        <f>+BD319</f>
        <v>0</v>
      </c>
      <c r="BG319" s="426" t="s">
        <v>1226</v>
      </c>
      <c r="BH319" s="181">
        <f>+BF319</f>
        <v>0</v>
      </c>
      <c r="BI319" s="426" t="s">
        <v>1226</v>
      </c>
      <c r="BJ319" s="181">
        <f>+BH319</f>
        <v>0</v>
      </c>
      <c r="BK319" s="426" t="s">
        <v>1226</v>
      </c>
      <c r="BL319" s="181">
        <f>+BJ319</f>
        <v>0</v>
      </c>
      <c r="BM319" s="426" t="s">
        <v>1226</v>
      </c>
      <c r="BN319" s="181">
        <f>+BL319</f>
        <v>0</v>
      </c>
      <c r="BO319" s="426" t="s">
        <v>1226</v>
      </c>
      <c r="BP319" s="185">
        <f>+BN319</f>
        <v>0</v>
      </c>
      <c r="BQ319" s="426" t="s">
        <v>1226</v>
      </c>
      <c r="BR319" s="185">
        <f>+BP319</f>
        <v>0</v>
      </c>
      <c r="BS319" s="426" t="s">
        <v>1226</v>
      </c>
      <c r="BT319" s="262"/>
      <c r="BU319" s="245"/>
      <c r="BV319" s="246"/>
      <c r="BW319" s="245"/>
      <c r="BX319" s="245"/>
      <c r="BY319" s="245"/>
      <c r="BZ319" s="246"/>
      <c r="CA319" s="245"/>
      <c r="CB319" s="246"/>
      <c r="CC319" s="245"/>
      <c r="CD319" s="246"/>
      <c r="CE319" s="245"/>
      <c r="CF319" s="246"/>
      <c r="CG319" s="245"/>
      <c r="CH319" s="246"/>
      <c r="CI319" s="247" t="s">
        <v>150</v>
      </c>
    </row>
    <row r="320" spans="1:91" ht="16.5">
      <c r="A320" t="s">
        <v>2618</v>
      </c>
      <c r="B320">
        <v>10263</v>
      </c>
      <c r="D320" s="219" t="s">
        <v>205</v>
      </c>
      <c r="E320" s="213" t="s">
        <v>819</v>
      </c>
      <c r="G320" s="213" t="s">
        <v>864</v>
      </c>
      <c r="H320" s="390" t="s">
        <v>2278</v>
      </c>
      <c r="I320" s="10">
        <v>0</v>
      </c>
      <c r="J320" s="161">
        <v>0</v>
      </c>
      <c r="K320" s="52">
        <v>0</v>
      </c>
      <c r="L320" s="161">
        <v>0</v>
      </c>
      <c r="M320" s="185">
        <f t="shared" si="119"/>
        <v>0</v>
      </c>
      <c r="N320" s="426" t="s">
        <v>1226</v>
      </c>
      <c r="O320" s="52">
        <v>0</v>
      </c>
      <c r="P320" s="161">
        <v>0</v>
      </c>
      <c r="Q320" s="52">
        <v>0</v>
      </c>
      <c r="R320" s="161">
        <v>0</v>
      </c>
      <c r="S320" s="185">
        <f t="shared" si="122"/>
        <v>0</v>
      </c>
      <c r="T320" s="426" t="s">
        <v>1226</v>
      </c>
      <c r="U320" s="52">
        <v>0</v>
      </c>
      <c r="V320" s="161">
        <v>0</v>
      </c>
      <c r="W320" s="52">
        <v>0</v>
      </c>
      <c r="X320" s="161">
        <v>0</v>
      </c>
      <c r="Y320" s="185">
        <f t="shared" si="123"/>
        <v>0</v>
      </c>
      <c r="Z320" s="426" t="s">
        <v>1226</v>
      </c>
      <c r="AA320" s="52">
        <v>0</v>
      </c>
      <c r="AB320" s="52">
        <v>0</v>
      </c>
      <c r="AC320" s="441">
        <v>0</v>
      </c>
      <c r="AD320" s="442">
        <v>0</v>
      </c>
      <c r="AE320" s="185">
        <f t="shared" si="121"/>
        <v>0</v>
      </c>
      <c r="AF320" s="426" t="s">
        <v>1226</v>
      </c>
      <c r="AG320" s="10">
        <v>0</v>
      </c>
      <c r="AH320" s="4">
        <v>0</v>
      </c>
      <c r="AI320" s="185">
        <f>+AG320</f>
        <v>0</v>
      </c>
      <c r="AJ320" s="426" t="s">
        <v>1226</v>
      </c>
      <c r="AK320" s="837"/>
      <c r="AL320" s="181">
        <f>+AN320</f>
        <v>0</v>
      </c>
      <c r="AM320" s="426" t="s">
        <v>1226</v>
      </c>
      <c r="AN320" s="181">
        <f>+AP320</f>
        <v>0</v>
      </c>
      <c r="AO320" s="426" t="s">
        <v>1226</v>
      </c>
      <c r="AP320" s="185">
        <f>+AR320</f>
        <v>0</v>
      </c>
      <c r="AQ320" s="426" t="s">
        <v>1226</v>
      </c>
      <c r="AR320" s="153">
        <v>0</v>
      </c>
      <c r="AS320" s="54">
        <v>0</v>
      </c>
      <c r="AT320" s="153">
        <v>0</v>
      </c>
      <c r="AU320" s="54">
        <v>0</v>
      </c>
      <c r="AV320" s="153">
        <v>0</v>
      </c>
      <c r="AW320" s="54">
        <v>0</v>
      </c>
      <c r="AX320" s="181">
        <f>+AV320</f>
        <v>0</v>
      </c>
      <c r="AY320" s="426" t="s">
        <v>1226</v>
      </c>
      <c r="AZ320" s="181">
        <f>+AX320</f>
        <v>0</v>
      </c>
      <c r="BA320" s="426" t="s">
        <v>1226</v>
      </c>
      <c r="BB320" s="181">
        <f>+AZ320</f>
        <v>0</v>
      </c>
      <c r="BC320" s="426" t="s">
        <v>1226</v>
      </c>
      <c r="BD320" s="181">
        <f>+BB320</f>
        <v>0</v>
      </c>
      <c r="BE320" s="426" t="s">
        <v>1226</v>
      </c>
      <c r="BF320" s="181">
        <f>+BD320</f>
        <v>0</v>
      </c>
      <c r="BG320" s="426" t="s">
        <v>1226</v>
      </c>
      <c r="BH320" s="181">
        <f>+BF320</f>
        <v>0</v>
      </c>
      <c r="BI320" s="426" t="s">
        <v>1226</v>
      </c>
      <c r="BJ320" s="181">
        <f>+BH320</f>
        <v>0</v>
      </c>
      <c r="BK320" s="426" t="s">
        <v>1226</v>
      </c>
      <c r="BL320" s="181">
        <f>+BJ320</f>
        <v>0</v>
      </c>
      <c r="BM320" s="426" t="s">
        <v>1226</v>
      </c>
      <c r="BN320" s="181">
        <f>+BL320</f>
        <v>0</v>
      </c>
      <c r="BO320" s="426" t="s">
        <v>1226</v>
      </c>
      <c r="BP320" s="185">
        <f>+BN320</f>
        <v>0</v>
      </c>
      <c r="BQ320" s="426" t="s">
        <v>1226</v>
      </c>
      <c r="BR320" s="185">
        <f>+BP320</f>
        <v>0</v>
      </c>
      <c r="BS320" s="426" t="s">
        <v>1226</v>
      </c>
      <c r="BT320" s="262"/>
      <c r="BU320" s="245"/>
      <c r="BV320" s="246"/>
      <c r="BW320" s="245"/>
      <c r="BX320" s="245"/>
      <c r="BY320" s="245"/>
      <c r="BZ320" s="246"/>
      <c r="CA320" s="245"/>
      <c r="CB320" s="246"/>
      <c r="CC320" s="245"/>
      <c r="CD320" s="246"/>
      <c r="CE320" s="245"/>
      <c r="CF320" s="246"/>
      <c r="CG320" s="245"/>
      <c r="CH320" s="246"/>
      <c r="CI320" s="247" t="s">
        <v>150</v>
      </c>
      <c r="CM320" s="237"/>
    </row>
    <row r="321" spans="1:91" ht="16.5">
      <c r="A321" t="s">
        <v>2618</v>
      </c>
      <c r="B321" s="61" t="s">
        <v>1610</v>
      </c>
      <c r="D321" s="219" t="s">
        <v>205</v>
      </c>
      <c r="E321" s="213" t="s">
        <v>819</v>
      </c>
      <c r="G321" s="213" t="s">
        <v>864</v>
      </c>
      <c r="H321" s="390" t="s">
        <v>2287</v>
      </c>
      <c r="I321" s="10">
        <v>0</v>
      </c>
      <c r="J321" s="161">
        <v>0</v>
      </c>
      <c r="K321" s="39">
        <v>0</v>
      </c>
      <c r="L321" s="52">
        <v>0</v>
      </c>
      <c r="M321" s="181">
        <f t="shared" si="119"/>
        <v>0</v>
      </c>
      <c r="N321" s="426" t="s">
        <v>1226</v>
      </c>
      <c r="O321" s="52">
        <v>0</v>
      </c>
      <c r="P321" s="161">
        <v>0</v>
      </c>
      <c r="Q321" s="52">
        <v>0</v>
      </c>
      <c r="R321" s="161">
        <v>0</v>
      </c>
      <c r="S321" s="185">
        <f t="shared" si="122"/>
        <v>0</v>
      </c>
      <c r="T321" s="426" t="s">
        <v>1226</v>
      </c>
      <c r="U321" s="52">
        <v>0</v>
      </c>
      <c r="V321" s="161">
        <v>0</v>
      </c>
      <c r="W321" s="39">
        <v>0</v>
      </c>
      <c r="X321" s="161">
        <v>0</v>
      </c>
      <c r="Y321" s="185">
        <f t="shared" si="123"/>
        <v>0</v>
      </c>
      <c r="Z321" s="426" t="s">
        <v>1226</v>
      </c>
      <c r="AA321" s="52">
        <v>0</v>
      </c>
      <c r="AB321" s="52">
        <v>0</v>
      </c>
      <c r="AC321" s="441">
        <v>0</v>
      </c>
      <c r="AD321" s="442">
        <v>0</v>
      </c>
      <c r="AE321" s="185">
        <f t="shared" si="121"/>
        <v>0</v>
      </c>
      <c r="AF321" s="426" t="s">
        <v>1226</v>
      </c>
      <c r="AG321" s="10">
        <v>0</v>
      </c>
      <c r="AH321" s="4">
        <v>0</v>
      </c>
      <c r="AI321" s="181">
        <f>+AG321</f>
        <v>0</v>
      </c>
      <c r="AJ321" s="426" t="s">
        <v>1226</v>
      </c>
      <c r="AK321" s="837"/>
      <c r="AL321" s="3">
        <v>0</v>
      </c>
      <c r="AM321" s="4">
        <v>0</v>
      </c>
      <c r="AN321" s="181">
        <f>+AL321</f>
        <v>0</v>
      </c>
      <c r="AO321" s="426" t="s">
        <v>1226</v>
      </c>
      <c r="AP321" s="153">
        <v>2</v>
      </c>
      <c r="AQ321" s="54">
        <v>0</v>
      </c>
      <c r="AR321" s="153">
        <v>1</v>
      </c>
      <c r="AS321" s="54">
        <v>0</v>
      </c>
      <c r="AT321" s="153">
        <v>1</v>
      </c>
      <c r="AU321" s="54">
        <v>0</v>
      </c>
      <c r="AV321" s="153">
        <v>2</v>
      </c>
      <c r="AW321" s="54">
        <v>0</v>
      </c>
      <c r="AX321" s="181">
        <f>+AV321</f>
        <v>2</v>
      </c>
      <c r="AY321" s="426" t="s">
        <v>1226</v>
      </c>
      <c r="AZ321" s="181">
        <f>+AX321</f>
        <v>2</v>
      </c>
      <c r="BA321" s="426" t="s">
        <v>1226</v>
      </c>
      <c r="BB321" s="185">
        <f>+AZ321</f>
        <v>2</v>
      </c>
      <c r="BC321" s="185" t="s">
        <v>1226</v>
      </c>
      <c r="BD321" s="181">
        <f>+BB321</f>
        <v>2</v>
      </c>
      <c r="BE321" s="426" t="s">
        <v>1226</v>
      </c>
      <c r="BF321" s="181">
        <f>+BD321</f>
        <v>2</v>
      </c>
      <c r="BG321" s="426" t="s">
        <v>1226</v>
      </c>
      <c r="BH321" s="185">
        <f>+BF321</f>
        <v>2</v>
      </c>
      <c r="BI321" s="185" t="s">
        <v>1226</v>
      </c>
      <c r="BJ321" s="181">
        <f>+BH321</f>
        <v>2</v>
      </c>
      <c r="BK321" s="426" t="s">
        <v>1226</v>
      </c>
      <c r="BL321" s="181">
        <f>+BJ321</f>
        <v>2</v>
      </c>
      <c r="BM321" s="426" t="s">
        <v>1226</v>
      </c>
      <c r="BN321" s="181">
        <f>+BL321</f>
        <v>2</v>
      </c>
      <c r="BO321" s="426" t="s">
        <v>1226</v>
      </c>
      <c r="BP321" s="185">
        <f>+BN321</f>
        <v>2</v>
      </c>
      <c r="BQ321" s="426" t="s">
        <v>1226</v>
      </c>
      <c r="BR321" s="185">
        <f>+BP321</f>
        <v>2</v>
      </c>
      <c r="BS321" s="166"/>
      <c r="BT321" s="262"/>
      <c r="BU321" s="245"/>
      <c r="BV321" s="246"/>
      <c r="BW321" s="245"/>
      <c r="BX321" s="245"/>
      <c r="BY321" s="245"/>
      <c r="BZ321" s="246"/>
      <c r="CA321" s="245"/>
      <c r="CB321" s="246"/>
      <c r="CC321" s="245"/>
      <c r="CD321" s="246"/>
      <c r="CE321" s="245"/>
      <c r="CF321" s="246"/>
      <c r="CG321" s="245"/>
      <c r="CH321" s="246"/>
      <c r="CI321" s="103" t="s">
        <v>1920</v>
      </c>
      <c r="CM321" s="237"/>
    </row>
    <row r="322" spans="1:91" ht="16.5">
      <c r="A322" t="s">
        <v>2618</v>
      </c>
      <c r="B322" s="61" t="s">
        <v>1610</v>
      </c>
      <c r="D322" s="219" t="s">
        <v>205</v>
      </c>
      <c r="E322" s="213" t="s">
        <v>819</v>
      </c>
      <c r="G322" s="213" t="s">
        <v>864</v>
      </c>
      <c r="H322" s="390" t="s">
        <v>2288</v>
      </c>
      <c r="I322" s="10">
        <v>0</v>
      </c>
      <c r="J322" s="161">
        <v>0</v>
      </c>
      <c r="K322" s="181">
        <f>+I322</f>
        <v>0</v>
      </c>
      <c r="L322" s="426" t="s">
        <v>1226</v>
      </c>
      <c r="M322" s="185">
        <f t="shared" si="119"/>
        <v>0</v>
      </c>
      <c r="N322" s="426" t="s">
        <v>1226</v>
      </c>
      <c r="O322" s="52">
        <v>0</v>
      </c>
      <c r="P322" s="161">
        <v>0</v>
      </c>
      <c r="Q322" s="52">
        <v>0</v>
      </c>
      <c r="R322" s="161">
        <v>0</v>
      </c>
      <c r="S322" s="185">
        <f t="shared" si="122"/>
        <v>0</v>
      </c>
      <c r="T322" s="426" t="s">
        <v>1226</v>
      </c>
      <c r="U322" s="52">
        <v>0</v>
      </c>
      <c r="V322" s="161">
        <v>0</v>
      </c>
      <c r="W322" s="39">
        <v>0</v>
      </c>
      <c r="X322" s="161">
        <v>0</v>
      </c>
      <c r="Y322" s="185">
        <f t="shared" si="123"/>
        <v>0</v>
      </c>
      <c r="Z322" s="426" t="s">
        <v>1226</v>
      </c>
      <c r="AA322" s="52">
        <v>0</v>
      </c>
      <c r="AB322" s="52">
        <v>0</v>
      </c>
      <c r="AC322" s="441">
        <v>0</v>
      </c>
      <c r="AD322" s="442">
        <v>0</v>
      </c>
      <c r="AE322" s="185">
        <f t="shared" si="121"/>
        <v>0</v>
      </c>
      <c r="AF322" s="426" t="s">
        <v>1226</v>
      </c>
      <c r="AG322" s="10">
        <v>0</v>
      </c>
      <c r="AH322" s="4">
        <v>0</v>
      </c>
      <c r="AI322" s="185">
        <f>+AG322</f>
        <v>0</v>
      </c>
      <c r="AJ322" s="426" t="s">
        <v>1226</v>
      </c>
      <c r="AK322" s="837"/>
      <c r="AL322" s="181">
        <f>+AN322</f>
        <v>0</v>
      </c>
      <c r="AM322" s="426" t="s">
        <v>1226</v>
      </c>
      <c r="AN322" s="181">
        <f>+AP322</f>
        <v>0</v>
      </c>
      <c r="AO322" s="426" t="s">
        <v>1226</v>
      </c>
      <c r="AP322" s="185">
        <f>+AR322</f>
        <v>0</v>
      </c>
      <c r="AQ322" s="426" t="s">
        <v>1226</v>
      </c>
      <c r="AR322" s="799">
        <v>0</v>
      </c>
      <c r="AS322" s="54">
        <v>0</v>
      </c>
      <c r="AT322" s="153">
        <v>0</v>
      </c>
      <c r="AU322" s="54">
        <v>0</v>
      </c>
      <c r="AV322" s="153">
        <v>0</v>
      </c>
      <c r="AW322" s="54">
        <v>0</v>
      </c>
      <c r="AX322" s="181">
        <f>+AV322</f>
        <v>0</v>
      </c>
      <c r="AY322" s="426" t="s">
        <v>1226</v>
      </c>
      <c r="AZ322" s="181">
        <f>+AX322</f>
        <v>0</v>
      </c>
      <c r="BA322" s="426" t="s">
        <v>1226</v>
      </c>
      <c r="BB322" s="181">
        <f>+AZ322</f>
        <v>0</v>
      </c>
      <c r="BC322" s="426" t="s">
        <v>1226</v>
      </c>
      <c r="BD322" s="181">
        <f>+BB322</f>
        <v>0</v>
      </c>
      <c r="BE322" s="426" t="s">
        <v>1226</v>
      </c>
      <c r="BF322" s="185">
        <f>+BD322</f>
        <v>0</v>
      </c>
      <c r="BG322" s="185" t="s">
        <v>1226</v>
      </c>
      <c r="BH322" s="181">
        <f>+BF322</f>
        <v>0</v>
      </c>
      <c r="BI322" s="426" t="s">
        <v>1226</v>
      </c>
      <c r="BJ322" s="181">
        <f>+BH322</f>
        <v>0</v>
      </c>
      <c r="BK322" s="426" t="s">
        <v>1226</v>
      </c>
      <c r="BL322" s="181">
        <f>+BJ322</f>
        <v>0</v>
      </c>
      <c r="BM322" s="426" t="s">
        <v>1226</v>
      </c>
      <c r="BN322" s="181">
        <f>+BL322</f>
        <v>0</v>
      </c>
      <c r="BO322" s="426" t="s">
        <v>1226</v>
      </c>
      <c r="BP322" s="185">
        <f>+BN322</f>
        <v>0</v>
      </c>
      <c r="BQ322" s="426" t="s">
        <v>1226</v>
      </c>
      <c r="BR322" s="185">
        <f>+BP322</f>
        <v>0</v>
      </c>
      <c r="BS322" s="426" t="s">
        <v>1226</v>
      </c>
      <c r="BT322" s="262"/>
      <c r="BU322" s="245"/>
      <c r="BV322" s="246"/>
      <c r="BW322" s="245"/>
      <c r="BX322" s="245"/>
      <c r="BY322" s="245"/>
      <c r="BZ322" s="246"/>
      <c r="CA322" s="245"/>
      <c r="CB322" s="246"/>
      <c r="CC322" s="245"/>
      <c r="CD322" s="246"/>
      <c r="CE322" s="245"/>
      <c r="CF322" s="246"/>
      <c r="CG322" s="245"/>
      <c r="CH322" s="246"/>
      <c r="CI322" s="103" t="s">
        <v>1920</v>
      </c>
      <c r="CM322" s="237"/>
    </row>
    <row r="323" spans="1:91" ht="16.5">
      <c r="A323" t="s">
        <v>2618</v>
      </c>
      <c r="B323" s="213">
        <v>0</v>
      </c>
      <c r="D323" s="219" t="s">
        <v>205</v>
      </c>
      <c r="E323" s="213" t="s">
        <v>821</v>
      </c>
      <c r="G323" s="213" t="s">
        <v>909</v>
      </c>
      <c r="H323" s="390" t="s">
        <v>2279</v>
      </c>
      <c r="I323" s="223">
        <v>0</v>
      </c>
      <c r="J323" s="223">
        <v>0</v>
      </c>
      <c r="K323" s="58">
        <v>0</v>
      </c>
      <c r="L323" s="426" t="s">
        <v>1226</v>
      </c>
      <c r="M323" s="185">
        <v>0</v>
      </c>
      <c r="N323" s="426" t="s">
        <v>1226</v>
      </c>
      <c r="O323" s="274">
        <v>0</v>
      </c>
      <c r="P323" s="279">
        <v>0</v>
      </c>
      <c r="Q323" s="274">
        <v>0</v>
      </c>
      <c r="R323" s="279">
        <v>0</v>
      </c>
      <c r="S323" s="185">
        <v>0</v>
      </c>
      <c r="T323" s="426" t="s">
        <v>1226</v>
      </c>
      <c r="U323" s="274">
        <v>0</v>
      </c>
      <c r="V323" s="279">
        <v>0</v>
      </c>
      <c r="W323" s="58">
        <v>0</v>
      </c>
      <c r="X323" s="426" t="s">
        <v>1226</v>
      </c>
      <c r="Y323" s="185">
        <f t="shared" si="123"/>
        <v>0</v>
      </c>
      <c r="Z323" s="426" t="s">
        <v>1226</v>
      </c>
      <c r="AA323" s="185">
        <v>0</v>
      </c>
      <c r="AB323" s="185" t="s">
        <v>1226</v>
      </c>
      <c r="AC323" s="441">
        <v>0</v>
      </c>
      <c r="AD323" s="442">
        <v>2</v>
      </c>
      <c r="AE323" s="185">
        <f t="shared" si="121"/>
        <v>0</v>
      </c>
      <c r="AF323" s="426" t="s">
        <v>1226</v>
      </c>
      <c r="AG323" s="223">
        <v>0</v>
      </c>
      <c r="AH323" s="224">
        <v>0</v>
      </c>
      <c r="AI323" s="20">
        <v>0</v>
      </c>
      <c r="AJ323" s="166" t="s">
        <v>1226</v>
      </c>
      <c r="AK323" s="261"/>
      <c r="AL323" s="222">
        <v>0</v>
      </c>
      <c r="AM323" s="224">
        <v>0</v>
      </c>
      <c r="AN323" s="236">
        <v>0</v>
      </c>
      <c r="AO323" s="239" t="s">
        <v>1226</v>
      </c>
      <c r="AP323" s="236">
        <v>0</v>
      </c>
      <c r="AQ323" s="239" t="s">
        <v>1226</v>
      </c>
      <c r="AR323" s="341">
        <v>0</v>
      </c>
      <c r="AS323" s="239" t="s">
        <v>1226</v>
      </c>
      <c r="AT323" s="226">
        <v>0</v>
      </c>
      <c r="AU323" s="227">
        <v>0</v>
      </c>
      <c r="AV323" s="226">
        <v>0</v>
      </c>
      <c r="AW323" s="227">
        <v>0</v>
      </c>
      <c r="AX323" s="392">
        <v>0</v>
      </c>
      <c r="AY323" s="166" t="s">
        <v>1226</v>
      </c>
      <c r="AZ323" s="392">
        <v>0</v>
      </c>
      <c r="BA323" s="166" t="s">
        <v>1226</v>
      </c>
      <c r="BB323" s="392">
        <v>0</v>
      </c>
      <c r="BC323" s="166" t="s">
        <v>1226</v>
      </c>
      <c r="BD323" s="392">
        <v>0</v>
      </c>
      <c r="BE323" s="166" t="s">
        <v>1226</v>
      </c>
      <c r="BF323" s="164">
        <v>0</v>
      </c>
      <c r="BG323" s="164" t="s">
        <v>1226</v>
      </c>
      <c r="BH323" s="392">
        <v>0</v>
      </c>
      <c r="BI323" s="166" t="s">
        <v>1226</v>
      </c>
      <c r="BJ323" s="392">
        <v>0</v>
      </c>
      <c r="BK323" s="166" t="s">
        <v>1226</v>
      </c>
      <c r="BL323" s="392">
        <v>0</v>
      </c>
      <c r="BM323" s="166" t="s">
        <v>1226</v>
      </c>
      <c r="BN323" s="392">
        <v>0</v>
      </c>
      <c r="BO323" s="166" t="s">
        <v>1226</v>
      </c>
      <c r="BP323" s="249"/>
      <c r="BQ323" s="239"/>
      <c r="BR323" s="249"/>
      <c r="BS323" s="239"/>
      <c r="BT323" s="262"/>
      <c r="BU323" s="245"/>
      <c r="BV323" s="246"/>
      <c r="BW323" s="245"/>
      <c r="BX323" s="245"/>
      <c r="BY323" s="245"/>
      <c r="BZ323" s="246"/>
      <c r="CA323" s="245"/>
      <c r="CB323" s="246"/>
      <c r="CC323" s="245"/>
      <c r="CD323" s="246"/>
      <c r="CE323" s="245"/>
      <c r="CF323" s="246"/>
      <c r="CG323" s="245"/>
      <c r="CH323" s="246"/>
      <c r="CI323" s="233" t="s">
        <v>718</v>
      </c>
    </row>
    <row r="324" spans="1:91" ht="16.5">
      <c r="A324" t="s">
        <v>2618</v>
      </c>
      <c r="B324" s="213">
        <v>0</v>
      </c>
      <c r="D324" s="219" t="s">
        <v>205</v>
      </c>
      <c r="E324" s="213" t="s">
        <v>821</v>
      </c>
      <c r="G324" s="213" t="s">
        <v>909</v>
      </c>
      <c r="H324" s="390" t="s">
        <v>2280</v>
      </c>
      <c r="I324" s="223">
        <v>0</v>
      </c>
      <c r="J324" s="224">
        <v>0</v>
      </c>
      <c r="K324" s="58">
        <v>0</v>
      </c>
      <c r="L324" s="426" t="s">
        <v>1226</v>
      </c>
      <c r="M324" s="181">
        <v>0</v>
      </c>
      <c r="N324" s="426" t="s">
        <v>1226</v>
      </c>
      <c r="O324" s="274">
        <v>0</v>
      </c>
      <c r="P324" s="279">
        <v>0</v>
      </c>
      <c r="Q324" s="274">
        <v>0</v>
      </c>
      <c r="R324" s="279">
        <v>0</v>
      </c>
      <c r="S324" s="181">
        <v>0</v>
      </c>
      <c r="T324" s="426" t="s">
        <v>1226</v>
      </c>
      <c r="U324" s="278">
        <v>0</v>
      </c>
      <c r="V324" s="279">
        <v>0</v>
      </c>
      <c r="W324" s="58">
        <v>0</v>
      </c>
      <c r="X324" s="426" t="s">
        <v>1226</v>
      </c>
      <c r="Y324" s="181">
        <v>0</v>
      </c>
      <c r="Z324" s="426" t="s">
        <v>1226</v>
      </c>
      <c r="AA324" s="181">
        <v>0</v>
      </c>
      <c r="AB324" s="426" t="s">
        <v>1226</v>
      </c>
      <c r="AC324" s="441">
        <v>0</v>
      </c>
      <c r="AD324" s="442">
        <v>0</v>
      </c>
      <c r="AE324" s="164">
        <v>0</v>
      </c>
      <c r="AF324" s="166" t="s">
        <v>1226</v>
      </c>
      <c r="AG324" s="223">
        <v>0</v>
      </c>
      <c r="AH324" s="224">
        <v>0</v>
      </c>
      <c r="AI324" s="181" t="s">
        <v>1226</v>
      </c>
      <c r="AJ324" s="426">
        <f>+AM324</f>
        <v>2</v>
      </c>
      <c r="AK324" s="261"/>
      <c r="AL324" s="222">
        <v>0</v>
      </c>
      <c r="AM324" s="224">
        <v>2</v>
      </c>
      <c r="AN324" s="238">
        <v>0</v>
      </c>
      <c r="AO324" s="239" t="s">
        <v>1226</v>
      </c>
      <c r="AP324" s="236">
        <v>0</v>
      </c>
      <c r="AQ324" s="239" t="s">
        <v>1226</v>
      </c>
      <c r="AR324" s="341">
        <v>0</v>
      </c>
      <c r="AS324" s="239" t="s">
        <v>1226</v>
      </c>
      <c r="AT324" s="341">
        <v>0</v>
      </c>
      <c r="AU324" s="227">
        <v>0</v>
      </c>
      <c r="AV324" s="226">
        <v>0</v>
      </c>
      <c r="AW324" s="227">
        <v>0</v>
      </c>
      <c r="AX324" s="392">
        <v>0</v>
      </c>
      <c r="AY324" s="166" t="s">
        <v>1226</v>
      </c>
      <c r="AZ324" s="392">
        <v>0</v>
      </c>
      <c r="BA324" s="166" t="s">
        <v>1226</v>
      </c>
      <c r="BB324" s="392">
        <v>0</v>
      </c>
      <c r="BC324" s="166" t="s">
        <v>1226</v>
      </c>
      <c r="BD324" s="392">
        <v>0</v>
      </c>
      <c r="BE324" s="166" t="s">
        <v>1226</v>
      </c>
      <c r="BF324" s="392">
        <v>0</v>
      </c>
      <c r="BG324" s="166" t="s">
        <v>1226</v>
      </c>
      <c r="BH324" s="392">
        <v>0</v>
      </c>
      <c r="BI324" s="166" t="s">
        <v>1226</v>
      </c>
      <c r="BJ324" s="392">
        <v>0</v>
      </c>
      <c r="BK324" s="166" t="s">
        <v>1226</v>
      </c>
      <c r="BL324" s="392">
        <v>0</v>
      </c>
      <c r="BM324" s="166" t="s">
        <v>1226</v>
      </c>
      <c r="BN324" s="392">
        <v>0</v>
      </c>
      <c r="BO324" s="166" t="s">
        <v>1226</v>
      </c>
      <c r="BP324" s="249"/>
      <c r="BQ324" s="239"/>
      <c r="BR324" s="249"/>
      <c r="BS324" s="239"/>
      <c r="BT324" s="262"/>
      <c r="BU324" s="245"/>
      <c r="BV324" s="246"/>
      <c r="BW324" s="245"/>
      <c r="BX324" s="245"/>
      <c r="BY324" s="245"/>
      <c r="BZ324" s="246"/>
      <c r="CA324" s="245"/>
      <c r="CB324" s="246"/>
      <c r="CC324" s="245"/>
      <c r="CD324" s="246"/>
      <c r="CE324" s="245"/>
      <c r="CF324" s="246"/>
      <c r="CG324" s="245"/>
      <c r="CH324" s="246"/>
      <c r="CI324" s="233" t="s">
        <v>718</v>
      </c>
    </row>
    <row r="325" spans="1:91" ht="16.5">
      <c r="A325" t="s">
        <v>2618</v>
      </c>
      <c r="B325" s="51">
        <v>0</v>
      </c>
      <c r="D325" s="219" t="s">
        <v>205</v>
      </c>
      <c r="E325" s="213" t="s">
        <v>821</v>
      </c>
      <c r="G325" s="213" t="s">
        <v>909</v>
      </c>
      <c r="H325" s="390" t="s">
        <v>2281</v>
      </c>
      <c r="I325" s="223">
        <v>0</v>
      </c>
      <c r="J325" s="223">
        <v>0</v>
      </c>
      <c r="K325" s="58">
        <v>0</v>
      </c>
      <c r="L325" s="426" t="s">
        <v>1226</v>
      </c>
      <c r="M325" s="181">
        <v>0</v>
      </c>
      <c r="N325" s="426" t="s">
        <v>1226</v>
      </c>
      <c r="O325" s="274">
        <v>0</v>
      </c>
      <c r="P325" s="279">
        <v>0</v>
      </c>
      <c r="Q325" s="274">
        <v>0</v>
      </c>
      <c r="R325" s="279">
        <v>0</v>
      </c>
      <c r="S325" s="185">
        <v>0</v>
      </c>
      <c r="T325" s="426" t="s">
        <v>1226</v>
      </c>
      <c r="U325" s="274">
        <v>0</v>
      </c>
      <c r="V325" s="279">
        <v>0</v>
      </c>
      <c r="W325" s="101">
        <v>0</v>
      </c>
      <c r="X325" s="426" t="s">
        <v>1226</v>
      </c>
      <c r="Y325" s="185">
        <v>0</v>
      </c>
      <c r="Z325" s="426" t="s">
        <v>1226</v>
      </c>
      <c r="AA325" s="185">
        <v>0</v>
      </c>
      <c r="AB325" s="185" t="s">
        <v>1226</v>
      </c>
      <c r="AC325" s="441">
        <v>0</v>
      </c>
      <c r="AD325" s="442">
        <v>0</v>
      </c>
      <c r="AE325" s="164">
        <v>0</v>
      </c>
      <c r="AF325" s="166" t="s">
        <v>1226</v>
      </c>
      <c r="AG325" s="223">
        <v>0</v>
      </c>
      <c r="AH325" s="224">
        <v>0</v>
      </c>
      <c r="AI325" s="20">
        <v>0</v>
      </c>
      <c r="AJ325" s="166" t="s">
        <v>1226</v>
      </c>
      <c r="AK325" s="261">
        <v>42278</v>
      </c>
      <c r="AL325" s="222">
        <v>0</v>
      </c>
      <c r="AM325" s="224">
        <v>0</v>
      </c>
      <c r="AN325" s="238">
        <v>0</v>
      </c>
      <c r="AO325" s="239" t="s">
        <v>1226</v>
      </c>
      <c r="AP325" s="236">
        <v>0</v>
      </c>
      <c r="AQ325" s="239" t="s">
        <v>1226</v>
      </c>
      <c r="AR325" s="341">
        <v>0</v>
      </c>
      <c r="AS325" s="239" t="s">
        <v>1226</v>
      </c>
      <c r="AT325" s="226">
        <v>0</v>
      </c>
      <c r="AU325" s="227">
        <v>0</v>
      </c>
      <c r="AV325" s="226">
        <v>0</v>
      </c>
      <c r="AW325" s="227">
        <v>0</v>
      </c>
      <c r="AX325" s="392">
        <v>0</v>
      </c>
      <c r="AY325" s="166" t="s">
        <v>1226</v>
      </c>
      <c r="AZ325" s="392">
        <v>0</v>
      </c>
      <c r="BA325" s="166" t="s">
        <v>1226</v>
      </c>
      <c r="BB325" s="392">
        <v>0</v>
      </c>
      <c r="BC325" s="166" t="s">
        <v>1226</v>
      </c>
      <c r="BD325" s="392">
        <v>0</v>
      </c>
      <c r="BE325" s="166" t="s">
        <v>1226</v>
      </c>
      <c r="BF325" s="392">
        <v>0</v>
      </c>
      <c r="BG325" s="166" t="s">
        <v>1226</v>
      </c>
      <c r="BH325" s="392">
        <v>0</v>
      </c>
      <c r="BI325" s="166" t="s">
        <v>1226</v>
      </c>
      <c r="BJ325" s="392">
        <v>0</v>
      </c>
      <c r="BK325" s="166" t="s">
        <v>1226</v>
      </c>
      <c r="BL325" s="392">
        <v>0</v>
      </c>
      <c r="BM325" s="166" t="s">
        <v>1226</v>
      </c>
      <c r="BN325" s="392">
        <v>0</v>
      </c>
      <c r="BO325" s="166" t="s">
        <v>1226</v>
      </c>
      <c r="BP325" s="249"/>
      <c r="BQ325" s="239"/>
      <c r="BR325" s="249"/>
      <c r="BS325" s="239"/>
      <c r="BT325" s="262"/>
      <c r="BU325" s="245"/>
      <c r="BV325" s="246"/>
      <c r="BW325" s="245"/>
      <c r="BX325" s="245"/>
      <c r="BY325" s="245"/>
      <c r="BZ325" s="246"/>
      <c r="CA325" s="245"/>
      <c r="CB325" s="246"/>
      <c r="CC325" s="245"/>
      <c r="CD325" s="246"/>
      <c r="CE325" s="245"/>
      <c r="CF325" s="246"/>
      <c r="CG325" s="245"/>
      <c r="CH325" s="246"/>
      <c r="CI325" s="126" t="s">
        <v>1045</v>
      </c>
    </row>
    <row r="326" spans="1:91" ht="16.5">
      <c r="A326" t="s">
        <v>2618</v>
      </c>
      <c r="B326" s="61" t="s">
        <v>1616</v>
      </c>
      <c r="D326" s="219" t="s">
        <v>205</v>
      </c>
      <c r="E326" s="213" t="s">
        <v>821</v>
      </c>
      <c r="G326" s="213" t="s">
        <v>909</v>
      </c>
      <c r="H326" s="390" t="s">
        <v>2282</v>
      </c>
      <c r="I326" s="223">
        <v>0</v>
      </c>
      <c r="J326" s="223">
        <v>0</v>
      </c>
      <c r="K326" s="278">
        <v>0</v>
      </c>
      <c r="L326" s="279">
        <v>0</v>
      </c>
      <c r="M326" s="181">
        <v>0</v>
      </c>
      <c r="N326" s="426" t="s">
        <v>1226</v>
      </c>
      <c r="O326" s="274">
        <v>0</v>
      </c>
      <c r="P326" s="279">
        <v>0</v>
      </c>
      <c r="Q326" s="274">
        <v>0</v>
      </c>
      <c r="R326" s="279">
        <v>0</v>
      </c>
      <c r="S326" s="185">
        <v>0</v>
      </c>
      <c r="T326" s="426" t="s">
        <v>1226</v>
      </c>
      <c r="U326" s="274">
        <v>0</v>
      </c>
      <c r="V326" s="279">
        <v>0</v>
      </c>
      <c r="W326" s="274">
        <v>0</v>
      </c>
      <c r="X326" s="279">
        <v>0</v>
      </c>
      <c r="Y326" s="185">
        <v>0</v>
      </c>
      <c r="Z326" s="426" t="s">
        <v>1226</v>
      </c>
      <c r="AA326" s="185">
        <v>0</v>
      </c>
      <c r="AB326" s="185" t="s">
        <v>1226</v>
      </c>
      <c r="AC326" s="441">
        <v>0</v>
      </c>
      <c r="AD326" s="442">
        <v>0</v>
      </c>
      <c r="AE326" s="164">
        <v>0</v>
      </c>
      <c r="AF326" s="166" t="s">
        <v>1226</v>
      </c>
      <c r="AG326" s="223">
        <v>0</v>
      </c>
      <c r="AH326" s="224">
        <v>0</v>
      </c>
      <c r="AI326" s="20">
        <v>0</v>
      </c>
      <c r="AJ326" s="166" t="s">
        <v>1226</v>
      </c>
      <c r="AK326" s="261"/>
      <c r="AL326" s="266">
        <v>1</v>
      </c>
      <c r="AM326" s="267">
        <v>1</v>
      </c>
      <c r="AN326" s="238">
        <v>0</v>
      </c>
      <c r="AO326" s="239" t="s">
        <v>1226</v>
      </c>
      <c r="AP326" s="236">
        <v>0</v>
      </c>
      <c r="AQ326" s="239" t="s">
        <v>1226</v>
      </c>
      <c r="AR326" s="341">
        <v>0</v>
      </c>
      <c r="AS326" s="227">
        <v>0</v>
      </c>
      <c r="AT326" s="226">
        <v>0</v>
      </c>
      <c r="AU326" s="227">
        <v>0</v>
      </c>
      <c r="AV326" s="226">
        <v>0</v>
      </c>
      <c r="AW326" s="227">
        <v>0</v>
      </c>
      <c r="AX326" s="392">
        <v>0</v>
      </c>
      <c r="AY326" s="166" t="s">
        <v>1226</v>
      </c>
      <c r="AZ326" s="392">
        <v>0</v>
      </c>
      <c r="BA326" s="166" t="s">
        <v>1226</v>
      </c>
      <c r="BB326" s="392">
        <v>0</v>
      </c>
      <c r="BC326" s="166" t="s">
        <v>1226</v>
      </c>
      <c r="BD326" s="392">
        <v>0</v>
      </c>
      <c r="BE326" s="166" t="s">
        <v>1226</v>
      </c>
      <c r="BF326" s="392">
        <v>0</v>
      </c>
      <c r="BG326" s="166" t="s">
        <v>1226</v>
      </c>
      <c r="BH326" s="392">
        <v>0</v>
      </c>
      <c r="BI326" s="166" t="s">
        <v>1226</v>
      </c>
      <c r="BJ326" s="392">
        <v>0</v>
      </c>
      <c r="BK326" s="166" t="s">
        <v>1226</v>
      </c>
      <c r="BL326" s="392">
        <v>0</v>
      </c>
      <c r="BM326" s="166" t="s">
        <v>1226</v>
      </c>
      <c r="BN326" s="392">
        <v>0</v>
      </c>
      <c r="BO326" s="166" t="s">
        <v>1226</v>
      </c>
      <c r="BP326" s="249"/>
      <c r="BQ326" s="239"/>
      <c r="BR326" s="249"/>
      <c r="BS326" s="239"/>
      <c r="BT326" s="262"/>
      <c r="BU326" s="245"/>
      <c r="BV326" s="246"/>
      <c r="BW326" s="245"/>
      <c r="BX326" s="245"/>
      <c r="BY326" s="245"/>
      <c r="BZ326" s="246"/>
      <c r="CA326" s="245"/>
      <c r="CB326" s="246"/>
      <c r="CC326" s="245"/>
      <c r="CD326" s="246"/>
      <c r="CE326" s="245"/>
      <c r="CF326" s="246"/>
      <c r="CG326" s="245"/>
      <c r="CH326" s="246"/>
      <c r="CI326" s="103" t="s">
        <v>2195</v>
      </c>
    </row>
    <row r="327" spans="1:91" ht="16.5">
      <c r="A327" t="s">
        <v>2618</v>
      </c>
      <c r="B327" s="213">
        <v>0</v>
      </c>
      <c r="D327" s="219" t="s">
        <v>205</v>
      </c>
      <c r="E327" s="213" t="s">
        <v>821</v>
      </c>
      <c r="G327" s="213" t="s">
        <v>909</v>
      </c>
      <c r="H327" s="390" t="s">
        <v>1044</v>
      </c>
      <c r="I327" s="223">
        <v>0</v>
      </c>
      <c r="J327" s="223">
        <v>0</v>
      </c>
      <c r="K327" s="278">
        <v>0</v>
      </c>
      <c r="L327" s="279">
        <v>0</v>
      </c>
      <c r="M327" s="181">
        <v>0</v>
      </c>
      <c r="N327" s="426" t="s">
        <v>1226</v>
      </c>
      <c r="O327" s="274">
        <v>0</v>
      </c>
      <c r="P327" s="279">
        <v>0</v>
      </c>
      <c r="Q327" s="185">
        <v>0</v>
      </c>
      <c r="R327" s="426" t="s">
        <v>1226</v>
      </c>
      <c r="S327" s="185">
        <v>0</v>
      </c>
      <c r="T327" s="426" t="s">
        <v>1226</v>
      </c>
      <c r="U327" s="274">
        <v>0</v>
      </c>
      <c r="V327" s="279">
        <v>0</v>
      </c>
      <c r="W327" s="274">
        <v>0</v>
      </c>
      <c r="X327" s="279">
        <v>0</v>
      </c>
      <c r="Y327" s="185">
        <v>0</v>
      </c>
      <c r="Z327" s="426" t="s">
        <v>1226</v>
      </c>
      <c r="AA327" s="185">
        <v>0</v>
      </c>
      <c r="AB327" s="185" t="s">
        <v>1226</v>
      </c>
      <c r="AC327" s="441">
        <v>0</v>
      </c>
      <c r="AD327" s="442">
        <v>0</v>
      </c>
      <c r="AE327" s="164">
        <v>0</v>
      </c>
      <c r="AF327" s="166" t="s">
        <v>1226</v>
      </c>
      <c r="AG327" s="223">
        <v>0</v>
      </c>
      <c r="AH327" s="224">
        <v>0</v>
      </c>
      <c r="AI327" s="20">
        <v>0</v>
      </c>
      <c r="AJ327" s="166" t="s">
        <v>1226</v>
      </c>
      <c r="AK327" s="261"/>
      <c r="AL327" s="341">
        <v>0</v>
      </c>
      <c r="AM327" s="227">
        <v>0</v>
      </c>
      <c r="AN327" s="238">
        <v>0</v>
      </c>
      <c r="AO327" s="239" t="s">
        <v>1226</v>
      </c>
      <c r="AP327" s="226">
        <v>0</v>
      </c>
      <c r="AQ327" s="227">
        <v>0</v>
      </c>
      <c r="AR327" s="341">
        <v>0</v>
      </c>
      <c r="AS327" s="227">
        <v>0</v>
      </c>
      <c r="AT327" s="226">
        <v>0</v>
      </c>
      <c r="AU327" s="227">
        <v>0</v>
      </c>
      <c r="AV327" s="226">
        <v>0</v>
      </c>
      <c r="AW327" s="227">
        <v>0</v>
      </c>
      <c r="AX327" s="392">
        <v>0</v>
      </c>
      <c r="AY327" s="166" t="s">
        <v>1226</v>
      </c>
      <c r="AZ327" s="392">
        <v>0</v>
      </c>
      <c r="BA327" s="166" t="s">
        <v>1226</v>
      </c>
      <c r="BB327" s="392">
        <v>0</v>
      </c>
      <c r="BC327" s="166" t="s">
        <v>1226</v>
      </c>
      <c r="BD327" s="392">
        <v>0</v>
      </c>
      <c r="BE327" s="166" t="s">
        <v>1226</v>
      </c>
      <c r="BF327" s="392">
        <v>0</v>
      </c>
      <c r="BG327" s="166" t="s">
        <v>1226</v>
      </c>
      <c r="BH327" s="392">
        <v>0</v>
      </c>
      <c r="BI327" s="166" t="s">
        <v>1226</v>
      </c>
      <c r="BJ327" s="392">
        <v>0</v>
      </c>
      <c r="BK327" s="166" t="s">
        <v>1226</v>
      </c>
      <c r="BL327" s="392">
        <v>0</v>
      </c>
      <c r="BM327" s="166" t="s">
        <v>1226</v>
      </c>
      <c r="BN327" s="392">
        <v>0</v>
      </c>
      <c r="BO327" s="166" t="s">
        <v>1226</v>
      </c>
      <c r="BP327" s="249"/>
      <c r="BQ327" s="239"/>
      <c r="BR327" s="249"/>
      <c r="BS327" s="239"/>
      <c r="BT327" s="262"/>
      <c r="BU327" s="245"/>
      <c r="BV327" s="246"/>
      <c r="BW327" s="245"/>
      <c r="BX327" s="245"/>
      <c r="BY327" s="245"/>
      <c r="BZ327" s="246"/>
      <c r="CA327" s="245"/>
      <c r="CB327" s="246"/>
      <c r="CC327" s="245"/>
      <c r="CD327" s="246"/>
      <c r="CE327" s="245"/>
      <c r="CF327" s="246"/>
      <c r="CG327" s="245"/>
      <c r="CH327" s="246"/>
      <c r="CI327" s="233"/>
      <c r="CJ327" s="213" t="s">
        <v>852</v>
      </c>
    </row>
    <row r="328" spans="1:91" ht="16.5">
      <c r="A328" t="s">
        <v>2618</v>
      </c>
      <c r="B328" s="61" t="s">
        <v>1610</v>
      </c>
      <c r="D328" s="219" t="s">
        <v>205</v>
      </c>
      <c r="E328" s="213" t="s">
        <v>821</v>
      </c>
      <c r="G328" s="213" t="s">
        <v>909</v>
      </c>
      <c r="H328" s="390" t="s">
        <v>2283</v>
      </c>
      <c r="I328" s="223">
        <v>0</v>
      </c>
      <c r="J328" s="223">
        <v>0</v>
      </c>
      <c r="K328" s="278">
        <v>0</v>
      </c>
      <c r="L328" s="279">
        <v>0</v>
      </c>
      <c r="M328" s="181">
        <v>0</v>
      </c>
      <c r="N328" s="426" t="s">
        <v>1226</v>
      </c>
      <c r="O328" s="274">
        <v>0</v>
      </c>
      <c r="P328" s="279">
        <v>0</v>
      </c>
      <c r="Q328" s="274">
        <v>3</v>
      </c>
      <c r="R328" s="279">
        <v>0</v>
      </c>
      <c r="S328" s="696">
        <v>0</v>
      </c>
      <c r="T328" s="790">
        <v>0</v>
      </c>
      <c r="U328" s="274">
        <v>0</v>
      </c>
      <c r="V328" s="279">
        <v>0</v>
      </c>
      <c r="W328" s="274">
        <v>0</v>
      </c>
      <c r="X328" s="279">
        <v>0</v>
      </c>
      <c r="Y328" s="185">
        <v>0</v>
      </c>
      <c r="Z328" s="426" t="s">
        <v>1226</v>
      </c>
      <c r="AA328" s="185">
        <v>0</v>
      </c>
      <c r="AB328" s="185" t="s">
        <v>1226</v>
      </c>
      <c r="AC328" s="441">
        <v>0</v>
      </c>
      <c r="AD328" s="442">
        <v>0</v>
      </c>
      <c r="AE328" s="164">
        <v>0</v>
      </c>
      <c r="AF328" s="166" t="s">
        <v>1226</v>
      </c>
      <c r="AG328" s="223">
        <v>0</v>
      </c>
      <c r="AH328" s="224">
        <v>0</v>
      </c>
      <c r="AI328" s="20">
        <v>0</v>
      </c>
      <c r="AJ328" s="166" t="s">
        <v>1226</v>
      </c>
      <c r="AK328" s="261"/>
      <c r="AL328" s="222">
        <v>0</v>
      </c>
      <c r="AM328" s="224">
        <v>0</v>
      </c>
      <c r="AN328" s="238">
        <v>0</v>
      </c>
      <c r="AO328" s="239" t="s">
        <v>1226</v>
      </c>
      <c r="AP328" s="236">
        <v>0</v>
      </c>
      <c r="AQ328" s="239" t="s">
        <v>1226</v>
      </c>
      <c r="AR328" s="341">
        <v>0</v>
      </c>
      <c r="AS328" s="227">
        <v>0</v>
      </c>
      <c r="AT328" s="226">
        <v>0</v>
      </c>
      <c r="AU328" s="227">
        <v>0</v>
      </c>
      <c r="AV328" s="226">
        <v>0</v>
      </c>
      <c r="AW328" s="227">
        <v>0</v>
      </c>
      <c r="AX328" s="392">
        <v>0</v>
      </c>
      <c r="AY328" s="166" t="s">
        <v>1226</v>
      </c>
      <c r="AZ328" s="392">
        <v>0</v>
      </c>
      <c r="BA328" s="166" t="s">
        <v>1226</v>
      </c>
      <c r="BB328" s="392">
        <v>0</v>
      </c>
      <c r="BC328" s="166" t="s">
        <v>1226</v>
      </c>
      <c r="BD328" s="392">
        <v>0</v>
      </c>
      <c r="BE328" s="166" t="s">
        <v>1226</v>
      </c>
      <c r="BF328" s="392">
        <v>0</v>
      </c>
      <c r="BG328" s="166" t="s">
        <v>1226</v>
      </c>
      <c r="BH328" s="392">
        <v>0</v>
      </c>
      <c r="BI328" s="166" t="s">
        <v>1226</v>
      </c>
      <c r="BJ328" s="392">
        <v>0</v>
      </c>
      <c r="BK328" s="166" t="s">
        <v>1226</v>
      </c>
      <c r="BL328" s="392">
        <v>0</v>
      </c>
      <c r="BM328" s="166" t="s">
        <v>1226</v>
      </c>
      <c r="BN328" s="392">
        <v>0</v>
      </c>
      <c r="BO328" s="166" t="s">
        <v>1226</v>
      </c>
      <c r="BP328" s="249"/>
      <c r="BQ328" s="239"/>
      <c r="BR328" s="249"/>
      <c r="BS328" s="239"/>
      <c r="BT328" s="262"/>
      <c r="BU328" s="245"/>
      <c r="BV328" s="246"/>
      <c r="BW328" s="245"/>
      <c r="BX328" s="245"/>
      <c r="BY328" s="245"/>
      <c r="BZ328" s="246"/>
      <c r="CA328" s="245"/>
      <c r="CB328" s="246"/>
      <c r="CC328" s="245"/>
      <c r="CD328" s="246"/>
      <c r="CE328" s="245"/>
      <c r="CF328" s="246"/>
      <c r="CG328" s="245"/>
      <c r="CH328" s="246"/>
      <c r="CI328" s="233" t="s">
        <v>361</v>
      </c>
    </row>
    <row r="329" spans="1:91" ht="16.5">
      <c r="A329" t="s">
        <v>2618</v>
      </c>
      <c r="B329" s="61" t="s">
        <v>1592</v>
      </c>
      <c r="D329" s="219" t="s">
        <v>205</v>
      </c>
      <c r="E329" s="51" t="s">
        <v>819</v>
      </c>
      <c r="F329" s="51"/>
      <c r="G329" s="213" t="s">
        <v>909</v>
      </c>
      <c r="H329" s="390" t="s">
        <v>2509</v>
      </c>
      <c r="I329" s="10">
        <v>0</v>
      </c>
      <c r="J329" s="161">
        <v>0</v>
      </c>
      <c r="K329" s="181">
        <f>+I329</f>
        <v>0</v>
      </c>
      <c r="L329" s="426" t="s">
        <v>1226</v>
      </c>
      <c r="M329" s="181">
        <f t="shared" ref="M329:M335" si="124">+K329</f>
        <v>0</v>
      </c>
      <c r="N329" s="426" t="s">
        <v>1226</v>
      </c>
      <c r="O329" s="39">
        <v>0</v>
      </c>
      <c r="P329" s="161">
        <v>0</v>
      </c>
      <c r="Q329" s="39">
        <v>0</v>
      </c>
      <c r="R329" s="161">
        <v>0</v>
      </c>
      <c r="S329" s="181">
        <f t="shared" ref="S329:S335" si="125">+Q329</f>
        <v>0</v>
      </c>
      <c r="T329" s="426" t="s">
        <v>1226</v>
      </c>
      <c r="U329" s="52">
        <v>0</v>
      </c>
      <c r="V329" s="161">
        <v>0</v>
      </c>
      <c r="W329" s="52">
        <v>0</v>
      </c>
      <c r="X329" s="161">
        <v>0</v>
      </c>
      <c r="Y329" s="185">
        <f>+W329</f>
        <v>0</v>
      </c>
      <c r="Z329" s="426" t="s">
        <v>1226</v>
      </c>
      <c r="AA329" s="52">
        <v>0</v>
      </c>
      <c r="AB329" s="52">
        <v>0</v>
      </c>
      <c r="AC329" s="441">
        <v>0</v>
      </c>
      <c r="AD329" s="442">
        <v>0</v>
      </c>
      <c r="AE329" s="185">
        <f t="shared" ref="AE329:AE335" si="126">+AC329</f>
        <v>0</v>
      </c>
      <c r="AF329" s="426" t="s">
        <v>1226</v>
      </c>
      <c r="AG329" s="3">
        <v>0</v>
      </c>
      <c r="AH329" s="4">
        <v>0</v>
      </c>
      <c r="AI329" s="181">
        <f t="shared" ref="AI329:AI335" si="127">+AG329</f>
        <v>0</v>
      </c>
      <c r="AJ329" s="426" t="s">
        <v>1226</v>
      </c>
      <c r="AK329" s="837"/>
      <c r="AL329" s="181">
        <f>+AN329</f>
        <v>0</v>
      </c>
      <c r="AM329" s="185" t="s">
        <v>1226</v>
      </c>
      <c r="AN329" s="181">
        <f t="shared" ref="AN329:AN335" si="128">+AP329</f>
        <v>0</v>
      </c>
      <c r="AO329" s="426" t="s">
        <v>1226</v>
      </c>
      <c r="AP329" s="185">
        <f>+AR329</f>
        <v>0</v>
      </c>
      <c r="AQ329" s="426" t="s">
        <v>1226</v>
      </c>
      <c r="AR329" s="799">
        <v>0</v>
      </c>
      <c r="AS329" s="54">
        <v>0</v>
      </c>
      <c r="AT329" s="153">
        <v>0</v>
      </c>
      <c r="AU329" s="54">
        <v>0</v>
      </c>
      <c r="AV329" s="153">
        <v>0</v>
      </c>
      <c r="AW329" s="54">
        <v>0</v>
      </c>
      <c r="AX329" s="181">
        <v>0</v>
      </c>
      <c r="AY329" s="426" t="s">
        <v>1226</v>
      </c>
      <c r="AZ329" s="181">
        <v>0</v>
      </c>
      <c r="BA329" s="426" t="s">
        <v>1226</v>
      </c>
      <c r="BB329" s="181">
        <v>0</v>
      </c>
      <c r="BC329" s="426" t="s">
        <v>1226</v>
      </c>
      <c r="BD329" s="181">
        <v>0</v>
      </c>
      <c r="BE329" s="426" t="s">
        <v>1226</v>
      </c>
      <c r="BF329" s="185">
        <v>0</v>
      </c>
      <c r="BG329" s="185" t="s">
        <v>1226</v>
      </c>
      <c r="BH329" s="181">
        <v>0</v>
      </c>
      <c r="BI329" s="426" t="s">
        <v>1226</v>
      </c>
      <c r="BJ329" s="185">
        <v>0</v>
      </c>
      <c r="BK329" s="426" t="s">
        <v>1226</v>
      </c>
      <c r="BL329" s="181">
        <v>0</v>
      </c>
      <c r="BM329" s="426" t="s">
        <v>1226</v>
      </c>
      <c r="BN329" s="181">
        <v>0</v>
      </c>
      <c r="BO329" s="426" t="s">
        <v>1226</v>
      </c>
      <c r="BP329" s="185">
        <v>0</v>
      </c>
      <c r="BQ329" s="426" t="s">
        <v>1226</v>
      </c>
      <c r="BR329" s="185">
        <v>0</v>
      </c>
      <c r="BS329" s="426" t="s">
        <v>1226</v>
      </c>
      <c r="BT329" s="262"/>
      <c r="BU329" s="245"/>
      <c r="BV329" s="246"/>
      <c r="BW329" s="245"/>
      <c r="BX329" s="245"/>
      <c r="BY329" s="245"/>
      <c r="BZ329" s="246"/>
      <c r="CA329" s="245"/>
      <c r="CB329" s="246"/>
      <c r="CC329" s="245"/>
      <c r="CD329" s="246"/>
      <c r="CE329" s="245"/>
      <c r="CF329" s="246"/>
      <c r="CG329" s="245"/>
      <c r="CH329" s="246"/>
      <c r="CI329" s="247" t="s">
        <v>150</v>
      </c>
    </row>
    <row r="330" spans="1:91" ht="16.5">
      <c r="A330" t="s">
        <v>2618</v>
      </c>
      <c r="B330" s="61" t="s">
        <v>1592</v>
      </c>
      <c r="D330" s="219" t="s">
        <v>205</v>
      </c>
      <c r="E330" s="51" t="s">
        <v>819</v>
      </c>
      <c r="F330" s="51"/>
      <c r="G330" s="213" t="s">
        <v>909</v>
      </c>
      <c r="H330" s="390" t="s">
        <v>2511</v>
      </c>
      <c r="I330" s="10">
        <v>0</v>
      </c>
      <c r="J330" s="161">
        <v>0</v>
      </c>
      <c r="K330" s="39">
        <v>0</v>
      </c>
      <c r="L330" s="161">
        <v>0</v>
      </c>
      <c r="M330" s="181">
        <f t="shared" si="124"/>
        <v>0</v>
      </c>
      <c r="N330" s="426" t="s">
        <v>1226</v>
      </c>
      <c r="O330" s="39">
        <v>0</v>
      </c>
      <c r="P330" s="161">
        <v>0</v>
      </c>
      <c r="Q330" s="39">
        <v>0</v>
      </c>
      <c r="R330" s="161">
        <v>0</v>
      </c>
      <c r="S330" s="181">
        <f t="shared" si="125"/>
        <v>0</v>
      </c>
      <c r="T330" s="426" t="s">
        <v>1226</v>
      </c>
      <c r="U330" s="52">
        <v>0</v>
      </c>
      <c r="V330" s="161">
        <v>0</v>
      </c>
      <c r="W330" s="39">
        <v>0</v>
      </c>
      <c r="X330" s="161">
        <v>0</v>
      </c>
      <c r="Y330" s="185">
        <f>+W330</f>
        <v>0</v>
      </c>
      <c r="Z330" s="426" t="s">
        <v>1226</v>
      </c>
      <c r="AA330" s="39">
        <v>0</v>
      </c>
      <c r="AB330" s="52">
        <v>0</v>
      </c>
      <c r="AC330" s="441">
        <v>0</v>
      </c>
      <c r="AD330" s="442">
        <v>0</v>
      </c>
      <c r="AE330" s="185">
        <f t="shared" si="126"/>
        <v>0</v>
      </c>
      <c r="AF330" s="426" t="s">
        <v>1226</v>
      </c>
      <c r="AG330" s="10">
        <v>0</v>
      </c>
      <c r="AH330" s="4">
        <v>0</v>
      </c>
      <c r="AI330" s="181">
        <f t="shared" si="127"/>
        <v>0</v>
      </c>
      <c r="AJ330" s="426" t="s">
        <v>1226</v>
      </c>
      <c r="AK330" s="837"/>
      <c r="AL330" s="3">
        <v>0</v>
      </c>
      <c r="AM330" s="10">
        <v>0</v>
      </c>
      <c r="AN330" s="181">
        <f t="shared" si="128"/>
        <v>0</v>
      </c>
      <c r="AO330" s="426" t="s">
        <v>1226</v>
      </c>
      <c r="AP330" s="185">
        <f>+AR330</f>
        <v>0</v>
      </c>
      <c r="AQ330" s="426" t="s">
        <v>1226</v>
      </c>
      <c r="AR330" s="799">
        <v>0</v>
      </c>
      <c r="AS330" s="54">
        <v>0</v>
      </c>
      <c r="AT330" s="153">
        <v>1</v>
      </c>
      <c r="AU330" s="54">
        <v>0</v>
      </c>
      <c r="AV330" s="153">
        <v>0</v>
      </c>
      <c r="AW330" s="54">
        <v>0</v>
      </c>
      <c r="AX330" s="181">
        <v>0</v>
      </c>
      <c r="AY330" s="426" t="s">
        <v>1226</v>
      </c>
      <c r="AZ330" s="181">
        <v>0</v>
      </c>
      <c r="BA330" s="426" t="s">
        <v>1226</v>
      </c>
      <c r="BB330" s="181">
        <v>0</v>
      </c>
      <c r="BC330" s="426" t="s">
        <v>1226</v>
      </c>
      <c r="BD330" s="181">
        <v>0</v>
      </c>
      <c r="BE330" s="426" t="s">
        <v>1226</v>
      </c>
      <c r="BF330" s="185">
        <v>0</v>
      </c>
      <c r="BG330" s="185" t="s">
        <v>1226</v>
      </c>
      <c r="BH330" s="181">
        <v>0</v>
      </c>
      <c r="BI330" s="426" t="s">
        <v>1226</v>
      </c>
      <c r="BJ330" s="181">
        <v>0</v>
      </c>
      <c r="BK330" s="426" t="s">
        <v>1226</v>
      </c>
      <c r="BL330" s="181">
        <v>0</v>
      </c>
      <c r="BM330" s="426" t="s">
        <v>1226</v>
      </c>
      <c r="BN330" s="181">
        <v>0</v>
      </c>
      <c r="BO330" s="426" t="s">
        <v>1226</v>
      </c>
      <c r="BP330" s="185">
        <v>0</v>
      </c>
      <c r="BQ330" s="426" t="s">
        <v>1226</v>
      </c>
      <c r="BR330" s="185">
        <v>0</v>
      </c>
      <c r="BS330" s="426" t="s">
        <v>1226</v>
      </c>
      <c r="BT330" s="262"/>
      <c r="BU330" s="245"/>
      <c r="BV330" s="246"/>
      <c r="BW330" s="245"/>
      <c r="BX330" s="245"/>
      <c r="BY330" s="245"/>
      <c r="BZ330" s="246"/>
      <c r="CA330" s="245"/>
      <c r="CB330" s="246"/>
      <c r="CC330" s="245"/>
      <c r="CD330" s="246"/>
      <c r="CE330" s="245"/>
      <c r="CF330" s="246"/>
      <c r="CG330" s="245"/>
      <c r="CH330" s="246"/>
      <c r="CI330" s="247" t="s">
        <v>150</v>
      </c>
    </row>
    <row r="331" spans="1:91" ht="16.5">
      <c r="A331" t="s">
        <v>2618</v>
      </c>
      <c r="B331" s="61" t="s">
        <v>1592</v>
      </c>
      <c r="D331" s="403" t="s">
        <v>2512</v>
      </c>
      <c r="E331" s="51" t="s">
        <v>819</v>
      </c>
      <c r="F331" s="51"/>
      <c r="G331" s="213" t="s">
        <v>909</v>
      </c>
      <c r="H331" s="390" t="s">
        <v>2513</v>
      </c>
      <c r="I331" s="10">
        <v>0</v>
      </c>
      <c r="J331" s="161">
        <v>0</v>
      </c>
      <c r="K331" s="39">
        <v>0</v>
      </c>
      <c r="L331" s="161">
        <v>0</v>
      </c>
      <c r="M331" s="181">
        <f t="shared" si="124"/>
        <v>0</v>
      </c>
      <c r="N331" s="426" t="s">
        <v>1226</v>
      </c>
      <c r="O331" s="39">
        <v>0</v>
      </c>
      <c r="P331" s="161">
        <v>0</v>
      </c>
      <c r="Q331" s="39">
        <v>0</v>
      </c>
      <c r="R331" s="161">
        <v>0</v>
      </c>
      <c r="S331" s="181">
        <f t="shared" si="125"/>
        <v>0</v>
      </c>
      <c r="T331" s="426" t="s">
        <v>1226</v>
      </c>
      <c r="U331" s="39">
        <v>0</v>
      </c>
      <c r="V331" s="161">
        <v>0</v>
      </c>
      <c r="W331" s="39">
        <v>0</v>
      </c>
      <c r="X331" s="161">
        <v>0</v>
      </c>
      <c r="Y331" s="185">
        <f>+W331</f>
        <v>0</v>
      </c>
      <c r="Z331" s="426" t="s">
        <v>1226</v>
      </c>
      <c r="AA331" s="52">
        <v>0</v>
      </c>
      <c r="AB331" s="52">
        <v>0</v>
      </c>
      <c r="AC331" s="441">
        <v>0</v>
      </c>
      <c r="AD331" s="442">
        <v>0</v>
      </c>
      <c r="AE331" s="185">
        <f t="shared" si="126"/>
        <v>0</v>
      </c>
      <c r="AF331" s="426" t="s">
        <v>1226</v>
      </c>
      <c r="AG331" s="10">
        <v>0</v>
      </c>
      <c r="AH331" s="4">
        <v>0</v>
      </c>
      <c r="AI331" s="185">
        <f t="shared" si="127"/>
        <v>0</v>
      </c>
      <c r="AJ331" s="426" t="s">
        <v>1226</v>
      </c>
      <c r="AK331" s="837"/>
      <c r="AL331" s="3">
        <v>0</v>
      </c>
      <c r="AM331" s="4">
        <v>0</v>
      </c>
      <c r="AN331" s="181">
        <f t="shared" si="128"/>
        <v>0</v>
      </c>
      <c r="AO331" s="426" t="s">
        <v>1226</v>
      </c>
      <c r="AP331" s="185">
        <f>+AR331</f>
        <v>0</v>
      </c>
      <c r="AQ331" s="426" t="s">
        <v>1226</v>
      </c>
      <c r="AR331" s="799">
        <v>0</v>
      </c>
      <c r="AS331" s="54">
        <v>0</v>
      </c>
      <c r="AT331" s="153">
        <v>0</v>
      </c>
      <c r="AU331" s="54">
        <v>0</v>
      </c>
      <c r="AV331" s="153">
        <v>0</v>
      </c>
      <c r="AW331" s="54">
        <v>0</v>
      </c>
      <c r="AX331" s="181">
        <v>0</v>
      </c>
      <c r="AY331" s="426" t="s">
        <v>1226</v>
      </c>
      <c r="AZ331" s="181">
        <v>0</v>
      </c>
      <c r="BA331" s="426" t="s">
        <v>1226</v>
      </c>
      <c r="BB331" s="181">
        <v>0</v>
      </c>
      <c r="BC331" s="426" t="s">
        <v>1226</v>
      </c>
      <c r="BD331" s="181">
        <v>0</v>
      </c>
      <c r="BE331" s="426" t="s">
        <v>1226</v>
      </c>
      <c r="BF331" s="185">
        <v>0</v>
      </c>
      <c r="BG331" s="185" t="s">
        <v>1226</v>
      </c>
      <c r="BH331" s="181">
        <v>0</v>
      </c>
      <c r="BI331" s="426" t="s">
        <v>1226</v>
      </c>
      <c r="BJ331" s="153">
        <v>0</v>
      </c>
      <c r="BK331" s="54">
        <v>0</v>
      </c>
      <c r="BL331" s="181">
        <v>0</v>
      </c>
      <c r="BM331" s="426" t="s">
        <v>1226</v>
      </c>
      <c r="BN331" s="181">
        <v>0</v>
      </c>
      <c r="BO331" s="426" t="s">
        <v>1226</v>
      </c>
      <c r="BP331" s="185">
        <v>0</v>
      </c>
      <c r="BQ331" s="426" t="s">
        <v>1226</v>
      </c>
      <c r="BR331" s="185">
        <v>0</v>
      </c>
      <c r="BS331" s="426" t="s">
        <v>1226</v>
      </c>
      <c r="BT331" s="262"/>
      <c r="BU331" s="245"/>
      <c r="BV331" s="246"/>
      <c r="BW331" s="245"/>
      <c r="BX331" s="245"/>
      <c r="BY331" s="245"/>
      <c r="BZ331" s="246"/>
      <c r="CA331" s="245"/>
      <c r="CB331" s="246"/>
      <c r="CC331" s="245"/>
      <c r="CD331" s="246"/>
      <c r="CE331" s="245"/>
      <c r="CF331" s="246"/>
      <c r="CG331" s="245"/>
      <c r="CH331" s="246"/>
      <c r="CI331" s="247" t="s">
        <v>150</v>
      </c>
    </row>
    <row r="332" spans="1:91" ht="16.5">
      <c r="A332" t="s">
        <v>2618</v>
      </c>
      <c r="B332" s="61">
        <v>0</v>
      </c>
      <c r="D332" s="403" t="s">
        <v>2512</v>
      </c>
      <c r="E332" s="51" t="s">
        <v>821</v>
      </c>
      <c r="F332" s="51"/>
      <c r="G332" s="213" t="s">
        <v>909</v>
      </c>
      <c r="H332" s="390" t="s">
        <v>2553</v>
      </c>
      <c r="I332" s="10">
        <v>0</v>
      </c>
      <c r="J332" s="161">
        <v>0</v>
      </c>
      <c r="K332" s="39">
        <v>0</v>
      </c>
      <c r="L332" s="161">
        <v>0</v>
      </c>
      <c r="M332" s="181">
        <f t="shared" si="124"/>
        <v>0</v>
      </c>
      <c r="N332" s="426" t="s">
        <v>1226</v>
      </c>
      <c r="O332" s="39">
        <v>0</v>
      </c>
      <c r="P332" s="161">
        <v>0</v>
      </c>
      <c r="Q332" s="39">
        <v>0</v>
      </c>
      <c r="R332" s="161">
        <v>0</v>
      </c>
      <c r="S332" s="181">
        <f t="shared" si="125"/>
        <v>0</v>
      </c>
      <c r="T332" s="426" t="s">
        <v>1226</v>
      </c>
      <c r="U332" s="39">
        <v>0</v>
      </c>
      <c r="V332" s="161">
        <v>0</v>
      </c>
      <c r="W332" s="39">
        <v>1</v>
      </c>
      <c r="X332" s="161">
        <v>0</v>
      </c>
      <c r="Y332" s="185">
        <v>0</v>
      </c>
      <c r="Z332" s="426" t="s">
        <v>1226</v>
      </c>
      <c r="AA332" s="39">
        <v>0</v>
      </c>
      <c r="AB332" s="52">
        <v>0</v>
      </c>
      <c r="AC332" s="441">
        <v>0</v>
      </c>
      <c r="AD332" s="442">
        <v>0</v>
      </c>
      <c r="AE332" s="185">
        <f t="shared" si="126"/>
        <v>0</v>
      </c>
      <c r="AF332" s="426" t="s">
        <v>1226</v>
      </c>
      <c r="AG332" s="10">
        <v>0</v>
      </c>
      <c r="AH332" s="4">
        <v>0</v>
      </c>
      <c r="AI332" s="185">
        <f t="shared" si="127"/>
        <v>0</v>
      </c>
      <c r="AJ332" s="426" t="s">
        <v>1226</v>
      </c>
      <c r="AK332" s="837"/>
      <c r="AL332" s="3">
        <v>0</v>
      </c>
      <c r="AM332" s="4">
        <v>0</v>
      </c>
      <c r="AN332" s="181">
        <f t="shared" si="128"/>
        <v>0</v>
      </c>
      <c r="AO332" s="426" t="s">
        <v>1226</v>
      </c>
      <c r="AP332" s="185">
        <f>+AR332</f>
        <v>0</v>
      </c>
      <c r="AQ332" s="426" t="s">
        <v>1226</v>
      </c>
      <c r="AR332" s="799">
        <v>0</v>
      </c>
      <c r="AS332" s="54">
        <v>0</v>
      </c>
      <c r="AT332" s="153">
        <v>0</v>
      </c>
      <c r="AU332" s="54">
        <v>0</v>
      </c>
      <c r="AV332" s="153">
        <v>0</v>
      </c>
      <c r="AW332" s="54">
        <v>0</v>
      </c>
      <c r="AX332" s="181">
        <v>0</v>
      </c>
      <c r="AY332" s="426" t="s">
        <v>1226</v>
      </c>
      <c r="AZ332" s="181">
        <v>0</v>
      </c>
      <c r="BA332" s="426" t="s">
        <v>1226</v>
      </c>
      <c r="BB332" s="181">
        <v>0</v>
      </c>
      <c r="BC332" s="426" t="s">
        <v>1226</v>
      </c>
      <c r="BD332" s="181">
        <v>0</v>
      </c>
      <c r="BE332" s="426" t="s">
        <v>1226</v>
      </c>
      <c r="BF332" s="185">
        <v>0</v>
      </c>
      <c r="BG332" s="185" t="s">
        <v>1226</v>
      </c>
      <c r="BH332" s="181">
        <v>0</v>
      </c>
      <c r="BI332" s="426" t="s">
        <v>1226</v>
      </c>
      <c r="BJ332" s="153">
        <v>0</v>
      </c>
      <c r="BK332" s="54">
        <v>0</v>
      </c>
      <c r="BL332" s="181">
        <v>0</v>
      </c>
      <c r="BM332" s="426" t="s">
        <v>1226</v>
      </c>
      <c r="BN332" s="181">
        <v>0</v>
      </c>
      <c r="BO332" s="426" t="s">
        <v>1226</v>
      </c>
      <c r="BP332" s="185">
        <v>0</v>
      </c>
      <c r="BQ332" s="426" t="s">
        <v>1226</v>
      </c>
      <c r="BR332" s="185">
        <v>0</v>
      </c>
      <c r="BS332" s="426" t="s">
        <v>1226</v>
      </c>
      <c r="BT332" s="262"/>
      <c r="BU332" s="245"/>
      <c r="BV332" s="246"/>
      <c r="BW332" s="245"/>
      <c r="BX332" s="245"/>
      <c r="BY332" s="245"/>
      <c r="BZ332" s="246"/>
      <c r="CA332" s="245"/>
      <c r="CB332" s="246"/>
      <c r="CC332" s="245"/>
      <c r="CD332" s="246"/>
      <c r="CE332" s="245"/>
      <c r="CF332" s="246"/>
      <c r="CG332" s="245"/>
      <c r="CH332" s="246"/>
      <c r="CI332" s="247"/>
    </row>
    <row r="333" spans="1:91" ht="16.5">
      <c r="A333" t="s">
        <v>2618</v>
      </c>
      <c r="B333" s="61" t="s">
        <v>1592</v>
      </c>
      <c r="D333" s="403" t="s">
        <v>2514</v>
      </c>
      <c r="E333" s="51" t="s">
        <v>821</v>
      </c>
      <c r="F333" s="51"/>
      <c r="G333" s="213" t="s">
        <v>909</v>
      </c>
      <c r="H333" s="390" t="s">
        <v>2596</v>
      </c>
      <c r="I333" s="10">
        <v>0</v>
      </c>
      <c r="J333" s="161">
        <v>0</v>
      </c>
      <c r="K333" s="39">
        <v>0</v>
      </c>
      <c r="L333" s="161">
        <v>0</v>
      </c>
      <c r="M333" s="181">
        <f t="shared" si="124"/>
        <v>0</v>
      </c>
      <c r="N333" s="426" t="s">
        <v>1226</v>
      </c>
      <c r="O333" s="39">
        <v>0</v>
      </c>
      <c r="P333" s="161">
        <v>0</v>
      </c>
      <c r="Q333" s="39">
        <v>0</v>
      </c>
      <c r="R333" s="161">
        <v>0</v>
      </c>
      <c r="S333" s="181">
        <f t="shared" si="125"/>
        <v>0</v>
      </c>
      <c r="T333" s="426" t="s">
        <v>1226</v>
      </c>
      <c r="U333" s="39">
        <v>0</v>
      </c>
      <c r="V333" s="161">
        <v>0</v>
      </c>
      <c r="W333" s="39">
        <v>0</v>
      </c>
      <c r="X333" s="161">
        <v>0</v>
      </c>
      <c r="Y333" s="101">
        <f>+W333</f>
        <v>0</v>
      </c>
      <c r="Z333" s="426" t="s">
        <v>1226</v>
      </c>
      <c r="AA333" s="52">
        <v>0</v>
      </c>
      <c r="AB333" s="52">
        <v>0</v>
      </c>
      <c r="AC333" s="441">
        <v>0</v>
      </c>
      <c r="AD333" s="442">
        <v>0</v>
      </c>
      <c r="AE333" s="185">
        <f t="shared" si="126"/>
        <v>0</v>
      </c>
      <c r="AF333" s="426" t="s">
        <v>1226</v>
      </c>
      <c r="AG333" s="10">
        <v>0</v>
      </c>
      <c r="AH333" s="4">
        <v>0</v>
      </c>
      <c r="AI333" s="185">
        <f t="shared" si="127"/>
        <v>0</v>
      </c>
      <c r="AJ333" s="426" t="s">
        <v>1226</v>
      </c>
      <c r="AK333" s="837">
        <v>42216</v>
      </c>
      <c r="AL333" s="181">
        <f>+AN333</f>
        <v>0</v>
      </c>
      <c r="AM333" s="426" t="s">
        <v>1226</v>
      </c>
      <c r="AN333" s="181">
        <f t="shared" si="128"/>
        <v>0</v>
      </c>
      <c r="AO333" s="426" t="s">
        <v>1226</v>
      </c>
      <c r="AP333" s="185">
        <f>+AR333</f>
        <v>0</v>
      </c>
      <c r="AQ333" s="426" t="s">
        <v>1226</v>
      </c>
      <c r="AR333" s="799">
        <v>0</v>
      </c>
      <c r="AS333" s="54">
        <v>0</v>
      </c>
      <c r="AT333" s="153">
        <v>0</v>
      </c>
      <c r="AU333" s="54">
        <v>0</v>
      </c>
      <c r="AV333" s="153">
        <v>0</v>
      </c>
      <c r="AW333" s="54">
        <v>0</v>
      </c>
      <c r="AX333" s="181">
        <v>0</v>
      </c>
      <c r="AY333" s="426" t="s">
        <v>1226</v>
      </c>
      <c r="AZ333" s="181">
        <v>0</v>
      </c>
      <c r="BA333" s="426" t="s">
        <v>1226</v>
      </c>
      <c r="BB333" s="181">
        <v>0</v>
      </c>
      <c r="BC333" s="426" t="s">
        <v>1226</v>
      </c>
      <c r="BD333" s="181">
        <v>0</v>
      </c>
      <c r="BE333" s="426" t="s">
        <v>1226</v>
      </c>
      <c r="BF333" s="185">
        <v>0</v>
      </c>
      <c r="BG333" s="185" t="s">
        <v>1226</v>
      </c>
      <c r="BH333" s="181">
        <v>0</v>
      </c>
      <c r="BI333" s="426" t="s">
        <v>1226</v>
      </c>
      <c r="BJ333" s="153">
        <v>0</v>
      </c>
      <c r="BK333" s="54">
        <v>0</v>
      </c>
      <c r="BL333" s="181">
        <v>0</v>
      </c>
      <c r="BM333" s="426" t="s">
        <v>1226</v>
      </c>
      <c r="BN333" s="185">
        <v>0</v>
      </c>
      <c r="BO333" s="426" t="s">
        <v>1226</v>
      </c>
      <c r="BP333" s="185">
        <v>0</v>
      </c>
      <c r="BQ333" s="426" t="s">
        <v>1226</v>
      </c>
      <c r="BR333" s="185">
        <v>0</v>
      </c>
      <c r="BS333" s="185" t="s">
        <v>1226</v>
      </c>
      <c r="BT333" s="838"/>
      <c r="BU333" s="532"/>
      <c r="BV333" s="528"/>
      <c r="BW333" s="532"/>
      <c r="BX333" s="532"/>
      <c r="BY333" s="532"/>
      <c r="BZ333" s="528"/>
      <c r="CA333" s="532"/>
      <c r="CB333" s="528"/>
      <c r="CC333" s="532"/>
      <c r="CD333" s="528"/>
      <c r="CE333" s="532"/>
      <c r="CF333" s="528"/>
      <c r="CG333" s="532"/>
      <c r="CH333" s="528"/>
      <c r="CI333" s="839" t="s">
        <v>150</v>
      </c>
    </row>
    <row r="334" spans="1:91" s="411" customFormat="1" ht="16.5">
      <c r="A334" t="s">
        <v>2618</v>
      </c>
      <c r="B334" s="881">
        <v>0</v>
      </c>
      <c r="C334" s="882"/>
      <c r="D334" s="883" t="s">
        <v>2285</v>
      </c>
      <c r="E334" s="409" t="s">
        <v>819</v>
      </c>
      <c r="F334" s="409"/>
      <c r="G334" s="882" t="s">
        <v>909</v>
      </c>
      <c r="H334" s="412" t="s">
        <v>2600</v>
      </c>
      <c r="I334" s="884">
        <v>0</v>
      </c>
      <c r="J334" s="891">
        <v>0</v>
      </c>
      <c r="K334" s="895">
        <v>0</v>
      </c>
      <c r="L334" s="891">
        <v>0</v>
      </c>
      <c r="M334" s="749">
        <f t="shared" si="124"/>
        <v>0</v>
      </c>
      <c r="N334" s="750" t="s">
        <v>1226</v>
      </c>
      <c r="O334" s="895">
        <v>0</v>
      </c>
      <c r="P334" s="891">
        <v>0</v>
      </c>
      <c r="Q334" s="895">
        <v>0</v>
      </c>
      <c r="R334" s="891">
        <v>0</v>
      </c>
      <c r="S334" s="749">
        <f t="shared" si="125"/>
        <v>0</v>
      </c>
      <c r="T334" s="750" t="s">
        <v>1226</v>
      </c>
      <c r="U334" s="895">
        <v>0</v>
      </c>
      <c r="V334" s="891">
        <v>0</v>
      </c>
      <c r="W334" s="895">
        <v>0</v>
      </c>
      <c r="X334" s="891">
        <v>0</v>
      </c>
      <c r="Y334" s="58">
        <f>+W334</f>
        <v>0</v>
      </c>
      <c r="Z334" s="426" t="s">
        <v>1226</v>
      </c>
      <c r="AA334" s="52">
        <v>0</v>
      </c>
      <c r="AB334" s="52">
        <v>0</v>
      </c>
      <c r="AC334" s="441">
        <v>0</v>
      </c>
      <c r="AD334" s="442">
        <v>0</v>
      </c>
      <c r="AE334" s="758">
        <f t="shared" si="126"/>
        <v>0</v>
      </c>
      <c r="AF334" s="750" t="s">
        <v>1226</v>
      </c>
      <c r="AG334" s="3">
        <v>0</v>
      </c>
      <c r="AH334" s="4">
        <v>0</v>
      </c>
      <c r="AI334" s="181">
        <f t="shared" si="127"/>
        <v>0</v>
      </c>
      <c r="AJ334" s="426" t="s">
        <v>1226</v>
      </c>
      <c r="AK334" s="837"/>
      <c r="AL334" s="3">
        <v>0</v>
      </c>
      <c r="AM334" s="4">
        <v>0</v>
      </c>
      <c r="AN334" s="181">
        <f t="shared" si="128"/>
        <v>0</v>
      </c>
      <c r="AO334" s="426" t="s">
        <v>1226</v>
      </c>
      <c r="AP334" s="799">
        <v>0</v>
      </c>
      <c r="AQ334" s="54">
        <v>0</v>
      </c>
      <c r="AR334" s="949">
        <v>0</v>
      </c>
      <c r="AS334" s="959">
        <v>0</v>
      </c>
      <c r="AT334" s="962">
        <v>0</v>
      </c>
      <c r="AU334" s="959">
        <v>0</v>
      </c>
      <c r="AV334" s="967">
        <v>0</v>
      </c>
      <c r="AW334" s="968">
        <v>2</v>
      </c>
      <c r="AX334" s="749">
        <v>0</v>
      </c>
      <c r="AY334" s="750" t="s">
        <v>1226</v>
      </c>
      <c r="AZ334" s="749">
        <v>0</v>
      </c>
      <c r="BA334" s="750" t="s">
        <v>1226</v>
      </c>
      <c r="BB334" s="749">
        <v>0</v>
      </c>
      <c r="BC334" s="750" t="s">
        <v>1226</v>
      </c>
      <c r="BD334" s="749">
        <v>0</v>
      </c>
      <c r="BE334" s="750" t="s">
        <v>1226</v>
      </c>
      <c r="BF334" s="749">
        <v>0</v>
      </c>
      <c r="BG334" s="750" t="s">
        <v>1226</v>
      </c>
      <c r="BH334" s="749">
        <v>0</v>
      </c>
      <c r="BI334" s="750" t="s">
        <v>1226</v>
      </c>
      <c r="BJ334" s="749">
        <v>0</v>
      </c>
      <c r="BK334" s="750" t="s">
        <v>1226</v>
      </c>
      <c r="BL334" s="749">
        <v>0</v>
      </c>
      <c r="BM334" s="750" t="s">
        <v>1226</v>
      </c>
      <c r="BN334" s="758">
        <v>0</v>
      </c>
      <c r="BO334" s="750" t="s">
        <v>1226</v>
      </c>
      <c r="BP334" s="758">
        <v>0</v>
      </c>
      <c r="BQ334" s="750" t="s">
        <v>1226</v>
      </c>
      <c r="BR334" s="758">
        <v>0</v>
      </c>
      <c r="BS334" s="758" t="s">
        <v>1226</v>
      </c>
      <c r="BT334" s="974"/>
      <c r="BU334" s="975"/>
      <c r="BV334" s="530"/>
      <c r="BW334" s="975"/>
      <c r="BX334" s="975"/>
      <c r="BY334" s="975"/>
      <c r="BZ334" s="530"/>
      <c r="CA334" s="975"/>
      <c r="CB334" s="530"/>
      <c r="CC334" s="975"/>
      <c r="CD334" s="530"/>
      <c r="CE334" s="975"/>
      <c r="CF334" s="530"/>
      <c r="CG334" s="975"/>
      <c r="CH334" s="530"/>
      <c r="CI334" s="976"/>
      <c r="CJ334" s="882"/>
      <c r="CK334" s="882"/>
      <c r="CL334" s="882"/>
      <c r="CM334" s="882"/>
    </row>
    <row r="335" spans="1:91" ht="16.5">
      <c r="A335" t="s">
        <v>2618</v>
      </c>
      <c r="B335" s="61" t="s">
        <v>1610</v>
      </c>
      <c r="D335" s="403" t="s">
        <v>2285</v>
      </c>
      <c r="E335" s="51" t="s">
        <v>819</v>
      </c>
      <c r="F335" s="51"/>
      <c r="G335" s="213" t="s">
        <v>909</v>
      </c>
      <c r="H335" s="390" t="s">
        <v>2286</v>
      </c>
      <c r="I335" s="10">
        <v>0</v>
      </c>
      <c r="J335" s="161">
        <v>0</v>
      </c>
      <c r="K335" s="52">
        <v>0</v>
      </c>
      <c r="L335" s="161">
        <v>0</v>
      </c>
      <c r="M335" s="185">
        <f t="shared" si="124"/>
        <v>0</v>
      </c>
      <c r="N335" s="426" t="s">
        <v>1226</v>
      </c>
      <c r="O335" s="52">
        <v>0</v>
      </c>
      <c r="P335" s="161">
        <v>0</v>
      </c>
      <c r="Q335" s="52">
        <v>0</v>
      </c>
      <c r="R335" s="161">
        <v>0</v>
      </c>
      <c r="S335" s="181">
        <f t="shared" si="125"/>
        <v>0</v>
      </c>
      <c r="T335" s="426" t="s">
        <v>1226</v>
      </c>
      <c r="U335" s="52">
        <v>0</v>
      </c>
      <c r="V335" s="161">
        <v>0</v>
      </c>
      <c r="W335" s="39">
        <v>0</v>
      </c>
      <c r="X335" s="161">
        <v>0</v>
      </c>
      <c r="Y335" s="58">
        <f>+W335</f>
        <v>0</v>
      </c>
      <c r="Z335" s="426" t="s">
        <v>1226</v>
      </c>
      <c r="AA335" s="52">
        <v>0</v>
      </c>
      <c r="AB335" s="161">
        <v>0</v>
      </c>
      <c r="AC335" s="3">
        <v>0</v>
      </c>
      <c r="AD335" s="4">
        <v>0</v>
      </c>
      <c r="AE335" s="181">
        <f t="shared" si="126"/>
        <v>0</v>
      </c>
      <c r="AF335" s="426" t="s">
        <v>1226</v>
      </c>
      <c r="AG335" s="3">
        <v>0</v>
      </c>
      <c r="AH335" s="4">
        <v>0</v>
      </c>
      <c r="AI335" s="181">
        <f t="shared" si="127"/>
        <v>0</v>
      </c>
      <c r="AJ335" s="426" t="s">
        <v>1226</v>
      </c>
      <c r="AK335" s="837"/>
      <c r="AL335" s="3">
        <v>0</v>
      </c>
      <c r="AM335" s="10">
        <v>0</v>
      </c>
      <c r="AN335" s="181">
        <f t="shared" si="128"/>
        <v>0</v>
      </c>
      <c r="AO335" s="185" t="s">
        <v>1226</v>
      </c>
      <c r="AP335" s="461">
        <v>0</v>
      </c>
      <c r="AQ335" s="476">
        <v>0</v>
      </c>
      <c r="AR335" s="153">
        <v>0</v>
      </c>
      <c r="AS335" s="54">
        <v>0</v>
      </c>
      <c r="AT335" s="153">
        <v>0</v>
      </c>
      <c r="AU335" s="54">
        <v>0</v>
      </c>
      <c r="AV335" s="153">
        <v>0</v>
      </c>
      <c r="AW335" s="54">
        <v>0</v>
      </c>
      <c r="AX335" s="185">
        <v>0</v>
      </c>
      <c r="AY335" s="185" t="s">
        <v>1226</v>
      </c>
      <c r="AZ335" s="181">
        <v>0</v>
      </c>
      <c r="BA335" s="426" t="s">
        <v>1226</v>
      </c>
      <c r="BB335" s="185">
        <v>0</v>
      </c>
      <c r="BC335" s="426" t="s">
        <v>1226</v>
      </c>
      <c r="BD335" s="185">
        <v>0</v>
      </c>
      <c r="BE335" s="426" t="s">
        <v>1226</v>
      </c>
      <c r="BF335" s="185">
        <v>0</v>
      </c>
      <c r="BG335" s="426" t="s">
        <v>1226</v>
      </c>
      <c r="BH335" s="181">
        <v>0</v>
      </c>
      <c r="BI335" s="426" t="s">
        <v>1226</v>
      </c>
      <c r="BJ335" s="181">
        <v>0</v>
      </c>
      <c r="BK335" s="426" t="s">
        <v>1226</v>
      </c>
      <c r="BL335" s="181">
        <v>0</v>
      </c>
      <c r="BM335" s="426" t="s">
        <v>1226</v>
      </c>
      <c r="BN335" s="181">
        <v>0</v>
      </c>
      <c r="BO335" s="426" t="s">
        <v>1226</v>
      </c>
      <c r="BP335" s="185">
        <v>0</v>
      </c>
      <c r="BQ335" s="426" t="s">
        <v>1226</v>
      </c>
      <c r="BR335" s="185">
        <v>0</v>
      </c>
      <c r="BS335" s="426" t="s">
        <v>1226</v>
      </c>
      <c r="BT335" s="838"/>
      <c r="BU335" s="532"/>
      <c r="BV335" s="528"/>
      <c r="BW335" s="532"/>
      <c r="BX335" s="532"/>
      <c r="BY335" s="532"/>
      <c r="BZ335" s="528"/>
      <c r="CA335" s="532"/>
      <c r="CB335" s="528"/>
      <c r="CC335" s="532"/>
      <c r="CD335" s="528"/>
      <c r="CE335" s="532"/>
      <c r="CF335" s="528"/>
      <c r="CG335" s="532"/>
      <c r="CH335" s="528"/>
      <c r="CI335" s="103" t="s">
        <v>601</v>
      </c>
    </row>
    <row r="336" spans="1:91" ht="16.5">
      <c r="A336" t="s">
        <v>2618</v>
      </c>
      <c r="B336" s="61">
        <v>0</v>
      </c>
      <c r="D336" s="403" t="s">
        <v>2285</v>
      </c>
      <c r="E336" t="s">
        <v>819</v>
      </c>
      <c r="F336" s="51"/>
      <c r="G336" s="213" t="s">
        <v>909</v>
      </c>
      <c r="H336" s="390" t="s">
        <v>2750</v>
      </c>
      <c r="I336" s="10"/>
      <c r="J336" s="161"/>
      <c r="K336" s="52"/>
      <c r="L336" s="161"/>
      <c r="M336" s="185"/>
      <c r="N336" s="426"/>
      <c r="O336" s="52"/>
      <c r="P336" s="161"/>
      <c r="Q336" s="52"/>
      <c r="R336" s="161"/>
      <c r="S336" s="181"/>
      <c r="T336" s="426"/>
      <c r="U336" s="52"/>
      <c r="V336" s="161"/>
      <c r="W336" s="39"/>
      <c r="X336" s="161"/>
      <c r="Y336" s="58"/>
      <c r="Z336" s="426"/>
      <c r="AA336" s="52"/>
      <c r="AB336" s="161"/>
      <c r="AC336" s="3"/>
      <c r="AD336" s="4"/>
      <c r="AE336" s="181"/>
      <c r="AF336" s="426"/>
      <c r="AG336" s="3"/>
      <c r="AH336" s="4"/>
      <c r="AI336" s="181"/>
      <c r="AJ336" s="426"/>
      <c r="AK336" s="837"/>
      <c r="AL336" s="3"/>
      <c r="AM336" s="10"/>
      <c r="AN336" s="181"/>
      <c r="AO336" s="185"/>
      <c r="AP336" s="461"/>
      <c r="AQ336" s="476"/>
      <c r="AR336" s="153"/>
      <c r="AS336" s="54"/>
      <c r="AT336" s="153"/>
      <c r="AU336" s="54"/>
      <c r="AV336" s="153">
        <v>0</v>
      </c>
      <c r="AW336" s="54">
        <v>1</v>
      </c>
      <c r="AX336" s="185"/>
      <c r="AY336" s="185"/>
      <c r="AZ336" s="185"/>
      <c r="BA336" s="426"/>
      <c r="BB336" s="185"/>
      <c r="BC336" s="426"/>
      <c r="BD336" s="185"/>
      <c r="BE336" s="426"/>
      <c r="BF336" s="185"/>
      <c r="BG336" s="426"/>
      <c r="BH336" s="181"/>
      <c r="BI336" s="426"/>
      <c r="BJ336" s="181"/>
      <c r="BK336" s="426"/>
      <c r="BL336" s="181"/>
      <c r="BM336" s="426"/>
      <c r="BN336" s="181"/>
      <c r="BO336" s="426"/>
      <c r="BP336" s="185"/>
      <c r="BQ336" s="426"/>
      <c r="BR336" s="185"/>
      <c r="BS336" s="426"/>
      <c r="BT336" s="838"/>
      <c r="BU336" s="532"/>
      <c r="BV336" s="528"/>
      <c r="BW336" s="532"/>
      <c r="BX336" s="532"/>
      <c r="BY336" s="532"/>
      <c r="BZ336" s="528"/>
      <c r="CA336" s="532"/>
      <c r="CB336" s="528"/>
      <c r="CC336" s="532"/>
      <c r="CD336" s="528"/>
      <c r="CE336" s="532"/>
      <c r="CF336" s="528"/>
      <c r="CG336" s="532"/>
      <c r="CH336" s="528"/>
      <c r="CI336" s="103"/>
    </row>
    <row r="337" spans="1:91" ht="16.5">
      <c r="A337" t="s">
        <v>2618</v>
      </c>
      <c r="B337" s="51">
        <v>0</v>
      </c>
      <c r="D337" s="403" t="s">
        <v>327</v>
      </c>
      <c r="E337" s="51" t="s">
        <v>821</v>
      </c>
      <c r="F337" s="51"/>
      <c r="G337" s="213" t="s">
        <v>909</v>
      </c>
      <c r="H337" s="390" t="s">
        <v>2284</v>
      </c>
      <c r="I337" s="223">
        <v>0</v>
      </c>
      <c r="J337" s="224">
        <v>0</v>
      </c>
      <c r="K337" s="274">
        <v>0</v>
      </c>
      <c r="L337" s="279">
        <v>0</v>
      </c>
      <c r="M337" s="185">
        <v>0</v>
      </c>
      <c r="N337" s="426" t="s">
        <v>1226</v>
      </c>
      <c r="O337" s="274">
        <v>1</v>
      </c>
      <c r="P337" s="279">
        <v>0</v>
      </c>
      <c r="Q337" s="274">
        <v>1</v>
      </c>
      <c r="R337" s="279">
        <v>0</v>
      </c>
      <c r="S337" s="181">
        <f>+Q337</f>
        <v>1</v>
      </c>
      <c r="T337" s="426" t="s">
        <v>1226</v>
      </c>
      <c r="U337" s="274">
        <v>1</v>
      </c>
      <c r="V337" s="279">
        <v>0</v>
      </c>
      <c r="W337" s="278">
        <v>1</v>
      </c>
      <c r="X337" s="279">
        <v>0</v>
      </c>
      <c r="Y337" s="181">
        <f>+W337</f>
        <v>1</v>
      </c>
      <c r="Z337" s="426" t="s">
        <v>1226</v>
      </c>
      <c r="AA337" s="185">
        <v>1</v>
      </c>
      <c r="AB337" s="426" t="s">
        <v>1226</v>
      </c>
      <c r="AC337" s="222">
        <v>1</v>
      </c>
      <c r="AD337" s="4">
        <v>0</v>
      </c>
      <c r="AE337" s="392">
        <f>+AG337</f>
        <v>1</v>
      </c>
      <c r="AF337" s="166" t="s">
        <v>1226</v>
      </c>
      <c r="AG337" s="222">
        <v>1</v>
      </c>
      <c r="AH337" s="224">
        <v>0</v>
      </c>
      <c r="AI337" s="20">
        <v>0</v>
      </c>
      <c r="AJ337" s="166" t="s">
        <v>1226</v>
      </c>
      <c r="AK337" s="261"/>
      <c r="AL337" s="238">
        <v>0</v>
      </c>
      <c r="AM337" s="249" t="s">
        <v>1226</v>
      </c>
      <c r="AN337" s="238">
        <v>0</v>
      </c>
      <c r="AO337" s="249" t="s">
        <v>1226</v>
      </c>
      <c r="AP337" s="443">
        <v>0</v>
      </c>
      <c r="AQ337" s="444" t="s">
        <v>1226</v>
      </c>
      <c r="AR337" s="226">
        <v>0</v>
      </c>
      <c r="AS337" s="227">
        <v>0</v>
      </c>
      <c r="AT337" s="238">
        <v>0</v>
      </c>
      <c r="AU337" s="239" t="s">
        <v>1226</v>
      </c>
      <c r="AV337" s="226">
        <v>0</v>
      </c>
      <c r="AW337" s="227">
        <v>0</v>
      </c>
      <c r="AX337" s="164">
        <v>0</v>
      </c>
      <c r="AY337" s="166" t="s">
        <v>1226</v>
      </c>
      <c r="AZ337" s="164">
        <v>0</v>
      </c>
      <c r="BA337" s="166" t="s">
        <v>1226</v>
      </c>
      <c r="BB337" s="164">
        <v>0</v>
      </c>
      <c r="BC337" s="239" t="s">
        <v>1226</v>
      </c>
      <c r="BD337" s="164">
        <v>0</v>
      </c>
      <c r="BE337" s="239" t="s">
        <v>1226</v>
      </c>
      <c r="BF337" s="164">
        <v>0</v>
      </c>
      <c r="BG337" s="166" t="s">
        <v>1226</v>
      </c>
      <c r="BH337" s="392">
        <v>0</v>
      </c>
      <c r="BI337" s="166" t="s">
        <v>1226</v>
      </c>
      <c r="BJ337" s="392">
        <v>0</v>
      </c>
      <c r="BK337" s="166" t="s">
        <v>1226</v>
      </c>
      <c r="BL337" s="392">
        <v>0</v>
      </c>
      <c r="BM337" s="166" t="s">
        <v>1226</v>
      </c>
      <c r="BN337" s="392">
        <v>0</v>
      </c>
      <c r="BO337" s="166" t="s">
        <v>1226</v>
      </c>
      <c r="BP337" s="249"/>
      <c r="BQ337" s="239"/>
      <c r="BR337" s="249"/>
      <c r="BS337" s="239"/>
      <c r="BT337" s="262"/>
      <c r="BU337" s="245"/>
      <c r="BV337" s="246"/>
      <c r="BW337" s="245"/>
      <c r="BX337" s="245"/>
      <c r="BY337" s="245"/>
      <c r="BZ337" s="246"/>
      <c r="CA337" s="245"/>
      <c r="CB337" s="246"/>
      <c r="CC337" s="245"/>
      <c r="CD337" s="246"/>
      <c r="CE337" s="245"/>
      <c r="CF337" s="246"/>
      <c r="CG337" s="245"/>
      <c r="CH337" s="246"/>
      <c r="CI337" s="233"/>
    </row>
    <row r="338" spans="1:91" ht="16.5">
      <c r="A338" t="s">
        <v>2618</v>
      </c>
      <c r="B338" s="213">
        <v>0</v>
      </c>
      <c r="D338" s="219" t="s">
        <v>944</v>
      </c>
      <c r="E338" s="213" t="s">
        <v>821</v>
      </c>
      <c r="G338" s="213" t="s">
        <v>909</v>
      </c>
      <c r="H338" s="390" t="s">
        <v>1046</v>
      </c>
      <c r="I338" s="223">
        <v>0</v>
      </c>
      <c r="J338" s="224">
        <v>0</v>
      </c>
      <c r="K338" s="101">
        <v>0</v>
      </c>
      <c r="L338" s="426" t="s">
        <v>1226</v>
      </c>
      <c r="M338" s="185">
        <v>0</v>
      </c>
      <c r="N338" s="426" t="s">
        <v>1226</v>
      </c>
      <c r="O338" s="274">
        <v>0</v>
      </c>
      <c r="P338" s="279">
        <v>0</v>
      </c>
      <c r="Q338" s="274">
        <v>0</v>
      </c>
      <c r="R338" s="279">
        <v>0</v>
      </c>
      <c r="S338" s="181">
        <v>0</v>
      </c>
      <c r="T338" s="426" t="s">
        <v>1226</v>
      </c>
      <c r="U338" s="185">
        <v>0</v>
      </c>
      <c r="V338" s="426" t="s">
        <v>1226</v>
      </c>
      <c r="W338" s="278">
        <v>0</v>
      </c>
      <c r="X338" s="279">
        <v>0</v>
      </c>
      <c r="Y338" s="181">
        <v>0</v>
      </c>
      <c r="Z338" s="426" t="s">
        <v>1226</v>
      </c>
      <c r="AA338" s="185">
        <v>0</v>
      </c>
      <c r="AB338" s="426" t="s">
        <v>1226</v>
      </c>
      <c r="AC338" s="3">
        <v>0</v>
      </c>
      <c r="AD338" s="4">
        <v>0</v>
      </c>
      <c r="AE338" s="392">
        <v>0</v>
      </c>
      <c r="AF338" s="166" t="s">
        <v>1226</v>
      </c>
      <c r="AG338" s="222">
        <v>0</v>
      </c>
      <c r="AH338" s="224">
        <v>0</v>
      </c>
      <c r="AI338" s="20">
        <v>0</v>
      </c>
      <c r="AJ338" s="166" t="s">
        <v>1226</v>
      </c>
      <c r="AK338" s="261">
        <v>42281</v>
      </c>
      <c r="AL338" s="238">
        <v>0</v>
      </c>
      <c r="AM338" s="249" t="s">
        <v>1226</v>
      </c>
      <c r="AN338" s="238">
        <v>0</v>
      </c>
      <c r="AO338" s="249" t="s">
        <v>1226</v>
      </c>
      <c r="AP338" s="443">
        <v>0</v>
      </c>
      <c r="AQ338" s="444" t="s">
        <v>1226</v>
      </c>
      <c r="AR338" s="226">
        <v>0</v>
      </c>
      <c r="AS338" s="227">
        <v>0</v>
      </c>
      <c r="AT338" s="341">
        <v>1</v>
      </c>
      <c r="AU338" s="227">
        <v>0</v>
      </c>
      <c r="AV338" s="226">
        <v>0</v>
      </c>
      <c r="AW338" s="227">
        <v>0</v>
      </c>
      <c r="AX338" s="164">
        <v>0</v>
      </c>
      <c r="AY338" s="166" t="s">
        <v>1226</v>
      </c>
      <c r="AZ338" s="164">
        <v>0</v>
      </c>
      <c r="BA338" s="166" t="s">
        <v>1226</v>
      </c>
      <c r="BB338" s="164">
        <v>0</v>
      </c>
      <c r="BC338" s="239" t="s">
        <v>1226</v>
      </c>
      <c r="BD338" s="164">
        <v>0</v>
      </c>
      <c r="BE338" s="239" t="s">
        <v>1226</v>
      </c>
      <c r="BF338" s="164">
        <v>0</v>
      </c>
      <c r="BG338" s="166" t="s">
        <v>1226</v>
      </c>
      <c r="BH338" s="392">
        <v>0</v>
      </c>
      <c r="BI338" s="166" t="s">
        <v>1226</v>
      </c>
      <c r="BJ338" s="392">
        <v>0</v>
      </c>
      <c r="BK338" s="166" t="s">
        <v>1226</v>
      </c>
      <c r="BL338" s="392">
        <v>0</v>
      </c>
      <c r="BM338" s="166" t="s">
        <v>1226</v>
      </c>
      <c r="BN338" s="392">
        <v>0</v>
      </c>
      <c r="BO338" s="166" t="s">
        <v>1226</v>
      </c>
      <c r="BP338" s="249"/>
      <c r="BQ338" s="239"/>
      <c r="BR338" s="249"/>
      <c r="BS338" s="239"/>
      <c r="BT338" s="262"/>
      <c r="BU338" s="245"/>
      <c r="BV338" s="246"/>
      <c r="BW338" s="245"/>
      <c r="BX338" s="245"/>
      <c r="BY338" s="245"/>
      <c r="BZ338" s="246"/>
      <c r="CA338" s="245"/>
      <c r="CB338" s="246"/>
      <c r="CC338" s="245"/>
      <c r="CD338" s="246"/>
      <c r="CE338" s="245"/>
      <c r="CF338" s="246"/>
      <c r="CG338" s="245"/>
      <c r="CH338" s="246"/>
      <c r="CI338" s="233"/>
    </row>
    <row r="339" spans="1:91" ht="16.5">
      <c r="A339" t="s">
        <v>2618</v>
      </c>
      <c r="B339" s="213">
        <v>0</v>
      </c>
      <c r="D339" s="219" t="s">
        <v>944</v>
      </c>
      <c r="E339" s="213" t="s">
        <v>821</v>
      </c>
      <c r="G339" s="213" t="s">
        <v>909</v>
      </c>
      <c r="H339" s="390" t="s">
        <v>1047</v>
      </c>
      <c r="I339" s="223">
        <v>0</v>
      </c>
      <c r="J339" s="224">
        <v>0</v>
      </c>
      <c r="K339" s="101">
        <v>0</v>
      </c>
      <c r="L339" s="426" t="s">
        <v>1226</v>
      </c>
      <c r="M339" s="185">
        <v>0</v>
      </c>
      <c r="N339" s="426" t="s">
        <v>1226</v>
      </c>
      <c r="O339" s="274">
        <v>0</v>
      </c>
      <c r="P339" s="279">
        <v>0</v>
      </c>
      <c r="Q339" s="278">
        <v>0</v>
      </c>
      <c r="R339" s="279">
        <v>0</v>
      </c>
      <c r="S339" s="181">
        <v>0</v>
      </c>
      <c r="T339" s="426" t="s">
        <v>1226</v>
      </c>
      <c r="U339" s="181">
        <v>0</v>
      </c>
      <c r="V339" s="426" t="s">
        <v>1226</v>
      </c>
      <c r="W339" s="278">
        <v>0</v>
      </c>
      <c r="X339" s="279">
        <v>0</v>
      </c>
      <c r="Y339" s="181">
        <v>0</v>
      </c>
      <c r="Z339" s="426" t="s">
        <v>1226</v>
      </c>
      <c r="AA339" s="185">
        <v>0</v>
      </c>
      <c r="AB339" s="426" t="s">
        <v>1226</v>
      </c>
      <c r="AC339" s="3">
        <v>0</v>
      </c>
      <c r="AD339" s="4">
        <v>0</v>
      </c>
      <c r="AE339" s="392">
        <v>0</v>
      </c>
      <c r="AF339" s="166" t="s">
        <v>1226</v>
      </c>
      <c r="AG339" s="222">
        <v>0</v>
      </c>
      <c r="AH339" s="224">
        <v>0</v>
      </c>
      <c r="AI339" s="20">
        <v>0</v>
      </c>
      <c r="AJ339" s="166" t="s">
        <v>1226</v>
      </c>
      <c r="AK339" s="261"/>
      <c r="AL339" s="238">
        <v>0</v>
      </c>
      <c r="AM339" s="239" t="s">
        <v>1226</v>
      </c>
      <c r="AN339" s="238">
        <v>0</v>
      </c>
      <c r="AO339" s="249" t="s">
        <v>1226</v>
      </c>
      <c r="AP339" s="443">
        <v>0</v>
      </c>
      <c r="AQ339" s="444" t="s">
        <v>1226</v>
      </c>
      <c r="AR339" s="226">
        <v>0</v>
      </c>
      <c r="AS339" s="227">
        <v>1</v>
      </c>
      <c r="AT339" s="226">
        <v>0</v>
      </c>
      <c r="AU339" s="227">
        <v>0</v>
      </c>
      <c r="AV339" s="226">
        <v>0</v>
      </c>
      <c r="AW339" s="227" t="s">
        <v>52</v>
      </c>
      <c r="AX339" s="164">
        <v>0</v>
      </c>
      <c r="AY339" s="166" t="s">
        <v>1226</v>
      </c>
      <c r="AZ339" s="164">
        <v>0</v>
      </c>
      <c r="BA339" s="166" t="s">
        <v>1226</v>
      </c>
      <c r="BB339" s="164">
        <v>0</v>
      </c>
      <c r="BC339" s="239" t="s">
        <v>1226</v>
      </c>
      <c r="BD339" s="392">
        <v>0</v>
      </c>
      <c r="BE339" s="239" t="s">
        <v>1226</v>
      </c>
      <c r="BF339" s="164">
        <v>0</v>
      </c>
      <c r="BG339" s="166" t="s">
        <v>1226</v>
      </c>
      <c r="BH339" s="392">
        <v>0</v>
      </c>
      <c r="BI339" s="166" t="s">
        <v>1226</v>
      </c>
      <c r="BJ339" s="392">
        <v>0</v>
      </c>
      <c r="BK339" s="166" t="s">
        <v>1226</v>
      </c>
      <c r="BL339" s="392">
        <v>0</v>
      </c>
      <c r="BM339" s="166" t="s">
        <v>1226</v>
      </c>
      <c r="BN339" s="392">
        <v>0</v>
      </c>
      <c r="BO339" s="166" t="s">
        <v>1226</v>
      </c>
      <c r="BP339" s="249"/>
      <c r="BQ339" s="239"/>
      <c r="BR339" s="249"/>
      <c r="BS339" s="239"/>
      <c r="BT339" s="262"/>
      <c r="BU339" s="245"/>
      <c r="BV339" s="246"/>
      <c r="BW339" s="245"/>
      <c r="BX339" s="245"/>
      <c r="BY339" s="245"/>
      <c r="BZ339" s="246"/>
      <c r="CA339" s="245"/>
      <c r="CB339" s="246"/>
      <c r="CC339" s="245"/>
      <c r="CD339" s="246"/>
      <c r="CE339" s="245"/>
      <c r="CF339" s="246"/>
      <c r="CG339" s="245"/>
      <c r="CH339" s="246"/>
      <c r="CI339" s="233"/>
    </row>
    <row r="340" spans="1:91" ht="16.5">
      <c r="A340" t="s">
        <v>2618</v>
      </c>
      <c r="B340" s="213">
        <v>0</v>
      </c>
      <c r="D340" s="219" t="s">
        <v>944</v>
      </c>
      <c r="E340" t="s">
        <v>871</v>
      </c>
      <c r="F340"/>
      <c r="G340" s="213" t="s">
        <v>909</v>
      </c>
      <c r="H340" s="390" t="s">
        <v>2663</v>
      </c>
      <c r="I340" s="223"/>
      <c r="J340" s="224"/>
      <c r="K340" s="101"/>
      <c r="L340" s="426"/>
      <c r="M340" s="185"/>
      <c r="N340" s="426"/>
      <c r="O340" s="274"/>
      <c r="P340" s="279"/>
      <c r="Q340" s="278"/>
      <c r="R340" s="279"/>
      <c r="S340" s="181"/>
      <c r="T340" s="426"/>
      <c r="U340" s="181"/>
      <c r="V340" s="426"/>
      <c r="W340" s="278"/>
      <c r="X340" s="279"/>
      <c r="Y340" s="181"/>
      <c r="Z340" s="426"/>
      <c r="AA340" s="185"/>
      <c r="AB340" s="426"/>
      <c r="AC340" s="3"/>
      <c r="AD340" s="4"/>
      <c r="AE340" s="392"/>
      <c r="AF340" s="166"/>
      <c r="AG340" s="222"/>
      <c r="AH340" s="224"/>
      <c r="AI340" s="20"/>
      <c r="AJ340" s="166"/>
      <c r="AK340" s="261"/>
      <c r="AL340" s="238"/>
      <c r="AM340" s="239"/>
      <c r="AN340" s="238"/>
      <c r="AO340" s="249"/>
      <c r="AP340" s="443"/>
      <c r="AQ340" s="444"/>
      <c r="AR340" s="226"/>
      <c r="AS340" s="227"/>
      <c r="AT340" s="226"/>
      <c r="AU340" s="227"/>
      <c r="AV340" s="226">
        <v>1</v>
      </c>
      <c r="AW340" s="227">
        <v>0</v>
      </c>
      <c r="AX340" s="164"/>
      <c r="AY340" s="166"/>
      <c r="AZ340" s="164"/>
      <c r="BA340" s="166"/>
      <c r="BB340" s="164"/>
      <c r="BC340" s="239"/>
      <c r="BD340" s="392"/>
      <c r="BE340" s="239"/>
      <c r="BF340" s="164"/>
      <c r="BG340" s="166"/>
      <c r="BH340" s="392"/>
      <c r="BI340" s="166"/>
      <c r="BJ340" s="392"/>
      <c r="BK340" s="166"/>
      <c r="BL340" s="392"/>
      <c r="BM340" s="166"/>
      <c r="BN340" s="392"/>
      <c r="BO340" s="166"/>
      <c r="BP340" s="249"/>
      <c r="BQ340" s="239"/>
      <c r="BR340" s="249"/>
      <c r="BS340" s="239"/>
      <c r="BT340" s="262"/>
      <c r="BU340" s="245"/>
      <c r="BV340" s="246"/>
      <c r="BW340" s="245"/>
      <c r="BX340" s="245"/>
      <c r="BY340" s="245"/>
      <c r="BZ340" s="246"/>
      <c r="CA340" s="245"/>
      <c r="CB340" s="246"/>
      <c r="CC340" s="245"/>
      <c r="CD340" s="246"/>
      <c r="CE340" s="245"/>
      <c r="CF340" s="246"/>
      <c r="CG340" s="245"/>
      <c r="CH340" s="246"/>
      <c r="CI340" s="233"/>
    </row>
    <row r="341" spans="1:91" ht="16.5">
      <c r="A341" t="s">
        <v>2618</v>
      </c>
      <c r="B341" s="213">
        <v>0</v>
      </c>
      <c r="D341" s="71" t="s">
        <v>944</v>
      </c>
      <c r="E341" t="s">
        <v>871</v>
      </c>
      <c r="F341"/>
      <c r="G341" s="213" t="s">
        <v>909</v>
      </c>
      <c r="H341" s="390" t="s">
        <v>1048</v>
      </c>
      <c r="I341" s="223">
        <v>0</v>
      </c>
      <c r="J341" s="224">
        <v>0</v>
      </c>
      <c r="K341" s="101">
        <v>0</v>
      </c>
      <c r="L341" s="426" t="s">
        <v>1226</v>
      </c>
      <c r="M341" s="185"/>
      <c r="N341" s="426" t="s">
        <v>1226</v>
      </c>
      <c r="O341" s="274">
        <v>1</v>
      </c>
      <c r="P341" s="279">
        <v>0</v>
      </c>
      <c r="Q341" s="278">
        <v>1</v>
      </c>
      <c r="R341" s="279">
        <v>0</v>
      </c>
      <c r="S341" s="181">
        <f>+U341</f>
        <v>1</v>
      </c>
      <c r="T341" s="426" t="s">
        <v>1226</v>
      </c>
      <c r="U341" s="181">
        <f>+W341</f>
        <v>1</v>
      </c>
      <c r="V341" s="426" t="s">
        <v>1226</v>
      </c>
      <c r="W341" s="278">
        <v>1</v>
      </c>
      <c r="X341" s="279">
        <v>0</v>
      </c>
      <c r="Y341" s="181">
        <f>+AA341</f>
        <v>1</v>
      </c>
      <c r="Z341" s="426" t="s">
        <v>1226</v>
      </c>
      <c r="AA341" s="185">
        <f>+AC341</f>
        <v>1</v>
      </c>
      <c r="AB341" s="426" t="s">
        <v>1226</v>
      </c>
      <c r="AC341" s="278">
        <v>1</v>
      </c>
      <c r="AD341" s="4">
        <v>0</v>
      </c>
      <c r="AE341" s="181">
        <f>+AC341</f>
        <v>1</v>
      </c>
      <c r="AF341" s="426" t="s">
        <v>1226</v>
      </c>
      <c r="AG341" s="222">
        <v>3</v>
      </c>
      <c r="AH341" s="224">
        <v>0</v>
      </c>
      <c r="AI341" s="20">
        <v>0</v>
      </c>
      <c r="AJ341" s="166" t="s">
        <v>1226</v>
      </c>
      <c r="AK341" s="261"/>
      <c r="AL341" s="238">
        <v>0</v>
      </c>
      <c r="AM341" s="239" t="s">
        <v>1226</v>
      </c>
      <c r="AN341" s="238">
        <v>0</v>
      </c>
      <c r="AO341" s="249" t="s">
        <v>1226</v>
      </c>
      <c r="AP341" s="443">
        <v>0</v>
      </c>
      <c r="AQ341" s="444" t="s">
        <v>1226</v>
      </c>
      <c r="AR341" s="226">
        <v>0</v>
      </c>
      <c r="AS341" s="227">
        <v>0</v>
      </c>
      <c r="AT341" s="226">
        <v>0</v>
      </c>
      <c r="AU341" s="227">
        <v>0</v>
      </c>
      <c r="AV341" s="226">
        <v>0</v>
      </c>
      <c r="AW341" s="227">
        <v>0</v>
      </c>
      <c r="AX341" s="164">
        <v>0</v>
      </c>
      <c r="AY341" s="166" t="s">
        <v>1226</v>
      </c>
      <c r="AZ341" s="164">
        <v>0</v>
      </c>
      <c r="BA341" s="166" t="s">
        <v>1226</v>
      </c>
      <c r="BB341" s="164">
        <v>0</v>
      </c>
      <c r="BC341" s="239" t="s">
        <v>1226</v>
      </c>
      <c r="BD341" s="392">
        <v>0</v>
      </c>
      <c r="BE341" s="239" t="s">
        <v>1226</v>
      </c>
      <c r="BF341" s="164">
        <v>0</v>
      </c>
      <c r="BG341" s="166" t="s">
        <v>1226</v>
      </c>
      <c r="BH341" s="392">
        <v>0</v>
      </c>
      <c r="BI341" s="166" t="s">
        <v>1226</v>
      </c>
      <c r="BJ341" s="392">
        <v>0</v>
      </c>
      <c r="BK341" s="166" t="s">
        <v>1226</v>
      </c>
      <c r="BL341" s="392">
        <v>0</v>
      </c>
      <c r="BM341" s="166" t="s">
        <v>1226</v>
      </c>
      <c r="BN341" s="392">
        <v>0</v>
      </c>
      <c r="BO341" s="166" t="s">
        <v>1226</v>
      </c>
      <c r="BP341" s="249"/>
      <c r="BQ341" s="239"/>
      <c r="BR341" s="249"/>
      <c r="BS341" s="239"/>
      <c r="BT341" s="262"/>
      <c r="BU341" s="245"/>
      <c r="BV341" s="246"/>
      <c r="BW341" s="245"/>
      <c r="BX341" s="245"/>
      <c r="BY341" s="245"/>
      <c r="BZ341" s="246"/>
      <c r="CA341" s="245"/>
      <c r="CB341" s="246"/>
      <c r="CC341" s="245"/>
      <c r="CD341" s="246"/>
      <c r="CE341" s="245"/>
      <c r="CF341" s="246"/>
      <c r="CG341" s="245"/>
      <c r="CH341" s="246"/>
      <c r="CI341" s="233"/>
    </row>
    <row r="342" spans="1:91" ht="16.5">
      <c r="A342" t="s">
        <v>2625</v>
      </c>
      <c r="B342" s="213">
        <v>0</v>
      </c>
      <c r="D342" t="s">
        <v>2091</v>
      </c>
      <c r="E342" s="213" t="s">
        <v>819</v>
      </c>
      <c r="G342" s="219" t="s">
        <v>208</v>
      </c>
      <c r="H342" s="390" t="s">
        <v>2090</v>
      </c>
      <c r="I342" s="223">
        <v>0</v>
      </c>
      <c r="J342" s="224">
        <v>0</v>
      </c>
      <c r="K342" s="185">
        <f>+M342</f>
        <v>0</v>
      </c>
      <c r="L342" s="426" t="s">
        <v>1226</v>
      </c>
      <c r="M342" s="274">
        <v>0</v>
      </c>
      <c r="N342" s="279">
        <v>0</v>
      </c>
      <c r="O342" s="181">
        <f>+Q342</f>
        <v>0</v>
      </c>
      <c r="P342" s="426" t="s">
        <v>1226</v>
      </c>
      <c r="Q342" s="185">
        <f>+S342</f>
        <v>0</v>
      </c>
      <c r="R342" s="426" t="s">
        <v>1226</v>
      </c>
      <c r="S342" s="185">
        <f>+U342</f>
        <v>0</v>
      </c>
      <c r="T342" s="426" t="s">
        <v>1226</v>
      </c>
      <c r="U342" s="274">
        <v>0</v>
      </c>
      <c r="V342" s="279">
        <v>0</v>
      </c>
      <c r="W342" s="278">
        <v>0</v>
      </c>
      <c r="X342" s="279">
        <v>0</v>
      </c>
      <c r="Y342" s="252">
        <f>+W342</f>
        <v>0</v>
      </c>
      <c r="Z342" s="423" t="s">
        <v>1226</v>
      </c>
      <c r="AA342" s="185">
        <f>+Y342</f>
        <v>0</v>
      </c>
      <c r="AB342" s="426" t="s">
        <v>1226</v>
      </c>
      <c r="AC342" s="274">
        <v>0</v>
      </c>
      <c r="AD342" s="279">
        <v>0</v>
      </c>
      <c r="AE342" s="274">
        <v>0</v>
      </c>
      <c r="AF342" s="279">
        <v>0</v>
      </c>
      <c r="AG342" s="278">
        <v>0</v>
      </c>
      <c r="AH342" s="279">
        <v>0</v>
      </c>
      <c r="AI342" s="274">
        <v>0</v>
      </c>
      <c r="AJ342" s="279">
        <v>0</v>
      </c>
      <c r="AK342" s="312"/>
      <c r="AL342" s="307">
        <v>1</v>
      </c>
      <c r="AM342" s="276">
        <v>0</v>
      </c>
      <c r="AN342" s="927">
        <v>1</v>
      </c>
      <c r="AO342" s="356">
        <v>0</v>
      </c>
      <c r="AP342" s="466">
        <v>0</v>
      </c>
      <c r="AQ342" s="817">
        <v>0</v>
      </c>
      <c r="AR342" s="185">
        <v>0</v>
      </c>
      <c r="AS342" s="426" t="s">
        <v>1226</v>
      </c>
      <c r="AT342" s="318">
        <v>0</v>
      </c>
      <c r="AU342" s="319">
        <v>0</v>
      </c>
      <c r="AV342" s="318">
        <v>0</v>
      </c>
      <c r="AW342" s="319">
        <v>0</v>
      </c>
      <c r="AX342" s="164">
        <v>0</v>
      </c>
      <c r="AY342" s="166" t="s">
        <v>1226</v>
      </c>
      <c r="AZ342" s="164">
        <v>0</v>
      </c>
      <c r="BA342" s="166" t="s">
        <v>1226</v>
      </c>
      <c r="BB342" s="164">
        <v>0</v>
      </c>
      <c r="BC342" s="166" t="s">
        <v>1226</v>
      </c>
      <c r="BD342" s="164">
        <v>0</v>
      </c>
      <c r="BE342" s="166" t="s">
        <v>1226</v>
      </c>
      <c r="BF342" s="325">
        <v>0</v>
      </c>
      <c r="BG342" s="326">
        <v>0</v>
      </c>
      <c r="BH342" s="392">
        <v>0</v>
      </c>
      <c r="BI342" s="166" t="s">
        <v>1226</v>
      </c>
      <c r="BJ342" s="325">
        <v>0</v>
      </c>
      <c r="BK342" s="326">
        <v>0</v>
      </c>
      <c r="BL342" s="392">
        <f t="shared" ref="BL342:BL355" si="129">+BJ342</f>
        <v>0</v>
      </c>
      <c r="BM342" s="166" t="s">
        <v>1226</v>
      </c>
      <c r="BN342" s="238">
        <v>0</v>
      </c>
      <c r="BO342" s="239" t="s">
        <v>1226</v>
      </c>
      <c r="BP342" s="249"/>
      <c r="BQ342" s="239"/>
      <c r="BR342" s="249"/>
      <c r="BS342" s="239"/>
      <c r="BT342" s="313"/>
      <c r="BU342" s="320"/>
      <c r="BV342" s="321"/>
      <c r="BW342" s="320"/>
      <c r="BX342" s="320"/>
      <c r="BY342" s="320"/>
      <c r="BZ342" s="321"/>
      <c r="CA342" s="320"/>
      <c r="CB342" s="321"/>
      <c r="CC342" s="320"/>
      <c r="CD342" s="321"/>
      <c r="CE342" s="320"/>
      <c r="CF342" s="321"/>
      <c r="CG342" s="320"/>
      <c r="CH342" s="321"/>
      <c r="CI342" s="16" t="s">
        <v>52</v>
      </c>
      <c r="CJ342" s="345"/>
      <c r="CK342" s="345"/>
      <c r="CM342" s="237">
        <f>MAX(I342:AJ342)</f>
        <v>0</v>
      </c>
    </row>
    <row r="343" spans="1:91" ht="16.5">
      <c r="A343" t="s">
        <v>2625</v>
      </c>
      <c r="B343" s="213">
        <v>10210</v>
      </c>
      <c r="D343" s="213" t="s">
        <v>869</v>
      </c>
      <c r="E343" s="213" t="s">
        <v>819</v>
      </c>
      <c r="G343" s="219" t="s">
        <v>208</v>
      </c>
      <c r="H343" s="390" t="s">
        <v>2088</v>
      </c>
      <c r="I343" s="223">
        <v>0</v>
      </c>
      <c r="J343" s="224">
        <v>0</v>
      </c>
      <c r="K343" s="185">
        <v>13</v>
      </c>
      <c r="L343" s="426">
        <v>0</v>
      </c>
      <c r="M343" s="274">
        <v>21</v>
      </c>
      <c r="N343" s="279">
        <v>0</v>
      </c>
      <c r="O343" s="181">
        <f>+Q343</f>
        <v>27</v>
      </c>
      <c r="P343" s="426" t="s">
        <v>1226</v>
      </c>
      <c r="Q343" s="181">
        <f>+S343</f>
        <v>27</v>
      </c>
      <c r="R343" s="426" t="s">
        <v>1226</v>
      </c>
      <c r="S343" s="181">
        <f>+U343</f>
        <v>27</v>
      </c>
      <c r="T343" s="426" t="s">
        <v>1226</v>
      </c>
      <c r="U343" s="274">
        <v>27</v>
      </c>
      <c r="V343" s="279">
        <v>0</v>
      </c>
      <c r="W343" s="278">
        <v>30</v>
      </c>
      <c r="X343" s="279">
        <v>0</v>
      </c>
      <c r="Y343" s="274">
        <v>21</v>
      </c>
      <c r="Z343" s="279">
        <v>0</v>
      </c>
      <c r="AA343" s="185">
        <f>+AC343</f>
        <v>29</v>
      </c>
      <c r="AB343" s="426" t="s">
        <v>1226</v>
      </c>
      <c r="AC343" s="245">
        <v>29</v>
      </c>
      <c r="AD343" s="279">
        <v>0</v>
      </c>
      <c r="AE343" s="274">
        <v>23</v>
      </c>
      <c r="AF343" s="279">
        <v>0</v>
      </c>
      <c r="AG343" s="278">
        <v>12</v>
      </c>
      <c r="AH343" s="279">
        <v>0</v>
      </c>
      <c r="AI343" s="789">
        <v>17</v>
      </c>
      <c r="AJ343" s="279">
        <v>0</v>
      </c>
      <c r="AK343" s="312"/>
      <c r="AL343" s="354">
        <f>22+25</f>
        <v>47</v>
      </c>
      <c r="AM343" s="941">
        <v>0</v>
      </c>
      <c r="AN343" s="942">
        <f>47-13</f>
        <v>34</v>
      </c>
      <c r="AO343" s="810" t="s">
        <v>1226</v>
      </c>
      <c r="AP343" s="495">
        <v>16</v>
      </c>
      <c r="AQ343" s="817">
        <v>0</v>
      </c>
      <c r="AR343" s="185">
        <f>+AT343</f>
        <v>4</v>
      </c>
      <c r="AS343" s="426" t="s">
        <v>1226</v>
      </c>
      <c r="AT343" s="341">
        <v>4</v>
      </c>
      <c r="AU343" s="227">
        <v>0</v>
      </c>
      <c r="AV343" s="226">
        <v>1</v>
      </c>
      <c r="AW343" s="227">
        <v>0</v>
      </c>
      <c r="AX343" s="164">
        <f>+AV343</f>
        <v>1</v>
      </c>
      <c r="AY343" s="166" t="s">
        <v>1226</v>
      </c>
      <c r="AZ343" s="164">
        <f>+AX343</f>
        <v>1</v>
      </c>
      <c r="BA343" s="166" t="s">
        <v>1226</v>
      </c>
      <c r="BB343" s="164">
        <f>+AZ343</f>
        <v>1</v>
      </c>
      <c r="BC343" s="166" t="s">
        <v>1226</v>
      </c>
      <c r="BD343" s="164">
        <f>+BB343</f>
        <v>1</v>
      </c>
      <c r="BE343" s="166" t="s">
        <v>1226</v>
      </c>
      <c r="BF343" s="226">
        <v>6</v>
      </c>
      <c r="BG343" s="227">
        <v>0</v>
      </c>
      <c r="BH343" s="392">
        <f>+BJ343</f>
        <v>4</v>
      </c>
      <c r="BI343" s="166" t="s">
        <v>1226</v>
      </c>
      <c r="BJ343" s="919">
        <v>4</v>
      </c>
      <c r="BK343" s="326">
        <v>0</v>
      </c>
      <c r="BL343" s="392">
        <f t="shared" si="129"/>
        <v>4</v>
      </c>
      <c r="BM343" s="166" t="s">
        <v>1226</v>
      </c>
      <c r="BN343" s="392">
        <f>+BL343</f>
        <v>4</v>
      </c>
      <c r="BO343" s="239" t="s">
        <v>1226</v>
      </c>
      <c r="BP343" s="249"/>
      <c r="BQ343" s="239"/>
      <c r="BR343" s="249"/>
      <c r="BS343" s="239"/>
      <c r="BT343" s="313"/>
      <c r="BU343" s="320"/>
      <c r="BV343" s="321"/>
      <c r="BW343" s="320"/>
      <c r="BX343" s="320"/>
      <c r="BY343" s="320"/>
      <c r="BZ343" s="321"/>
      <c r="CA343" s="320"/>
      <c r="CB343" s="321"/>
      <c r="CC343" s="314">
        <v>10</v>
      </c>
      <c r="CD343" s="321"/>
      <c r="CE343" s="320"/>
      <c r="CF343" s="321"/>
      <c r="CG343" s="320"/>
      <c r="CH343" s="321"/>
      <c r="CI343" s="247" t="s">
        <v>776</v>
      </c>
      <c r="CJ343" s="234" t="s">
        <v>455</v>
      </c>
      <c r="CM343" s="237">
        <f>MAX(I343:AJ343)</f>
        <v>30</v>
      </c>
    </row>
    <row r="344" spans="1:91" ht="16.5">
      <c r="A344" t="s">
        <v>2625</v>
      </c>
      <c r="B344" s="51">
        <v>0</v>
      </c>
      <c r="D344" s="213" t="s">
        <v>869</v>
      </c>
      <c r="E344" t="s">
        <v>871</v>
      </c>
      <c r="F344"/>
      <c r="G344" s="219" t="s">
        <v>208</v>
      </c>
      <c r="H344" s="390" t="s">
        <v>2586</v>
      </c>
      <c r="I344" s="223">
        <v>0</v>
      </c>
      <c r="J344" s="224">
        <v>0</v>
      </c>
      <c r="K344" s="185">
        <v>0</v>
      </c>
      <c r="L344" s="426" t="s">
        <v>1226</v>
      </c>
      <c r="M344" s="274">
        <v>0</v>
      </c>
      <c r="N344" s="279">
        <v>0</v>
      </c>
      <c r="O344" s="185">
        <v>0</v>
      </c>
      <c r="P344" s="426" t="s">
        <v>1226</v>
      </c>
      <c r="Q344" s="181">
        <v>0</v>
      </c>
      <c r="R344" s="426" t="s">
        <v>1226</v>
      </c>
      <c r="S344" s="185">
        <v>0</v>
      </c>
      <c r="T344" s="426" t="s">
        <v>1226</v>
      </c>
      <c r="U344" s="274">
        <v>0</v>
      </c>
      <c r="V344" s="279">
        <v>0</v>
      </c>
      <c r="W344" s="278">
        <v>0</v>
      </c>
      <c r="X344" s="279">
        <v>0</v>
      </c>
      <c r="Y344" s="274">
        <v>0</v>
      </c>
      <c r="Z344" s="279">
        <v>0</v>
      </c>
      <c r="AA344" s="185">
        <f t="shared" ref="AA344:AA351" si="130">+Y344</f>
        <v>0</v>
      </c>
      <c r="AB344" s="426" t="s">
        <v>1226</v>
      </c>
      <c r="AC344" s="245">
        <v>0</v>
      </c>
      <c r="AD344" s="279">
        <v>0</v>
      </c>
      <c r="AE344" s="278">
        <v>0</v>
      </c>
      <c r="AF344" s="279">
        <v>0</v>
      </c>
      <c r="AG344" s="278">
        <v>0</v>
      </c>
      <c r="AH344" s="279">
        <v>0</v>
      </c>
      <c r="AI344" s="381">
        <f t="shared" ref="AI344:AI350" si="131">+AG344</f>
        <v>0</v>
      </c>
      <c r="AJ344" s="423" t="s">
        <v>1226</v>
      </c>
      <c r="AK344" s="312"/>
      <c r="AL344" s="275">
        <v>0</v>
      </c>
      <c r="AM344" s="276">
        <v>0</v>
      </c>
      <c r="AN344" s="935">
        <f>+AL344</f>
        <v>0</v>
      </c>
      <c r="AO344" s="943" t="s">
        <v>1226</v>
      </c>
      <c r="AP344" s="780">
        <v>1</v>
      </c>
      <c r="AQ344" s="926">
        <v>0</v>
      </c>
      <c r="AR344" s="181">
        <v>0</v>
      </c>
      <c r="AS344" s="426" t="s">
        <v>1226</v>
      </c>
      <c r="AT344" s="341">
        <v>0</v>
      </c>
      <c r="AU344" s="227">
        <v>0</v>
      </c>
      <c r="AV344" s="226">
        <v>0</v>
      </c>
      <c r="AW344" s="227">
        <v>0</v>
      </c>
      <c r="AX344" s="164">
        <f>+AV344</f>
        <v>0</v>
      </c>
      <c r="AY344" s="166" t="s">
        <v>1226</v>
      </c>
      <c r="AZ344" s="164">
        <f>+AX344</f>
        <v>0</v>
      </c>
      <c r="BA344" s="166" t="s">
        <v>1226</v>
      </c>
      <c r="BB344" s="164">
        <f>+AZ344</f>
        <v>0</v>
      </c>
      <c r="BC344" s="166" t="s">
        <v>1226</v>
      </c>
      <c r="BD344" s="164">
        <f>+BB344</f>
        <v>0</v>
      </c>
      <c r="BE344" s="166" t="s">
        <v>1226</v>
      </c>
      <c r="BF344" s="226">
        <v>0</v>
      </c>
      <c r="BG344" s="227">
        <v>0</v>
      </c>
      <c r="BH344" s="392">
        <f>+BJ344</f>
        <v>0</v>
      </c>
      <c r="BI344" s="166" t="s">
        <v>1226</v>
      </c>
      <c r="BJ344" s="919">
        <v>0</v>
      </c>
      <c r="BK344" s="326">
        <v>0</v>
      </c>
      <c r="BL344" s="392">
        <f t="shared" si="129"/>
        <v>0</v>
      </c>
      <c r="BM344" s="166" t="s">
        <v>1226</v>
      </c>
      <c r="BN344" s="392">
        <f>+BL344</f>
        <v>0</v>
      </c>
      <c r="BO344" s="239" t="s">
        <v>1226</v>
      </c>
      <c r="BP344" s="164">
        <f>+BN344</f>
        <v>0</v>
      </c>
      <c r="BQ344" s="239" t="s">
        <v>1226</v>
      </c>
      <c r="BR344" s="325">
        <v>0</v>
      </c>
      <c r="BS344" s="326">
        <v>0</v>
      </c>
      <c r="BT344" s="313"/>
      <c r="BU344" s="320"/>
      <c r="BV344" s="321"/>
      <c r="BW344" s="320"/>
      <c r="BX344" s="320"/>
      <c r="BY344" s="320"/>
      <c r="BZ344" s="321"/>
      <c r="CA344" s="320"/>
      <c r="CB344" s="321"/>
      <c r="CC344" s="314"/>
      <c r="CD344" s="321"/>
      <c r="CE344" s="320"/>
      <c r="CF344" s="321"/>
      <c r="CG344" s="320"/>
      <c r="CH344" s="321"/>
      <c r="CI344" s="247"/>
      <c r="CM344" s="237"/>
    </row>
    <row r="345" spans="1:91" ht="16.5">
      <c r="A345" t="s">
        <v>2625</v>
      </c>
      <c r="B345" s="51">
        <v>0</v>
      </c>
      <c r="D345" s="213" t="s">
        <v>869</v>
      </c>
      <c r="E345" t="s">
        <v>871</v>
      </c>
      <c r="F345"/>
      <c r="G345" s="219" t="s">
        <v>208</v>
      </c>
      <c r="H345" s="390" t="s">
        <v>2587</v>
      </c>
      <c r="I345" s="223">
        <v>0</v>
      </c>
      <c r="J345" s="224">
        <v>0</v>
      </c>
      <c r="K345" s="185">
        <v>0</v>
      </c>
      <c r="L345" s="426" t="s">
        <v>1226</v>
      </c>
      <c r="M345" s="274">
        <v>0</v>
      </c>
      <c r="N345" s="279">
        <v>0</v>
      </c>
      <c r="O345" s="185">
        <v>0</v>
      </c>
      <c r="P345" s="426" t="s">
        <v>1226</v>
      </c>
      <c r="Q345" s="181">
        <v>0</v>
      </c>
      <c r="R345" s="426" t="s">
        <v>1226</v>
      </c>
      <c r="S345" s="185">
        <v>0</v>
      </c>
      <c r="T345" s="426" t="s">
        <v>1226</v>
      </c>
      <c r="U345" s="274">
        <v>0</v>
      </c>
      <c r="V345" s="279">
        <v>0</v>
      </c>
      <c r="W345" s="278">
        <v>0</v>
      </c>
      <c r="X345" s="279">
        <v>0</v>
      </c>
      <c r="Y345" s="274">
        <v>0</v>
      </c>
      <c r="Z345" s="279">
        <v>0</v>
      </c>
      <c r="AA345" s="185">
        <f t="shared" si="130"/>
        <v>0</v>
      </c>
      <c r="AB345" s="426" t="s">
        <v>1226</v>
      </c>
      <c r="AC345" s="245">
        <v>0</v>
      </c>
      <c r="AD345" s="279">
        <v>0</v>
      </c>
      <c r="AE345" s="278">
        <v>0</v>
      </c>
      <c r="AF345" s="279">
        <v>0</v>
      </c>
      <c r="AG345" s="278">
        <v>0</v>
      </c>
      <c r="AH345" s="279">
        <v>0</v>
      </c>
      <c r="AI345" s="381">
        <f t="shared" si="131"/>
        <v>0</v>
      </c>
      <c r="AJ345" s="423" t="s">
        <v>1226</v>
      </c>
      <c r="AK345" s="312"/>
      <c r="AL345" s="275">
        <v>0</v>
      </c>
      <c r="AM345" s="276">
        <v>0</v>
      </c>
      <c r="AN345" s="935">
        <f>+AL345</f>
        <v>0</v>
      </c>
      <c r="AO345" s="943" t="s">
        <v>1226</v>
      </c>
      <c r="AP345" s="780">
        <v>1</v>
      </c>
      <c r="AQ345" s="926">
        <v>0</v>
      </c>
      <c r="AR345" s="181">
        <v>0</v>
      </c>
      <c r="AS345" s="426" t="s">
        <v>1226</v>
      </c>
      <c r="AT345" s="341">
        <v>0</v>
      </c>
      <c r="AU345" s="227">
        <v>0</v>
      </c>
      <c r="AV345" s="226">
        <v>0</v>
      </c>
      <c r="AW345" s="227">
        <v>0</v>
      </c>
      <c r="AX345" s="164">
        <f>+AV345</f>
        <v>0</v>
      </c>
      <c r="AY345" s="166" t="s">
        <v>1226</v>
      </c>
      <c r="AZ345" s="164">
        <f>+AX345</f>
        <v>0</v>
      </c>
      <c r="BA345" s="166" t="s">
        <v>1226</v>
      </c>
      <c r="BB345" s="164">
        <f>+AZ345</f>
        <v>0</v>
      </c>
      <c r="BC345" s="166" t="s">
        <v>1226</v>
      </c>
      <c r="BD345" s="164">
        <f>+BB345</f>
        <v>0</v>
      </c>
      <c r="BE345" s="166" t="s">
        <v>1226</v>
      </c>
      <c r="BF345" s="226">
        <v>0</v>
      </c>
      <c r="BG345" s="227">
        <v>0</v>
      </c>
      <c r="BH345" s="392">
        <f>+BJ345</f>
        <v>0</v>
      </c>
      <c r="BI345" s="166" t="s">
        <v>1226</v>
      </c>
      <c r="BJ345" s="919">
        <v>0</v>
      </c>
      <c r="BK345" s="326">
        <v>0</v>
      </c>
      <c r="BL345" s="392">
        <f t="shared" si="129"/>
        <v>0</v>
      </c>
      <c r="BM345" s="166" t="s">
        <v>1226</v>
      </c>
      <c r="BN345" s="392">
        <f>+BL345</f>
        <v>0</v>
      </c>
      <c r="BO345" s="239" t="s">
        <v>1226</v>
      </c>
      <c r="BP345" s="164">
        <f>+BN345</f>
        <v>0</v>
      </c>
      <c r="BQ345" s="239" t="s">
        <v>1226</v>
      </c>
      <c r="BR345" s="164">
        <f>+BP345</f>
        <v>0</v>
      </c>
      <c r="BS345" s="239" t="s">
        <v>1226</v>
      </c>
      <c r="BT345" s="313"/>
      <c r="BU345" s="320"/>
      <c r="BV345" s="321"/>
      <c r="BW345" s="320"/>
      <c r="BX345" s="320"/>
      <c r="BY345" s="320"/>
      <c r="BZ345" s="321"/>
      <c r="CA345" s="320"/>
      <c r="CB345" s="321"/>
      <c r="CC345" s="314"/>
      <c r="CD345" s="321"/>
      <c r="CE345" s="320"/>
      <c r="CF345" s="321"/>
      <c r="CG345" s="320"/>
      <c r="CH345" s="321"/>
      <c r="CI345" s="247"/>
      <c r="CM345" s="237"/>
    </row>
    <row r="346" spans="1:91" ht="16.5">
      <c r="A346" t="s">
        <v>2625</v>
      </c>
      <c r="B346" s="213">
        <v>10073</v>
      </c>
      <c r="D346" s="213" t="s">
        <v>869</v>
      </c>
      <c r="E346" s="213" t="s">
        <v>819</v>
      </c>
      <c r="G346" s="219" t="s">
        <v>208</v>
      </c>
      <c r="H346" s="390" t="s">
        <v>2089</v>
      </c>
      <c r="I346" s="223">
        <v>0</v>
      </c>
      <c r="J346" s="224">
        <v>0</v>
      </c>
      <c r="K346" s="185">
        <v>0</v>
      </c>
      <c r="L346" s="426" t="s">
        <v>1226</v>
      </c>
      <c r="M346" s="252">
        <f t="shared" ref="M346:M351" si="132">+O346</f>
        <v>2</v>
      </c>
      <c r="N346" s="423" t="s">
        <v>1226</v>
      </c>
      <c r="O346" s="185">
        <f t="shared" ref="O346:O351" si="133">+Q346</f>
        <v>2</v>
      </c>
      <c r="P346" s="426" t="s">
        <v>1226</v>
      </c>
      <c r="Q346" s="181">
        <f t="shared" ref="Q346:Q351" si="134">+S346</f>
        <v>2</v>
      </c>
      <c r="R346" s="426" t="s">
        <v>1226</v>
      </c>
      <c r="S346" s="185">
        <f t="shared" ref="S346:S351" si="135">+U346</f>
        <v>2</v>
      </c>
      <c r="T346" s="426" t="s">
        <v>1226</v>
      </c>
      <c r="U346" s="274">
        <v>2</v>
      </c>
      <c r="V346" s="279">
        <v>0</v>
      </c>
      <c r="W346" s="278">
        <v>1</v>
      </c>
      <c r="X346" s="279">
        <v>0</v>
      </c>
      <c r="Y346" s="274">
        <v>2</v>
      </c>
      <c r="Z346" s="279">
        <v>0</v>
      </c>
      <c r="AA346" s="185">
        <f t="shared" si="130"/>
        <v>2</v>
      </c>
      <c r="AB346" s="426" t="s">
        <v>1226</v>
      </c>
      <c r="AC346" s="245">
        <v>0</v>
      </c>
      <c r="AD346" s="279">
        <v>0</v>
      </c>
      <c r="AE346" s="278">
        <v>0</v>
      </c>
      <c r="AF346" s="279">
        <v>0</v>
      </c>
      <c r="AG346" s="278">
        <v>0</v>
      </c>
      <c r="AH346" s="279">
        <v>0</v>
      </c>
      <c r="AI346" s="381">
        <f t="shared" si="131"/>
        <v>0</v>
      </c>
      <c r="AJ346" s="423" t="s">
        <v>1226</v>
      </c>
      <c r="AK346" s="312"/>
      <c r="AL346" s="275">
        <v>0</v>
      </c>
      <c r="AM346" s="276">
        <v>0</v>
      </c>
      <c r="AN346" s="935">
        <f>+AP346</f>
        <v>0</v>
      </c>
      <c r="AO346" s="943" t="s">
        <v>1226</v>
      </c>
      <c r="AP346" s="343">
        <v>0</v>
      </c>
      <c r="AQ346" s="926">
        <v>0</v>
      </c>
      <c r="AR346" s="181">
        <f>+AT346</f>
        <v>1</v>
      </c>
      <c r="AS346" s="426" t="s">
        <v>1226</v>
      </c>
      <c r="AT346" s="341">
        <v>1</v>
      </c>
      <c r="AU346" s="319">
        <v>0</v>
      </c>
      <c r="AV346" s="236">
        <v>0</v>
      </c>
      <c r="AW346" s="239" t="s">
        <v>1226</v>
      </c>
      <c r="AX346" s="164">
        <v>0</v>
      </c>
      <c r="AY346" s="166" t="s">
        <v>1226</v>
      </c>
      <c r="AZ346" s="164">
        <v>0</v>
      </c>
      <c r="BA346" s="166" t="s">
        <v>1226</v>
      </c>
      <c r="BB346" s="164">
        <v>0</v>
      </c>
      <c r="BC346" s="166" t="s">
        <v>1226</v>
      </c>
      <c r="BD346" s="164">
        <v>0</v>
      </c>
      <c r="BE346" s="166" t="s">
        <v>1226</v>
      </c>
      <c r="BF346" s="325">
        <v>0</v>
      </c>
      <c r="BG346" s="326">
        <v>0</v>
      </c>
      <c r="BH346" s="392">
        <v>0</v>
      </c>
      <c r="BI346" s="166" t="s">
        <v>1226</v>
      </c>
      <c r="BJ346" s="919">
        <v>0</v>
      </c>
      <c r="BK346" s="326">
        <v>0</v>
      </c>
      <c r="BL346" s="392">
        <f t="shared" si="129"/>
        <v>0</v>
      </c>
      <c r="BM346" s="166" t="s">
        <v>1226</v>
      </c>
      <c r="BN346" s="238">
        <v>0</v>
      </c>
      <c r="BO346" s="239" t="s">
        <v>1226</v>
      </c>
      <c r="BP346" s="249"/>
      <c r="BQ346" s="239"/>
      <c r="BR346" s="249"/>
      <c r="BS346" s="239"/>
      <c r="BT346" s="313"/>
      <c r="BU346" s="320"/>
      <c r="BV346" s="321"/>
      <c r="BW346" s="320"/>
      <c r="BX346" s="320"/>
      <c r="BY346" s="320"/>
      <c r="BZ346" s="321"/>
      <c r="CA346" s="320"/>
      <c r="CB346" s="321"/>
      <c r="CC346" s="320"/>
      <c r="CD346" s="321"/>
      <c r="CE346" s="320"/>
      <c r="CF346" s="321"/>
      <c r="CG346" s="320"/>
      <c r="CH346" s="321"/>
      <c r="CI346" s="247" t="s">
        <v>150</v>
      </c>
      <c r="CJ346" s="345" t="s">
        <v>454</v>
      </c>
      <c r="CK346" s="345"/>
      <c r="CM346" s="237">
        <f>MAX(I346:AJ346)</f>
        <v>2</v>
      </c>
    </row>
    <row r="347" spans="1:91" ht="16.5">
      <c r="A347" t="s">
        <v>2625</v>
      </c>
      <c r="B347" s="213">
        <v>0</v>
      </c>
      <c r="D347" s="213" t="s">
        <v>869</v>
      </c>
      <c r="E347" s="213" t="s">
        <v>871</v>
      </c>
      <c r="G347" s="219" t="s">
        <v>208</v>
      </c>
      <c r="H347" s="390" t="s">
        <v>1184</v>
      </c>
      <c r="I347" s="223">
        <v>0</v>
      </c>
      <c r="J347" s="224">
        <v>0</v>
      </c>
      <c r="K347" s="185">
        <f t="shared" ref="K347:K352" si="136">+M347</f>
        <v>0</v>
      </c>
      <c r="L347" s="426" t="s">
        <v>1226</v>
      </c>
      <c r="M347" s="252">
        <f t="shared" si="132"/>
        <v>0</v>
      </c>
      <c r="N347" s="423" t="s">
        <v>1226</v>
      </c>
      <c r="O347" s="185">
        <f t="shared" si="133"/>
        <v>0</v>
      </c>
      <c r="P347" s="426" t="s">
        <v>1226</v>
      </c>
      <c r="Q347" s="181">
        <f t="shared" si="134"/>
        <v>0</v>
      </c>
      <c r="R347" s="426" t="s">
        <v>1226</v>
      </c>
      <c r="S347" s="181">
        <f t="shared" si="135"/>
        <v>0</v>
      </c>
      <c r="T347" s="426" t="s">
        <v>1226</v>
      </c>
      <c r="U347" s="274">
        <v>0</v>
      </c>
      <c r="V347" s="279">
        <v>0</v>
      </c>
      <c r="W347" s="278">
        <v>0</v>
      </c>
      <c r="X347" s="279">
        <v>0</v>
      </c>
      <c r="Y347" s="252">
        <f>+W347</f>
        <v>0</v>
      </c>
      <c r="Z347" s="423" t="s">
        <v>1226</v>
      </c>
      <c r="AA347" s="185">
        <f t="shared" si="130"/>
        <v>0</v>
      </c>
      <c r="AB347" s="426" t="s">
        <v>1226</v>
      </c>
      <c r="AC347" s="274">
        <v>0</v>
      </c>
      <c r="AD347" s="279">
        <v>0</v>
      </c>
      <c r="AE347" s="278">
        <v>0</v>
      </c>
      <c r="AF347" s="279">
        <v>0</v>
      </c>
      <c r="AG347" s="278">
        <v>0</v>
      </c>
      <c r="AH347" s="279">
        <v>0</v>
      </c>
      <c r="AI347" s="381">
        <f t="shared" si="131"/>
        <v>0</v>
      </c>
      <c r="AJ347" s="423" t="s">
        <v>1226</v>
      </c>
      <c r="AK347" s="312"/>
      <c r="AL347" s="275">
        <v>0</v>
      </c>
      <c r="AM347" s="276">
        <v>0</v>
      </c>
      <c r="AN347" s="935">
        <f>+AP347</f>
        <v>0</v>
      </c>
      <c r="AO347" s="810" t="s">
        <v>1226</v>
      </c>
      <c r="AP347" s="466">
        <v>0</v>
      </c>
      <c r="AQ347" s="817">
        <v>0</v>
      </c>
      <c r="AR347" s="185">
        <f>+AT347</f>
        <v>5</v>
      </c>
      <c r="AS347" s="426" t="s">
        <v>1226</v>
      </c>
      <c r="AT347" s="575">
        <v>5</v>
      </c>
      <c r="AU347" s="820">
        <v>0</v>
      </c>
      <c r="AV347" s="236">
        <v>0</v>
      </c>
      <c r="AW347" s="250">
        <v>0</v>
      </c>
      <c r="AX347" s="164">
        <v>0</v>
      </c>
      <c r="AY347" s="166" t="s">
        <v>1226</v>
      </c>
      <c r="AZ347" s="164">
        <v>0</v>
      </c>
      <c r="BA347" s="166" t="s">
        <v>1226</v>
      </c>
      <c r="BB347" s="164">
        <v>0</v>
      </c>
      <c r="BC347" s="166" t="s">
        <v>1226</v>
      </c>
      <c r="BD347" s="164">
        <v>0</v>
      </c>
      <c r="BE347" s="166" t="s">
        <v>1226</v>
      </c>
      <c r="BF347" s="325">
        <v>0</v>
      </c>
      <c r="BG347" s="326">
        <v>0</v>
      </c>
      <c r="BH347" s="392">
        <v>0</v>
      </c>
      <c r="BI347" s="166" t="s">
        <v>1226</v>
      </c>
      <c r="BJ347" s="325">
        <v>0</v>
      </c>
      <c r="BK347" s="326">
        <v>0</v>
      </c>
      <c r="BL347" s="392">
        <f t="shared" si="129"/>
        <v>0</v>
      </c>
      <c r="BM347" s="166" t="s">
        <v>1226</v>
      </c>
      <c r="BN347" s="238">
        <v>0</v>
      </c>
      <c r="BO347" s="239" t="s">
        <v>1226</v>
      </c>
      <c r="BP347" s="249"/>
      <c r="BQ347" s="239"/>
      <c r="BR347" s="249"/>
      <c r="BS347" s="239"/>
      <c r="BT347" s="313"/>
      <c r="BU347" s="320"/>
      <c r="BV347" s="321"/>
      <c r="BW347" s="320"/>
      <c r="BX347" s="320"/>
      <c r="BY347" s="320"/>
      <c r="BZ347" s="321"/>
      <c r="CA347" s="320"/>
      <c r="CB347" s="321"/>
      <c r="CC347" s="320"/>
      <c r="CD347" s="321"/>
      <c r="CE347" s="320"/>
      <c r="CF347" s="321"/>
      <c r="CG347" s="320"/>
      <c r="CH347" s="321"/>
      <c r="CI347" s="247"/>
      <c r="CJ347" s="345"/>
      <c r="CK347" s="345"/>
      <c r="CM347" s="237">
        <f>MAX(I347:AJ347)</f>
        <v>0</v>
      </c>
    </row>
    <row r="348" spans="1:91" ht="16.5">
      <c r="A348" t="s">
        <v>2625</v>
      </c>
      <c r="B348" s="51">
        <v>10285</v>
      </c>
      <c r="D348" s="213" t="s">
        <v>869</v>
      </c>
      <c r="E348" s="51" t="s">
        <v>819</v>
      </c>
      <c r="F348" s="51"/>
      <c r="G348" s="219" t="s">
        <v>208</v>
      </c>
      <c r="H348" s="390" t="s">
        <v>2229</v>
      </c>
      <c r="I348" s="223" t="s">
        <v>52</v>
      </c>
      <c r="J348" s="224">
        <v>0</v>
      </c>
      <c r="K348" s="181">
        <f t="shared" si="136"/>
        <v>0</v>
      </c>
      <c r="L348" s="426" t="s">
        <v>1226</v>
      </c>
      <c r="M348" s="381">
        <f t="shared" si="132"/>
        <v>0</v>
      </c>
      <c r="N348" s="423" t="s">
        <v>1226</v>
      </c>
      <c r="O348" s="181">
        <f t="shared" si="133"/>
        <v>0</v>
      </c>
      <c r="P348" s="426" t="s">
        <v>1226</v>
      </c>
      <c r="Q348" s="181">
        <f t="shared" si="134"/>
        <v>0</v>
      </c>
      <c r="R348" s="426" t="s">
        <v>1226</v>
      </c>
      <c r="S348" s="181">
        <f t="shared" si="135"/>
        <v>0</v>
      </c>
      <c r="T348" s="426" t="s">
        <v>1226</v>
      </c>
      <c r="U348" s="274">
        <v>0</v>
      </c>
      <c r="V348" s="279">
        <v>0</v>
      </c>
      <c r="W348" s="278">
        <v>0</v>
      </c>
      <c r="X348" s="279">
        <v>0</v>
      </c>
      <c r="Y348" s="252">
        <v>0</v>
      </c>
      <c r="Z348" s="423">
        <v>0</v>
      </c>
      <c r="AA348" s="185">
        <f t="shared" si="130"/>
        <v>0</v>
      </c>
      <c r="AB348" s="426" t="s">
        <v>1226</v>
      </c>
      <c r="AC348" s="274">
        <v>0</v>
      </c>
      <c r="AD348" s="279">
        <v>0</v>
      </c>
      <c r="AE348" s="274">
        <v>0</v>
      </c>
      <c r="AF348" s="279">
        <v>0</v>
      </c>
      <c r="AG348" s="278">
        <v>0</v>
      </c>
      <c r="AH348" s="279">
        <v>0</v>
      </c>
      <c r="AI348" s="252">
        <f t="shared" si="131"/>
        <v>0</v>
      </c>
      <c r="AJ348" s="423" t="s">
        <v>1226</v>
      </c>
      <c r="AK348" s="312"/>
      <c r="AL348" s="275">
        <v>0</v>
      </c>
      <c r="AM348" s="276">
        <v>0</v>
      </c>
      <c r="AN348" s="935">
        <f>+AP348</f>
        <v>0</v>
      </c>
      <c r="AO348" s="810" t="s">
        <v>1226</v>
      </c>
      <c r="AP348" s="466">
        <v>0</v>
      </c>
      <c r="AQ348" s="817">
        <v>0</v>
      </c>
      <c r="AR348" s="185">
        <v>0</v>
      </c>
      <c r="AS348" s="426" t="s">
        <v>1226</v>
      </c>
      <c r="AT348" s="318">
        <v>0</v>
      </c>
      <c r="AU348" s="319">
        <v>0</v>
      </c>
      <c r="AV348" s="318">
        <v>0</v>
      </c>
      <c r="AW348" s="319">
        <v>0</v>
      </c>
      <c r="AX348" s="392">
        <v>0</v>
      </c>
      <c r="AY348" s="166" t="s">
        <v>1226</v>
      </c>
      <c r="AZ348" s="164">
        <v>0</v>
      </c>
      <c r="BA348" s="166" t="s">
        <v>1226</v>
      </c>
      <c r="BB348" s="164">
        <v>0</v>
      </c>
      <c r="BC348" s="166" t="s">
        <v>1226</v>
      </c>
      <c r="BD348" s="164">
        <v>0</v>
      </c>
      <c r="BE348" s="166" t="s">
        <v>1226</v>
      </c>
      <c r="BF348" s="325">
        <v>0</v>
      </c>
      <c r="BG348" s="326">
        <v>0</v>
      </c>
      <c r="BH348" s="392">
        <v>0</v>
      </c>
      <c r="BI348" s="166" t="s">
        <v>1226</v>
      </c>
      <c r="BJ348" s="919">
        <v>0</v>
      </c>
      <c r="BK348" s="326">
        <v>0</v>
      </c>
      <c r="BL348" s="392">
        <f t="shared" si="129"/>
        <v>0</v>
      </c>
      <c r="BM348" s="166" t="s">
        <v>1226</v>
      </c>
      <c r="BN348" s="238">
        <v>0</v>
      </c>
      <c r="BO348" s="239" t="s">
        <v>1226</v>
      </c>
      <c r="BP348" s="249"/>
      <c r="BQ348" s="239"/>
      <c r="BR348" s="249"/>
      <c r="BS348" s="239"/>
      <c r="BT348" s="313"/>
      <c r="BU348" s="320"/>
      <c r="BV348" s="321"/>
      <c r="BW348" s="320"/>
      <c r="BX348" s="320"/>
      <c r="BY348" s="320"/>
      <c r="BZ348" s="321"/>
      <c r="CA348" s="320"/>
      <c r="CB348" s="321"/>
      <c r="CC348" s="320"/>
      <c r="CD348" s="321"/>
      <c r="CE348" s="320"/>
      <c r="CF348" s="321"/>
      <c r="CG348" s="320"/>
      <c r="CH348" s="321"/>
      <c r="CI348" s="247" t="s">
        <v>150</v>
      </c>
      <c r="CJ348" s="345"/>
      <c r="CK348" s="345"/>
      <c r="CM348" s="237"/>
    </row>
    <row r="349" spans="1:91" ht="16.5">
      <c r="A349" t="s">
        <v>2625</v>
      </c>
      <c r="B349" s="61" t="s">
        <v>1610</v>
      </c>
      <c r="D349" t="s">
        <v>869</v>
      </c>
      <c r="E349" s="51" t="s">
        <v>819</v>
      </c>
      <c r="F349" s="51"/>
      <c r="G349" s="219" t="s">
        <v>208</v>
      </c>
      <c r="H349" s="390" t="s">
        <v>2230</v>
      </c>
      <c r="I349" s="223">
        <v>0</v>
      </c>
      <c r="J349" s="224">
        <v>0</v>
      </c>
      <c r="K349" s="185">
        <f t="shared" si="136"/>
        <v>0</v>
      </c>
      <c r="L349" s="426" t="s">
        <v>1226</v>
      </c>
      <c r="M349" s="252">
        <f t="shared" si="132"/>
        <v>0</v>
      </c>
      <c r="N349" s="423" t="s">
        <v>1226</v>
      </c>
      <c r="O349" s="181">
        <f t="shared" si="133"/>
        <v>0</v>
      </c>
      <c r="P349" s="426" t="s">
        <v>1226</v>
      </c>
      <c r="Q349" s="185">
        <f t="shared" si="134"/>
        <v>0</v>
      </c>
      <c r="R349" s="426" t="s">
        <v>1226</v>
      </c>
      <c r="S349" s="185">
        <f t="shared" si="135"/>
        <v>0</v>
      </c>
      <c r="T349" s="426" t="s">
        <v>1226</v>
      </c>
      <c r="U349" s="274">
        <v>0</v>
      </c>
      <c r="V349" s="279">
        <v>0</v>
      </c>
      <c r="W349" s="278">
        <v>0</v>
      </c>
      <c r="X349" s="279">
        <v>0</v>
      </c>
      <c r="Y349" s="252">
        <v>0</v>
      </c>
      <c r="Z349" s="423">
        <v>0</v>
      </c>
      <c r="AA349" s="185">
        <f t="shared" si="130"/>
        <v>0</v>
      </c>
      <c r="AB349" s="426" t="s">
        <v>1226</v>
      </c>
      <c r="AC349" s="274">
        <v>0</v>
      </c>
      <c r="AD349" s="279">
        <v>0</v>
      </c>
      <c r="AE349" s="274">
        <v>0</v>
      </c>
      <c r="AF349" s="279">
        <v>0</v>
      </c>
      <c r="AG349" s="278">
        <v>0</v>
      </c>
      <c r="AH349" s="279">
        <v>0</v>
      </c>
      <c r="AI349" s="252">
        <f t="shared" si="131"/>
        <v>0</v>
      </c>
      <c r="AJ349" s="423" t="s">
        <v>1226</v>
      </c>
      <c r="AK349" s="312"/>
      <c r="AL349" s="275">
        <v>0</v>
      </c>
      <c r="AM349" s="276">
        <v>0</v>
      </c>
      <c r="AN349" s="935">
        <f>+AP349</f>
        <v>0</v>
      </c>
      <c r="AO349" s="810" t="s">
        <v>1226</v>
      </c>
      <c r="AP349" s="466">
        <v>0</v>
      </c>
      <c r="AQ349" s="817">
        <v>0</v>
      </c>
      <c r="AR349" s="185">
        <v>0</v>
      </c>
      <c r="AS349" s="426" t="s">
        <v>1226</v>
      </c>
      <c r="AT349" s="318">
        <v>0</v>
      </c>
      <c r="AU349" s="319">
        <v>0</v>
      </c>
      <c r="AV349" s="164">
        <v>0</v>
      </c>
      <c r="AW349" s="166" t="s">
        <v>1226</v>
      </c>
      <c r="AX349" s="164">
        <v>0</v>
      </c>
      <c r="AY349" s="166" t="s">
        <v>1226</v>
      </c>
      <c r="AZ349" s="164">
        <v>0</v>
      </c>
      <c r="BA349" s="166" t="s">
        <v>1226</v>
      </c>
      <c r="BB349" s="164">
        <v>0</v>
      </c>
      <c r="BC349" s="166" t="s">
        <v>1226</v>
      </c>
      <c r="BD349" s="164">
        <v>0</v>
      </c>
      <c r="BE349" s="166" t="s">
        <v>1226</v>
      </c>
      <c r="BF349" s="325">
        <v>0</v>
      </c>
      <c r="BG349" s="326">
        <v>0</v>
      </c>
      <c r="BH349" s="392">
        <v>0</v>
      </c>
      <c r="BI349" s="166" t="s">
        <v>1226</v>
      </c>
      <c r="BJ349" s="919">
        <v>0</v>
      </c>
      <c r="BK349" s="326">
        <v>0</v>
      </c>
      <c r="BL349" s="392">
        <f t="shared" si="129"/>
        <v>0</v>
      </c>
      <c r="BM349" s="166" t="s">
        <v>1226</v>
      </c>
      <c r="BN349" s="238">
        <v>0</v>
      </c>
      <c r="BO349" s="239" t="s">
        <v>1226</v>
      </c>
      <c r="BP349" s="236">
        <v>0</v>
      </c>
      <c r="BQ349" s="239" t="s">
        <v>1226</v>
      </c>
      <c r="BR349" s="236">
        <v>0</v>
      </c>
      <c r="BS349" s="239" t="s">
        <v>1226</v>
      </c>
      <c r="BT349" s="313"/>
      <c r="BU349" s="320"/>
      <c r="BV349" s="321"/>
      <c r="BW349" s="320"/>
      <c r="BX349" s="320"/>
      <c r="BY349" s="320"/>
      <c r="BZ349" s="321"/>
      <c r="CA349" s="320"/>
      <c r="CB349" s="321"/>
      <c r="CC349" s="320"/>
      <c r="CD349" s="321"/>
      <c r="CE349" s="320"/>
      <c r="CF349" s="321"/>
      <c r="CG349" s="320"/>
      <c r="CH349" s="321"/>
      <c r="CI349" s="247" t="s">
        <v>153</v>
      </c>
      <c r="CJ349" s="345"/>
      <c r="CK349" s="345"/>
      <c r="CM349" s="237"/>
    </row>
    <row r="350" spans="1:91" ht="16.5">
      <c r="A350" t="s">
        <v>2625</v>
      </c>
      <c r="B350" s="61" t="s">
        <v>1610</v>
      </c>
      <c r="D350" s="213" t="s">
        <v>869</v>
      </c>
      <c r="E350" s="51" t="s">
        <v>819</v>
      </c>
      <c r="F350" s="51"/>
      <c r="G350" s="219" t="s">
        <v>208</v>
      </c>
      <c r="H350" s="390" t="s">
        <v>2231</v>
      </c>
      <c r="I350" s="223" t="s">
        <v>52</v>
      </c>
      <c r="J350" s="224">
        <v>0</v>
      </c>
      <c r="K350" s="185">
        <f t="shared" si="136"/>
        <v>0</v>
      </c>
      <c r="L350" s="426" t="s">
        <v>1226</v>
      </c>
      <c r="M350" s="252">
        <f t="shared" si="132"/>
        <v>0</v>
      </c>
      <c r="N350" s="423" t="s">
        <v>1226</v>
      </c>
      <c r="O350" s="181">
        <f t="shared" si="133"/>
        <v>0</v>
      </c>
      <c r="P350" s="426" t="s">
        <v>1226</v>
      </c>
      <c r="Q350" s="185">
        <f t="shared" si="134"/>
        <v>0</v>
      </c>
      <c r="R350" s="426" t="s">
        <v>1226</v>
      </c>
      <c r="S350" s="185">
        <f t="shared" si="135"/>
        <v>0</v>
      </c>
      <c r="T350" s="426" t="s">
        <v>1226</v>
      </c>
      <c r="U350" s="274">
        <v>0</v>
      </c>
      <c r="V350" s="279">
        <v>0</v>
      </c>
      <c r="W350" s="278">
        <v>0</v>
      </c>
      <c r="X350" s="279">
        <v>0</v>
      </c>
      <c r="Y350" s="252">
        <v>0</v>
      </c>
      <c r="Z350" s="423">
        <v>0</v>
      </c>
      <c r="AA350" s="185">
        <f t="shared" si="130"/>
        <v>0</v>
      </c>
      <c r="AB350" s="426" t="s">
        <v>1226</v>
      </c>
      <c r="AC350" s="274">
        <v>0</v>
      </c>
      <c r="AD350" s="279">
        <v>0</v>
      </c>
      <c r="AE350" s="274">
        <v>0</v>
      </c>
      <c r="AF350" s="279">
        <v>0</v>
      </c>
      <c r="AG350" s="278">
        <v>0</v>
      </c>
      <c r="AH350" s="279">
        <v>0</v>
      </c>
      <c r="AI350" s="252">
        <f t="shared" si="131"/>
        <v>0</v>
      </c>
      <c r="AJ350" s="423" t="s">
        <v>1226</v>
      </c>
      <c r="AK350" s="312"/>
      <c r="AL350" s="275">
        <v>0</v>
      </c>
      <c r="AM350" s="276">
        <v>0</v>
      </c>
      <c r="AN350" s="935">
        <f>+AP350</f>
        <v>0</v>
      </c>
      <c r="AO350" s="810" t="s">
        <v>1226</v>
      </c>
      <c r="AP350" s="466">
        <v>0</v>
      </c>
      <c r="AQ350" s="817">
        <v>0</v>
      </c>
      <c r="AR350" s="185">
        <v>0</v>
      </c>
      <c r="AS350" s="426" t="s">
        <v>1226</v>
      </c>
      <c r="AT350" s="318">
        <v>0</v>
      </c>
      <c r="AU350" s="319">
        <v>0</v>
      </c>
      <c r="AV350" s="318">
        <v>0</v>
      </c>
      <c r="AW350" s="319">
        <v>0</v>
      </c>
      <c r="AX350" s="164">
        <v>0</v>
      </c>
      <c r="AY350" s="166" t="s">
        <v>1226</v>
      </c>
      <c r="AZ350" s="164">
        <v>0</v>
      </c>
      <c r="BA350" s="166" t="s">
        <v>1226</v>
      </c>
      <c r="BB350" s="164">
        <v>0</v>
      </c>
      <c r="BC350" s="166" t="s">
        <v>1226</v>
      </c>
      <c r="BD350" s="164">
        <v>0</v>
      </c>
      <c r="BE350" s="166" t="s">
        <v>1226</v>
      </c>
      <c r="BF350" s="325">
        <v>0</v>
      </c>
      <c r="BG350" s="326">
        <v>0</v>
      </c>
      <c r="BH350" s="392">
        <v>0</v>
      </c>
      <c r="BI350" s="166" t="s">
        <v>1226</v>
      </c>
      <c r="BJ350" s="325">
        <v>0</v>
      </c>
      <c r="BK350" s="326">
        <v>0</v>
      </c>
      <c r="BL350" s="392">
        <f t="shared" si="129"/>
        <v>0</v>
      </c>
      <c r="BM350" s="166" t="s">
        <v>1226</v>
      </c>
      <c r="BN350" s="238">
        <v>0</v>
      </c>
      <c r="BO350" s="239" t="s">
        <v>1226</v>
      </c>
      <c r="BP350" s="236">
        <v>0</v>
      </c>
      <c r="BQ350" s="239" t="s">
        <v>1226</v>
      </c>
      <c r="BR350" s="236">
        <v>0</v>
      </c>
      <c r="BS350" s="239" t="s">
        <v>1226</v>
      </c>
      <c r="BT350" s="313"/>
      <c r="BU350" s="320"/>
      <c r="BV350" s="321"/>
      <c r="BW350" s="320"/>
      <c r="BX350" s="320"/>
      <c r="BY350" s="320"/>
      <c r="BZ350" s="321"/>
      <c r="CA350" s="320"/>
      <c r="CB350" s="321"/>
      <c r="CC350" s="320"/>
      <c r="CD350" s="321"/>
      <c r="CE350" s="320"/>
      <c r="CF350" s="321"/>
      <c r="CG350" s="320"/>
      <c r="CH350" s="321"/>
      <c r="CI350" s="247" t="s">
        <v>153</v>
      </c>
      <c r="CJ350" s="345"/>
      <c r="CK350" s="345"/>
      <c r="CM350" s="237"/>
    </row>
    <row r="351" spans="1:91" ht="16.5">
      <c r="A351" t="s">
        <v>2625</v>
      </c>
      <c r="B351" s="61" t="s">
        <v>1610</v>
      </c>
      <c r="D351" t="s">
        <v>869</v>
      </c>
      <c r="E351" s="51" t="s">
        <v>819</v>
      </c>
      <c r="F351" s="51"/>
      <c r="G351" s="219" t="s">
        <v>208</v>
      </c>
      <c r="H351" s="390" t="s">
        <v>2232</v>
      </c>
      <c r="I351" s="223">
        <v>0</v>
      </c>
      <c r="J351" s="224">
        <v>0</v>
      </c>
      <c r="K351" s="185">
        <f t="shared" si="136"/>
        <v>0</v>
      </c>
      <c r="L351" s="426" t="s">
        <v>1226</v>
      </c>
      <c r="M351" s="252">
        <f t="shared" si="132"/>
        <v>0</v>
      </c>
      <c r="N351" s="423" t="s">
        <v>1226</v>
      </c>
      <c r="O351" s="181">
        <f t="shared" si="133"/>
        <v>0</v>
      </c>
      <c r="P351" s="426" t="s">
        <v>1226</v>
      </c>
      <c r="Q351" s="185">
        <f t="shared" si="134"/>
        <v>0</v>
      </c>
      <c r="R351" s="426" t="s">
        <v>1226</v>
      </c>
      <c r="S351" s="185">
        <f t="shared" si="135"/>
        <v>0</v>
      </c>
      <c r="T351" s="426" t="s">
        <v>1226</v>
      </c>
      <c r="U351" s="274">
        <v>0</v>
      </c>
      <c r="V351" s="279">
        <v>0</v>
      </c>
      <c r="W351" s="278">
        <v>0</v>
      </c>
      <c r="X351" s="279">
        <v>0</v>
      </c>
      <c r="Y351" s="252">
        <v>0</v>
      </c>
      <c r="Z351" s="423">
        <v>0</v>
      </c>
      <c r="AA351" s="185">
        <f t="shared" si="130"/>
        <v>0</v>
      </c>
      <c r="AB351" s="426" t="s">
        <v>1226</v>
      </c>
      <c r="AC351" s="274">
        <v>0</v>
      </c>
      <c r="AD351" s="279">
        <v>0</v>
      </c>
      <c r="AE351" s="274">
        <v>0</v>
      </c>
      <c r="AF351" s="279">
        <v>0</v>
      </c>
      <c r="AG351" s="278">
        <v>0</v>
      </c>
      <c r="AH351" s="279">
        <v>0</v>
      </c>
      <c r="AI351" s="274">
        <v>0</v>
      </c>
      <c r="AJ351" s="279">
        <v>0</v>
      </c>
      <c r="AK351" s="312"/>
      <c r="AL351" s="915">
        <v>1</v>
      </c>
      <c r="AM351" s="941">
        <v>0</v>
      </c>
      <c r="AN351" s="927">
        <v>1</v>
      </c>
      <c r="AO351" s="356">
        <v>0</v>
      </c>
      <c r="AP351" s="819">
        <v>14</v>
      </c>
      <c r="AQ351" s="484">
        <v>0</v>
      </c>
      <c r="AR351" s="185">
        <v>0</v>
      </c>
      <c r="AS351" s="426" t="s">
        <v>1226</v>
      </c>
      <c r="AT351" s="374">
        <v>2</v>
      </c>
      <c r="AU351" s="820">
        <v>0</v>
      </c>
      <c r="AV351" s="318">
        <v>0</v>
      </c>
      <c r="AW351" s="319">
        <v>0</v>
      </c>
      <c r="AX351" s="164">
        <v>0</v>
      </c>
      <c r="AY351" s="166" t="s">
        <v>1226</v>
      </c>
      <c r="AZ351" s="164">
        <v>0</v>
      </c>
      <c r="BA351" s="166" t="s">
        <v>1226</v>
      </c>
      <c r="BB351" s="164">
        <v>0</v>
      </c>
      <c r="BC351" s="166" t="s">
        <v>1226</v>
      </c>
      <c r="BD351" s="164">
        <v>0</v>
      </c>
      <c r="BE351" s="166" t="s">
        <v>1226</v>
      </c>
      <c r="BF351" s="325">
        <v>1</v>
      </c>
      <c r="BG351" s="326">
        <v>0</v>
      </c>
      <c r="BH351" s="392">
        <f>+BF351</f>
        <v>1</v>
      </c>
      <c r="BI351" s="166" t="s">
        <v>1226</v>
      </c>
      <c r="BJ351" s="325">
        <v>1</v>
      </c>
      <c r="BK351" s="326">
        <v>0</v>
      </c>
      <c r="BL351" s="392">
        <f t="shared" si="129"/>
        <v>1</v>
      </c>
      <c r="BM351" s="166" t="s">
        <v>1226</v>
      </c>
      <c r="BN351" s="392">
        <f>+BL351</f>
        <v>1</v>
      </c>
      <c r="BO351" s="239" t="s">
        <v>1226</v>
      </c>
      <c r="BP351" s="164">
        <f>+BN351</f>
        <v>1</v>
      </c>
      <c r="BQ351" s="239" t="s">
        <v>1226</v>
      </c>
      <c r="BR351" s="164">
        <f>+BP351</f>
        <v>1</v>
      </c>
      <c r="BS351" s="239" t="s">
        <v>1226</v>
      </c>
      <c r="BT351" s="313"/>
      <c r="BU351" s="320"/>
      <c r="BV351" s="321"/>
      <c r="BW351" s="320"/>
      <c r="BX351" s="320"/>
      <c r="BY351" s="320"/>
      <c r="BZ351" s="321"/>
      <c r="CA351" s="320"/>
      <c r="CB351" s="321"/>
      <c r="CC351" s="320"/>
      <c r="CD351" s="321"/>
      <c r="CE351" s="320"/>
      <c r="CF351" s="321"/>
      <c r="CG351" s="320"/>
      <c r="CH351" s="321"/>
      <c r="CI351" s="247" t="s">
        <v>153</v>
      </c>
      <c r="CJ351" s="345"/>
      <c r="CK351" s="345"/>
      <c r="CM351" s="237"/>
    </row>
    <row r="352" spans="1:91" ht="16.5">
      <c r="A352" t="s">
        <v>2625</v>
      </c>
      <c r="B352" s="61" t="s">
        <v>1610</v>
      </c>
      <c r="D352" s="213" t="s">
        <v>869</v>
      </c>
      <c r="E352" s="213" t="s">
        <v>819</v>
      </c>
      <c r="G352" s="219" t="s">
        <v>208</v>
      </c>
      <c r="H352" s="390" t="s">
        <v>2092</v>
      </c>
      <c r="I352" s="223">
        <v>0</v>
      </c>
      <c r="J352" s="224">
        <v>0</v>
      </c>
      <c r="K352" s="185">
        <f t="shared" si="136"/>
        <v>0</v>
      </c>
      <c r="L352" s="426" t="s">
        <v>1226</v>
      </c>
      <c r="M352" s="274">
        <v>0</v>
      </c>
      <c r="N352" s="279">
        <v>0</v>
      </c>
      <c r="O352" s="181">
        <f>+M352</f>
        <v>0</v>
      </c>
      <c r="P352" s="426" t="s">
        <v>1226</v>
      </c>
      <c r="Q352" s="185">
        <f>+O352</f>
        <v>0</v>
      </c>
      <c r="R352" s="426" t="s">
        <v>1226</v>
      </c>
      <c r="S352" s="185">
        <f>+Q352</f>
        <v>0</v>
      </c>
      <c r="T352" s="426" t="s">
        <v>1226</v>
      </c>
      <c r="U352" s="274">
        <v>1</v>
      </c>
      <c r="V352" s="279">
        <v>0</v>
      </c>
      <c r="W352" s="278">
        <v>1</v>
      </c>
      <c r="X352" s="279">
        <v>0</v>
      </c>
      <c r="Y352" s="274">
        <v>3</v>
      </c>
      <c r="Z352" s="279">
        <v>0</v>
      </c>
      <c r="AA352" s="185">
        <f>+AC352</f>
        <v>0</v>
      </c>
      <c r="AB352" s="426" t="s">
        <v>1226</v>
      </c>
      <c r="AC352" s="274">
        <v>0</v>
      </c>
      <c r="AD352" s="279">
        <v>0</v>
      </c>
      <c r="AE352" s="274">
        <v>5</v>
      </c>
      <c r="AF352" s="279">
        <v>0</v>
      </c>
      <c r="AG352" s="278">
        <v>0</v>
      </c>
      <c r="AH352" s="279">
        <v>0</v>
      </c>
      <c r="AI352" s="185">
        <f>+AL352</f>
        <v>2</v>
      </c>
      <c r="AJ352" s="426" t="s">
        <v>1226</v>
      </c>
      <c r="AK352" s="312">
        <v>42241</v>
      </c>
      <c r="AL352" s="307">
        <v>2</v>
      </c>
      <c r="AM352" s="276">
        <v>0</v>
      </c>
      <c r="AN352" s="181">
        <f>+AL352</f>
        <v>2</v>
      </c>
      <c r="AO352" s="810" t="s">
        <v>1226</v>
      </c>
      <c r="AP352" s="495">
        <v>1</v>
      </c>
      <c r="AQ352" s="817">
        <v>0</v>
      </c>
      <c r="AR352" s="185">
        <v>0</v>
      </c>
      <c r="AS352" s="426" t="s">
        <v>1226</v>
      </c>
      <c r="AT352" s="318">
        <v>0</v>
      </c>
      <c r="AU352" s="319">
        <v>0</v>
      </c>
      <c r="AV352" s="318">
        <v>0</v>
      </c>
      <c r="AW352" s="319">
        <v>0</v>
      </c>
      <c r="AX352" s="164">
        <v>0</v>
      </c>
      <c r="AY352" s="166" t="s">
        <v>1226</v>
      </c>
      <c r="AZ352" s="164">
        <v>0</v>
      </c>
      <c r="BA352" s="166" t="s">
        <v>1226</v>
      </c>
      <c r="BB352" s="164">
        <v>0</v>
      </c>
      <c r="BC352" s="166" t="s">
        <v>1226</v>
      </c>
      <c r="BD352" s="164">
        <v>0</v>
      </c>
      <c r="BE352" s="166" t="s">
        <v>1226</v>
      </c>
      <c r="BF352" s="325">
        <v>0</v>
      </c>
      <c r="BG352" s="326">
        <v>0</v>
      </c>
      <c r="BH352" s="392">
        <v>0</v>
      </c>
      <c r="BI352" s="166" t="s">
        <v>1226</v>
      </c>
      <c r="BJ352" s="325">
        <v>0</v>
      </c>
      <c r="BK352" s="326">
        <v>0</v>
      </c>
      <c r="BL352" s="392">
        <f t="shared" si="129"/>
        <v>0</v>
      </c>
      <c r="BM352" s="166" t="s">
        <v>1226</v>
      </c>
      <c r="BN352" s="238">
        <v>0</v>
      </c>
      <c r="BO352" s="239" t="s">
        <v>1226</v>
      </c>
      <c r="BP352" s="249"/>
      <c r="BQ352" s="239"/>
      <c r="BR352" s="249"/>
      <c r="BS352" s="239"/>
      <c r="BT352" s="313"/>
      <c r="BU352" s="320"/>
      <c r="BV352" s="321"/>
      <c r="BW352" s="320"/>
      <c r="BX352" s="320"/>
      <c r="BY352" s="320"/>
      <c r="BZ352" s="321"/>
      <c r="CA352" s="320"/>
      <c r="CB352" s="321"/>
      <c r="CC352" s="320"/>
      <c r="CD352" s="321"/>
      <c r="CE352" s="320"/>
      <c r="CF352" s="321"/>
      <c r="CG352" s="320"/>
      <c r="CH352" s="321"/>
      <c r="CI352" s="233" t="s">
        <v>995</v>
      </c>
      <c r="CJ352" s="345"/>
      <c r="CK352" s="345"/>
      <c r="CM352" s="237">
        <f>MAX(I352:AJ352)</f>
        <v>5</v>
      </c>
    </row>
    <row r="353" spans="1:91" ht="16.5">
      <c r="A353" t="s">
        <v>2625</v>
      </c>
      <c r="B353" s="61" t="s">
        <v>1610</v>
      </c>
      <c r="D353" s="219" t="s">
        <v>869</v>
      </c>
      <c r="E353" s="213" t="s">
        <v>819</v>
      </c>
      <c r="G353" s="219" t="s">
        <v>208</v>
      </c>
      <c r="H353" s="390" t="s">
        <v>2095</v>
      </c>
      <c r="I353" s="226">
        <v>0</v>
      </c>
      <c r="J353" s="227">
        <v>0</v>
      </c>
      <c r="K353" s="252">
        <f>+I353</f>
        <v>0</v>
      </c>
      <c r="L353" s="423" t="s">
        <v>1226</v>
      </c>
      <c r="M353" s="245">
        <v>0</v>
      </c>
      <c r="N353" s="246">
        <v>0</v>
      </c>
      <c r="O353" s="181">
        <f>+M353</f>
        <v>0</v>
      </c>
      <c r="P353" s="426" t="s">
        <v>1226</v>
      </c>
      <c r="Q353" s="185">
        <f>+S353</f>
        <v>0</v>
      </c>
      <c r="R353" s="426" t="s">
        <v>1226</v>
      </c>
      <c r="S353" s="185">
        <f>+U353</f>
        <v>0</v>
      </c>
      <c r="T353" s="426" t="s">
        <v>1226</v>
      </c>
      <c r="U353" s="274">
        <v>0</v>
      </c>
      <c r="V353" s="279">
        <v>0</v>
      </c>
      <c r="W353" s="278">
        <v>0</v>
      </c>
      <c r="X353" s="279">
        <v>0</v>
      </c>
      <c r="Y353" s="274">
        <v>2</v>
      </c>
      <c r="Z353" s="279">
        <v>0</v>
      </c>
      <c r="AA353" s="185">
        <f>+Y353</f>
        <v>2</v>
      </c>
      <c r="AB353" s="426" t="s">
        <v>1226</v>
      </c>
      <c r="AC353" s="245">
        <v>2</v>
      </c>
      <c r="AD353" s="279">
        <v>0</v>
      </c>
      <c r="AE353" s="274">
        <v>2</v>
      </c>
      <c r="AF353" s="279">
        <v>0</v>
      </c>
      <c r="AG353" s="278">
        <v>1</v>
      </c>
      <c r="AH353" s="279">
        <v>0</v>
      </c>
      <c r="AI353" s="185">
        <f>+AL353</f>
        <v>0</v>
      </c>
      <c r="AJ353" s="426" t="s">
        <v>1226</v>
      </c>
      <c r="AK353" s="312"/>
      <c r="AL353" s="275">
        <v>0</v>
      </c>
      <c r="AM353" s="276">
        <v>0</v>
      </c>
      <c r="AN353" s="935">
        <f>+AP353</f>
        <v>0</v>
      </c>
      <c r="AO353" s="810" t="s">
        <v>1226</v>
      </c>
      <c r="AP353" s="466">
        <v>0</v>
      </c>
      <c r="AQ353" s="817">
        <v>0</v>
      </c>
      <c r="AR353" s="185">
        <f>+AT353</f>
        <v>0</v>
      </c>
      <c r="AS353" s="426" t="s">
        <v>1226</v>
      </c>
      <c r="AT353" s="318">
        <v>0</v>
      </c>
      <c r="AU353" s="319">
        <v>0</v>
      </c>
      <c r="AV353" s="236">
        <v>0</v>
      </c>
      <c r="AW353" s="239" t="s">
        <v>1226</v>
      </c>
      <c r="AX353" s="164">
        <v>0</v>
      </c>
      <c r="AY353" s="166" t="s">
        <v>1226</v>
      </c>
      <c r="AZ353" s="164">
        <v>0</v>
      </c>
      <c r="BA353" s="166" t="s">
        <v>1226</v>
      </c>
      <c r="BB353" s="164">
        <v>0</v>
      </c>
      <c r="BC353" s="166" t="s">
        <v>1226</v>
      </c>
      <c r="BD353" s="164">
        <v>0</v>
      </c>
      <c r="BE353" s="166" t="s">
        <v>1226</v>
      </c>
      <c r="BF353" s="325">
        <v>0</v>
      </c>
      <c r="BG353" s="326">
        <v>0</v>
      </c>
      <c r="BH353" s="392">
        <v>0</v>
      </c>
      <c r="BI353" s="166" t="s">
        <v>1226</v>
      </c>
      <c r="BJ353" s="325">
        <v>0</v>
      </c>
      <c r="BK353" s="326">
        <v>0</v>
      </c>
      <c r="BL353" s="392">
        <f t="shared" si="129"/>
        <v>0</v>
      </c>
      <c r="BM353" s="166" t="s">
        <v>1226</v>
      </c>
      <c r="BN353" s="238">
        <v>0</v>
      </c>
      <c r="BO353" s="239" t="s">
        <v>1226</v>
      </c>
      <c r="BP353" s="249"/>
      <c r="BQ353" s="239"/>
      <c r="BR353" s="249"/>
      <c r="BS353" s="239"/>
      <c r="BT353" s="313"/>
      <c r="BU353" s="320"/>
      <c r="BV353" s="321"/>
      <c r="BW353" s="320"/>
      <c r="BX353" s="320"/>
      <c r="BY353" s="320"/>
      <c r="BZ353" s="321"/>
      <c r="CA353" s="320"/>
      <c r="CB353" s="321"/>
      <c r="CC353" s="320"/>
      <c r="CD353" s="321"/>
      <c r="CE353" s="320"/>
      <c r="CF353" s="321"/>
      <c r="CG353" s="320"/>
      <c r="CH353" s="321"/>
      <c r="CI353" s="103" t="s">
        <v>2096</v>
      </c>
      <c r="CJ353" s="345"/>
      <c r="CK353" s="345"/>
      <c r="CM353" s="237">
        <f>MAX(I353:AJ353)</f>
        <v>2</v>
      </c>
    </row>
    <row r="354" spans="1:91" ht="16.5">
      <c r="A354" t="s">
        <v>2625</v>
      </c>
      <c r="B354" s="61" t="s">
        <v>1592</v>
      </c>
      <c r="D354" s="403" t="s">
        <v>2515</v>
      </c>
      <c r="E354" s="213" t="s">
        <v>819</v>
      </c>
      <c r="G354" s="219" t="s">
        <v>208</v>
      </c>
      <c r="H354" s="390" t="s">
        <v>2516</v>
      </c>
      <c r="I354" s="226">
        <v>0</v>
      </c>
      <c r="J354" s="227">
        <v>0</v>
      </c>
      <c r="K354" s="252">
        <f>+I354</f>
        <v>0</v>
      </c>
      <c r="L354" s="423" t="s">
        <v>1226</v>
      </c>
      <c r="M354" s="245">
        <v>0</v>
      </c>
      <c r="N354" s="246">
        <v>0</v>
      </c>
      <c r="O354" s="181">
        <f>+M354</f>
        <v>0</v>
      </c>
      <c r="P354" s="426" t="s">
        <v>1226</v>
      </c>
      <c r="Q354" s="185">
        <f>+S354</f>
        <v>0</v>
      </c>
      <c r="R354" s="426" t="s">
        <v>1226</v>
      </c>
      <c r="S354" s="185">
        <f>+U354</f>
        <v>0</v>
      </c>
      <c r="T354" s="426" t="s">
        <v>1226</v>
      </c>
      <c r="U354" s="274">
        <v>0</v>
      </c>
      <c r="V354" s="279">
        <v>0</v>
      </c>
      <c r="W354" s="278">
        <v>0</v>
      </c>
      <c r="X354" s="279">
        <v>0</v>
      </c>
      <c r="Y354" s="274">
        <v>0</v>
      </c>
      <c r="Z354" s="279">
        <v>0</v>
      </c>
      <c r="AA354" s="185">
        <f>+Y354</f>
        <v>0</v>
      </c>
      <c r="AB354" s="426" t="s">
        <v>1226</v>
      </c>
      <c r="AC354" s="245">
        <v>0</v>
      </c>
      <c r="AD354" s="279">
        <v>0</v>
      </c>
      <c r="AE354" s="274">
        <v>0</v>
      </c>
      <c r="AF354" s="279">
        <v>0</v>
      </c>
      <c r="AG354" s="278">
        <v>0</v>
      </c>
      <c r="AH354" s="279">
        <v>0</v>
      </c>
      <c r="AI354" s="274">
        <v>0</v>
      </c>
      <c r="AJ354" s="279">
        <v>0</v>
      </c>
      <c r="AK354" s="312"/>
      <c r="AL354" s="275">
        <v>0</v>
      </c>
      <c r="AM354" s="276">
        <v>0</v>
      </c>
      <c r="AN354" s="343">
        <v>0</v>
      </c>
      <c r="AO354" s="356">
        <v>0</v>
      </c>
      <c r="AP354" s="946">
        <f>+AR354</f>
        <v>0</v>
      </c>
      <c r="AQ354" s="492" t="s">
        <v>1226</v>
      </c>
      <c r="AR354" s="185">
        <f>+AT354</f>
        <v>0</v>
      </c>
      <c r="AS354" s="426" t="s">
        <v>1226</v>
      </c>
      <c r="AT354" s="185">
        <f>+AV354</f>
        <v>0</v>
      </c>
      <c r="AU354" s="426" t="s">
        <v>1226</v>
      </c>
      <c r="AV354" s="226">
        <v>0</v>
      </c>
      <c r="AW354" s="227">
        <v>0</v>
      </c>
      <c r="AX354" s="226">
        <v>0</v>
      </c>
      <c r="AY354" s="227">
        <v>0</v>
      </c>
      <c r="AZ354" s="164">
        <v>0</v>
      </c>
      <c r="BA354" s="166" t="s">
        <v>1226</v>
      </c>
      <c r="BB354" s="164">
        <v>0</v>
      </c>
      <c r="BC354" s="166" t="s">
        <v>1226</v>
      </c>
      <c r="BD354" s="325">
        <v>0</v>
      </c>
      <c r="BE354" s="326">
        <v>0</v>
      </c>
      <c r="BF354" s="325">
        <v>0</v>
      </c>
      <c r="BG354" s="326">
        <v>0</v>
      </c>
      <c r="BH354" s="392">
        <v>0</v>
      </c>
      <c r="BI354" s="166" t="s">
        <v>1226</v>
      </c>
      <c r="BJ354" s="164">
        <v>0</v>
      </c>
      <c r="BK354" s="166" t="s">
        <v>1226</v>
      </c>
      <c r="BL354" s="392">
        <f t="shared" si="129"/>
        <v>0</v>
      </c>
      <c r="BM354" s="166" t="s">
        <v>1226</v>
      </c>
      <c r="BN354" s="392">
        <f>+BL354</f>
        <v>0</v>
      </c>
      <c r="BO354" s="239" t="s">
        <v>1226</v>
      </c>
      <c r="BP354" s="164">
        <f>+BN354</f>
        <v>0</v>
      </c>
      <c r="BQ354" s="239" t="s">
        <v>1226</v>
      </c>
      <c r="BR354" s="325">
        <v>0</v>
      </c>
      <c r="BS354" s="326">
        <v>0</v>
      </c>
      <c r="BT354" s="313"/>
      <c r="BU354" s="320"/>
      <c r="BV354" s="321"/>
      <c r="BW354" s="320"/>
      <c r="BX354" s="320"/>
      <c r="BY354" s="320"/>
      <c r="BZ354" s="321"/>
      <c r="CA354" s="320"/>
      <c r="CB354" s="321"/>
      <c r="CC354" s="320"/>
      <c r="CD354" s="321"/>
      <c r="CE354" s="320"/>
      <c r="CF354" s="321"/>
      <c r="CG354" s="320"/>
      <c r="CH354" s="321"/>
      <c r="CI354" s="247" t="s">
        <v>150</v>
      </c>
      <c r="CJ354" s="345"/>
      <c r="CK354" s="345"/>
      <c r="CM354" s="237"/>
    </row>
    <row r="355" spans="1:91" ht="16.5">
      <c r="A355" t="s">
        <v>2534</v>
      </c>
      <c r="B355" s="213">
        <v>10257</v>
      </c>
      <c r="D355" s="213" t="s">
        <v>865</v>
      </c>
      <c r="E355" s="213" t="s">
        <v>819</v>
      </c>
      <c r="G355" s="213" t="s">
        <v>865</v>
      </c>
      <c r="H355" s="390" t="s">
        <v>1939</v>
      </c>
      <c r="I355" s="236">
        <v>0</v>
      </c>
      <c r="J355" s="239" t="s">
        <v>1226</v>
      </c>
      <c r="K355" s="164">
        <v>0</v>
      </c>
      <c r="L355" s="166" t="s">
        <v>1226</v>
      </c>
      <c r="M355" s="164">
        <v>0</v>
      </c>
      <c r="N355" s="166" t="s">
        <v>1226</v>
      </c>
      <c r="O355" s="392">
        <v>0</v>
      </c>
      <c r="P355" s="166" t="s">
        <v>1226</v>
      </c>
      <c r="Q355" s="223">
        <v>2</v>
      </c>
      <c r="R355" s="224">
        <v>0</v>
      </c>
      <c r="S355" s="223">
        <v>2</v>
      </c>
      <c r="T355" s="224">
        <v>0</v>
      </c>
      <c r="U355" s="222">
        <v>2</v>
      </c>
      <c r="V355" s="224">
        <v>0</v>
      </c>
      <c r="W355" s="222">
        <v>2</v>
      </c>
      <c r="X355" s="224">
        <v>0</v>
      </c>
      <c r="Y355" s="222">
        <v>2</v>
      </c>
      <c r="Z355" s="224">
        <v>0</v>
      </c>
      <c r="AA355" s="236">
        <f>+Y355</f>
        <v>2</v>
      </c>
      <c r="AB355" s="239" t="s">
        <v>1226</v>
      </c>
      <c r="AC355" s="223">
        <v>2</v>
      </c>
      <c r="AD355" s="259">
        <v>0</v>
      </c>
      <c r="AE355" s="181">
        <f>+AG355</f>
        <v>1</v>
      </c>
      <c r="AF355" s="426" t="s">
        <v>1226</v>
      </c>
      <c r="AG355" s="278">
        <v>1</v>
      </c>
      <c r="AH355" s="311">
        <v>0</v>
      </c>
      <c r="AI355" s="181">
        <f>+AG355</f>
        <v>1</v>
      </c>
      <c r="AJ355" s="426" t="s">
        <v>1226</v>
      </c>
      <c r="AK355" s="243"/>
      <c r="AL355" s="789">
        <v>1</v>
      </c>
      <c r="AM355" s="788"/>
      <c r="AN355" s="381">
        <f>+AP355</f>
        <v>2</v>
      </c>
      <c r="AO355" s="251" t="s">
        <v>1226</v>
      </c>
      <c r="AP355" s="451">
        <v>2</v>
      </c>
      <c r="AQ355" s="438">
        <v>0</v>
      </c>
      <c r="AR355" s="392">
        <f>+AP355</f>
        <v>2</v>
      </c>
      <c r="AS355" s="166" t="s">
        <v>1226</v>
      </c>
      <c r="AT355" s="341">
        <v>2</v>
      </c>
      <c r="AU355" s="227">
        <v>0</v>
      </c>
      <c r="AV355" s="226">
        <v>2</v>
      </c>
      <c r="AW355" s="227">
        <v>0</v>
      </c>
      <c r="AX355" s="226">
        <v>2</v>
      </c>
      <c r="AY355" s="227">
        <v>0</v>
      </c>
      <c r="AZ355" s="164">
        <f>+BB355</f>
        <v>2</v>
      </c>
      <c r="BA355" s="166" t="s">
        <v>1226</v>
      </c>
      <c r="BB355" s="226">
        <v>2</v>
      </c>
      <c r="BC355" s="227">
        <v>0</v>
      </c>
      <c r="BD355" s="226">
        <v>2</v>
      </c>
      <c r="BE355" s="227">
        <v>0</v>
      </c>
      <c r="BF355" s="226">
        <v>2</v>
      </c>
      <c r="BG355" s="227">
        <v>0</v>
      </c>
      <c r="BH355" s="164">
        <f>+BF355</f>
        <v>2</v>
      </c>
      <c r="BI355" s="166" t="s">
        <v>1226</v>
      </c>
      <c r="BJ355" s="392">
        <f>+BH355</f>
        <v>2</v>
      </c>
      <c r="BK355" s="166" t="s">
        <v>1226</v>
      </c>
      <c r="BL355" s="392">
        <f t="shared" si="129"/>
        <v>2</v>
      </c>
      <c r="BM355" s="166" t="s">
        <v>1226</v>
      </c>
      <c r="BN355" s="392">
        <f>+BL355</f>
        <v>2</v>
      </c>
      <c r="BO355" s="166" t="s">
        <v>1226</v>
      </c>
      <c r="BP355" s="164"/>
      <c r="BQ355" s="166"/>
      <c r="BR355" s="164"/>
      <c r="BS355" s="166"/>
      <c r="BT355" s="244"/>
      <c r="BU355" s="245"/>
      <c r="BV355" s="246"/>
      <c r="BW355" s="245"/>
      <c r="BX355" s="245"/>
      <c r="BY355" s="245"/>
      <c r="BZ355" s="246"/>
      <c r="CA355" s="245"/>
      <c r="CB355" s="246"/>
      <c r="CC355" s="245"/>
      <c r="CD355" s="246"/>
      <c r="CE355" s="245"/>
      <c r="CF355" s="246"/>
      <c r="CG355" s="245"/>
      <c r="CH355" s="246"/>
      <c r="CI355" s="233" t="s">
        <v>361</v>
      </c>
      <c r="CM355" s="237">
        <f>MAX(I355:AJ355)</f>
        <v>2</v>
      </c>
    </row>
    <row r="356" spans="1:91" ht="16.5">
      <c r="A356" t="s">
        <v>2534</v>
      </c>
      <c r="B356" s="61" t="s">
        <v>52</v>
      </c>
      <c r="D356" s="213" t="s">
        <v>865</v>
      </c>
      <c r="E356" s="213" t="s">
        <v>819</v>
      </c>
      <c r="G356" s="213" t="s">
        <v>865</v>
      </c>
      <c r="H356" s="390" t="s">
        <v>1940</v>
      </c>
      <c r="I356" s="223">
        <v>12</v>
      </c>
      <c r="J356" s="224">
        <v>0</v>
      </c>
      <c r="K356" s="181">
        <f>+I356</f>
        <v>12</v>
      </c>
      <c r="L356" s="426" t="s">
        <v>1226</v>
      </c>
      <c r="M356" s="185">
        <f>+O356</f>
        <v>0</v>
      </c>
      <c r="N356" s="426" t="s">
        <v>1226</v>
      </c>
      <c r="O356" s="181">
        <f>+Q356</f>
        <v>0</v>
      </c>
      <c r="P356" s="426" t="s">
        <v>1226</v>
      </c>
      <c r="Q356" s="274">
        <v>0</v>
      </c>
      <c r="R356" s="224">
        <v>0</v>
      </c>
      <c r="S356" s="223">
        <v>0</v>
      </c>
      <c r="T356" s="224">
        <v>0</v>
      </c>
      <c r="U356" s="222">
        <v>0</v>
      </c>
      <c r="V356" s="224">
        <v>7</v>
      </c>
      <c r="W356" s="222">
        <v>0</v>
      </c>
      <c r="X356" s="224">
        <v>0</v>
      </c>
      <c r="Y356" s="222" t="s">
        <v>52</v>
      </c>
      <c r="Z356" s="224">
        <v>0</v>
      </c>
      <c r="AA356" s="223">
        <v>0</v>
      </c>
      <c r="AB356" s="224">
        <v>6</v>
      </c>
      <c r="AC356" s="222">
        <v>1</v>
      </c>
      <c r="AD356" s="259">
        <v>6</v>
      </c>
      <c r="AE356" s="181">
        <f>+AC356</f>
        <v>1</v>
      </c>
      <c r="AF356" s="426">
        <f>+AD356</f>
        <v>6</v>
      </c>
      <c r="AG356" s="278">
        <v>0</v>
      </c>
      <c r="AH356" s="311">
        <v>0</v>
      </c>
      <c r="AI356" s="181">
        <v>0</v>
      </c>
      <c r="AJ356" s="426" t="s">
        <v>1226</v>
      </c>
      <c r="AK356" s="243"/>
      <c r="AL356" s="381">
        <v>0</v>
      </c>
      <c r="AM356" s="423" t="s">
        <v>1226</v>
      </c>
      <c r="AN356" s="381">
        <v>0</v>
      </c>
      <c r="AO356" s="251" t="s">
        <v>1226</v>
      </c>
      <c r="AP356" s="451">
        <v>4</v>
      </c>
      <c r="AQ356" s="438">
        <v>0</v>
      </c>
      <c r="AR356" s="164">
        <f>+AP356</f>
        <v>4</v>
      </c>
      <c r="AS356" s="166" t="s">
        <v>1226</v>
      </c>
      <c r="AT356" s="238">
        <f>+BT356</f>
        <v>0</v>
      </c>
      <c r="AU356" s="239" t="s">
        <v>1226</v>
      </c>
      <c r="AV356" s="226">
        <v>0</v>
      </c>
      <c r="AW356" s="227">
        <v>0</v>
      </c>
      <c r="AX356" s="392">
        <v>0</v>
      </c>
      <c r="AY356" s="166" t="s">
        <v>1226</v>
      </c>
      <c r="AZ356" s="164">
        <v>0</v>
      </c>
      <c r="BA356" s="166" t="s">
        <v>1226</v>
      </c>
      <c r="BB356" s="341">
        <v>0</v>
      </c>
      <c r="BC356" s="227">
        <v>0</v>
      </c>
      <c r="BD356" s="226">
        <v>0</v>
      </c>
      <c r="BE356" s="227">
        <v>0</v>
      </c>
      <c r="BF356" s="341">
        <v>0</v>
      </c>
      <c r="BG356" s="227">
        <v>0</v>
      </c>
      <c r="BH356" s="392">
        <v>0</v>
      </c>
      <c r="BI356" s="166" t="s">
        <v>1226</v>
      </c>
      <c r="BJ356" s="392">
        <v>0</v>
      </c>
      <c r="BK356" s="166" t="s">
        <v>1226</v>
      </c>
      <c r="BL356" s="392">
        <v>0</v>
      </c>
      <c r="BM356" s="166" t="s">
        <v>1226</v>
      </c>
      <c r="BN356" s="392">
        <v>0</v>
      </c>
      <c r="BO356" s="166" t="s">
        <v>1226</v>
      </c>
      <c r="BP356" s="164"/>
      <c r="BQ356" s="166"/>
      <c r="BR356" s="164"/>
      <c r="BS356" s="166"/>
      <c r="BT356" s="244"/>
      <c r="BU356" s="245"/>
      <c r="BV356" s="246"/>
      <c r="BW356" s="245"/>
      <c r="BX356" s="245"/>
      <c r="BY356" s="245"/>
      <c r="BZ356" s="246"/>
      <c r="CA356" s="245"/>
      <c r="CB356" s="246"/>
      <c r="CC356" s="245"/>
      <c r="CD356" s="246"/>
      <c r="CE356" s="245"/>
      <c r="CF356" s="246"/>
      <c r="CG356" s="245"/>
      <c r="CH356" s="246"/>
      <c r="CI356" s="103" t="s">
        <v>1941</v>
      </c>
      <c r="CM356" s="237">
        <f>MAX(I356:AJ356)</f>
        <v>12</v>
      </c>
    </row>
    <row r="357" spans="1:91" ht="16.5">
      <c r="A357" t="s">
        <v>2534</v>
      </c>
      <c r="B357" s="213">
        <v>10312</v>
      </c>
      <c r="D357" s="213" t="s">
        <v>865</v>
      </c>
      <c r="E357" s="213" t="s">
        <v>819</v>
      </c>
      <c r="G357" s="213" t="s">
        <v>865</v>
      </c>
      <c r="H357" s="390" t="s">
        <v>1942</v>
      </c>
      <c r="I357" s="223">
        <v>40</v>
      </c>
      <c r="J357" s="224">
        <v>0</v>
      </c>
      <c r="K357" s="181">
        <f>+I357</f>
        <v>40</v>
      </c>
      <c r="L357" s="426" t="s">
        <v>1226</v>
      </c>
      <c r="M357" s="185">
        <f>+O357</f>
        <v>12</v>
      </c>
      <c r="N357" s="426" t="s">
        <v>1226</v>
      </c>
      <c r="O357" s="181">
        <f>+Q357</f>
        <v>12</v>
      </c>
      <c r="P357" s="426" t="s">
        <v>1226</v>
      </c>
      <c r="Q357" s="274">
        <v>12</v>
      </c>
      <c r="R357" s="224">
        <v>0</v>
      </c>
      <c r="S357" s="223">
        <v>1</v>
      </c>
      <c r="T357" s="224">
        <v>0</v>
      </c>
      <c r="U357" s="223">
        <v>1</v>
      </c>
      <c r="V357" s="224">
        <v>0</v>
      </c>
      <c r="W357" s="222">
        <v>0</v>
      </c>
      <c r="X357" s="224">
        <v>0</v>
      </c>
      <c r="Y357" s="222">
        <v>0</v>
      </c>
      <c r="Z357" s="224">
        <v>0</v>
      </c>
      <c r="AA357" s="236">
        <f>+Y357</f>
        <v>0</v>
      </c>
      <c r="AB357" s="249" t="s">
        <v>1226</v>
      </c>
      <c r="AC357" s="222">
        <v>0</v>
      </c>
      <c r="AD357" s="259">
        <v>0</v>
      </c>
      <c r="AE357" s="181">
        <f>+AG357</f>
        <v>0</v>
      </c>
      <c r="AF357" s="426" t="s">
        <v>1226</v>
      </c>
      <c r="AG357" s="278">
        <v>0</v>
      </c>
      <c r="AH357" s="311">
        <v>0</v>
      </c>
      <c r="AI357" s="181">
        <f>+AL357</f>
        <v>1</v>
      </c>
      <c r="AJ357" s="426" t="s">
        <v>1226</v>
      </c>
      <c r="AK357" s="243">
        <v>42221</v>
      </c>
      <c r="AL357" s="789">
        <v>1</v>
      </c>
      <c r="AM357" s="256"/>
      <c r="AN357" s="381">
        <f>+AP357</f>
        <v>1</v>
      </c>
      <c r="AO357" s="251" t="s">
        <v>1226</v>
      </c>
      <c r="AP357" s="451">
        <v>1</v>
      </c>
      <c r="AQ357" s="438">
        <v>0</v>
      </c>
      <c r="AR357" s="164">
        <f>+AP357</f>
        <v>1</v>
      </c>
      <c r="AS357" s="166" t="s">
        <v>1226</v>
      </c>
      <c r="AT357" s="238">
        <f>+BT357</f>
        <v>0</v>
      </c>
      <c r="AU357" s="239" t="s">
        <v>1226</v>
      </c>
      <c r="AV357" s="226">
        <v>0</v>
      </c>
      <c r="AW357" s="227">
        <v>0</v>
      </c>
      <c r="AX357" s="164">
        <v>0</v>
      </c>
      <c r="AY357" s="166" t="s">
        <v>1226</v>
      </c>
      <c r="AZ357" s="164">
        <v>0</v>
      </c>
      <c r="BA357" s="166" t="s">
        <v>1226</v>
      </c>
      <c r="BB357" s="341">
        <v>0</v>
      </c>
      <c r="BC357" s="227">
        <v>0</v>
      </c>
      <c r="BD357" s="226">
        <v>0</v>
      </c>
      <c r="BE357" s="227">
        <v>0</v>
      </c>
      <c r="BF357" s="226">
        <v>0</v>
      </c>
      <c r="BG357" s="227">
        <v>0</v>
      </c>
      <c r="BH357" s="392">
        <v>0</v>
      </c>
      <c r="BI357" s="166" t="s">
        <v>1226</v>
      </c>
      <c r="BJ357" s="392">
        <v>0</v>
      </c>
      <c r="BK357" s="166" t="s">
        <v>1226</v>
      </c>
      <c r="BL357" s="392">
        <v>0</v>
      </c>
      <c r="BM357" s="166" t="s">
        <v>1226</v>
      </c>
      <c r="BN357" s="392">
        <v>0</v>
      </c>
      <c r="BO357" s="166" t="s">
        <v>1226</v>
      </c>
      <c r="BP357" s="164"/>
      <c r="BQ357" s="166"/>
      <c r="BR357" s="164"/>
      <c r="BS357" s="166"/>
      <c r="BT357" s="244"/>
      <c r="BU357" s="245"/>
      <c r="BV357" s="246"/>
      <c r="BW357" s="245"/>
      <c r="BX357" s="245"/>
      <c r="BY357" s="245"/>
      <c r="BZ357" s="246"/>
      <c r="CA357" s="245"/>
      <c r="CB357" s="246"/>
      <c r="CC357" s="245"/>
      <c r="CD357" s="246"/>
      <c r="CE357" s="245"/>
      <c r="CF357" s="246"/>
      <c r="CG357" s="245"/>
      <c r="CH357" s="246"/>
      <c r="CI357" s="233" t="s">
        <v>985</v>
      </c>
      <c r="CJ357" s="234" t="s">
        <v>531</v>
      </c>
      <c r="CM357" s="237">
        <f>MAX(I357:AJ357)</f>
        <v>40</v>
      </c>
    </row>
    <row r="358" spans="1:91" ht="16.5">
      <c r="A358" t="s">
        <v>2534</v>
      </c>
      <c r="B358" s="213">
        <v>10109</v>
      </c>
      <c r="D358" s="213" t="s">
        <v>865</v>
      </c>
      <c r="E358" s="213" t="s">
        <v>819</v>
      </c>
      <c r="G358" s="213" t="s">
        <v>865</v>
      </c>
      <c r="H358" s="406" t="s">
        <v>1944</v>
      </c>
      <c r="I358" s="236">
        <v>0</v>
      </c>
      <c r="J358" s="239" t="s">
        <v>1226</v>
      </c>
      <c r="K358" s="185">
        <v>0</v>
      </c>
      <c r="L358" s="426" t="s">
        <v>1226</v>
      </c>
      <c r="M358" s="185">
        <v>0</v>
      </c>
      <c r="N358" s="426" t="s">
        <v>1226</v>
      </c>
      <c r="O358" s="252">
        <v>0</v>
      </c>
      <c r="P358" s="423" t="s">
        <v>1226</v>
      </c>
      <c r="Q358" s="274" t="s">
        <v>52</v>
      </c>
      <c r="R358" s="224">
        <v>0</v>
      </c>
      <c r="S358" s="222" t="s">
        <v>52</v>
      </c>
      <c r="T358" s="224">
        <v>0</v>
      </c>
      <c r="U358" s="223" t="s">
        <v>52</v>
      </c>
      <c r="V358" s="224"/>
      <c r="W358" s="304" t="s">
        <v>52</v>
      </c>
      <c r="X358" s="224">
        <v>0</v>
      </c>
      <c r="Y358" s="222" t="s">
        <v>52</v>
      </c>
      <c r="Z358" s="224">
        <v>0</v>
      </c>
      <c r="AA358" s="236" t="str">
        <f>+Y358</f>
        <v>?</v>
      </c>
      <c r="AB358" s="239" t="s">
        <v>1226</v>
      </c>
      <c r="AC358" s="222" t="s">
        <v>52</v>
      </c>
      <c r="AD358" s="259">
        <v>0</v>
      </c>
      <c r="AE358" s="181">
        <f>+AG358</f>
        <v>0</v>
      </c>
      <c r="AF358" s="426" t="s">
        <v>1226</v>
      </c>
      <c r="AG358" s="274">
        <v>0</v>
      </c>
      <c r="AH358" s="311">
        <v>0</v>
      </c>
      <c r="AI358" s="181">
        <f t="shared" ref="AI358:AI365" si="137">+AG358</f>
        <v>0</v>
      </c>
      <c r="AJ358" s="426" t="s">
        <v>1226</v>
      </c>
      <c r="AK358" s="243"/>
      <c r="AL358" s="381">
        <v>0</v>
      </c>
      <c r="AM358" s="423" t="s">
        <v>1226</v>
      </c>
      <c r="AN358" s="381">
        <f>+AP358</f>
        <v>0</v>
      </c>
      <c r="AO358" s="423" t="s">
        <v>1226</v>
      </c>
      <c r="AP358" s="223">
        <v>0</v>
      </c>
      <c r="AQ358" s="224">
        <v>0</v>
      </c>
      <c r="AR358" s="392">
        <f>+AV358</f>
        <v>0</v>
      </c>
      <c r="AS358" s="166" t="s">
        <v>1226</v>
      </c>
      <c r="AT358" s="226">
        <v>0</v>
      </c>
      <c r="AU358" s="227">
        <v>0</v>
      </c>
      <c r="AV358" s="341">
        <v>0</v>
      </c>
      <c r="AW358" s="227">
        <v>0</v>
      </c>
      <c r="AX358" s="164">
        <v>0</v>
      </c>
      <c r="AY358" s="166" t="s">
        <v>1226</v>
      </c>
      <c r="AZ358" s="236">
        <v>0</v>
      </c>
      <c r="BA358" s="239" t="s">
        <v>1226</v>
      </c>
      <c r="BB358" s="226">
        <v>0</v>
      </c>
      <c r="BC358" s="227">
        <v>0</v>
      </c>
      <c r="BD358" s="236">
        <v>0</v>
      </c>
      <c r="BE358" s="239" t="s">
        <v>1226</v>
      </c>
      <c r="BF358" s="226">
        <v>0</v>
      </c>
      <c r="BG358" s="226">
        <v>0</v>
      </c>
      <c r="BH358" s="392">
        <v>0</v>
      </c>
      <c r="BI358" s="166" t="s">
        <v>1226</v>
      </c>
      <c r="BJ358" s="392">
        <v>0</v>
      </c>
      <c r="BK358" s="166" t="s">
        <v>1226</v>
      </c>
      <c r="BL358" s="392">
        <v>0</v>
      </c>
      <c r="BM358" s="166" t="s">
        <v>1226</v>
      </c>
      <c r="BN358" s="392">
        <v>0</v>
      </c>
      <c r="BO358" s="166" t="s">
        <v>1226</v>
      </c>
      <c r="BP358" s="164"/>
      <c r="BQ358" s="166"/>
      <c r="BR358" s="164"/>
      <c r="BS358" s="166"/>
      <c r="BT358" s="244"/>
      <c r="BU358" s="245"/>
      <c r="BV358" s="246"/>
      <c r="BW358" s="245"/>
      <c r="BX358" s="245"/>
      <c r="BY358" s="245"/>
      <c r="BZ358" s="246"/>
      <c r="CA358" s="245"/>
      <c r="CB358" s="246"/>
      <c r="CC358" s="245"/>
      <c r="CD358" s="246"/>
      <c r="CE358" s="245"/>
      <c r="CF358" s="246"/>
      <c r="CG358" s="245"/>
      <c r="CH358" s="246"/>
      <c r="CI358" s="233" t="s">
        <v>50</v>
      </c>
      <c r="CM358" s="237">
        <f>MAX(I358:AJ358)</f>
        <v>0</v>
      </c>
    </row>
    <row r="359" spans="1:91" ht="16.5">
      <c r="A359" t="s">
        <v>2534</v>
      </c>
      <c r="B359" s="61" t="s">
        <v>52</v>
      </c>
      <c r="D359" s="213" t="s">
        <v>1943</v>
      </c>
      <c r="E359" s="213" t="s">
        <v>819</v>
      </c>
      <c r="G359" s="213" t="s">
        <v>865</v>
      </c>
      <c r="H359" s="390" t="s">
        <v>63</v>
      </c>
      <c r="I359" s="236">
        <v>0</v>
      </c>
      <c r="J359" s="239" t="s">
        <v>1226</v>
      </c>
      <c r="K359" s="185">
        <v>0</v>
      </c>
      <c r="L359" s="426" t="s">
        <v>1226</v>
      </c>
      <c r="M359" s="185">
        <v>0</v>
      </c>
      <c r="N359" s="426" t="s">
        <v>1226</v>
      </c>
      <c r="O359" s="181">
        <v>0</v>
      </c>
      <c r="P359" s="426" t="s">
        <v>1226</v>
      </c>
      <c r="Q359" s="274">
        <v>0</v>
      </c>
      <c r="R359" s="224">
        <v>0</v>
      </c>
      <c r="S359" s="223">
        <v>0</v>
      </c>
      <c r="T359" s="224">
        <v>0</v>
      </c>
      <c r="U359" s="223">
        <v>0</v>
      </c>
      <c r="V359" s="224">
        <v>0</v>
      </c>
      <c r="W359" s="222">
        <v>0</v>
      </c>
      <c r="X359" s="224">
        <v>0</v>
      </c>
      <c r="Y359" s="222">
        <v>0</v>
      </c>
      <c r="Z359" s="224">
        <v>0</v>
      </c>
      <c r="AA359" s="236">
        <f>+Y359</f>
        <v>0</v>
      </c>
      <c r="AB359" s="249" t="s">
        <v>1226</v>
      </c>
      <c r="AC359" s="222">
        <v>0</v>
      </c>
      <c r="AD359" s="259">
        <v>0</v>
      </c>
      <c r="AE359" s="181">
        <f>+AG359</f>
        <v>0</v>
      </c>
      <c r="AF359" s="426" t="s">
        <v>1226</v>
      </c>
      <c r="AG359" s="278">
        <v>0</v>
      </c>
      <c r="AH359" s="311">
        <v>0</v>
      </c>
      <c r="AI359" s="181">
        <f t="shared" si="137"/>
        <v>0</v>
      </c>
      <c r="AJ359" s="426" t="s">
        <v>1226</v>
      </c>
      <c r="AK359" s="243"/>
      <c r="AL359" s="381">
        <v>0</v>
      </c>
      <c r="AM359" s="251" t="s">
        <v>1226</v>
      </c>
      <c r="AN359" s="381">
        <f>+AP359</f>
        <v>0</v>
      </c>
      <c r="AO359" s="251" t="s">
        <v>1226</v>
      </c>
      <c r="AP359" s="437">
        <v>0</v>
      </c>
      <c r="AQ359" s="438">
        <v>0</v>
      </c>
      <c r="AR359" s="164">
        <f>+AV359</f>
        <v>0</v>
      </c>
      <c r="AS359" s="166" t="s">
        <v>1226</v>
      </c>
      <c r="AT359" s="226">
        <v>0</v>
      </c>
      <c r="AU359" s="227">
        <v>0</v>
      </c>
      <c r="AV359" s="226">
        <v>0</v>
      </c>
      <c r="AW359" s="227">
        <v>0</v>
      </c>
      <c r="AX359" s="164">
        <v>0</v>
      </c>
      <c r="AY359" s="166" t="s">
        <v>1226</v>
      </c>
      <c r="AZ359" s="164">
        <v>0</v>
      </c>
      <c r="BA359" s="166" t="s">
        <v>1226</v>
      </c>
      <c r="BB359" s="341">
        <v>0</v>
      </c>
      <c r="BC359" s="227">
        <v>0</v>
      </c>
      <c r="BD359" s="236">
        <v>0</v>
      </c>
      <c r="BE359" s="239" t="s">
        <v>1226</v>
      </c>
      <c r="BF359" s="226">
        <v>0</v>
      </c>
      <c r="BG359" s="227">
        <v>0</v>
      </c>
      <c r="BH359" s="392">
        <v>0</v>
      </c>
      <c r="BI359" s="166" t="s">
        <v>1226</v>
      </c>
      <c r="BJ359" s="392">
        <v>0</v>
      </c>
      <c r="BK359" s="166" t="s">
        <v>1226</v>
      </c>
      <c r="BL359" s="392">
        <v>0</v>
      </c>
      <c r="BM359" s="166" t="s">
        <v>1226</v>
      </c>
      <c r="BN359" s="392">
        <v>0</v>
      </c>
      <c r="BO359" s="166" t="s">
        <v>1226</v>
      </c>
      <c r="BP359" s="164"/>
      <c r="BQ359" s="166"/>
      <c r="BR359" s="164"/>
      <c r="BS359" s="166"/>
      <c r="BT359" s="244"/>
      <c r="BU359" s="245"/>
      <c r="BV359" s="246"/>
      <c r="BW359" s="245"/>
      <c r="BX359" s="245"/>
      <c r="BY359" s="245"/>
      <c r="BZ359" s="246"/>
      <c r="CA359" s="245"/>
      <c r="CB359" s="246"/>
      <c r="CC359" s="245"/>
      <c r="CD359" s="246"/>
      <c r="CE359" s="245"/>
      <c r="CF359" s="246"/>
      <c r="CG359" s="245"/>
      <c r="CH359" s="246"/>
      <c r="CI359" s="233" t="s">
        <v>50</v>
      </c>
      <c r="CM359" s="237">
        <f>MAX(I359:AJ359)</f>
        <v>0</v>
      </c>
    </row>
    <row r="360" spans="1:91" ht="16.5">
      <c r="A360" t="s">
        <v>2534</v>
      </c>
      <c r="B360" s="61" t="s">
        <v>1592</v>
      </c>
      <c r="D360" s="213" t="s">
        <v>1943</v>
      </c>
      <c r="E360" s="213" t="s">
        <v>819</v>
      </c>
      <c r="G360" s="213" t="s">
        <v>865</v>
      </c>
      <c r="H360" s="390" t="s">
        <v>2508</v>
      </c>
      <c r="I360" s="236">
        <v>0</v>
      </c>
      <c r="J360" s="239" t="s">
        <v>1226</v>
      </c>
      <c r="K360" s="185">
        <v>0</v>
      </c>
      <c r="L360" s="426" t="s">
        <v>1226</v>
      </c>
      <c r="M360" s="185">
        <v>0</v>
      </c>
      <c r="N360" s="426" t="s">
        <v>1226</v>
      </c>
      <c r="O360" s="181">
        <v>0</v>
      </c>
      <c r="P360" s="426" t="s">
        <v>1226</v>
      </c>
      <c r="Q360" s="274">
        <v>0</v>
      </c>
      <c r="R360" s="224">
        <v>0</v>
      </c>
      <c r="S360" s="223">
        <v>0</v>
      </c>
      <c r="T360" s="224">
        <v>0</v>
      </c>
      <c r="U360" s="223">
        <v>0</v>
      </c>
      <c r="V360" s="224">
        <v>0</v>
      </c>
      <c r="W360" s="222">
        <v>0</v>
      </c>
      <c r="X360" s="224">
        <v>0</v>
      </c>
      <c r="Y360" s="222">
        <v>0</v>
      </c>
      <c r="Z360" s="224">
        <v>0</v>
      </c>
      <c r="AA360" s="236">
        <f>+Y360</f>
        <v>0</v>
      </c>
      <c r="AB360" s="249" t="s">
        <v>1226</v>
      </c>
      <c r="AC360" s="222">
        <v>0</v>
      </c>
      <c r="AD360" s="259">
        <v>0</v>
      </c>
      <c r="AE360" s="181">
        <f>+AG360</f>
        <v>0</v>
      </c>
      <c r="AF360" s="426" t="s">
        <v>1226</v>
      </c>
      <c r="AG360" s="278">
        <v>0</v>
      </c>
      <c r="AH360" s="311">
        <v>0</v>
      </c>
      <c r="AI360" s="181">
        <f t="shared" si="137"/>
        <v>0</v>
      </c>
      <c r="AJ360" s="426" t="s">
        <v>1226</v>
      </c>
      <c r="AK360" s="243"/>
      <c r="AL360" s="381">
        <v>0</v>
      </c>
      <c r="AM360" s="251" t="s">
        <v>1226</v>
      </c>
      <c r="AN360" s="381">
        <f>+AP360</f>
        <v>0</v>
      </c>
      <c r="AO360" s="251" t="s">
        <v>1226</v>
      </c>
      <c r="AP360" s="437">
        <v>0</v>
      </c>
      <c r="AQ360" s="438">
        <v>0</v>
      </c>
      <c r="AR360" s="164">
        <f>+AV360</f>
        <v>0</v>
      </c>
      <c r="AS360" s="166" t="s">
        <v>1226</v>
      </c>
      <c r="AT360" s="341">
        <v>0</v>
      </c>
      <c r="AU360" s="227">
        <v>0</v>
      </c>
      <c r="AV360" s="226">
        <v>0</v>
      </c>
      <c r="AW360" s="227">
        <v>0</v>
      </c>
      <c r="AX360" s="164">
        <v>0</v>
      </c>
      <c r="AY360" s="166" t="s">
        <v>1226</v>
      </c>
      <c r="AZ360" s="164">
        <v>0</v>
      </c>
      <c r="BA360" s="166" t="s">
        <v>1226</v>
      </c>
      <c r="BB360" s="341">
        <v>0</v>
      </c>
      <c r="BC360" s="227">
        <v>0</v>
      </c>
      <c r="BD360" s="236">
        <v>0</v>
      </c>
      <c r="BE360" s="239" t="s">
        <v>1226</v>
      </c>
      <c r="BF360" s="226">
        <v>0</v>
      </c>
      <c r="BG360" s="227">
        <v>0</v>
      </c>
      <c r="BH360" s="392">
        <v>0</v>
      </c>
      <c r="BI360" s="166" t="s">
        <v>1226</v>
      </c>
      <c r="BJ360" s="392">
        <v>0</v>
      </c>
      <c r="BK360" s="166" t="s">
        <v>1226</v>
      </c>
      <c r="BL360" s="392">
        <v>0</v>
      </c>
      <c r="BM360" s="166" t="s">
        <v>1226</v>
      </c>
      <c r="BN360" s="392">
        <v>0</v>
      </c>
      <c r="BO360" s="166" t="s">
        <v>1226</v>
      </c>
      <c r="BP360" s="164"/>
      <c r="BQ360" s="166"/>
      <c r="BR360" s="164"/>
      <c r="BS360" s="166"/>
      <c r="BT360" s="244"/>
      <c r="BU360" s="245"/>
      <c r="BV360" s="246"/>
      <c r="BW360" s="245"/>
      <c r="BX360" s="245"/>
      <c r="BY360" s="245"/>
      <c r="BZ360" s="246"/>
      <c r="CA360" s="245"/>
      <c r="CB360" s="246"/>
      <c r="CC360" s="245"/>
      <c r="CD360" s="246"/>
      <c r="CE360" s="245"/>
      <c r="CF360" s="246"/>
      <c r="CG360" s="245"/>
      <c r="CH360" s="246"/>
      <c r="CI360" s="247" t="s">
        <v>150</v>
      </c>
      <c r="CM360" s="237"/>
    </row>
    <row r="361" spans="1:91" ht="16.5">
      <c r="A361" t="s">
        <v>2534</v>
      </c>
      <c r="B361" s="61" t="s">
        <v>52</v>
      </c>
      <c r="D361" s="219" t="s">
        <v>527</v>
      </c>
      <c r="E361" s="213" t="s">
        <v>819</v>
      </c>
      <c r="G361" s="213" t="s">
        <v>865</v>
      </c>
      <c r="H361" s="390" t="s">
        <v>64</v>
      </c>
      <c r="I361" s="223">
        <v>0</v>
      </c>
      <c r="J361" s="224">
        <v>0</v>
      </c>
      <c r="K361" s="185">
        <v>0</v>
      </c>
      <c r="L361" s="426" t="s">
        <v>1226</v>
      </c>
      <c r="M361" s="185">
        <v>0</v>
      </c>
      <c r="N361" s="426" t="s">
        <v>1226</v>
      </c>
      <c r="O361" s="278">
        <v>0</v>
      </c>
      <c r="P361" s="279">
        <v>0</v>
      </c>
      <c r="Q361" s="274">
        <v>0</v>
      </c>
      <c r="R361" s="224">
        <v>0</v>
      </c>
      <c r="S361" s="223">
        <v>0</v>
      </c>
      <c r="T361" s="224">
        <v>0</v>
      </c>
      <c r="U361" s="223">
        <v>0</v>
      </c>
      <c r="V361" s="224">
        <v>0</v>
      </c>
      <c r="W361" s="222">
        <v>0</v>
      </c>
      <c r="X361" s="224">
        <v>0</v>
      </c>
      <c r="Y361" s="223">
        <v>0</v>
      </c>
      <c r="Z361" s="224">
        <v>0</v>
      </c>
      <c r="AA361" s="223">
        <v>0</v>
      </c>
      <c r="AB361" s="223">
        <v>0</v>
      </c>
      <c r="AC361" s="222">
        <v>0</v>
      </c>
      <c r="AD361" s="259">
        <v>0</v>
      </c>
      <c r="AE361" s="927">
        <v>0</v>
      </c>
      <c r="AF361" s="856">
        <v>0</v>
      </c>
      <c r="AG361" s="278">
        <v>0</v>
      </c>
      <c r="AH361" s="311">
        <v>0</v>
      </c>
      <c r="AI361" s="181">
        <f t="shared" si="137"/>
        <v>0</v>
      </c>
      <c r="AJ361" s="426" t="s">
        <v>1226</v>
      </c>
      <c r="AK361" s="312"/>
      <c r="AL361" s="278">
        <v>0</v>
      </c>
      <c r="AM361" s="280">
        <v>0</v>
      </c>
      <c r="AN361" s="381">
        <f>+AP361</f>
        <v>0</v>
      </c>
      <c r="AO361" s="251" t="s">
        <v>1226</v>
      </c>
      <c r="AP361" s="437">
        <v>0</v>
      </c>
      <c r="AQ361" s="452">
        <v>0</v>
      </c>
      <c r="AR361" s="392">
        <f>+AV361</f>
        <v>0</v>
      </c>
      <c r="AS361" s="166" t="s">
        <v>1226</v>
      </c>
      <c r="AT361" s="236">
        <f>+BT361</f>
        <v>0</v>
      </c>
      <c r="AU361" s="239" t="s">
        <v>1226</v>
      </c>
      <c r="AV361" s="226">
        <v>0</v>
      </c>
      <c r="AW361" s="227">
        <v>0</v>
      </c>
      <c r="AX361" s="164">
        <v>0</v>
      </c>
      <c r="AY361" s="166" t="s">
        <v>1226</v>
      </c>
      <c r="AZ361" s="226">
        <v>0</v>
      </c>
      <c r="BA361" s="227">
        <v>0</v>
      </c>
      <c r="BB361" s="226">
        <v>0</v>
      </c>
      <c r="BC361" s="227">
        <v>0</v>
      </c>
      <c r="BD361" s="226">
        <v>0</v>
      </c>
      <c r="BE361" s="227">
        <v>0</v>
      </c>
      <c r="BF361" s="226">
        <v>0</v>
      </c>
      <c r="BG361" s="227">
        <v>0</v>
      </c>
      <c r="BH361" s="164">
        <v>0</v>
      </c>
      <c r="BI361" s="166" t="s">
        <v>1226</v>
      </c>
      <c r="BJ361" s="164">
        <v>0</v>
      </c>
      <c r="BK361" s="166" t="s">
        <v>1226</v>
      </c>
      <c r="BL361" s="164">
        <v>0</v>
      </c>
      <c r="BM361" s="166" t="s">
        <v>1226</v>
      </c>
      <c r="BN361" s="164">
        <v>0</v>
      </c>
      <c r="BO361" s="166" t="s">
        <v>1226</v>
      </c>
      <c r="BP361" s="164"/>
      <c r="BQ361" s="166"/>
      <c r="BR361" s="164"/>
      <c r="BS361" s="166"/>
      <c r="BT361" s="313"/>
      <c r="BU361" s="314"/>
      <c r="BV361" s="315"/>
      <c r="BW361" s="314"/>
      <c r="BX361" s="314"/>
      <c r="BY361" s="314"/>
      <c r="BZ361" s="315"/>
      <c r="CA361" s="314"/>
      <c r="CB361" s="315"/>
      <c r="CC361" s="314"/>
      <c r="CD361" s="315"/>
      <c r="CE361" s="314"/>
      <c r="CF361" s="315"/>
      <c r="CG361" s="314"/>
      <c r="CH361" s="315"/>
      <c r="CI361" s="233" t="s">
        <v>50</v>
      </c>
      <c r="CM361" s="237">
        <f>MAX(I361:AJ361)</f>
        <v>0</v>
      </c>
    </row>
    <row r="362" spans="1:91" ht="16.5">
      <c r="A362" t="s">
        <v>2534</v>
      </c>
      <c r="B362" s="61" t="s">
        <v>52</v>
      </c>
      <c r="D362" s="219" t="s">
        <v>527</v>
      </c>
      <c r="E362" s="213" t="s">
        <v>819</v>
      </c>
      <c r="G362" s="213" t="s">
        <v>865</v>
      </c>
      <c r="H362" s="390" t="s">
        <v>2471</v>
      </c>
      <c r="I362" s="236">
        <v>0</v>
      </c>
      <c r="J362" s="239" t="s">
        <v>1226</v>
      </c>
      <c r="K362" s="181">
        <v>0</v>
      </c>
      <c r="L362" s="426" t="s">
        <v>1226</v>
      </c>
      <c r="M362" s="185">
        <v>0</v>
      </c>
      <c r="N362" s="426" t="s">
        <v>1226</v>
      </c>
      <c r="O362" s="381">
        <v>0</v>
      </c>
      <c r="P362" s="423" t="s">
        <v>1226</v>
      </c>
      <c r="Q362" s="274">
        <v>0</v>
      </c>
      <c r="R362" s="224">
        <v>0</v>
      </c>
      <c r="S362" s="381">
        <v>0</v>
      </c>
      <c r="T362" s="423" t="s">
        <v>1226</v>
      </c>
      <c r="U362" s="222">
        <v>0</v>
      </c>
      <c r="V362" s="224">
        <v>0</v>
      </c>
      <c r="W362" s="222">
        <v>0</v>
      </c>
      <c r="X362" s="224">
        <v>0</v>
      </c>
      <c r="Y362" s="222">
        <v>0</v>
      </c>
      <c r="Z362" s="224">
        <v>0</v>
      </c>
      <c r="AA362" s="223">
        <v>0</v>
      </c>
      <c r="AB362" s="224">
        <v>0</v>
      </c>
      <c r="AC362" s="222">
        <v>0</v>
      </c>
      <c r="AD362" s="259">
        <v>0</v>
      </c>
      <c r="AE362" s="181">
        <f>+AG362</f>
        <v>0</v>
      </c>
      <c r="AF362" s="426" t="s">
        <v>1226</v>
      </c>
      <c r="AG362" s="278">
        <v>0</v>
      </c>
      <c r="AH362" s="311">
        <v>0</v>
      </c>
      <c r="AI362" s="181">
        <f t="shared" si="137"/>
        <v>0</v>
      </c>
      <c r="AJ362" s="426" t="s">
        <v>1226</v>
      </c>
      <c r="AK362" s="312"/>
      <c r="AL362" s="381">
        <v>0</v>
      </c>
      <c r="AM362" s="251" t="s">
        <v>1226</v>
      </c>
      <c r="AN362" s="381">
        <v>0</v>
      </c>
      <c r="AO362" s="251" t="s">
        <v>1226</v>
      </c>
      <c r="AP362" s="491">
        <v>0</v>
      </c>
      <c r="AQ362" s="492" t="s">
        <v>1226</v>
      </c>
      <c r="AR362" s="252">
        <v>0</v>
      </c>
      <c r="AS362" s="423" t="s">
        <v>1226</v>
      </c>
      <c r="AT362" s="252">
        <v>0</v>
      </c>
      <c r="AU362" s="423" t="s">
        <v>1226</v>
      </c>
      <c r="AV362" s="226">
        <v>0</v>
      </c>
      <c r="AW362" s="227">
        <v>0</v>
      </c>
      <c r="AX362" s="164">
        <v>0</v>
      </c>
      <c r="AY362" s="166" t="s">
        <v>1226</v>
      </c>
      <c r="AZ362" s="164">
        <v>0</v>
      </c>
      <c r="BA362" s="166" t="s">
        <v>1226</v>
      </c>
      <c r="BB362" s="226">
        <v>0</v>
      </c>
      <c r="BC362" s="227">
        <v>0</v>
      </c>
      <c r="BD362" s="236">
        <v>0</v>
      </c>
      <c r="BE362" s="239" t="s">
        <v>1226</v>
      </c>
      <c r="BF362" s="226">
        <v>0</v>
      </c>
      <c r="BG362" s="227">
        <v>0</v>
      </c>
      <c r="BH362" s="392">
        <v>0</v>
      </c>
      <c r="BI362" s="166" t="s">
        <v>1226</v>
      </c>
      <c r="BJ362" s="392">
        <v>0</v>
      </c>
      <c r="BK362" s="166" t="s">
        <v>1226</v>
      </c>
      <c r="BL362" s="392">
        <v>0</v>
      </c>
      <c r="BM362" s="166" t="s">
        <v>1226</v>
      </c>
      <c r="BN362" s="392">
        <v>0</v>
      </c>
      <c r="BO362" s="166" t="s">
        <v>1226</v>
      </c>
      <c r="BP362" s="164">
        <v>0</v>
      </c>
      <c r="BQ362" s="166" t="s">
        <v>1226</v>
      </c>
      <c r="BR362" s="164">
        <v>0</v>
      </c>
      <c r="BS362" s="166" t="s">
        <v>1226</v>
      </c>
      <c r="BT362" s="313"/>
      <c r="BU362" s="314"/>
      <c r="BV362" s="315"/>
      <c r="BW362" s="314"/>
      <c r="BX362" s="314"/>
      <c r="BY362" s="314"/>
      <c r="BZ362" s="315"/>
      <c r="CA362" s="314"/>
      <c r="CB362" s="315"/>
      <c r="CC362" s="314"/>
      <c r="CD362" s="315"/>
      <c r="CE362" s="314"/>
      <c r="CF362" s="315"/>
      <c r="CG362" s="314"/>
      <c r="CH362" s="315"/>
      <c r="CI362" s="103" t="s">
        <v>1920</v>
      </c>
      <c r="CM362" s="237"/>
    </row>
    <row r="363" spans="1:91" ht="16.5">
      <c r="A363" t="s">
        <v>2534</v>
      </c>
      <c r="B363" s="61" t="s">
        <v>1592</v>
      </c>
      <c r="D363" s="219" t="s">
        <v>527</v>
      </c>
      <c r="E363" s="213" t="s">
        <v>819</v>
      </c>
      <c r="G363" s="213" t="s">
        <v>865</v>
      </c>
      <c r="H363" s="390" t="s">
        <v>2472</v>
      </c>
      <c r="I363" s="236">
        <v>0</v>
      </c>
      <c r="J363" s="239" t="s">
        <v>1226</v>
      </c>
      <c r="K363" s="181">
        <v>0</v>
      </c>
      <c r="L363" s="426" t="s">
        <v>1226</v>
      </c>
      <c r="M363" s="185">
        <v>0</v>
      </c>
      <c r="N363" s="426" t="s">
        <v>1226</v>
      </c>
      <c r="O363" s="381">
        <v>0</v>
      </c>
      <c r="P363" s="423" t="s">
        <v>1226</v>
      </c>
      <c r="Q363" s="274">
        <v>0</v>
      </c>
      <c r="R363" s="224">
        <v>0</v>
      </c>
      <c r="S363" s="381">
        <v>0</v>
      </c>
      <c r="T363" s="423" t="s">
        <v>1226</v>
      </c>
      <c r="U363" s="222">
        <v>0</v>
      </c>
      <c r="V363" s="224">
        <v>0</v>
      </c>
      <c r="W363" s="222">
        <v>0</v>
      </c>
      <c r="X363" s="224">
        <v>0</v>
      </c>
      <c r="Y363" s="222">
        <v>0</v>
      </c>
      <c r="Z363" s="224">
        <v>0</v>
      </c>
      <c r="AA363" s="223">
        <v>0</v>
      </c>
      <c r="AB363" s="224">
        <v>0</v>
      </c>
      <c r="AC363" s="222">
        <v>0</v>
      </c>
      <c r="AD363" s="259">
        <v>0</v>
      </c>
      <c r="AE363" s="181">
        <f>+AG363</f>
        <v>0</v>
      </c>
      <c r="AF363" s="426" t="s">
        <v>1226</v>
      </c>
      <c r="AG363" s="278">
        <v>0</v>
      </c>
      <c r="AH363" s="311">
        <v>0</v>
      </c>
      <c r="AI363" s="181">
        <f t="shared" si="137"/>
        <v>0</v>
      </c>
      <c r="AJ363" s="426" t="s">
        <v>1226</v>
      </c>
      <c r="AK363" s="312"/>
      <c r="AL363" s="381">
        <v>0</v>
      </c>
      <c r="AM363" s="251" t="s">
        <v>1226</v>
      </c>
      <c r="AN363" s="381">
        <v>0</v>
      </c>
      <c r="AO363" s="251" t="s">
        <v>1226</v>
      </c>
      <c r="AP363" s="491">
        <v>0</v>
      </c>
      <c r="AQ363" s="492" t="s">
        <v>1226</v>
      </c>
      <c r="AR363" s="252">
        <v>0</v>
      </c>
      <c r="AS363" s="423" t="s">
        <v>1226</v>
      </c>
      <c r="AT363" s="252">
        <v>0</v>
      </c>
      <c r="AU363" s="423" t="s">
        <v>1226</v>
      </c>
      <c r="AV363" s="226">
        <v>0</v>
      </c>
      <c r="AW363" s="227">
        <v>0</v>
      </c>
      <c r="AX363" s="164">
        <v>0</v>
      </c>
      <c r="AY363" s="166" t="s">
        <v>1226</v>
      </c>
      <c r="AZ363" s="164">
        <v>0</v>
      </c>
      <c r="BA363" s="166" t="s">
        <v>1226</v>
      </c>
      <c r="BB363" s="226">
        <v>0</v>
      </c>
      <c r="BC363" s="227">
        <v>0</v>
      </c>
      <c r="BD363" s="236">
        <v>0</v>
      </c>
      <c r="BE363" s="239" t="s">
        <v>1226</v>
      </c>
      <c r="BF363" s="226">
        <v>0</v>
      </c>
      <c r="BG363" s="227">
        <v>0</v>
      </c>
      <c r="BH363" s="392">
        <v>0</v>
      </c>
      <c r="BI363" s="166" t="s">
        <v>1226</v>
      </c>
      <c r="BJ363" s="392">
        <v>0</v>
      </c>
      <c r="BK363" s="166" t="s">
        <v>1226</v>
      </c>
      <c r="BL363" s="392">
        <v>0</v>
      </c>
      <c r="BM363" s="166" t="s">
        <v>1226</v>
      </c>
      <c r="BN363" s="392">
        <v>0</v>
      </c>
      <c r="BO363" s="166" t="s">
        <v>1226</v>
      </c>
      <c r="BP363" s="164">
        <v>0</v>
      </c>
      <c r="BQ363" s="166" t="s">
        <v>1226</v>
      </c>
      <c r="BR363" s="164">
        <v>0</v>
      </c>
      <c r="BS363" s="166" t="s">
        <v>1226</v>
      </c>
      <c r="BT363" s="313"/>
      <c r="BU363" s="314"/>
      <c r="BV363" s="315"/>
      <c r="BW363" s="314"/>
      <c r="BX363" s="314"/>
      <c r="BY363" s="314"/>
      <c r="BZ363" s="315"/>
      <c r="CA363" s="314"/>
      <c r="CB363" s="315"/>
      <c r="CC363" s="314"/>
      <c r="CD363" s="315"/>
      <c r="CE363" s="314"/>
      <c r="CF363" s="315"/>
      <c r="CG363" s="314"/>
      <c r="CH363" s="315"/>
      <c r="CI363" s="247" t="s">
        <v>150</v>
      </c>
      <c r="CM363" s="237"/>
    </row>
    <row r="364" spans="1:91" ht="16.5">
      <c r="A364" t="s">
        <v>2534</v>
      </c>
      <c r="B364" s="61" t="s">
        <v>1592</v>
      </c>
      <c r="D364" s="219" t="s">
        <v>527</v>
      </c>
      <c r="E364" s="213" t="s">
        <v>819</v>
      </c>
      <c r="G364" s="213" t="s">
        <v>865</v>
      </c>
      <c r="H364" s="390" t="s">
        <v>2473</v>
      </c>
      <c r="I364" s="236">
        <v>0</v>
      </c>
      <c r="J364" s="239" t="s">
        <v>1226</v>
      </c>
      <c r="K364" s="185">
        <v>0</v>
      </c>
      <c r="L364" s="426" t="s">
        <v>1226</v>
      </c>
      <c r="M364" s="185">
        <v>0</v>
      </c>
      <c r="N364" s="426" t="s">
        <v>1226</v>
      </c>
      <c r="O364" s="252">
        <v>0</v>
      </c>
      <c r="P364" s="423" t="s">
        <v>1226</v>
      </c>
      <c r="Q364" s="274">
        <v>0</v>
      </c>
      <c r="R364" s="224">
        <v>0</v>
      </c>
      <c r="S364" s="252">
        <v>0</v>
      </c>
      <c r="T364" s="423" t="s">
        <v>1226</v>
      </c>
      <c r="U364" s="223">
        <v>0</v>
      </c>
      <c r="V364" s="224">
        <v>0</v>
      </c>
      <c r="W364" s="223">
        <v>0</v>
      </c>
      <c r="X364" s="224">
        <v>0</v>
      </c>
      <c r="Y364" s="223">
        <v>0</v>
      </c>
      <c r="Z364" s="224">
        <v>0</v>
      </c>
      <c r="AA364" s="223">
        <v>0</v>
      </c>
      <c r="AB364" s="224">
        <v>0</v>
      </c>
      <c r="AC364" s="223">
        <v>0</v>
      </c>
      <c r="AD364" s="259">
        <v>0</v>
      </c>
      <c r="AE364" s="181">
        <f>+AG364</f>
        <v>0</v>
      </c>
      <c r="AF364" s="426" t="s">
        <v>1226</v>
      </c>
      <c r="AG364" s="278">
        <v>0</v>
      </c>
      <c r="AH364" s="311">
        <v>0</v>
      </c>
      <c r="AI364" s="181">
        <f t="shared" si="137"/>
        <v>0</v>
      </c>
      <c r="AJ364" s="426" t="s">
        <v>1226</v>
      </c>
      <c r="AK364" s="312"/>
      <c r="AL364" s="381">
        <v>0</v>
      </c>
      <c r="AM364" s="251" t="s">
        <v>1226</v>
      </c>
      <c r="AN364" s="381">
        <v>0</v>
      </c>
      <c r="AO364" s="251" t="s">
        <v>1226</v>
      </c>
      <c r="AP364" s="491">
        <v>0</v>
      </c>
      <c r="AQ364" s="492" t="s">
        <v>1226</v>
      </c>
      <c r="AR364" s="252">
        <v>0</v>
      </c>
      <c r="AS364" s="423" t="s">
        <v>1226</v>
      </c>
      <c r="AT364" s="252">
        <v>0</v>
      </c>
      <c r="AU364" s="423" t="s">
        <v>1226</v>
      </c>
      <c r="AV364" s="226">
        <v>0</v>
      </c>
      <c r="AW364" s="227">
        <v>0</v>
      </c>
      <c r="AX364" s="164">
        <v>0</v>
      </c>
      <c r="AY364" s="166" t="s">
        <v>1226</v>
      </c>
      <c r="AZ364" s="164">
        <v>0</v>
      </c>
      <c r="BA364" s="166" t="s">
        <v>1226</v>
      </c>
      <c r="BB364" s="226">
        <v>0</v>
      </c>
      <c r="BC364" s="227">
        <v>0</v>
      </c>
      <c r="BD364" s="236">
        <v>0</v>
      </c>
      <c r="BE364" s="239" t="s">
        <v>1226</v>
      </c>
      <c r="BF364" s="226">
        <v>0</v>
      </c>
      <c r="BG364" s="227">
        <v>0</v>
      </c>
      <c r="BH364" s="392">
        <v>0</v>
      </c>
      <c r="BI364" s="166" t="s">
        <v>1226</v>
      </c>
      <c r="BJ364" s="392">
        <v>0</v>
      </c>
      <c r="BK364" s="166" t="s">
        <v>1226</v>
      </c>
      <c r="BL364" s="392">
        <v>0</v>
      </c>
      <c r="BM364" s="166" t="s">
        <v>1226</v>
      </c>
      <c r="BN364" s="392">
        <v>0</v>
      </c>
      <c r="BO364" s="166" t="s">
        <v>1226</v>
      </c>
      <c r="BP364" s="226">
        <v>0</v>
      </c>
      <c r="BQ364" s="227">
        <v>0</v>
      </c>
      <c r="BR364" s="164">
        <v>0</v>
      </c>
      <c r="BS364" s="166" t="s">
        <v>1226</v>
      </c>
      <c r="BT364" s="313"/>
      <c r="BU364" s="314"/>
      <c r="BV364" s="315"/>
      <c r="BW364" s="314"/>
      <c r="BX364" s="314"/>
      <c r="BY364" s="314"/>
      <c r="BZ364" s="315"/>
      <c r="CA364" s="314"/>
      <c r="CB364" s="315"/>
      <c r="CC364" s="314"/>
      <c r="CD364" s="315"/>
      <c r="CE364" s="314"/>
      <c r="CF364" s="315"/>
      <c r="CG364" s="314"/>
      <c r="CH364" s="315"/>
      <c r="CI364" s="247" t="s">
        <v>150</v>
      </c>
      <c r="CM364" s="237"/>
    </row>
    <row r="365" spans="1:91" ht="16.5">
      <c r="A365" t="s">
        <v>2534</v>
      </c>
      <c r="B365" s="213">
        <v>10050</v>
      </c>
      <c r="D365" s="219" t="s">
        <v>527</v>
      </c>
      <c r="E365" s="213" t="s">
        <v>819</v>
      </c>
      <c r="G365" s="219" t="s">
        <v>865</v>
      </c>
      <c r="H365" s="390" t="s">
        <v>1947</v>
      </c>
      <c r="I365" s="392">
        <f t="shared" ref="I365:P365" si="138">+K365</f>
        <v>2</v>
      </c>
      <c r="J365" s="166">
        <f t="shared" si="138"/>
        <v>2</v>
      </c>
      <c r="K365" s="392">
        <f t="shared" si="138"/>
        <v>2</v>
      </c>
      <c r="L365" s="166">
        <f t="shared" si="138"/>
        <v>2</v>
      </c>
      <c r="M365" s="392">
        <f t="shared" si="138"/>
        <v>2</v>
      </c>
      <c r="N365" s="166">
        <f t="shared" si="138"/>
        <v>2</v>
      </c>
      <c r="O365" s="392">
        <f t="shared" si="138"/>
        <v>2</v>
      </c>
      <c r="P365" s="166">
        <f t="shared" si="138"/>
        <v>2</v>
      </c>
      <c r="Q365" s="222">
        <v>2</v>
      </c>
      <c r="R365" s="259">
        <v>2</v>
      </c>
      <c r="S365" s="392">
        <f>+U365</f>
        <v>2</v>
      </c>
      <c r="T365" s="166">
        <f>+V365</f>
        <v>2</v>
      </c>
      <c r="U365" s="223">
        <v>2</v>
      </c>
      <c r="V365" s="224">
        <v>2</v>
      </c>
      <c r="W365" s="222">
        <v>2</v>
      </c>
      <c r="X365" s="224">
        <v>2</v>
      </c>
      <c r="Y365" s="222">
        <v>2</v>
      </c>
      <c r="Z365" s="224">
        <v>2</v>
      </c>
      <c r="AA365" s="164">
        <v>2</v>
      </c>
      <c r="AB365" s="166" t="s">
        <v>1226</v>
      </c>
      <c r="AC365" s="222">
        <v>1</v>
      </c>
      <c r="AD365" s="259">
        <v>0</v>
      </c>
      <c r="AE365" s="238">
        <f>+AC365</f>
        <v>1</v>
      </c>
      <c r="AF365" s="239" t="s">
        <v>1226</v>
      </c>
      <c r="AG365" s="223">
        <v>1</v>
      </c>
      <c r="AH365" s="259">
        <v>0</v>
      </c>
      <c r="AI365" s="381">
        <f t="shared" si="137"/>
        <v>1</v>
      </c>
      <c r="AJ365" s="423" t="s">
        <v>1226</v>
      </c>
      <c r="AK365" s="261">
        <v>41963</v>
      </c>
      <c r="AL365" s="222">
        <v>0</v>
      </c>
      <c r="AM365" s="239" t="s">
        <v>1226</v>
      </c>
      <c r="AN365" s="392">
        <v>0</v>
      </c>
      <c r="AO365" s="166" t="s">
        <v>1226</v>
      </c>
      <c r="AP365" s="236">
        <v>0</v>
      </c>
      <c r="AQ365" s="239" t="s">
        <v>1226</v>
      </c>
      <c r="AR365" s="238">
        <v>0</v>
      </c>
      <c r="AS365" s="239" t="s">
        <v>1226</v>
      </c>
      <c r="AT365" s="238">
        <v>0</v>
      </c>
      <c r="AU365" s="239" t="s">
        <v>1226</v>
      </c>
      <c r="AV365" s="226">
        <v>0</v>
      </c>
      <c r="AW365" s="227">
        <v>0</v>
      </c>
      <c r="AX365" s="238">
        <v>0</v>
      </c>
      <c r="AY365" s="239" t="s">
        <v>1226</v>
      </c>
      <c r="AZ365" s="226">
        <v>0</v>
      </c>
      <c r="BA365" s="227">
        <v>0</v>
      </c>
      <c r="BB365" s="226">
        <v>0</v>
      </c>
      <c r="BC365" s="227">
        <v>0</v>
      </c>
      <c r="BD365" s="226">
        <v>0</v>
      </c>
      <c r="BE365" s="227">
        <v>0</v>
      </c>
      <c r="BF365" s="226">
        <v>0</v>
      </c>
      <c r="BG365" s="226">
        <v>0</v>
      </c>
      <c r="BH365" s="392">
        <v>0</v>
      </c>
      <c r="BI365" s="166" t="s">
        <v>1226</v>
      </c>
      <c r="BJ365" s="238">
        <v>0</v>
      </c>
      <c r="BK365" s="239" t="s">
        <v>1226</v>
      </c>
      <c r="BL365" s="392">
        <v>0</v>
      </c>
      <c r="BM365" s="166" t="s">
        <v>1226</v>
      </c>
      <c r="BN365" s="392">
        <v>0</v>
      </c>
      <c r="BO365" s="166" t="s">
        <v>1226</v>
      </c>
      <c r="BP365" s="164"/>
      <c r="BQ365" s="166"/>
      <c r="BR365" s="164"/>
      <c r="BS365" s="166"/>
      <c r="BT365" s="262"/>
      <c r="BU365" s="245"/>
      <c r="BV365" s="246"/>
      <c r="BW365" s="245"/>
      <c r="BX365" s="245"/>
      <c r="BY365" s="245"/>
      <c r="BZ365" s="246"/>
      <c r="CA365" s="245"/>
      <c r="CB365" s="246"/>
      <c r="CC365" s="245"/>
      <c r="CD365" s="246"/>
      <c r="CE365" s="245"/>
      <c r="CF365" s="246"/>
      <c r="CG365" s="245"/>
      <c r="CH365" s="246"/>
      <c r="CI365" s="247" t="s">
        <v>530</v>
      </c>
      <c r="CJ365" s="234" t="s">
        <v>529</v>
      </c>
      <c r="CM365" s="237">
        <f>MAX(I365:AJ365)</f>
        <v>2</v>
      </c>
    </row>
    <row r="366" spans="1:91" ht="16.5">
      <c r="A366" t="s">
        <v>2534</v>
      </c>
      <c r="B366" s="61" t="s">
        <v>52</v>
      </c>
      <c r="D366" s="219" t="s">
        <v>527</v>
      </c>
      <c r="E366" s="213" t="s">
        <v>819</v>
      </c>
      <c r="G366" s="219" t="s">
        <v>865</v>
      </c>
      <c r="H366" s="390" t="s">
        <v>1948</v>
      </c>
      <c r="I366" s="238">
        <v>0</v>
      </c>
      <c r="J366" s="239" t="s">
        <v>1226</v>
      </c>
      <c r="K366" s="238">
        <f>+I366</f>
        <v>0</v>
      </c>
      <c r="L366" s="239" t="s">
        <v>1226</v>
      </c>
      <c r="M366" s="392">
        <f>+K366</f>
        <v>0</v>
      </c>
      <c r="N366" s="166" t="s">
        <v>1226</v>
      </c>
      <c r="O366" s="238">
        <f>+M366</f>
        <v>0</v>
      </c>
      <c r="P366" s="239" t="s">
        <v>1226</v>
      </c>
      <c r="Q366" s="222">
        <v>0</v>
      </c>
      <c r="R366" s="224">
        <v>0</v>
      </c>
      <c r="S366" s="222">
        <v>0</v>
      </c>
      <c r="T366" s="224">
        <v>0</v>
      </c>
      <c r="U366" s="223">
        <v>0</v>
      </c>
      <c r="V366" s="224">
        <v>0</v>
      </c>
      <c r="W366" s="222">
        <v>0</v>
      </c>
      <c r="X366" s="224">
        <v>0</v>
      </c>
      <c r="Y366" s="307">
        <v>0</v>
      </c>
      <c r="Z366" s="224">
        <v>0</v>
      </c>
      <c r="AA366" s="236">
        <f>+AC366</f>
        <v>0</v>
      </c>
      <c r="AB366" s="239" t="s">
        <v>1226</v>
      </c>
      <c r="AC366" s="222">
        <v>0</v>
      </c>
      <c r="AD366" s="259">
        <v>0</v>
      </c>
      <c r="AE366" s="238">
        <f>+AC366</f>
        <v>0</v>
      </c>
      <c r="AF366" s="239" t="s">
        <v>1226</v>
      </c>
      <c r="AG366" s="223">
        <v>0</v>
      </c>
      <c r="AH366" s="259">
        <v>0</v>
      </c>
      <c r="AI366" s="381">
        <v>0</v>
      </c>
      <c r="AJ366" s="423" t="s">
        <v>1226</v>
      </c>
      <c r="AK366" s="261"/>
      <c r="AL366" s="222">
        <v>0</v>
      </c>
      <c r="AM366" s="239" t="s">
        <v>1226</v>
      </c>
      <c r="AN366" s="392">
        <v>0</v>
      </c>
      <c r="AO366" s="166" t="s">
        <v>1226</v>
      </c>
      <c r="AP366" s="236">
        <v>0</v>
      </c>
      <c r="AQ366" s="239" t="s">
        <v>1226</v>
      </c>
      <c r="AR366" s="238">
        <v>0</v>
      </c>
      <c r="AS366" s="239" t="s">
        <v>1226</v>
      </c>
      <c r="AT366" s="238">
        <v>0</v>
      </c>
      <c r="AU366" s="239" t="s">
        <v>1226</v>
      </c>
      <c r="AV366" s="226">
        <v>0</v>
      </c>
      <c r="AW366" s="227">
        <v>0</v>
      </c>
      <c r="AX366" s="238">
        <v>0</v>
      </c>
      <c r="AY366" s="239" t="s">
        <v>1226</v>
      </c>
      <c r="AZ366" s="164">
        <v>0</v>
      </c>
      <c r="BA366" s="166" t="s">
        <v>1226</v>
      </c>
      <c r="BB366" s="226">
        <v>0</v>
      </c>
      <c r="BC366" s="226">
        <v>0</v>
      </c>
      <c r="BD366" s="238">
        <f>+BF366</f>
        <v>0</v>
      </c>
      <c r="BE366" s="239" t="s">
        <v>1226</v>
      </c>
      <c r="BF366" s="226">
        <v>0</v>
      </c>
      <c r="BG366" s="226">
        <v>0</v>
      </c>
      <c r="BH366" s="392">
        <v>0</v>
      </c>
      <c r="BI366" s="166" t="s">
        <v>1226</v>
      </c>
      <c r="BJ366" s="238">
        <v>0</v>
      </c>
      <c r="BK366" s="239" t="s">
        <v>1226</v>
      </c>
      <c r="BL366" s="392">
        <v>0</v>
      </c>
      <c r="BM366" s="166" t="s">
        <v>1226</v>
      </c>
      <c r="BN366" s="392">
        <v>0</v>
      </c>
      <c r="BO366" s="166" t="s">
        <v>1226</v>
      </c>
      <c r="BP366" s="164"/>
      <c r="BQ366" s="166"/>
      <c r="BR366" s="164"/>
      <c r="BS366" s="166"/>
      <c r="BT366" s="262"/>
      <c r="BU366" s="245"/>
      <c r="BV366" s="246"/>
      <c r="BW366" s="245"/>
      <c r="BX366" s="245"/>
      <c r="BY366" s="245"/>
      <c r="BZ366" s="246"/>
      <c r="CA366" s="245"/>
      <c r="CB366" s="246"/>
      <c r="CC366" s="245"/>
      <c r="CD366" s="246"/>
      <c r="CE366" s="245"/>
      <c r="CF366" s="246"/>
      <c r="CG366" s="245"/>
      <c r="CH366" s="246"/>
      <c r="CI366" s="233" t="s">
        <v>50</v>
      </c>
      <c r="CM366" s="237">
        <f>MAX(I366:AJ366)</f>
        <v>0</v>
      </c>
    </row>
    <row r="367" spans="1:91" ht="16.5">
      <c r="A367" t="s">
        <v>2534</v>
      </c>
      <c r="B367" s="61" t="s">
        <v>52</v>
      </c>
      <c r="D367" s="71" t="s">
        <v>527</v>
      </c>
      <c r="E367" s="213" t="s">
        <v>819</v>
      </c>
      <c r="G367" s="219" t="s">
        <v>865</v>
      </c>
      <c r="H367" s="390" t="s">
        <v>1949</v>
      </c>
      <c r="I367" s="238">
        <v>0</v>
      </c>
      <c r="J367" s="239" t="s">
        <v>1226</v>
      </c>
      <c r="K367" s="238">
        <f>+I367</f>
        <v>0</v>
      </c>
      <c r="L367" s="239" t="s">
        <v>1226</v>
      </c>
      <c r="M367" s="392">
        <f>+K367</f>
        <v>0</v>
      </c>
      <c r="N367" s="166" t="s">
        <v>1226</v>
      </c>
      <c r="O367" s="238">
        <f>+M367</f>
        <v>0</v>
      </c>
      <c r="P367" s="239" t="s">
        <v>1226</v>
      </c>
      <c r="Q367" s="222">
        <v>0</v>
      </c>
      <c r="R367" s="224">
        <v>0</v>
      </c>
      <c r="S367" s="222">
        <v>0</v>
      </c>
      <c r="T367" s="224">
        <v>0</v>
      </c>
      <c r="U367" s="223">
        <v>0</v>
      </c>
      <c r="V367" s="224">
        <v>0</v>
      </c>
      <c r="W367" s="222">
        <v>0</v>
      </c>
      <c r="X367" s="224">
        <v>0</v>
      </c>
      <c r="Y367" s="307">
        <v>0</v>
      </c>
      <c r="Z367" s="224">
        <v>0</v>
      </c>
      <c r="AA367" s="236">
        <f>+AC367</f>
        <v>0</v>
      </c>
      <c r="AB367" s="239" t="s">
        <v>1226</v>
      </c>
      <c r="AC367" s="222">
        <v>0</v>
      </c>
      <c r="AD367" s="259">
        <v>0</v>
      </c>
      <c r="AE367" s="238">
        <f>+AC367</f>
        <v>0</v>
      </c>
      <c r="AF367" s="239" t="s">
        <v>1226</v>
      </c>
      <c r="AG367" s="223">
        <v>0</v>
      </c>
      <c r="AH367" s="259">
        <v>0</v>
      </c>
      <c r="AI367" s="381">
        <v>0</v>
      </c>
      <c r="AJ367" s="423" t="s">
        <v>1226</v>
      </c>
      <c r="AK367" s="261"/>
      <c r="AL367" s="222">
        <v>0</v>
      </c>
      <c r="AM367" s="239" t="s">
        <v>1226</v>
      </c>
      <c r="AN367" s="392">
        <v>0</v>
      </c>
      <c r="AO367" s="166" t="s">
        <v>1226</v>
      </c>
      <c r="AP367" s="236">
        <v>0</v>
      </c>
      <c r="AQ367" s="239" t="s">
        <v>1226</v>
      </c>
      <c r="AR367" s="238">
        <v>0</v>
      </c>
      <c r="AS367" s="239" t="s">
        <v>1226</v>
      </c>
      <c r="AT367" s="238">
        <v>0</v>
      </c>
      <c r="AU367" s="239" t="s">
        <v>1226</v>
      </c>
      <c r="AV367" s="226">
        <v>0</v>
      </c>
      <c r="AW367" s="227">
        <v>0</v>
      </c>
      <c r="AX367" s="238">
        <v>0</v>
      </c>
      <c r="AY367" s="239" t="s">
        <v>1226</v>
      </c>
      <c r="AZ367" s="164">
        <v>0</v>
      </c>
      <c r="BA367" s="166" t="s">
        <v>1226</v>
      </c>
      <c r="BB367" s="226">
        <v>0</v>
      </c>
      <c r="BC367" s="226">
        <v>0</v>
      </c>
      <c r="BD367" s="238">
        <f>+BF367</f>
        <v>0</v>
      </c>
      <c r="BE367" s="239" t="s">
        <v>1226</v>
      </c>
      <c r="BF367" s="226">
        <v>0</v>
      </c>
      <c r="BG367" s="226">
        <v>0</v>
      </c>
      <c r="BH367" s="392">
        <v>0</v>
      </c>
      <c r="BI367" s="166" t="s">
        <v>1226</v>
      </c>
      <c r="BJ367" s="238">
        <v>0</v>
      </c>
      <c r="BK367" s="239" t="s">
        <v>1226</v>
      </c>
      <c r="BL367" s="392">
        <v>0</v>
      </c>
      <c r="BM367" s="166" t="s">
        <v>1226</v>
      </c>
      <c r="BN367" s="392">
        <v>0</v>
      </c>
      <c r="BO367" s="166" t="s">
        <v>1226</v>
      </c>
      <c r="BP367" s="164"/>
      <c r="BQ367" s="166"/>
      <c r="BR367" s="164"/>
      <c r="BS367" s="166"/>
      <c r="BT367" s="262"/>
      <c r="BU367" s="245"/>
      <c r="BV367" s="246"/>
      <c r="BW367" s="245"/>
      <c r="BX367" s="245"/>
      <c r="BY367" s="245"/>
      <c r="BZ367" s="246"/>
      <c r="CA367" s="245"/>
      <c r="CB367" s="246"/>
      <c r="CC367" s="245"/>
      <c r="CD367" s="246"/>
      <c r="CE367" s="245"/>
      <c r="CF367" s="246"/>
      <c r="CG367" s="245"/>
      <c r="CH367" s="246"/>
      <c r="CI367" s="233" t="s">
        <v>50</v>
      </c>
      <c r="CM367" s="237">
        <f>MAX(I367:AJ367)</f>
        <v>0</v>
      </c>
    </row>
    <row r="368" spans="1:91" ht="16.5">
      <c r="A368" t="s">
        <v>2534</v>
      </c>
      <c r="B368" s="213">
        <v>0</v>
      </c>
      <c r="D368" s="213" t="s">
        <v>2107</v>
      </c>
      <c r="E368" s="213" t="s">
        <v>871</v>
      </c>
      <c r="G368" s="213" t="s">
        <v>865</v>
      </c>
      <c r="H368" s="390" t="s">
        <v>1105</v>
      </c>
      <c r="I368" s="223">
        <v>0</v>
      </c>
      <c r="J368" s="224">
        <v>0</v>
      </c>
      <c r="K368" s="223">
        <v>0</v>
      </c>
      <c r="L368" s="224">
        <v>0</v>
      </c>
      <c r="M368" s="185">
        <v>0</v>
      </c>
      <c r="N368" s="426" t="s">
        <v>1226</v>
      </c>
      <c r="O368" s="223">
        <v>1</v>
      </c>
      <c r="P368" s="224">
        <v>0</v>
      </c>
      <c r="Q368" s="185">
        <v>0</v>
      </c>
      <c r="R368" s="426" t="s">
        <v>1226</v>
      </c>
      <c r="S368" s="181">
        <f>+Q368</f>
        <v>0</v>
      </c>
      <c r="T368" s="426" t="s">
        <v>1226</v>
      </c>
      <c r="U368" s="223">
        <v>0</v>
      </c>
      <c r="V368" s="224">
        <v>0</v>
      </c>
      <c r="W368" s="223">
        <v>0</v>
      </c>
      <c r="X368" s="224">
        <v>0</v>
      </c>
      <c r="Y368" s="238">
        <f>+W368</f>
        <v>0</v>
      </c>
      <c r="Z368" s="239" t="s">
        <v>1226</v>
      </c>
      <c r="AA368" s="222">
        <v>0</v>
      </c>
      <c r="AB368" s="224">
        <v>0</v>
      </c>
      <c r="AC368" s="222">
        <v>0</v>
      </c>
      <c r="AD368" s="259">
        <v>0</v>
      </c>
      <c r="AE368" s="392">
        <f>+AC368</f>
        <v>0</v>
      </c>
      <c r="AF368" s="166" t="s">
        <v>1226</v>
      </c>
      <c r="AG368" s="164">
        <f>+AE368</f>
        <v>0</v>
      </c>
      <c r="AH368" s="166" t="s">
        <v>1226</v>
      </c>
      <c r="AI368" s="181">
        <f>+AG368</f>
        <v>0</v>
      </c>
      <c r="AJ368" s="426" t="s">
        <v>1226</v>
      </c>
      <c r="AK368" s="243"/>
      <c r="AL368" s="222">
        <v>0</v>
      </c>
      <c r="AM368" s="223">
        <v>0</v>
      </c>
      <c r="AN368" s="278">
        <v>0</v>
      </c>
      <c r="AO368" s="274">
        <v>0</v>
      </c>
      <c r="AP368" s="222">
        <v>0</v>
      </c>
      <c r="AQ368" s="224">
        <v>0</v>
      </c>
      <c r="AR368" s="392">
        <v>0</v>
      </c>
      <c r="AS368" s="166" t="s">
        <v>1226</v>
      </c>
      <c r="AT368" s="236">
        <v>0</v>
      </c>
      <c r="AU368" s="239" t="s">
        <v>1226</v>
      </c>
      <c r="AV368" s="226">
        <v>0</v>
      </c>
      <c r="AW368" s="227">
        <v>0</v>
      </c>
      <c r="AX368" s="226">
        <v>0</v>
      </c>
      <c r="AY368" s="227">
        <v>0</v>
      </c>
      <c r="AZ368" s="341">
        <v>0</v>
      </c>
      <c r="BA368" s="227">
        <v>0</v>
      </c>
      <c r="BB368" s="236">
        <v>0</v>
      </c>
      <c r="BC368" s="239" t="s">
        <v>1226</v>
      </c>
      <c r="BD368" s="341">
        <v>0</v>
      </c>
      <c r="BE368" s="227">
        <v>0</v>
      </c>
      <c r="BF368" s="226">
        <v>0</v>
      </c>
      <c r="BG368" s="226">
        <v>0</v>
      </c>
      <c r="BH368" s="392">
        <v>0</v>
      </c>
      <c r="BI368" s="166" t="s">
        <v>1226</v>
      </c>
      <c r="BJ368" s="392">
        <v>0</v>
      </c>
      <c r="BK368" s="166" t="s">
        <v>1226</v>
      </c>
      <c r="BL368" s="392">
        <v>0</v>
      </c>
      <c r="BM368" s="166" t="s">
        <v>1226</v>
      </c>
      <c r="BN368" s="392">
        <v>0</v>
      </c>
      <c r="BO368" s="166" t="s">
        <v>1226</v>
      </c>
      <c r="BP368" s="164"/>
      <c r="BQ368" s="166"/>
      <c r="BR368" s="164"/>
      <c r="BS368" s="166"/>
      <c r="BT368" s="244"/>
      <c r="BU368" s="245"/>
      <c r="BV368" s="246"/>
      <c r="BW368" s="245"/>
      <c r="BX368" s="245"/>
      <c r="BY368" s="245"/>
      <c r="BZ368" s="246"/>
      <c r="CA368" s="245"/>
      <c r="CB368" s="246"/>
      <c r="CC368" s="245"/>
      <c r="CD368" s="246"/>
      <c r="CE368" s="245"/>
      <c r="CF368" s="246"/>
      <c r="CG368" s="245"/>
      <c r="CH368" s="246"/>
      <c r="CI368" s="233" t="s">
        <v>223</v>
      </c>
      <c r="CJ368" s="235"/>
      <c r="CK368" s="235"/>
      <c r="CM368" s="237">
        <f>MAX(I368:AJ368)</f>
        <v>1</v>
      </c>
    </row>
    <row r="369" spans="1:91" ht="16.5">
      <c r="A369" t="s">
        <v>2534</v>
      </c>
      <c r="B369" s="61" t="s">
        <v>1610</v>
      </c>
      <c r="D369" s="213" t="s">
        <v>2107</v>
      </c>
      <c r="E369" t="s">
        <v>819</v>
      </c>
      <c r="F369"/>
      <c r="G369" s="213" t="s">
        <v>865</v>
      </c>
      <c r="H369" s="390" t="s">
        <v>2108</v>
      </c>
      <c r="I369" s="223">
        <v>0</v>
      </c>
      <c r="J369" s="224">
        <v>0</v>
      </c>
      <c r="K369" s="223">
        <v>0</v>
      </c>
      <c r="L369" s="224">
        <v>0</v>
      </c>
      <c r="M369" s="164">
        <f>+O369</f>
        <v>0</v>
      </c>
      <c r="N369" s="166" t="s">
        <v>1226</v>
      </c>
      <c r="O369" s="223">
        <v>0</v>
      </c>
      <c r="P369" s="224">
        <v>0</v>
      </c>
      <c r="Q369" s="164">
        <f>+S369</f>
        <v>0</v>
      </c>
      <c r="R369" s="166" t="s">
        <v>1226</v>
      </c>
      <c r="S369" s="392">
        <f>+U369</f>
        <v>0</v>
      </c>
      <c r="T369" s="166" t="s">
        <v>1226</v>
      </c>
      <c r="U369" s="223">
        <v>0</v>
      </c>
      <c r="V369" s="224">
        <v>0</v>
      </c>
      <c r="W369" s="223">
        <v>0</v>
      </c>
      <c r="X369" s="224">
        <v>0</v>
      </c>
      <c r="Y369" s="392">
        <f>+AA369</f>
        <v>0</v>
      </c>
      <c r="Z369" s="166" t="s">
        <v>1226</v>
      </c>
      <c r="AA369" s="222">
        <v>0</v>
      </c>
      <c r="AB369" s="224">
        <v>0</v>
      </c>
      <c r="AC369" s="223">
        <v>0</v>
      </c>
      <c r="AD369" s="259">
        <v>0</v>
      </c>
      <c r="AE369" s="181">
        <v>0</v>
      </c>
      <c r="AF369" s="426" t="s">
        <v>1226</v>
      </c>
      <c r="AG369" s="185">
        <v>0</v>
      </c>
      <c r="AH369" s="426" t="s">
        <v>1226</v>
      </c>
      <c r="AI369" s="185">
        <v>0</v>
      </c>
      <c r="AJ369" s="426" t="s">
        <v>1226</v>
      </c>
      <c r="AK369" s="243"/>
      <c r="AL369" s="222">
        <v>0</v>
      </c>
      <c r="AM369" s="224">
        <v>0</v>
      </c>
      <c r="AN369" s="222">
        <v>0</v>
      </c>
      <c r="AO369" s="224">
        <v>0</v>
      </c>
      <c r="AP369" s="223">
        <v>0</v>
      </c>
      <c r="AQ369" s="224">
        <v>0</v>
      </c>
      <c r="AR369" s="164">
        <f>+BN369</f>
        <v>0</v>
      </c>
      <c r="AS369" s="166" t="s">
        <v>1226</v>
      </c>
      <c r="AT369" s="226">
        <v>0</v>
      </c>
      <c r="AU369" s="227">
        <v>0</v>
      </c>
      <c r="AV369" s="226">
        <v>0</v>
      </c>
      <c r="AW369" s="227">
        <v>0</v>
      </c>
      <c r="AX369" s="392">
        <v>0</v>
      </c>
      <c r="AY369" s="166" t="s">
        <v>1226</v>
      </c>
      <c r="AZ369" s="341">
        <v>0</v>
      </c>
      <c r="BA369" s="227">
        <v>0</v>
      </c>
      <c r="BB369" s="236">
        <v>0</v>
      </c>
      <c r="BC369" s="239">
        <v>0</v>
      </c>
      <c r="BD369" s="341">
        <v>0</v>
      </c>
      <c r="BE369" s="227">
        <v>0</v>
      </c>
      <c r="BF369" s="226">
        <v>0</v>
      </c>
      <c r="BG369" s="226">
        <v>0</v>
      </c>
      <c r="BH369" s="392">
        <v>0</v>
      </c>
      <c r="BI369" s="166" t="s">
        <v>1226</v>
      </c>
      <c r="BJ369" s="392">
        <v>0</v>
      </c>
      <c r="BK369" s="166" t="s">
        <v>1226</v>
      </c>
      <c r="BL369" s="392">
        <v>0</v>
      </c>
      <c r="BM369" s="166" t="s">
        <v>1226</v>
      </c>
      <c r="BN369" s="392">
        <v>0</v>
      </c>
      <c r="BO369" s="166" t="s">
        <v>1226</v>
      </c>
      <c r="BP369" s="164">
        <v>0</v>
      </c>
      <c r="BQ369" s="166" t="s">
        <v>1226</v>
      </c>
      <c r="BR369" s="164">
        <v>0</v>
      </c>
      <c r="BS369" s="166" t="s">
        <v>1226</v>
      </c>
      <c r="BT369" s="244"/>
      <c r="BU369" s="245"/>
      <c r="BV369" s="246"/>
      <c r="BW369" s="245"/>
      <c r="BX369" s="245"/>
      <c r="BY369" s="245"/>
      <c r="BZ369" s="246"/>
      <c r="CA369" s="245"/>
      <c r="CB369" s="246"/>
      <c r="CC369" s="245"/>
      <c r="CD369" s="246"/>
      <c r="CE369" s="245"/>
      <c r="CF369" s="246"/>
      <c r="CG369" s="245"/>
      <c r="CH369" s="246"/>
      <c r="CI369" s="103" t="s">
        <v>153</v>
      </c>
      <c r="CJ369" s="235"/>
      <c r="CK369" s="235"/>
      <c r="CM369" s="237"/>
    </row>
    <row r="370" spans="1:91" ht="16.5">
      <c r="A370" t="s">
        <v>2534</v>
      </c>
      <c r="B370" s="213">
        <v>10281</v>
      </c>
      <c r="D370" s="219" t="s">
        <v>526</v>
      </c>
      <c r="E370" s="213" t="s">
        <v>819</v>
      </c>
      <c r="G370" s="219" t="s">
        <v>865</v>
      </c>
      <c r="H370" s="390" t="s">
        <v>1946</v>
      </c>
      <c r="I370" s="223">
        <v>0</v>
      </c>
      <c r="J370" s="224">
        <v>0</v>
      </c>
      <c r="K370" s="223">
        <v>0</v>
      </c>
      <c r="L370" s="224">
        <v>0</v>
      </c>
      <c r="M370" s="680">
        <v>0</v>
      </c>
      <c r="N370" s="410">
        <v>0</v>
      </c>
      <c r="O370" s="223">
        <v>0</v>
      </c>
      <c r="P370" s="224">
        <v>0</v>
      </c>
      <c r="Q370" s="223">
        <v>0</v>
      </c>
      <c r="R370" s="224">
        <v>0</v>
      </c>
      <c r="S370" s="238">
        <f>+Q370</f>
        <v>0</v>
      </c>
      <c r="T370" s="239" t="s">
        <v>1226</v>
      </c>
      <c r="U370" s="223">
        <v>0</v>
      </c>
      <c r="V370" s="224">
        <v>0</v>
      </c>
      <c r="W370" s="222">
        <v>0</v>
      </c>
      <c r="X370" s="224">
        <v>0</v>
      </c>
      <c r="Y370" s="222">
        <v>0</v>
      </c>
      <c r="Z370" s="224">
        <v>0</v>
      </c>
      <c r="AA370" s="236">
        <f>+Y370</f>
        <v>0</v>
      </c>
      <c r="AB370" s="239" t="s">
        <v>1226</v>
      </c>
      <c r="AC370" s="223">
        <v>0</v>
      </c>
      <c r="AD370" s="224">
        <v>0</v>
      </c>
      <c r="AE370" s="181">
        <f>+AC370</f>
        <v>0</v>
      </c>
      <c r="AF370" s="426" t="s">
        <v>1226</v>
      </c>
      <c r="AG370" s="223">
        <v>0</v>
      </c>
      <c r="AH370" s="224">
        <v>0</v>
      </c>
      <c r="AI370" s="274">
        <v>0</v>
      </c>
      <c r="AJ370" s="279">
        <v>0</v>
      </c>
      <c r="AK370" s="243"/>
      <c r="AL370" s="222">
        <v>0</v>
      </c>
      <c r="AM370" s="239" t="s">
        <v>1226</v>
      </c>
      <c r="AN370" s="392">
        <v>0</v>
      </c>
      <c r="AO370" s="166" t="s">
        <v>1226</v>
      </c>
      <c r="AP370" s="223">
        <v>0</v>
      </c>
      <c r="AQ370" s="224">
        <v>0</v>
      </c>
      <c r="AR370" s="238">
        <v>0</v>
      </c>
      <c r="AS370" s="239" t="s">
        <v>1226</v>
      </c>
      <c r="AT370" s="238">
        <v>0</v>
      </c>
      <c r="AU370" s="239" t="s">
        <v>1226</v>
      </c>
      <c r="AV370" s="226">
        <v>0</v>
      </c>
      <c r="AW370" s="227">
        <v>0</v>
      </c>
      <c r="AX370" s="238">
        <v>0</v>
      </c>
      <c r="AY370" s="239" t="s">
        <v>1226</v>
      </c>
      <c r="AZ370" s="236">
        <f>+BB370</f>
        <v>0</v>
      </c>
      <c r="BA370" s="239" t="s">
        <v>1226</v>
      </c>
      <c r="BB370" s="238">
        <f>+BD370</f>
        <v>0</v>
      </c>
      <c r="BC370" s="239" t="s">
        <v>1226</v>
      </c>
      <c r="BD370" s="238">
        <f>+BF370</f>
        <v>0</v>
      </c>
      <c r="BE370" s="239" t="s">
        <v>1226</v>
      </c>
      <c r="BF370" s="226">
        <v>0</v>
      </c>
      <c r="BG370" s="226">
        <v>0</v>
      </c>
      <c r="BH370" s="392">
        <v>0</v>
      </c>
      <c r="BI370" s="166" t="s">
        <v>1226</v>
      </c>
      <c r="BJ370" s="238">
        <v>0</v>
      </c>
      <c r="BK370" s="239" t="s">
        <v>1226</v>
      </c>
      <c r="BL370" s="392">
        <v>0</v>
      </c>
      <c r="BM370" s="166" t="s">
        <v>1226</v>
      </c>
      <c r="BN370" s="392">
        <v>0</v>
      </c>
      <c r="BO370" s="166" t="s">
        <v>1226</v>
      </c>
      <c r="BP370" s="164"/>
      <c r="BQ370" s="166"/>
      <c r="BR370" s="164"/>
      <c r="BS370" s="166"/>
      <c r="BT370" s="244"/>
      <c r="BU370" s="245"/>
      <c r="BV370" s="246"/>
      <c r="BW370" s="245"/>
      <c r="BX370" s="245"/>
      <c r="BY370" s="245"/>
      <c r="BZ370" s="246"/>
      <c r="CA370" s="245"/>
      <c r="CB370" s="246"/>
      <c r="CC370" s="245"/>
      <c r="CD370" s="246"/>
      <c r="CE370" s="245"/>
      <c r="CF370" s="246"/>
      <c r="CG370" s="245"/>
      <c r="CH370" s="246"/>
      <c r="CI370" s="247" t="s">
        <v>150</v>
      </c>
      <c r="CJ370" s="234" t="s">
        <v>528</v>
      </c>
      <c r="CM370" s="237">
        <f>MAX(I370:AJ370)</f>
        <v>0</v>
      </c>
    </row>
    <row r="371" spans="1:91" ht="16.5">
      <c r="A371" t="s">
        <v>2534</v>
      </c>
      <c r="B371" s="213">
        <v>0</v>
      </c>
      <c r="D371" s="219" t="s">
        <v>789</v>
      </c>
      <c r="E371" s="213" t="s">
        <v>821</v>
      </c>
      <c r="G371" s="219" t="s">
        <v>865</v>
      </c>
      <c r="H371" s="390" t="s">
        <v>2109</v>
      </c>
      <c r="I371" s="223">
        <v>0</v>
      </c>
      <c r="J371" s="250">
        <v>0</v>
      </c>
      <c r="K371" s="238">
        <f>+M371</f>
        <v>0</v>
      </c>
      <c r="L371" s="239" t="s">
        <v>1226</v>
      </c>
      <c r="M371" s="392">
        <f>+O371</f>
        <v>0</v>
      </c>
      <c r="N371" s="166" t="s">
        <v>1226</v>
      </c>
      <c r="O371" s="223">
        <v>0</v>
      </c>
      <c r="P371" s="224">
        <v>0</v>
      </c>
      <c r="Q371" s="392">
        <f>+S371</f>
        <v>0</v>
      </c>
      <c r="R371" s="166" t="s">
        <v>1226</v>
      </c>
      <c r="S371" s="238">
        <f>+U371</f>
        <v>0</v>
      </c>
      <c r="T371" s="239" t="s">
        <v>1226</v>
      </c>
      <c r="U371" s="223">
        <v>0</v>
      </c>
      <c r="V371" s="224">
        <v>0</v>
      </c>
      <c r="W371" s="307">
        <v>0</v>
      </c>
      <c r="X371" s="259">
        <v>0</v>
      </c>
      <c r="Y371" s="238">
        <f>+AA371</f>
        <v>0</v>
      </c>
      <c r="Z371" s="239" t="s">
        <v>1226</v>
      </c>
      <c r="AA371" s="258">
        <v>0</v>
      </c>
      <c r="AB371" s="258">
        <v>0</v>
      </c>
      <c r="AC371" s="222">
        <v>0</v>
      </c>
      <c r="AD371" s="259">
        <v>0</v>
      </c>
      <c r="AE371" s="392">
        <f>+AC371</f>
        <v>0</v>
      </c>
      <c r="AF371" s="166" t="s">
        <v>1226</v>
      </c>
      <c r="AG371" s="238">
        <f>+AE371</f>
        <v>0</v>
      </c>
      <c r="AH371" s="239" t="s">
        <v>1226</v>
      </c>
      <c r="AI371" s="381">
        <f>+AG371</f>
        <v>0</v>
      </c>
      <c r="AJ371" s="423" t="s">
        <v>1226</v>
      </c>
      <c r="AK371" s="243"/>
      <c r="AL371" s="222">
        <v>0</v>
      </c>
      <c r="AM371" s="224">
        <v>0</v>
      </c>
      <c r="AN371" s="392">
        <v>0</v>
      </c>
      <c r="AO371" s="166" t="s">
        <v>1226</v>
      </c>
      <c r="AP371" s="223">
        <v>0</v>
      </c>
      <c r="AQ371" s="224">
        <v>0</v>
      </c>
      <c r="AR371" s="238">
        <v>0</v>
      </c>
      <c r="AS371" s="239" t="s">
        <v>1226</v>
      </c>
      <c r="AT371" s="238">
        <v>0</v>
      </c>
      <c r="AU371" s="239" t="s">
        <v>1226</v>
      </c>
      <c r="AV371" s="226">
        <v>0</v>
      </c>
      <c r="AW371" s="227">
        <v>0</v>
      </c>
      <c r="AX371" s="238">
        <v>0</v>
      </c>
      <c r="AY371" s="239" t="s">
        <v>1226</v>
      </c>
      <c r="AZ371" s="226">
        <v>0</v>
      </c>
      <c r="BA371" s="227">
        <v>0</v>
      </c>
      <c r="BB371" s="238">
        <f>+BD371</f>
        <v>0</v>
      </c>
      <c r="BC371" s="239" t="s">
        <v>1226</v>
      </c>
      <c r="BD371" s="226">
        <v>0</v>
      </c>
      <c r="BE371" s="227">
        <v>0</v>
      </c>
      <c r="BF371" s="226">
        <v>0</v>
      </c>
      <c r="BG371" s="226">
        <v>0</v>
      </c>
      <c r="BH371" s="392">
        <v>0</v>
      </c>
      <c r="BI371" s="166" t="s">
        <v>1226</v>
      </c>
      <c r="BJ371" s="238">
        <v>0</v>
      </c>
      <c r="BK371" s="239" t="s">
        <v>1226</v>
      </c>
      <c r="BL371" s="392">
        <v>0</v>
      </c>
      <c r="BM371" s="166" t="s">
        <v>1226</v>
      </c>
      <c r="BN371" s="392">
        <v>0</v>
      </c>
      <c r="BO371" s="166" t="s">
        <v>1226</v>
      </c>
      <c r="BP371" s="164"/>
      <c r="BQ371" s="166"/>
      <c r="BR371" s="164"/>
      <c r="BS371" s="166"/>
      <c r="BT371" s="244"/>
      <c r="BU371" s="245"/>
      <c r="BV371" s="246"/>
      <c r="BW371" s="245"/>
      <c r="BX371" s="245"/>
      <c r="BY371" s="245"/>
      <c r="BZ371" s="246"/>
      <c r="CA371" s="245"/>
      <c r="CB371" s="246"/>
      <c r="CC371" s="245"/>
      <c r="CD371" s="246"/>
      <c r="CE371" s="245"/>
      <c r="CF371" s="246"/>
      <c r="CG371" s="245"/>
      <c r="CH371" s="246"/>
      <c r="CI371" s="233" t="s">
        <v>50</v>
      </c>
      <c r="CJ371" s="234" t="s">
        <v>790</v>
      </c>
    </row>
    <row r="372" spans="1:91" ht="16.5">
      <c r="A372" t="s">
        <v>2534</v>
      </c>
      <c r="B372" s="213">
        <v>10284</v>
      </c>
      <c r="D372" s="219" t="s">
        <v>524</v>
      </c>
      <c r="E372" s="213" t="s">
        <v>819</v>
      </c>
      <c r="G372" s="219" t="s">
        <v>865</v>
      </c>
      <c r="H372" s="390" t="s">
        <v>1950</v>
      </c>
      <c r="I372" s="222">
        <v>0</v>
      </c>
      <c r="J372" s="224">
        <v>0</v>
      </c>
      <c r="K372" s="238">
        <f>+I372</f>
        <v>0</v>
      </c>
      <c r="L372" s="239" t="s">
        <v>1226</v>
      </c>
      <c r="M372" s="392">
        <f>+K372</f>
        <v>0</v>
      </c>
      <c r="N372" s="166" t="s">
        <v>1226</v>
      </c>
      <c r="O372" s="222">
        <v>0</v>
      </c>
      <c r="P372" s="224">
        <v>0</v>
      </c>
      <c r="Q372" s="392">
        <f>+O372</f>
        <v>0</v>
      </c>
      <c r="R372" s="166" t="s">
        <v>1226</v>
      </c>
      <c r="S372" s="238">
        <f>+Q372</f>
        <v>0</v>
      </c>
      <c r="T372" s="239" t="s">
        <v>1226</v>
      </c>
      <c r="U372" s="223">
        <v>0</v>
      </c>
      <c r="V372" s="224">
        <v>0</v>
      </c>
      <c r="W372" s="222">
        <v>0</v>
      </c>
      <c r="X372" s="224">
        <v>0</v>
      </c>
      <c r="Y372" s="307">
        <v>0</v>
      </c>
      <c r="Z372" s="224">
        <v>0</v>
      </c>
      <c r="AA372" s="223">
        <v>0</v>
      </c>
      <c r="AB372" s="223">
        <v>0</v>
      </c>
      <c r="AC372" s="238">
        <f>+AA372</f>
        <v>0</v>
      </c>
      <c r="AD372" s="239" t="s">
        <v>1226</v>
      </c>
      <c r="AE372" s="222">
        <v>0</v>
      </c>
      <c r="AF372" s="224">
        <v>0</v>
      </c>
      <c r="AG372" s="238">
        <f>+AE372</f>
        <v>0</v>
      </c>
      <c r="AH372" s="239" t="s">
        <v>1226</v>
      </c>
      <c r="AI372" s="278">
        <v>0</v>
      </c>
      <c r="AJ372" s="279">
        <v>0</v>
      </c>
      <c r="AK372" s="312"/>
      <c r="AL372" s="222">
        <v>0</v>
      </c>
      <c r="AM372" s="239" t="s">
        <v>1226</v>
      </c>
      <c r="AN372" s="392">
        <v>0</v>
      </c>
      <c r="AO372" s="166" t="s">
        <v>1226</v>
      </c>
      <c r="AP372" s="274">
        <v>0</v>
      </c>
      <c r="AQ372" s="276">
        <v>0</v>
      </c>
      <c r="AR372" s="238">
        <v>0</v>
      </c>
      <c r="AS372" s="239" t="s">
        <v>1226</v>
      </c>
      <c r="AT372" s="238">
        <v>0</v>
      </c>
      <c r="AU372" s="239" t="s">
        <v>1226</v>
      </c>
      <c r="AV372" s="318">
        <v>0</v>
      </c>
      <c r="AW372" s="319">
        <v>0</v>
      </c>
      <c r="AX372" s="238">
        <v>0</v>
      </c>
      <c r="AY372" s="239" t="s">
        <v>1226</v>
      </c>
      <c r="AZ372" s="164">
        <v>0</v>
      </c>
      <c r="BA372" s="166" t="s">
        <v>1226</v>
      </c>
      <c r="BB372" s="238">
        <v>0</v>
      </c>
      <c r="BC372" s="239" t="s">
        <v>1226</v>
      </c>
      <c r="BD372" s="238">
        <v>0</v>
      </c>
      <c r="BE372" s="239" t="s">
        <v>1226</v>
      </c>
      <c r="BF372" s="238">
        <v>0</v>
      </c>
      <c r="BG372" s="239" t="s">
        <v>1226</v>
      </c>
      <c r="BH372" s="392">
        <v>0</v>
      </c>
      <c r="BI372" s="166" t="s">
        <v>1226</v>
      </c>
      <c r="BJ372" s="238">
        <v>0</v>
      </c>
      <c r="BK372" s="239" t="s">
        <v>1226</v>
      </c>
      <c r="BL372" s="392">
        <v>0</v>
      </c>
      <c r="BM372" s="166" t="s">
        <v>1226</v>
      </c>
      <c r="BN372" s="392">
        <v>0</v>
      </c>
      <c r="BO372" s="166" t="s">
        <v>1226</v>
      </c>
      <c r="BP372" s="164"/>
      <c r="BQ372" s="166"/>
      <c r="BR372" s="164"/>
      <c r="BS372" s="166"/>
      <c r="BT372" s="313"/>
      <c r="BU372" s="320"/>
      <c r="BV372" s="321"/>
      <c r="BW372" s="320"/>
      <c r="BX372" s="320"/>
      <c r="BY372" s="320"/>
      <c r="BZ372" s="321"/>
      <c r="CA372" s="320"/>
      <c r="CB372" s="321"/>
      <c r="CC372" s="320"/>
      <c r="CD372" s="321"/>
      <c r="CE372" s="320"/>
      <c r="CF372" s="321"/>
      <c r="CG372" s="320"/>
      <c r="CH372" s="321"/>
      <c r="CI372" s="247" t="s">
        <v>150</v>
      </c>
      <c r="CJ372" s="234" t="s">
        <v>525</v>
      </c>
      <c r="CM372" s="237">
        <f>MAX(I372:AJ372)</f>
        <v>0</v>
      </c>
    </row>
    <row r="373" spans="1:91" ht="16.5">
      <c r="A373" t="s">
        <v>2534</v>
      </c>
      <c r="B373" s="61" t="s">
        <v>1592</v>
      </c>
      <c r="D373" s="403" t="s">
        <v>2490</v>
      </c>
      <c r="E373" s="213" t="s">
        <v>819</v>
      </c>
      <c r="G373" s="219" t="s">
        <v>865</v>
      </c>
      <c r="H373" s="390" t="s">
        <v>2489</v>
      </c>
      <c r="I373" s="222">
        <v>1</v>
      </c>
      <c r="J373" s="224">
        <v>3</v>
      </c>
      <c r="K373" s="392">
        <f>+M373</f>
        <v>1</v>
      </c>
      <c r="L373" s="166">
        <f>+N373</f>
        <v>3</v>
      </c>
      <c r="M373" s="392">
        <f>+O373</f>
        <v>1</v>
      </c>
      <c r="N373" s="166">
        <f>+P373</f>
        <v>3</v>
      </c>
      <c r="O373" s="222">
        <v>1</v>
      </c>
      <c r="P373" s="224">
        <v>3</v>
      </c>
      <c r="Q373" s="392">
        <f>+S373</f>
        <v>1</v>
      </c>
      <c r="R373" s="166">
        <f>+T373</f>
        <v>3</v>
      </c>
      <c r="S373" s="392">
        <f>+U373</f>
        <v>1</v>
      </c>
      <c r="T373" s="166">
        <f>+V373</f>
        <v>3</v>
      </c>
      <c r="U373" s="222">
        <v>1</v>
      </c>
      <c r="V373" s="224">
        <v>3</v>
      </c>
      <c r="W373" s="222">
        <v>1</v>
      </c>
      <c r="X373" s="224">
        <v>3</v>
      </c>
      <c r="Y373" s="392">
        <f>+AA373</f>
        <v>1</v>
      </c>
      <c r="Z373" s="166">
        <f>+AB373</f>
        <v>3</v>
      </c>
      <c r="AA373" s="223">
        <v>1</v>
      </c>
      <c r="AB373" s="224">
        <v>3</v>
      </c>
      <c r="AC373" s="223">
        <v>1</v>
      </c>
      <c r="AD373" s="223">
        <v>3</v>
      </c>
      <c r="AE373" s="392">
        <f>+AG373</f>
        <v>1</v>
      </c>
      <c r="AF373" s="166">
        <f>+AH373</f>
        <v>3</v>
      </c>
      <c r="AG373" s="392">
        <f>+AI373</f>
        <v>1</v>
      </c>
      <c r="AH373" s="166">
        <f>+AJ373</f>
        <v>3</v>
      </c>
      <c r="AI373" s="278">
        <v>1</v>
      </c>
      <c r="AJ373" s="279">
        <v>3</v>
      </c>
      <c r="AK373" s="312"/>
      <c r="AL373" s="222">
        <v>1</v>
      </c>
      <c r="AM373" s="224">
        <v>3</v>
      </c>
      <c r="AN373" s="392">
        <f>+AP373</f>
        <v>1</v>
      </c>
      <c r="AO373" s="166">
        <f>+AQ373</f>
        <v>2</v>
      </c>
      <c r="AP373" s="222">
        <v>1</v>
      </c>
      <c r="AQ373" s="224">
        <v>2</v>
      </c>
      <c r="AR373" s="238" t="s">
        <v>1226</v>
      </c>
      <c r="AS373" s="239">
        <f>+AU373</f>
        <v>2</v>
      </c>
      <c r="AT373" s="238" t="s">
        <v>1226</v>
      </c>
      <c r="AU373" s="239">
        <f>+AW373</f>
        <v>2</v>
      </c>
      <c r="AV373" s="318">
        <v>0</v>
      </c>
      <c r="AW373" s="227">
        <v>2</v>
      </c>
      <c r="AX373" s="392" t="s">
        <v>1226</v>
      </c>
      <c r="AY373" s="239">
        <f>+BA373</f>
        <v>2</v>
      </c>
      <c r="AZ373" s="392" t="s">
        <v>1226</v>
      </c>
      <c r="BA373" s="239">
        <f>+BC373</f>
        <v>2</v>
      </c>
      <c r="BB373" s="392" t="s">
        <v>1226</v>
      </c>
      <c r="BC373" s="239">
        <f>+BE373</f>
        <v>2</v>
      </c>
      <c r="BD373" s="392" t="s">
        <v>1226</v>
      </c>
      <c r="BE373" s="239">
        <f>+BG373</f>
        <v>2</v>
      </c>
      <c r="BF373" s="392" t="s">
        <v>1226</v>
      </c>
      <c r="BG373" s="239">
        <f>+BI373</f>
        <v>2</v>
      </c>
      <c r="BH373" s="392" t="s">
        <v>1226</v>
      </c>
      <c r="BI373" s="239">
        <f>+BK373</f>
        <v>2</v>
      </c>
      <c r="BJ373" s="392" t="s">
        <v>1226</v>
      </c>
      <c r="BK373" s="239">
        <f>+BM373</f>
        <v>2</v>
      </c>
      <c r="BL373" s="392" t="s">
        <v>1226</v>
      </c>
      <c r="BM373" s="239">
        <f>+BO373</f>
        <v>2</v>
      </c>
      <c r="BN373" s="392" t="s">
        <v>1226</v>
      </c>
      <c r="BO373" s="239">
        <f>+BQ373</f>
        <v>2</v>
      </c>
      <c r="BP373" s="318">
        <v>0</v>
      </c>
      <c r="BQ373" s="227">
        <v>2</v>
      </c>
      <c r="BR373" s="164">
        <v>0</v>
      </c>
      <c r="BS373" s="166" t="s">
        <v>1226</v>
      </c>
      <c r="BT373" s="313"/>
      <c r="BU373" s="320"/>
      <c r="BV373" s="321"/>
      <c r="BW373" s="320"/>
      <c r="BX373" s="320"/>
      <c r="BY373" s="320"/>
      <c r="BZ373" s="321"/>
      <c r="CA373" s="320"/>
      <c r="CB373" s="321"/>
      <c r="CC373" s="320"/>
      <c r="CD373" s="321"/>
      <c r="CE373" s="320"/>
      <c r="CF373" s="321"/>
      <c r="CG373" s="320"/>
      <c r="CH373" s="321"/>
      <c r="CI373" s="247" t="s">
        <v>150</v>
      </c>
      <c r="CM373" s="237"/>
    </row>
    <row r="374" spans="1:91" ht="16.5">
      <c r="A374" t="s">
        <v>2535</v>
      </c>
      <c r="B374" s="213">
        <v>10256</v>
      </c>
      <c r="D374" s="213" t="s">
        <v>865</v>
      </c>
      <c r="E374" s="213" t="s">
        <v>822</v>
      </c>
      <c r="G374" s="213" t="s">
        <v>865</v>
      </c>
      <c r="H374" s="390" t="s">
        <v>1956</v>
      </c>
      <c r="I374" s="222">
        <v>0</v>
      </c>
      <c r="J374" s="224">
        <v>0</v>
      </c>
      <c r="K374" s="278">
        <v>6</v>
      </c>
      <c r="L374" s="279">
        <v>35</v>
      </c>
      <c r="M374" s="181">
        <f>+K374</f>
        <v>6</v>
      </c>
      <c r="N374" s="426">
        <f>+M374</f>
        <v>6</v>
      </c>
      <c r="O374" s="278">
        <v>33</v>
      </c>
      <c r="P374" s="279">
        <v>67</v>
      </c>
      <c r="Q374" s="278">
        <v>15</v>
      </c>
      <c r="R374" s="224">
        <v>37</v>
      </c>
      <c r="S374" s="222">
        <v>45</v>
      </c>
      <c r="T374" s="224">
        <v>57</v>
      </c>
      <c r="U374" s="223">
        <v>6</v>
      </c>
      <c r="V374" s="223">
        <v>28</v>
      </c>
      <c r="W374" s="222">
        <v>3</v>
      </c>
      <c r="X374" s="224">
        <v>29</v>
      </c>
      <c r="Y374" s="222">
        <v>3</v>
      </c>
      <c r="Z374" s="224">
        <v>10</v>
      </c>
      <c r="AA374" s="223">
        <v>11</v>
      </c>
      <c r="AB374" s="224">
        <v>20</v>
      </c>
      <c r="AC374" s="266">
        <v>50</v>
      </c>
      <c r="AD374" s="821">
        <v>50</v>
      </c>
      <c r="AE374" s="181">
        <f>+AC374</f>
        <v>50</v>
      </c>
      <c r="AF374" s="426">
        <f>+AD374</f>
        <v>50</v>
      </c>
      <c r="AG374" s="278">
        <v>0</v>
      </c>
      <c r="AH374" s="279">
        <v>42</v>
      </c>
      <c r="AI374" s="181">
        <f>+AG374</f>
        <v>0</v>
      </c>
      <c r="AJ374" s="426">
        <f>+AH374</f>
        <v>42</v>
      </c>
      <c r="AK374" s="243"/>
      <c r="AL374" s="278">
        <v>5</v>
      </c>
      <c r="AM374" s="279">
        <v>35</v>
      </c>
      <c r="AN374" s="278">
        <f>8+3+1+1+1+2+2+4+2+2+5+1+4+2+3+2+7+2+1</f>
        <v>53</v>
      </c>
      <c r="AO374" s="279">
        <f>9+8+4+2+7+3+4+6+4+7+3+15+7+1</f>
        <v>80</v>
      </c>
      <c r="AP374" s="223">
        <v>108</v>
      </c>
      <c r="AQ374" s="224">
        <f>31+4+5+40</f>
        <v>80</v>
      </c>
      <c r="AR374" s="392">
        <f>+AP374</f>
        <v>108</v>
      </c>
      <c r="AS374" s="166">
        <f>+AQ374</f>
        <v>80</v>
      </c>
      <c r="AT374" s="341">
        <f>3+7+2+4+1+2+3+2+2+2+2+2+2+2+2+2</f>
        <v>40</v>
      </c>
      <c r="AU374" s="227">
        <f>10+2+8+5+6+9+17+3</f>
        <v>60</v>
      </c>
      <c r="AV374" s="226">
        <v>49</v>
      </c>
      <c r="AW374" s="227">
        <f>8+9+6+7+6+3+4+6+5+10+23</f>
        <v>87</v>
      </c>
      <c r="AX374" s="164">
        <f>+AZ374</f>
        <v>16</v>
      </c>
      <c r="AY374" s="166">
        <f>+BA374</f>
        <v>24</v>
      </c>
      <c r="AZ374" s="226">
        <v>16</v>
      </c>
      <c r="BA374" s="227">
        <v>24</v>
      </c>
      <c r="BB374" s="226">
        <v>16</v>
      </c>
      <c r="BC374" s="227">
        <f>16+10+15+5+2+11+5</f>
        <v>64</v>
      </c>
      <c r="BD374" s="226">
        <v>19</v>
      </c>
      <c r="BE374" s="227">
        <f>12+15+2+16+9+15</f>
        <v>69</v>
      </c>
      <c r="BF374" s="226">
        <v>18</v>
      </c>
      <c r="BG374" s="226">
        <v>70</v>
      </c>
      <c r="BH374" s="392">
        <f t="shared" ref="BH374:BO374" si="139">+BF374</f>
        <v>18</v>
      </c>
      <c r="BI374" s="166">
        <f t="shared" si="139"/>
        <v>70</v>
      </c>
      <c r="BJ374" s="392">
        <f t="shared" si="139"/>
        <v>18</v>
      </c>
      <c r="BK374" s="166">
        <f t="shared" si="139"/>
        <v>70</v>
      </c>
      <c r="BL374" s="392">
        <f t="shared" si="139"/>
        <v>18</v>
      </c>
      <c r="BM374" s="166">
        <f t="shared" si="139"/>
        <v>70</v>
      </c>
      <c r="BN374" s="392">
        <f t="shared" si="139"/>
        <v>18</v>
      </c>
      <c r="BO374" s="166">
        <f t="shared" si="139"/>
        <v>70</v>
      </c>
      <c r="BP374" s="164"/>
      <c r="BQ374" s="166"/>
      <c r="BR374" s="164"/>
      <c r="BS374" s="166"/>
      <c r="BT374" s="244"/>
      <c r="BU374" s="245"/>
      <c r="BV374" s="246"/>
      <c r="BW374" s="245"/>
      <c r="BX374" s="245"/>
      <c r="BY374" s="245">
        <v>15</v>
      </c>
      <c r="BZ374" s="246">
        <v>67</v>
      </c>
      <c r="CA374" s="245"/>
      <c r="CB374" s="246"/>
      <c r="CC374" s="245"/>
      <c r="CD374" s="246"/>
      <c r="CE374" s="245"/>
      <c r="CF374" s="246"/>
      <c r="CG374" s="245"/>
      <c r="CH374" s="246"/>
      <c r="CI374" s="233" t="s">
        <v>272</v>
      </c>
      <c r="CJ374" s="234">
        <f>9+35+17+20+12+12+31+3</f>
        <v>139</v>
      </c>
      <c r="CM374" s="237">
        <f>MAX(I374:AJ374)</f>
        <v>67</v>
      </c>
    </row>
    <row r="375" spans="1:91" ht="16.5">
      <c r="A375" t="s">
        <v>2535</v>
      </c>
      <c r="B375" s="213">
        <v>10256</v>
      </c>
      <c r="D375" s="213" t="s">
        <v>865</v>
      </c>
      <c r="E375" s="213" t="s">
        <v>822</v>
      </c>
      <c r="G375" s="213" t="s">
        <v>865</v>
      </c>
      <c r="H375" s="390" t="s">
        <v>1957</v>
      </c>
      <c r="I375" s="222">
        <v>0</v>
      </c>
      <c r="J375" s="224">
        <v>0</v>
      </c>
      <c r="K375" s="222">
        <v>0</v>
      </c>
      <c r="L375" s="224">
        <v>0</v>
      </c>
      <c r="M375" s="181"/>
      <c r="N375" s="426"/>
      <c r="O375" s="278"/>
      <c r="P375" s="279"/>
      <c r="Q375" s="278"/>
      <c r="R375" s="224"/>
      <c r="S375" s="222"/>
      <c r="T375" s="224"/>
      <c r="U375" s="223"/>
      <c r="V375" s="223"/>
      <c r="W375" s="222"/>
      <c r="X375" s="224"/>
      <c r="Y375" s="222"/>
      <c r="Z375" s="224"/>
      <c r="AA375" s="223"/>
      <c r="AB375" s="224"/>
      <c r="AC375" s="222"/>
      <c r="AD375" s="315"/>
      <c r="AE375" s="181"/>
      <c r="AF375" s="426"/>
      <c r="AG375" s="278"/>
      <c r="AH375" s="279"/>
      <c r="AI375" s="181"/>
      <c r="AJ375" s="426"/>
      <c r="AK375" s="243"/>
      <c r="AL375" s="278"/>
      <c r="AM375" s="274"/>
      <c r="AN375" s="278"/>
      <c r="AO375" s="279"/>
      <c r="AP375" s="223"/>
      <c r="AQ375" s="224"/>
      <c r="AR375" s="238"/>
      <c r="AS375" s="250"/>
      <c r="AT375" s="226"/>
      <c r="AU375" s="227"/>
      <c r="AV375" s="226"/>
      <c r="AW375" s="227"/>
      <c r="AX375" s="164">
        <f>+AZ375</f>
        <v>4</v>
      </c>
      <c r="AY375" s="166" t="s">
        <v>1226</v>
      </c>
      <c r="AZ375" s="226">
        <v>4</v>
      </c>
      <c r="BA375" s="227">
        <v>0</v>
      </c>
      <c r="BB375" s="226">
        <v>5</v>
      </c>
      <c r="BC375" s="227">
        <v>0</v>
      </c>
      <c r="BD375" s="226">
        <v>9</v>
      </c>
      <c r="BE375" s="227"/>
      <c r="BF375" s="226">
        <v>5</v>
      </c>
      <c r="BG375" s="226">
        <v>0</v>
      </c>
      <c r="BH375" s="392">
        <f>+BF375</f>
        <v>5</v>
      </c>
      <c r="BI375" s="166" t="s">
        <v>1226</v>
      </c>
      <c r="BJ375" s="392">
        <f>+BH375</f>
        <v>5</v>
      </c>
      <c r="BK375" s="166" t="s">
        <v>1226</v>
      </c>
      <c r="BL375" s="392">
        <f>+BJ375</f>
        <v>5</v>
      </c>
      <c r="BM375" s="166" t="s">
        <v>1226</v>
      </c>
      <c r="BN375" s="392">
        <f>+BL375</f>
        <v>5</v>
      </c>
      <c r="BO375" s="166" t="s">
        <v>1226</v>
      </c>
      <c r="BP375" s="164"/>
      <c r="BQ375" s="166"/>
      <c r="BR375" s="164"/>
      <c r="BS375" s="166"/>
      <c r="BT375" s="244"/>
      <c r="BU375" s="245"/>
      <c r="BV375" s="246"/>
      <c r="BW375" s="245"/>
      <c r="BX375" s="245"/>
      <c r="BY375" s="245"/>
      <c r="BZ375" s="246"/>
      <c r="CA375" s="245"/>
      <c r="CB375" s="246"/>
      <c r="CC375" s="245"/>
      <c r="CD375" s="246"/>
      <c r="CE375" s="245"/>
      <c r="CF375" s="246"/>
      <c r="CG375" s="245"/>
      <c r="CH375" s="246"/>
      <c r="CI375" s="233"/>
      <c r="CM375" s="237"/>
    </row>
    <row r="376" spans="1:91" ht="16.5">
      <c r="A376" t="s">
        <v>2535</v>
      </c>
      <c r="B376" s="213">
        <v>10256</v>
      </c>
      <c r="D376" s="213" t="s">
        <v>865</v>
      </c>
      <c r="E376" s="213" t="s">
        <v>822</v>
      </c>
      <c r="G376" s="213" t="s">
        <v>865</v>
      </c>
      <c r="H376" s="390" t="s">
        <v>1958</v>
      </c>
      <c r="I376" s="222">
        <v>0</v>
      </c>
      <c r="J376" s="224">
        <v>0</v>
      </c>
      <c r="K376" s="222">
        <v>0</v>
      </c>
      <c r="L376" s="224">
        <v>0</v>
      </c>
      <c r="M376" s="181"/>
      <c r="N376" s="426"/>
      <c r="O376" s="278"/>
      <c r="P376" s="279"/>
      <c r="Q376" s="278"/>
      <c r="R376" s="224"/>
      <c r="S376" s="222"/>
      <c r="T376" s="224"/>
      <c r="U376" s="223"/>
      <c r="V376" s="223"/>
      <c r="W376" s="222"/>
      <c r="X376" s="224"/>
      <c r="Y376" s="222"/>
      <c r="Z376" s="224"/>
      <c r="AA376" s="223"/>
      <c r="AB376" s="224"/>
      <c r="AC376" s="222"/>
      <c r="AD376" s="315"/>
      <c r="AE376" s="181"/>
      <c r="AF376" s="426"/>
      <c r="AG376" s="278"/>
      <c r="AH376" s="279"/>
      <c r="AI376" s="181"/>
      <c r="AJ376" s="426"/>
      <c r="AK376" s="243"/>
      <c r="AL376" s="278"/>
      <c r="AM376" s="274"/>
      <c r="AN376" s="278"/>
      <c r="AO376" s="279"/>
      <c r="AP376" s="223"/>
      <c r="AQ376" s="224"/>
      <c r="AR376" s="236"/>
      <c r="AS376" s="250"/>
      <c r="AT376" s="341"/>
      <c r="AU376" s="227"/>
      <c r="AV376" s="226"/>
      <c r="AW376" s="227"/>
      <c r="AX376" s="392">
        <v>0</v>
      </c>
      <c r="AY376" s="166" t="s">
        <v>1226</v>
      </c>
      <c r="AZ376" s="226">
        <v>1</v>
      </c>
      <c r="BA376" s="54" t="s">
        <v>948</v>
      </c>
      <c r="BB376" s="226">
        <v>0</v>
      </c>
      <c r="BC376" s="226">
        <v>0</v>
      </c>
      <c r="BD376" s="341">
        <v>4</v>
      </c>
      <c r="BE376" s="54" t="s">
        <v>948</v>
      </c>
      <c r="BF376" s="226">
        <v>0</v>
      </c>
      <c r="BG376" s="226">
        <v>0</v>
      </c>
      <c r="BH376" s="392">
        <v>0</v>
      </c>
      <c r="BI376" s="166" t="s">
        <v>1226</v>
      </c>
      <c r="BJ376" s="164">
        <v>0</v>
      </c>
      <c r="BK376" s="166" t="s">
        <v>1226</v>
      </c>
      <c r="BL376" s="392">
        <v>0</v>
      </c>
      <c r="BM376" s="166" t="s">
        <v>1226</v>
      </c>
      <c r="BN376" s="392">
        <v>0</v>
      </c>
      <c r="BO376" s="166" t="s">
        <v>1226</v>
      </c>
      <c r="BP376" s="164"/>
      <c r="BQ376" s="166"/>
      <c r="BR376" s="164"/>
      <c r="BS376" s="166"/>
      <c r="BT376" s="244">
        <v>42587</v>
      </c>
      <c r="BU376" s="245"/>
      <c r="BV376" s="246"/>
      <c r="BW376" s="245"/>
      <c r="BX376" s="245"/>
      <c r="BY376" s="245"/>
      <c r="BZ376" s="246"/>
      <c r="CA376" s="245"/>
      <c r="CB376" s="246"/>
      <c r="CC376" s="245"/>
      <c r="CD376" s="246"/>
      <c r="CE376" s="245"/>
      <c r="CF376" s="246"/>
      <c r="CG376" s="245"/>
      <c r="CH376" s="246"/>
      <c r="CI376" s="233"/>
      <c r="CM376" s="237"/>
    </row>
    <row r="377" spans="1:91" ht="16.5">
      <c r="A377" t="s">
        <v>2535</v>
      </c>
      <c r="B377" s="213">
        <v>10256</v>
      </c>
      <c r="D377" s="213" t="s">
        <v>865</v>
      </c>
      <c r="E377" s="213" t="s">
        <v>822</v>
      </c>
      <c r="G377" s="213" t="s">
        <v>865</v>
      </c>
      <c r="H377" s="390" t="s">
        <v>1959</v>
      </c>
      <c r="I377" s="222">
        <v>0</v>
      </c>
      <c r="J377" s="224">
        <v>0</v>
      </c>
      <c r="K377" s="222">
        <v>0</v>
      </c>
      <c r="L377" s="224">
        <v>0</v>
      </c>
      <c r="M377" s="181"/>
      <c r="N377" s="426"/>
      <c r="O377" s="278"/>
      <c r="P377" s="279"/>
      <c r="Q377" s="278"/>
      <c r="R377" s="224"/>
      <c r="S377" s="222"/>
      <c r="T377" s="224"/>
      <c r="U377" s="223"/>
      <c r="V377" s="223"/>
      <c r="W377" s="222"/>
      <c r="X377" s="224"/>
      <c r="Y377" s="222"/>
      <c r="Z377" s="224"/>
      <c r="AA377" s="223"/>
      <c r="AB377" s="224"/>
      <c r="AC377" s="222"/>
      <c r="AD377" s="315"/>
      <c r="AE377" s="181"/>
      <c r="AF377" s="426"/>
      <c r="AG377" s="278"/>
      <c r="AH377" s="279"/>
      <c r="AI377" s="181"/>
      <c r="AJ377" s="426"/>
      <c r="AK377" s="243"/>
      <c r="AL377" s="278"/>
      <c r="AM377" s="274"/>
      <c r="AN377" s="278"/>
      <c r="AO377" s="279"/>
      <c r="AP377" s="223"/>
      <c r="AQ377" s="224"/>
      <c r="AR377" s="238"/>
      <c r="AS377" s="250"/>
      <c r="AT377" s="226"/>
      <c r="AU377" s="227"/>
      <c r="AV377" s="226"/>
      <c r="AW377" s="227"/>
      <c r="AX377" s="164">
        <v>0</v>
      </c>
      <c r="AY377" s="166" t="s">
        <v>1226</v>
      </c>
      <c r="AZ377" s="226">
        <v>2</v>
      </c>
      <c r="BA377" s="54">
        <v>0</v>
      </c>
      <c r="BB377" s="226">
        <v>1</v>
      </c>
      <c r="BC377" s="227">
        <v>0</v>
      </c>
      <c r="BD377" s="226">
        <v>1</v>
      </c>
      <c r="BE377" s="227">
        <v>0</v>
      </c>
      <c r="BF377" s="226">
        <v>0</v>
      </c>
      <c r="BG377" s="226">
        <v>0</v>
      </c>
      <c r="BH377" s="392">
        <v>0</v>
      </c>
      <c r="BI377" s="166" t="s">
        <v>1226</v>
      </c>
      <c r="BJ377" s="392">
        <v>0</v>
      </c>
      <c r="BK377" s="166" t="s">
        <v>1226</v>
      </c>
      <c r="BL377" s="392">
        <v>0</v>
      </c>
      <c r="BM377" s="166" t="s">
        <v>1226</v>
      </c>
      <c r="BN377" s="392">
        <v>0</v>
      </c>
      <c r="BO377" s="166" t="s">
        <v>1226</v>
      </c>
      <c r="BP377" s="164"/>
      <c r="BQ377" s="166"/>
      <c r="BR377" s="164"/>
      <c r="BS377" s="166"/>
      <c r="BT377" s="244"/>
      <c r="BU377" s="245"/>
      <c r="BV377" s="246"/>
      <c r="BW377" s="245"/>
      <c r="BX377" s="245"/>
      <c r="BY377" s="245"/>
      <c r="BZ377" s="246"/>
      <c r="CA377" s="245"/>
      <c r="CB377" s="246"/>
      <c r="CC377" s="245"/>
      <c r="CD377" s="246"/>
      <c r="CE377" s="245"/>
      <c r="CF377" s="246"/>
      <c r="CG377" s="245"/>
      <c r="CH377" s="246"/>
      <c r="CI377" s="233"/>
      <c r="CM377" s="237"/>
    </row>
    <row r="378" spans="1:91" ht="16.5">
      <c r="A378" t="s">
        <v>2535</v>
      </c>
      <c r="B378" s="213">
        <v>10256</v>
      </c>
      <c r="D378" s="213" t="s">
        <v>865</v>
      </c>
      <c r="E378" s="213" t="s">
        <v>822</v>
      </c>
      <c r="G378" s="213" t="s">
        <v>865</v>
      </c>
      <c r="H378" s="390" t="s">
        <v>1150</v>
      </c>
      <c r="I378" s="222">
        <v>0</v>
      </c>
      <c r="J378" s="224">
        <v>0</v>
      </c>
      <c r="K378" s="222">
        <v>0</v>
      </c>
      <c r="L378" s="224">
        <v>0</v>
      </c>
      <c r="M378" s="181"/>
      <c r="N378" s="426"/>
      <c r="O378" s="278"/>
      <c r="P378" s="279"/>
      <c r="Q378" s="278"/>
      <c r="R378" s="224"/>
      <c r="S378" s="222"/>
      <c r="T378" s="224"/>
      <c r="U378" s="223"/>
      <c r="V378" s="223"/>
      <c r="W378" s="222"/>
      <c r="X378" s="224"/>
      <c r="Y378" s="222"/>
      <c r="Z378" s="224"/>
      <c r="AA378" s="223"/>
      <c r="AB378" s="224"/>
      <c r="AC378" s="222"/>
      <c r="AD378" s="315"/>
      <c r="AE378" s="181"/>
      <c r="AF378" s="426"/>
      <c r="AG378" s="278"/>
      <c r="AH378" s="279"/>
      <c r="AI378" s="181"/>
      <c r="AJ378" s="426"/>
      <c r="AK378" s="243"/>
      <c r="AL378" s="278"/>
      <c r="AM378" s="279"/>
      <c r="AN378" s="278"/>
      <c r="AO378" s="279"/>
      <c r="AP378" s="223"/>
      <c r="AQ378" s="224"/>
      <c r="AR378" s="238"/>
      <c r="AS378" s="250"/>
      <c r="AT378" s="341"/>
      <c r="AU378" s="227"/>
      <c r="AV378" s="226"/>
      <c r="AW378" s="227"/>
      <c r="AX378" s="226">
        <v>4</v>
      </c>
      <c r="AY378" s="227">
        <v>2</v>
      </c>
      <c r="AZ378" s="226">
        <v>3</v>
      </c>
      <c r="BA378" s="227">
        <v>1</v>
      </c>
      <c r="BB378" s="226">
        <v>0</v>
      </c>
      <c r="BC378" s="227">
        <v>0</v>
      </c>
      <c r="BD378" s="226">
        <v>4</v>
      </c>
      <c r="BE378" s="227">
        <v>0</v>
      </c>
      <c r="BF378" s="226">
        <v>1</v>
      </c>
      <c r="BG378" s="226">
        <v>0</v>
      </c>
      <c r="BH378" s="392">
        <v>0</v>
      </c>
      <c r="BI378" s="166" t="s">
        <v>1226</v>
      </c>
      <c r="BJ378" s="392">
        <v>0</v>
      </c>
      <c r="BK378" s="166" t="s">
        <v>1226</v>
      </c>
      <c r="BL378" s="392">
        <v>0</v>
      </c>
      <c r="BM378" s="166" t="s">
        <v>1226</v>
      </c>
      <c r="BN378" s="392">
        <v>0</v>
      </c>
      <c r="BO378" s="166" t="s">
        <v>1226</v>
      </c>
      <c r="BP378" s="164"/>
      <c r="BQ378" s="166"/>
      <c r="BR378" s="164"/>
      <c r="BS378" s="166"/>
      <c r="BT378" s="244"/>
      <c r="BU378" s="245"/>
      <c r="BV378" s="246"/>
      <c r="BW378" s="245"/>
      <c r="BX378" s="245"/>
      <c r="BY378" s="245"/>
      <c r="BZ378" s="246"/>
      <c r="CA378" s="245"/>
      <c r="CB378" s="246"/>
      <c r="CC378" s="245"/>
      <c r="CD378" s="246"/>
      <c r="CE378" s="245"/>
      <c r="CF378" s="246"/>
      <c r="CG378" s="245"/>
      <c r="CH378" s="246"/>
      <c r="CI378" s="233"/>
      <c r="CM378" s="237"/>
    </row>
    <row r="379" spans="1:91" ht="16.5">
      <c r="A379" t="s">
        <v>2535</v>
      </c>
      <c r="B379" s="213">
        <v>10256</v>
      </c>
      <c r="D379" s="213" t="s">
        <v>865</v>
      </c>
      <c r="E379" s="213" t="s">
        <v>822</v>
      </c>
      <c r="G379" s="213" t="s">
        <v>865</v>
      </c>
      <c r="H379" s="390" t="s">
        <v>2581</v>
      </c>
      <c r="I379" s="222">
        <v>3</v>
      </c>
      <c r="J379" s="224">
        <v>23</v>
      </c>
      <c r="K379" s="278"/>
      <c r="L379" s="279"/>
      <c r="M379" s="181"/>
      <c r="N379" s="426"/>
      <c r="O379" s="278"/>
      <c r="P379" s="279"/>
      <c r="Q379" s="278"/>
      <c r="R379" s="224"/>
      <c r="S379" s="222"/>
      <c r="T379" s="224"/>
      <c r="U379" s="223"/>
      <c r="V379" s="223"/>
      <c r="W379" s="222"/>
      <c r="X379" s="224"/>
      <c r="Y379" s="222"/>
      <c r="Z379" s="224"/>
      <c r="AA379" s="223"/>
      <c r="AB379" s="224"/>
      <c r="AC379" s="222"/>
      <c r="AD379" s="315"/>
      <c r="AE379" s="181"/>
      <c r="AF379" s="426"/>
      <c r="AG379" s="278"/>
      <c r="AH379" s="279"/>
      <c r="AI379" s="181"/>
      <c r="AJ379" s="426"/>
      <c r="AK379" s="243"/>
      <c r="AL379" s="278"/>
      <c r="AM379" s="279"/>
      <c r="AN379" s="278"/>
      <c r="AO379" s="279"/>
      <c r="AP379" s="223"/>
      <c r="AQ379" s="224"/>
      <c r="AR379" s="238"/>
      <c r="AS379" s="250"/>
      <c r="AT379" s="341"/>
      <c r="AU379" s="227"/>
      <c r="AV379" s="226"/>
      <c r="AW379" s="227"/>
      <c r="AX379" s="226">
        <v>0</v>
      </c>
      <c r="AY379" s="227">
        <v>0</v>
      </c>
      <c r="AZ379" s="226">
        <v>4</v>
      </c>
      <c r="BA379" s="227">
        <v>9</v>
      </c>
      <c r="BB379" s="226">
        <v>0</v>
      </c>
      <c r="BC379" s="227">
        <v>0</v>
      </c>
      <c r="BD379" s="226">
        <v>0</v>
      </c>
      <c r="BE379" s="227">
        <v>0</v>
      </c>
      <c r="BF379" s="226">
        <v>0</v>
      </c>
      <c r="BG379" s="226">
        <v>0</v>
      </c>
      <c r="BH379" s="392">
        <v>0</v>
      </c>
      <c r="BI379" s="166" t="s">
        <v>1226</v>
      </c>
      <c r="BJ379" s="392">
        <v>0</v>
      </c>
      <c r="BK379" s="166" t="s">
        <v>1226</v>
      </c>
      <c r="BL379" s="392">
        <v>0</v>
      </c>
      <c r="BM379" s="166" t="s">
        <v>1226</v>
      </c>
      <c r="BN379" s="392">
        <v>0</v>
      </c>
      <c r="BO379" s="166" t="s">
        <v>1226</v>
      </c>
      <c r="BP379" s="164"/>
      <c r="BQ379" s="166"/>
      <c r="BR379" s="164"/>
      <c r="BS379" s="166"/>
      <c r="BT379" s="244"/>
      <c r="BU379" s="245"/>
      <c r="BV379" s="246"/>
      <c r="BW379" s="245"/>
      <c r="BX379" s="245"/>
      <c r="BY379" s="245"/>
      <c r="BZ379" s="246"/>
      <c r="CA379" s="245"/>
      <c r="CB379" s="246"/>
      <c r="CC379" s="245"/>
      <c r="CD379" s="246"/>
      <c r="CE379" s="245"/>
      <c r="CF379" s="246"/>
      <c r="CG379" s="245"/>
      <c r="CH379" s="246"/>
      <c r="CI379" s="233"/>
      <c r="CM379" s="237"/>
    </row>
    <row r="380" spans="1:91" s="541" customFormat="1" ht="17.25" thickBot="1">
      <c r="A380" t="s">
        <v>2535</v>
      </c>
      <c r="B380" s="541">
        <v>10256</v>
      </c>
      <c r="D380" s="541" t="s">
        <v>865</v>
      </c>
      <c r="E380" s="541" t="s">
        <v>822</v>
      </c>
      <c r="G380" s="541" t="s">
        <v>865</v>
      </c>
      <c r="H380" s="559" t="s">
        <v>2582</v>
      </c>
      <c r="I380" s="555">
        <v>0</v>
      </c>
      <c r="J380" s="546">
        <v>0</v>
      </c>
      <c r="K380" s="779"/>
      <c r="L380" s="783"/>
      <c r="M380" s="698"/>
      <c r="N380" s="561"/>
      <c r="O380" s="779"/>
      <c r="P380" s="783"/>
      <c r="Q380" s="779"/>
      <c r="R380" s="546"/>
      <c r="S380" s="555"/>
      <c r="T380" s="546"/>
      <c r="U380" s="545"/>
      <c r="V380" s="545"/>
      <c r="W380" s="555"/>
      <c r="X380" s="546"/>
      <c r="Y380" s="555"/>
      <c r="Z380" s="546"/>
      <c r="AA380" s="545"/>
      <c r="AB380" s="546"/>
      <c r="AC380" s="555"/>
      <c r="AD380" s="566"/>
      <c r="AE380" s="698"/>
      <c r="AF380" s="561"/>
      <c r="AG380" s="779"/>
      <c r="AH380" s="783"/>
      <c r="AI380" s="698"/>
      <c r="AJ380" s="561"/>
      <c r="AK380" s="542"/>
      <c r="AL380" s="779"/>
      <c r="AM380" s="783"/>
      <c r="AN380" s="779"/>
      <c r="AO380" s="783"/>
      <c r="AP380" s="545"/>
      <c r="AQ380" s="546"/>
      <c r="AR380" s="553"/>
      <c r="AS380" s="960"/>
      <c r="AT380" s="543"/>
      <c r="AU380" s="544"/>
      <c r="AV380" s="543"/>
      <c r="AW380" s="544"/>
      <c r="AX380" s="543">
        <v>2</v>
      </c>
      <c r="AY380" s="544">
        <v>0</v>
      </c>
      <c r="AZ380" s="543">
        <v>8</v>
      </c>
      <c r="BA380" s="544">
        <v>0</v>
      </c>
      <c r="BB380" s="543">
        <v>3</v>
      </c>
      <c r="BC380" s="544">
        <v>0</v>
      </c>
      <c r="BD380" s="543">
        <v>0</v>
      </c>
      <c r="BE380" s="544">
        <v>0</v>
      </c>
      <c r="BF380" s="543">
        <v>0</v>
      </c>
      <c r="BG380" s="543">
        <v>0</v>
      </c>
      <c r="BH380" s="681">
        <v>0</v>
      </c>
      <c r="BI380" s="560" t="s">
        <v>1226</v>
      </c>
      <c r="BJ380" s="681">
        <v>0</v>
      </c>
      <c r="BK380" s="560" t="s">
        <v>1226</v>
      </c>
      <c r="BL380" s="681">
        <v>0</v>
      </c>
      <c r="BM380" s="560" t="s">
        <v>1226</v>
      </c>
      <c r="BN380" s="681">
        <v>0</v>
      </c>
      <c r="BO380" s="560" t="s">
        <v>1226</v>
      </c>
      <c r="BP380" s="682"/>
      <c r="BQ380" s="560"/>
      <c r="BR380" s="682"/>
      <c r="BS380" s="560"/>
      <c r="BT380" s="547"/>
      <c r="BU380" s="548"/>
      <c r="BV380" s="549"/>
      <c r="BW380" s="548"/>
      <c r="BX380" s="548"/>
      <c r="BY380" s="548"/>
      <c r="BZ380" s="549"/>
      <c r="CA380" s="548"/>
      <c r="CB380" s="549"/>
      <c r="CC380" s="548"/>
      <c r="CD380" s="549"/>
      <c r="CE380" s="548"/>
      <c r="CF380" s="549"/>
      <c r="CG380" s="548"/>
      <c r="CH380" s="549"/>
      <c r="CI380" s="558"/>
      <c r="CM380" s="551"/>
    </row>
    <row r="381" spans="1:91" s="234" customFormat="1" ht="17.25" thickTop="1">
      <c r="A381" t="s">
        <v>2535</v>
      </c>
      <c r="B381" s="213">
        <v>10256</v>
      </c>
      <c r="C381" s="213"/>
      <c r="D381" s="213" t="s">
        <v>865</v>
      </c>
      <c r="E381" s="213" t="s">
        <v>822</v>
      </c>
      <c r="F381" s="213"/>
      <c r="G381" s="213" t="s">
        <v>865</v>
      </c>
      <c r="H381" s="390" t="s">
        <v>1149</v>
      </c>
      <c r="I381" s="223">
        <v>0</v>
      </c>
      <c r="J381" s="224">
        <v>0</v>
      </c>
      <c r="K381" s="223">
        <v>0</v>
      </c>
      <c r="L381" s="224">
        <v>0</v>
      </c>
      <c r="M381" s="185"/>
      <c r="N381" s="426"/>
      <c r="O381" s="274"/>
      <c r="P381" s="279"/>
      <c r="Q381" s="274"/>
      <c r="R381" s="224"/>
      <c r="S381" s="223"/>
      <c r="T381" s="224"/>
      <c r="U381" s="223"/>
      <c r="V381" s="224"/>
      <c r="W381" s="223"/>
      <c r="X381" s="224"/>
      <c r="Y381" s="222"/>
      <c r="Z381" s="224"/>
      <c r="AA381" s="223"/>
      <c r="AB381" s="223"/>
      <c r="AC381" s="437"/>
      <c r="AD381" s="924"/>
      <c r="AE381" s="185"/>
      <c r="AF381" s="426"/>
      <c r="AG381" s="274"/>
      <c r="AH381" s="279"/>
      <c r="AI381" s="185"/>
      <c r="AJ381" s="426"/>
      <c r="AK381" s="360"/>
      <c r="AL381" s="453"/>
      <c r="AM381" s="459"/>
      <c r="AN381" s="274"/>
      <c r="AO381" s="274"/>
      <c r="AP381" s="437"/>
      <c r="AQ381" s="438"/>
      <c r="AR381" s="236"/>
      <c r="AS381" s="250"/>
      <c r="AT381" s="341"/>
      <c r="AU381" s="227"/>
      <c r="AV381" s="226"/>
      <c r="AW381" s="227"/>
      <c r="AX381" s="226">
        <v>6</v>
      </c>
      <c r="AY381" s="227">
        <v>34</v>
      </c>
      <c r="AZ381" s="226">
        <v>5</v>
      </c>
      <c r="BA381" s="227">
        <v>37</v>
      </c>
      <c r="BB381" s="226">
        <v>0</v>
      </c>
      <c r="BC381" s="226">
        <v>11</v>
      </c>
      <c r="BD381" s="341">
        <v>0</v>
      </c>
      <c r="BE381" s="227">
        <v>0</v>
      </c>
      <c r="BF381" s="226">
        <v>0</v>
      </c>
      <c r="BG381" s="226">
        <v>0</v>
      </c>
      <c r="BH381" s="392">
        <v>0</v>
      </c>
      <c r="BI381" s="166" t="s">
        <v>1226</v>
      </c>
      <c r="BJ381" s="164">
        <v>0</v>
      </c>
      <c r="BK381" s="166" t="s">
        <v>1226</v>
      </c>
      <c r="BL381" s="392">
        <v>0</v>
      </c>
      <c r="BM381" s="166" t="s">
        <v>1226</v>
      </c>
      <c r="BN381" s="392">
        <v>0</v>
      </c>
      <c r="BO381" s="166" t="s">
        <v>1226</v>
      </c>
      <c r="BP381" s="164"/>
      <c r="BQ381" s="166"/>
      <c r="BR381" s="164"/>
      <c r="BS381" s="166"/>
      <c r="BT381" s="244"/>
      <c r="BU381" s="245"/>
      <c r="BV381" s="246"/>
      <c r="BW381" s="245"/>
      <c r="BX381" s="245"/>
      <c r="BY381" s="245"/>
      <c r="BZ381" s="246"/>
      <c r="CA381" s="245"/>
      <c r="CB381" s="246"/>
      <c r="CC381" s="245"/>
      <c r="CD381" s="246"/>
      <c r="CE381" s="245"/>
      <c r="CF381" s="246"/>
      <c r="CG381" s="245"/>
      <c r="CH381" s="246"/>
      <c r="CI381" s="233"/>
      <c r="CL381" s="213"/>
      <c r="CM381" s="237"/>
    </row>
    <row r="382" spans="1:91" s="234" customFormat="1" ht="16.5">
      <c r="A382" t="s">
        <v>2535</v>
      </c>
      <c r="B382" s="213">
        <v>10256</v>
      </c>
      <c r="C382" s="213"/>
      <c r="D382" s="213" t="s">
        <v>865</v>
      </c>
      <c r="E382" s="213" t="s">
        <v>822</v>
      </c>
      <c r="F382" s="213"/>
      <c r="G382" s="213" t="s">
        <v>865</v>
      </c>
      <c r="H382" s="390" t="s">
        <v>2583</v>
      </c>
      <c r="I382" s="223">
        <v>0</v>
      </c>
      <c r="J382" s="224">
        <v>0</v>
      </c>
      <c r="K382" s="223">
        <v>0</v>
      </c>
      <c r="L382" s="224">
        <v>0</v>
      </c>
      <c r="M382" s="185"/>
      <c r="N382" s="426"/>
      <c r="O382" s="274"/>
      <c r="P382" s="279"/>
      <c r="Q382" s="274"/>
      <c r="R382" s="224"/>
      <c r="S382" s="223"/>
      <c r="T382" s="224"/>
      <c r="U382" s="223"/>
      <c r="V382" s="224"/>
      <c r="W382" s="223"/>
      <c r="X382" s="224"/>
      <c r="Y382" s="222"/>
      <c r="Z382" s="224"/>
      <c r="AA382" s="223"/>
      <c r="AB382" s="223"/>
      <c r="AC382" s="437"/>
      <c r="AD382" s="924"/>
      <c r="AE382" s="185"/>
      <c r="AF382" s="426"/>
      <c r="AG382" s="274"/>
      <c r="AH382" s="279"/>
      <c r="AI382" s="185"/>
      <c r="AJ382" s="426"/>
      <c r="AK382" s="360"/>
      <c r="AL382" s="453"/>
      <c r="AM382" s="459"/>
      <c r="AN382" s="274"/>
      <c r="AO382" s="274"/>
      <c r="AP382" s="437"/>
      <c r="AQ382" s="438"/>
      <c r="AR382" s="236"/>
      <c r="AS382" s="250"/>
      <c r="AT382" s="226"/>
      <c r="AU382" s="227"/>
      <c r="AV382" s="226"/>
      <c r="AW382" s="227"/>
      <c r="AX382" s="226">
        <v>8</v>
      </c>
      <c r="AY382" s="227">
        <v>21</v>
      </c>
      <c r="AZ382" s="226">
        <v>1</v>
      </c>
      <c r="BA382" s="227">
        <v>21</v>
      </c>
      <c r="BB382" s="226">
        <v>0</v>
      </c>
      <c r="BC382" s="226">
        <v>0</v>
      </c>
      <c r="BD382" s="341">
        <v>0</v>
      </c>
      <c r="BE382" s="227">
        <v>0</v>
      </c>
      <c r="BF382" s="226">
        <v>0</v>
      </c>
      <c r="BG382" s="226">
        <v>0</v>
      </c>
      <c r="BH382" s="392">
        <v>0</v>
      </c>
      <c r="BI382" s="166" t="s">
        <v>1226</v>
      </c>
      <c r="BJ382" s="164">
        <v>0</v>
      </c>
      <c r="BK382" s="166" t="s">
        <v>1226</v>
      </c>
      <c r="BL382" s="392">
        <v>0</v>
      </c>
      <c r="BM382" s="166" t="s">
        <v>1226</v>
      </c>
      <c r="BN382" s="392">
        <v>0</v>
      </c>
      <c r="BO382" s="166" t="s">
        <v>1226</v>
      </c>
      <c r="BP382" s="164"/>
      <c r="BQ382" s="166"/>
      <c r="BR382" s="164"/>
      <c r="BS382" s="166"/>
      <c r="BT382" s="244"/>
      <c r="BU382" s="245"/>
      <c r="BV382" s="246"/>
      <c r="BW382" s="245"/>
      <c r="BX382" s="245"/>
      <c r="BY382" s="245"/>
      <c r="BZ382" s="246"/>
      <c r="CA382" s="245"/>
      <c r="CB382" s="246"/>
      <c r="CC382" s="245"/>
      <c r="CD382" s="246"/>
      <c r="CE382" s="245"/>
      <c r="CF382" s="246"/>
      <c r="CG382" s="245"/>
      <c r="CH382" s="246"/>
      <c r="CI382" s="233"/>
      <c r="CL382" s="213"/>
      <c r="CM382" s="237"/>
    </row>
    <row r="383" spans="1:91" ht="16.5">
      <c r="A383" t="s">
        <v>2535</v>
      </c>
      <c r="B383" s="213">
        <v>10256</v>
      </c>
      <c r="D383" s="213" t="s">
        <v>865</v>
      </c>
      <c r="E383" s="213" t="s">
        <v>822</v>
      </c>
      <c r="G383" s="213" t="s">
        <v>865</v>
      </c>
      <c r="H383" s="390" t="s">
        <v>767</v>
      </c>
      <c r="I383" s="223">
        <v>0</v>
      </c>
      <c r="J383" s="224">
        <v>0</v>
      </c>
      <c r="K383" s="274">
        <v>0</v>
      </c>
      <c r="L383" s="279">
        <v>0</v>
      </c>
      <c r="M383" s="185">
        <v>0</v>
      </c>
      <c r="N383" s="426" t="s">
        <v>1226</v>
      </c>
      <c r="O383" s="274">
        <v>0</v>
      </c>
      <c r="P383" s="279">
        <v>0</v>
      </c>
      <c r="Q383" s="185">
        <v>0</v>
      </c>
      <c r="R383" s="166" t="s">
        <v>1226</v>
      </c>
      <c r="S383" s="238">
        <v>0</v>
      </c>
      <c r="T383" s="239" t="s">
        <v>1226</v>
      </c>
      <c r="U383" s="223">
        <v>0</v>
      </c>
      <c r="V383" s="224">
        <v>0</v>
      </c>
      <c r="W383" s="223">
        <v>0</v>
      </c>
      <c r="X383" s="224">
        <v>0</v>
      </c>
      <c r="Y383" s="222">
        <v>0</v>
      </c>
      <c r="Z383" s="224">
        <v>0</v>
      </c>
      <c r="AA383" s="223">
        <v>0</v>
      </c>
      <c r="AB383" s="223">
        <v>0</v>
      </c>
      <c r="AC383" s="437">
        <v>0</v>
      </c>
      <c r="AD383" s="438">
        <v>0</v>
      </c>
      <c r="AE383" s="185">
        <v>0</v>
      </c>
      <c r="AF383" s="426" t="s">
        <v>1226</v>
      </c>
      <c r="AG383" s="185">
        <f>+AI383</f>
        <v>6</v>
      </c>
      <c r="AH383" s="426" t="s">
        <v>1226</v>
      </c>
      <c r="AI383" s="185">
        <f>+AL383</f>
        <v>6</v>
      </c>
      <c r="AJ383" s="426" t="s">
        <v>1226</v>
      </c>
      <c r="AK383" s="360"/>
      <c r="AL383" s="453">
        <v>6</v>
      </c>
      <c r="AM383" s="459"/>
      <c r="AN383" s="185">
        <f>+AL383</f>
        <v>6</v>
      </c>
      <c r="AO383" s="185" t="s">
        <v>1226</v>
      </c>
      <c r="AP383" s="437">
        <v>10</v>
      </c>
      <c r="AQ383" s="438">
        <v>3</v>
      </c>
      <c r="AR383" s="164">
        <f>+AP383</f>
        <v>10</v>
      </c>
      <c r="AS383" s="166">
        <f>+AQ383</f>
        <v>3</v>
      </c>
      <c r="AT383" s="226">
        <v>0</v>
      </c>
      <c r="AU383" s="227">
        <v>0</v>
      </c>
      <c r="AV383" s="226">
        <v>4</v>
      </c>
      <c r="AW383" s="227">
        <v>4</v>
      </c>
      <c r="AX383" s="164">
        <v>0</v>
      </c>
      <c r="AY383" s="166" t="s">
        <v>1226</v>
      </c>
      <c r="AZ383" s="226">
        <v>0</v>
      </c>
      <c r="BA383" s="227">
        <v>0</v>
      </c>
      <c r="BB383" s="226">
        <v>0</v>
      </c>
      <c r="BC383" s="226">
        <v>0</v>
      </c>
      <c r="BD383" s="341">
        <v>3</v>
      </c>
      <c r="BE383" s="227">
        <v>10</v>
      </c>
      <c r="BF383" s="226">
        <v>0</v>
      </c>
      <c r="BG383" s="226">
        <v>0</v>
      </c>
      <c r="BH383" s="392">
        <v>0</v>
      </c>
      <c r="BI383" s="166" t="s">
        <v>1226</v>
      </c>
      <c r="BJ383" s="164">
        <v>0</v>
      </c>
      <c r="BK383" s="166" t="s">
        <v>1226</v>
      </c>
      <c r="BL383" s="392">
        <v>0</v>
      </c>
      <c r="BM383" s="166" t="s">
        <v>1226</v>
      </c>
      <c r="BN383" s="392">
        <v>0</v>
      </c>
      <c r="BO383" s="166" t="s">
        <v>1226</v>
      </c>
      <c r="BP383" s="164"/>
      <c r="BQ383" s="166"/>
      <c r="BR383" s="164"/>
      <c r="BS383" s="166"/>
      <c r="BT383" s="244"/>
      <c r="BU383" s="245"/>
      <c r="BV383" s="246"/>
      <c r="BW383" s="245"/>
      <c r="BX383" s="245"/>
      <c r="BY383" s="245"/>
      <c r="BZ383" s="246"/>
      <c r="CA383" s="245"/>
      <c r="CB383" s="246"/>
      <c r="CC383" s="245"/>
      <c r="CD383" s="246"/>
      <c r="CE383" s="245"/>
      <c r="CF383" s="246"/>
      <c r="CG383" s="245"/>
      <c r="CH383" s="246"/>
      <c r="CI383" s="233" t="s">
        <v>769</v>
      </c>
      <c r="CM383" s="237">
        <f>MAX(I383:AJ383)</f>
        <v>6</v>
      </c>
    </row>
    <row r="384" spans="1:91" ht="16.5">
      <c r="A384" t="s">
        <v>2535</v>
      </c>
      <c r="B384" s="213">
        <v>10256</v>
      </c>
      <c r="D384" s="213" t="s">
        <v>865</v>
      </c>
      <c r="E384" s="213" t="s">
        <v>822</v>
      </c>
      <c r="G384" s="213" t="s">
        <v>865</v>
      </c>
      <c r="H384" s="390" t="s">
        <v>1145</v>
      </c>
      <c r="I384" s="223">
        <v>0</v>
      </c>
      <c r="J384" s="224">
        <v>0</v>
      </c>
      <c r="K384" s="223">
        <v>0</v>
      </c>
      <c r="L384" s="224">
        <v>0</v>
      </c>
      <c r="M384" s="164"/>
      <c r="N384" s="166"/>
      <c r="O384" s="223"/>
      <c r="P384" s="224"/>
      <c r="Q384" s="236"/>
      <c r="R384" s="239"/>
      <c r="S384" s="238"/>
      <c r="T384" s="239"/>
      <c r="U384" s="223"/>
      <c r="V384" s="224"/>
      <c r="W384" s="223"/>
      <c r="X384" s="224"/>
      <c r="Y384" s="222"/>
      <c r="Z384" s="224"/>
      <c r="AA384" s="223"/>
      <c r="AB384" s="223"/>
      <c r="AC384" s="437"/>
      <c r="AD384" s="438"/>
      <c r="AE384" s="164"/>
      <c r="AF384" s="166"/>
      <c r="AG384" s="185"/>
      <c r="AH384" s="426"/>
      <c r="AI384" s="185">
        <f>+AL384</f>
        <v>0</v>
      </c>
      <c r="AJ384" s="426"/>
      <c r="AK384" s="360"/>
      <c r="AL384" s="453">
        <v>0</v>
      </c>
      <c r="AM384" s="459">
        <v>0</v>
      </c>
      <c r="AN384" s="185">
        <f t="shared" ref="AN384:AN387" si="140">+AL384</f>
        <v>0</v>
      </c>
      <c r="AO384" s="185" t="s">
        <v>1226</v>
      </c>
      <c r="AP384" s="437">
        <v>0</v>
      </c>
      <c r="AQ384" s="438">
        <v>0</v>
      </c>
      <c r="AR384" s="164">
        <f>+BN384</f>
        <v>0</v>
      </c>
      <c r="AS384" s="166" t="s">
        <v>1226</v>
      </c>
      <c r="AT384" s="392">
        <f>+BT384</f>
        <v>0</v>
      </c>
      <c r="AU384" s="166" t="s">
        <v>1226</v>
      </c>
      <c r="AV384" s="341">
        <v>0</v>
      </c>
      <c r="AW384" s="227">
        <v>0</v>
      </c>
      <c r="AX384" s="164">
        <v>0</v>
      </c>
      <c r="AY384" s="166" t="s">
        <v>1226</v>
      </c>
      <c r="AZ384" s="226">
        <v>0</v>
      </c>
      <c r="BA384" s="227">
        <v>6</v>
      </c>
      <c r="BB384" s="577">
        <v>1</v>
      </c>
      <c r="BC384" s="577">
        <v>7</v>
      </c>
      <c r="BD384" s="341">
        <v>1</v>
      </c>
      <c r="BE384" s="227">
        <v>2</v>
      </c>
      <c r="BF384" s="226">
        <v>0</v>
      </c>
      <c r="BG384" s="226">
        <v>0</v>
      </c>
      <c r="BH384" s="392">
        <v>0</v>
      </c>
      <c r="BI384" s="166" t="s">
        <v>1226</v>
      </c>
      <c r="BJ384" s="164">
        <v>0</v>
      </c>
      <c r="BK384" s="166" t="s">
        <v>1226</v>
      </c>
      <c r="BL384" s="392">
        <v>0</v>
      </c>
      <c r="BM384" s="166" t="s">
        <v>1226</v>
      </c>
      <c r="BN384" s="392">
        <v>0</v>
      </c>
      <c r="BO384" s="166" t="s">
        <v>1226</v>
      </c>
      <c r="BP384" s="164"/>
      <c r="BQ384" s="166"/>
      <c r="BR384" s="164"/>
      <c r="BS384" s="166"/>
      <c r="BT384" s="244"/>
      <c r="BU384" s="245"/>
      <c r="BV384" s="246"/>
      <c r="BW384" s="245"/>
      <c r="BX384" s="245"/>
      <c r="BY384" s="245"/>
      <c r="BZ384" s="246"/>
      <c r="CA384" s="245"/>
      <c r="CB384" s="246"/>
      <c r="CC384" s="245"/>
      <c r="CD384" s="246"/>
      <c r="CE384" s="245"/>
      <c r="CF384" s="246"/>
      <c r="CG384" s="245"/>
      <c r="CH384" s="246"/>
      <c r="CI384" s="233"/>
      <c r="CM384" s="237"/>
    </row>
    <row r="385" spans="1:91" ht="16.5">
      <c r="A385" t="s">
        <v>2535</v>
      </c>
      <c r="B385" s="213">
        <v>10256</v>
      </c>
      <c r="D385" s="213" t="s">
        <v>865</v>
      </c>
      <c r="E385" s="213" t="s">
        <v>822</v>
      </c>
      <c r="G385" s="213" t="s">
        <v>865</v>
      </c>
      <c r="H385" s="390" t="s">
        <v>1146</v>
      </c>
      <c r="I385" s="223">
        <v>0</v>
      </c>
      <c r="J385" s="224">
        <v>0</v>
      </c>
      <c r="K385" s="223">
        <v>0</v>
      </c>
      <c r="L385" s="224">
        <v>0</v>
      </c>
      <c r="M385" s="164"/>
      <c r="N385" s="166"/>
      <c r="O385" s="223"/>
      <c r="P385" s="224"/>
      <c r="Q385" s="236"/>
      <c r="R385" s="239"/>
      <c r="S385" s="238"/>
      <c r="T385" s="239"/>
      <c r="U385" s="223"/>
      <c r="V385" s="224"/>
      <c r="W385" s="223"/>
      <c r="X385" s="224"/>
      <c r="Y385" s="222"/>
      <c r="Z385" s="224"/>
      <c r="AA385" s="223"/>
      <c r="AB385" s="223"/>
      <c r="AC385" s="437"/>
      <c r="AD385" s="438"/>
      <c r="AE385" s="164"/>
      <c r="AF385" s="166"/>
      <c r="AG385" s="185"/>
      <c r="AH385" s="426"/>
      <c r="AI385" s="185"/>
      <c r="AJ385" s="426"/>
      <c r="AK385" s="360"/>
      <c r="AL385" s="437">
        <v>0</v>
      </c>
      <c r="AM385" s="438">
        <v>0</v>
      </c>
      <c r="AN385" s="185">
        <f t="shared" si="140"/>
        <v>0</v>
      </c>
      <c r="AO385" s="166" t="s">
        <v>1226</v>
      </c>
      <c r="AP385" s="222">
        <v>0</v>
      </c>
      <c r="AQ385" s="224">
        <v>0</v>
      </c>
      <c r="AR385" s="392">
        <f>+BN385</f>
        <v>0</v>
      </c>
      <c r="AS385" s="166" t="s">
        <v>1226</v>
      </c>
      <c r="AT385" s="392">
        <f>+BT385</f>
        <v>0</v>
      </c>
      <c r="AU385" s="166" t="s">
        <v>1226</v>
      </c>
      <c r="AV385" s="226">
        <v>0</v>
      </c>
      <c r="AW385" s="227">
        <v>0</v>
      </c>
      <c r="AX385" s="164">
        <v>0</v>
      </c>
      <c r="AY385" s="166" t="s">
        <v>1226</v>
      </c>
      <c r="AZ385" s="226">
        <v>0</v>
      </c>
      <c r="BA385" s="227">
        <v>0</v>
      </c>
      <c r="BB385" s="577">
        <v>0</v>
      </c>
      <c r="BC385" s="577">
        <v>5</v>
      </c>
      <c r="BD385" s="341">
        <v>1</v>
      </c>
      <c r="BE385" s="227">
        <v>2</v>
      </c>
      <c r="BF385" s="226">
        <v>0</v>
      </c>
      <c r="BG385" s="226">
        <v>0</v>
      </c>
      <c r="BH385" s="392">
        <v>0</v>
      </c>
      <c r="BI385" s="166" t="s">
        <v>1226</v>
      </c>
      <c r="BJ385" s="164">
        <v>0</v>
      </c>
      <c r="BK385" s="166" t="s">
        <v>1226</v>
      </c>
      <c r="BL385" s="392">
        <v>0</v>
      </c>
      <c r="BM385" s="166" t="s">
        <v>1226</v>
      </c>
      <c r="BN385" s="392">
        <v>0</v>
      </c>
      <c r="BO385" s="166" t="s">
        <v>1226</v>
      </c>
      <c r="BP385" s="164"/>
      <c r="BQ385" s="166"/>
      <c r="BR385" s="164"/>
      <c r="BS385" s="166"/>
      <c r="BT385" s="244"/>
      <c r="BU385" s="245"/>
      <c r="BV385" s="246"/>
      <c r="BW385" s="245"/>
      <c r="BX385" s="245"/>
      <c r="BY385" s="245"/>
      <c r="BZ385" s="246"/>
      <c r="CA385" s="245"/>
      <c r="CB385" s="246"/>
      <c r="CC385" s="245"/>
      <c r="CD385" s="246"/>
      <c r="CE385" s="245"/>
      <c r="CF385" s="246"/>
      <c r="CG385" s="245"/>
      <c r="CH385" s="246"/>
      <c r="CI385" s="233"/>
      <c r="CM385" s="237"/>
    </row>
    <row r="386" spans="1:91" ht="16.5">
      <c r="A386" t="s">
        <v>2535</v>
      </c>
      <c r="B386" s="213">
        <v>10256</v>
      </c>
      <c r="D386" s="213" t="s">
        <v>865</v>
      </c>
      <c r="E386" s="213" t="s">
        <v>822</v>
      </c>
      <c r="G386" s="213" t="s">
        <v>865</v>
      </c>
      <c r="H386" s="390" t="s">
        <v>1147</v>
      </c>
      <c r="I386" s="223">
        <v>0</v>
      </c>
      <c r="J386" s="224">
        <v>0</v>
      </c>
      <c r="K386" s="223">
        <v>0</v>
      </c>
      <c r="L386" s="224">
        <v>0</v>
      </c>
      <c r="M386" s="164"/>
      <c r="N386" s="166"/>
      <c r="O386" s="223"/>
      <c r="P386" s="224"/>
      <c r="Q386" s="236"/>
      <c r="R386" s="239"/>
      <c r="S386" s="238"/>
      <c r="T386" s="239"/>
      <c r="U386" s="223"/>
      <c r="V386" s="224"/>
      <c r="W386" s="223"/>
      <c r="X386" s="224"/>
      <c r="Y386" s="222"/>
      <c r="Z386" s="224"/>
      <c r="AA386" s="223"/>
      <c r="AB386" s="223"/>
      <c r="AC386" s="437"/>
      <c r="AD386" s="438"/>
      <c r="AE386" s="164"/>
      <c r="AF386" s="166"/>
      <c r="AG386" s="185"/>
      <c r="AH386" s="185"/>
      <c r="AI386" s="181"/>
      <c r="AJ386" s="426"/>
      <c r="AK386" s="360"/>
      <c r="AL386" s="222">
        <v>0</v>
      </c>
      <c r="AM386" s="224">
        <v>0</v>
      </c>
      <c r="AN386" s="185">
        <f t="shared" si="140"/>
        <v>0</v>
      </c>
      <c r="AO386" s="166" t="s">
        <v>1226</v>
      </c>
      <c r="AP386" s="222">
        <v>0</v>
      </c>
      <c r="AQ386" s="224">
        <v>0</v>
      </c>
      <c r="AR386" s="392">
        <f>+BN386</f>
        <v>0</v>
      </c>
      <c r="AS386" s="166" t="s">
        <v>1226</v>
      </c>
      <c r="AT386" s="392">
        <f>+BT386</f>
        <v>0</v>
      </c>
      <c r="AU386" s="166" t="s">
        <v>1226</v>
      </c>
      <c r="AV386" s="226">
        <v>0</v>
      </c>
      <c r="AW386" s="227">
        <v>0</v>
      </c>
      <c r="AX386" s="164">
        <v>0</v>
      </c>
      <c r="AY386" s="166" t="s">
        <v>1226</v>
      </c>
      <c r="AZ386" s="226">
        <v>0</v>
      </c>
      <c r="BA386" s="227">
        <v>5</v>
      </c>
      <c r="BB386" s="577">
        <v>0</v>
      </c>
      <c r="BC386" s="577">
        <v>5</v>
      </c>
      <c r="BD386" s="341">
        <v>0</v>
      </c>
      <c r="BE386" s="227">
        <v>5</v>
      </c>
      <c r="BF386" s="226">
        <v>0</v>
      </c>
      <c r="BG386" s="226">
        <v>0</v>
      </c>
      <c r="BH386" s="392">
        <v>0</v>
      </c>
      <c r="BI386" s="166" t="s">
        <v>1226</v>
      </c>
      <c r="BJ386" s="164">
        <v>0</v>
      </c>
      <c r="BK386" s="166" t="s">
        <v>1226</v>
      </c>
      <c r="BL386" s="392">
        <v>0</v>
      </c>
      <c r="BM386" s="166" t="s">
        <v>1226</v>
      </c>
      <c r="BN386" s="392">
        <v>0</v>
      </c>
      <c r="BO386" s="166" t="s">
        <v>1226</v>
      </c>
      <c r="BP386" s="164"/>
      <c r="BQ386" s="166"/>
      <c r="BR386" s="164"/>
      <c r="BS386" s="166"/>
      <c r="BT386" s="244"/>
      <c r="BU386" s="245"/>
      <c r="BV386" s="246"/>
      <c r="BW386" s="245"/>
      <c r="BX386" s="245"/>
      <c r="BY386" s="245"/>
      <c r="BZ386" s="246"/>
      <c r="CA386" s="245"/>
      <c r="CB386" s="246"/>
      <c r="CC386" s="245"/>
      <c r="CD386" s="246"/>
      <c r="CE386" s="245"/>
      <c r="CF386" s="246"/>
      <c r="CG386" s="245"/>
      <c r="CH386" s="246"/>
      <c r="CI386" s="233"/>
      <c r="CM386" s="237"/>
    </row>
    <row r="387" spans="1:91" ht="16.5">
      <c r="A387" t="s">
        <v>2535</v>
      </c>
      <c r="B387" s="213">
        <v>10256</v>
      </c>
      <c r="D387" s="213" t="s">
        <v>865</v>
      </c>
      <c r="E387" s="213" t="s">
        <v>822</v>
      </c>
      <c r="G387" s="213" t="s">
        <v>865</v>
      </c>
      <c r="H387" s="390" t="s">
        <v>1148</v>
      </c>
      <c r="I387" s="223">
        <v>0</v>
      </c>
      <c r="J387" s="224">
        <v>0</v>
      </c>
      <c r="K387" s="223">
        <v>0</v>
      </c>
      <c r="L387" s="224">
        <v>0</v>
      </c>
      <c r="M387" s="164"/>
      <c r="N387" s="166"/>
      <c r="O387" s="223"/>
      <c r="P387" s="224"/>
      <c r="Q387" s="252"/>
      <c r="R387" s="423"/>
      <c r="S387" s="381"/>
      <c r="T387" s="423"/>
      <c r="U387" s="223"/>
      <c r="V387" s="224"/>
      <c r="W387" s="223"/>
      <c r="X387" s="224"/>
      <c r="Y387" s="223"/>
      <c r="Z387" s="223"/>
      <c r="AA387" s="222"/>
      <c r="AB387" s="223"/>
      <c r="AC387" s="437"/>
      <c r="AD387" s="438"/>
      <c r="AE387" s="164"/>
      <c r="AF387" s="166"/>
      <c r="AG387" s="185"/>
      <c r="AH387" s="426"/>
      <c r="AI387" s="185"/>
      <c r="AJ387" s="426"/>
      <c r="AK387" s="360"/>
      <c r="AL387" s="437">
        <v>0</v>
      </c>
      <c r="AM387" s="438">
        <v>0</v>
      </c>
      <c r="AN387" s="185">
        <f t="shared" si="140"/>
        <v>0</v>
      </c>
      <c r="AO387" s="164" t="s">
        <v>1226</v>
      </c>
      <c r="AP387" s="437">
        <v>0</v>
      </c>
      <c r="AQ387" s="438">
        <v>0</v>
      </c>
      <c r="AR387" s="164">
        <f>+BN387</f>
        <v>0</v>
      </c>
      <c r="AS387" s="166" t="s">
        <v>1226</v>
      </c>
      <c r="AT387" s="392">
        <f>+BT387</f>
        <v>0</v>
      </c>
      <c r="AU387" s="166" t="s">
        <v>1226</v>
      </c>
      <c r="AV387" s="226">
        <v>0</v>
      </c>
      <c r="AW387" s="227">
        <v>0</v>
      </c>
      <c r="AX387" s="164">
        <v>0</v>
      </c>
      <c r="AY387" s="166" t="s">
        <v>1226</v>
      </c>
      <c r="AZ387" s="226">
        <v>0</v>
      </c>
      <c r="BA387" s="227">
        <v>0</v>
      </c>
      <c r="BB387" s="226">
        <v>0</v>
      </c>
      <c r="BC387" s="226">
        <v>0</v>
      </c>
      <c r="BD387" s="341">
        <v>0</v>
      </c>
      <c r="BE387" s="227">
        <v>1</v>
      </c>
      <c r="BF387" s="226">
        <v>0</v>
      </c>
      <c r="BG387" s="226">
        <v>1</v>
      </c>
      <c r="BH387" s="392">
        <v>0</v>
      </c>
      <c r="BI387" s="166" t="s">
        <v>1226</v>
      </c>
      <c r="BJ387" s="164">
        <v>0</v>
      </c>
      <c r="BK387" s="166" t="s">
        <v>1226</v>
      </c>
      <c r="BL387" s="392">
        <v>0</v>
      </c>
      <c r="BM387" s="166" t="s">
        <v>1226</v>
      </c>
      <c r="BN387" s="392">
        <v>0</v>
      </c>
      <c r="BO387" s="166" t="s">
        <v>1226</v>
      </c>
      <c r="BP387" s="164"/>
      <c r="BQ387" s="166"/>
      <c r="BR387" s="164"/>
      <c r="BS387" s="166"/>
      <c r="BT387" s="244"/>
      <c r="BU387" s="245"/>
      <c r="BV387" s="246"/>
      <c r="BW387" s="245"/>
      <c r="BX387" s="245"/>
      <c r="BY387" s="245"/>
      <c r="BZ387" s="246"/>
      <c r="CA387" s="245"/>
      <c r="CB387" s="246"/>
      <c r="CC387" s="245"/>
      <c r="CD387" s="246"/>
      <c r="CE387" s="245"/>
      <c r="CF387" s="246"/>
      <c r="CG387" s="245"/>
      <c r="CH387" s="246"/>
      <c r="CI387" s="233"/>
      <c r="CM387" s="237"/>
    </row>
    <row r="388" spans="1:91" ht="16.5">
      <c r="A388" t="s">
        <v>2535</v>
      </c>
      <c r="B388" s="213">
        <v>10055</v>
      </c>
      <c r="D388" s="213" t="s">
        <v>789</v>
      </c>
      <c r="E388" s="213" t="s">
        <v>822</v>
      </c>
      <c r="G388" s="213" t="s">
        <v>865</v>
      </c>
      <c r="H388" s="390" t="s">
        <v>1960</v>
      </c>
      <c r="I388" s="223">
        <v>0</v>
      </c>
      <c r="J388" s="224">
        <v>0</v>
      </c>
      <c r="K388" s="223">
        <v>0</v>
      </c>
      <c r="L388" s="224">
        <v>0</v>
      </c>
      <c r="M388" s="164">
        <v>0</v>
      </c>
      <c r="N388" s="166" t="s">
        <v>1226</v>
      </c>
      <c r="O388" s="223">
        <v>0</v>
      </c>
      <c r="P388" s="224">
        <v>0</v>
      </c>
      <c r="Q388" s="185">
        <v>0</v>
      </c>
      <c r="R388" s="426" t="s">
        <v>1226</v>
      </c>
      <c r="S388" s="185">
        <f t="shared" ref="S388:S389" si="141">+U388</f>
        <v>0</v>
      </c>
      <c r="T388" s="423" t="s">
        <v>1226</v>
      </c>
      <c r="U388" s="223">
        <v>0</v>
      </c>
      <c r="V388" s="224">
        <v>0</v>
      </c>
      <c r="W388" s="223">
        <v>0</v>
      </c>
      <c r="X388" s="224">
        <v>0</v>
      </c>
      <c r="Y388" s="223">
        <v>0</v>
      </c>
      <c r="Z388" s="223">
        <v>0</v>
      </c>
      <c r="AA388" s="222">
        <v>0</v>
      </c>
      <c r="AB388" s="223">
        <v>0</v>
      </c>
      <c r="AC388" s="437">
        <v>1</v>
      </c>
      <c r="AD388" s="452">
        <v>0</v>
      </c>
      <c r="AE388" s="164">
        <f t="shared" ref="AE388:AE393" si="142">+AC388</f>
        <v>1</v>
      </c>
      <c r="AF388" s="166" t="s">
        <v>1226</v>
      </c>
      <c r="AG388" s="164">
        <f>+AE388</f>
        <v>1</v>
      </c>
      <c r="AH388" s="166" t="s">
        <v>1226</v>
      </c>
      <c r="AI388" s="164">
        <f t="shared" ref="AI388:AI394" si="143">+AG388</f>
        <v>1</v>
      </c>
      <c r="AJ388" s="166" t="s">
        <v>1226</v>
      </c>
      <c r="AK388" s="360"/>
      <c r="AL388" s="437">
        <v>1</v>
      </c>
      <c r="AM388" s="438">
        <v>2</v>
      </c>
      <c r="AN388" s="678">
        <f>+AL388</f>
        <v>1</v>
      </c>
      <c r="AO388" s="185">
        <f>+AM388</f>
        <v>2</v>
      </c>
      <c r="AP388" s="437">
        <v>3</v>
      </c>
      <c r="AQ388" s="438">
        <v>32</v>
      </c>
      <c r="AR388" s="164">
        <f>+AP388</f>
        <v>3</v>
      </c>
      <c r="AS388" s="166">
        <f>+AQ388</f>
        <v>32</v>
      </c>
      <c r="AT388" s="392">
        <f>+AR388</f>
        <v>3</v>
      </c>
      <c r="AU388" s="166">
        <f>+AS388</f>
        <v>32</v>
      </c>
      <c r="AV388" s="226">
        <v>3</v>
      </c>
      <c r="AW388" s="227">
        <f>11+16+12</f>
        <v>39</v>
      </c>
      <c r="AX388" s="164">
        <f>+AV388</f>
        <v>3</v>
      </c>
      <c r="AY388" s="166">
        <f>+AW388</f>
        <v>39</v>
      </c>
      <c r="AZ388" s="226">
        <v>2</v>
      </c>
      <c r="BA388" s="227">
        <v>40</v>
      </c>
      <c r="BB388" s="164">
        <f>+AZ388</f>
        <v>2</v>
      </c>
      <c r="BC388" s="164">
        <f>+BA388</f>
        <v>40</v>
      </c>
      <c r="BD388" s="341">
        <v>1</v>
      </c>
      <c r="BE388" s="227">
        <v>40</v>
      </c>
      <c r="BF388" s="164">
        <f t="shared" ref="BF388:BO388" si="144">+BD388</f>
        <v>1</v>
      </c>
      <c r="BG388" s="164">
        <f t="shared" si="144"/>
        <v>40</v>
      </c>
      <c r="BH388" s="392">
        <f t="shared" si="144"/>
        <v>1</v>
      </c>
      <c r="BI388" s="166">
        <f t="shared" si="144"/>
        <v>40</v>
      </c>
      <c r="BJ388" s="164">
        <f t="shared" si="144"/>
        <v>1</v>
      </c>
      <c r="BK388" s="164">
        <f t="shared" si="144"/>
        <v>40</v>
      </c>
      <c r="BL388" s="392">
        <f t="shared" si="144"/>
        <v>1</v>
      </c>
      <c r="BM388" s="166">
        <f t="shared" si="144"/>
        <v>40</v>
      </c>
      <c r="BN388" s="392">
        <f t="shared" si="144"/>
        <v>1</v>
      </c>
      <c r="BO388" s="166">
        <f t="shared" si="144"/>
        <v>40</v>
      </c>
      <c r="BP388" s="164"/>
      <c r="BQ388" s="166"/>
      <c r="BR388" s="164"/>
      <c r="BS388" s="164"/>
      <c r="BT388" s="347"/>
      <c r="BU388" s="245"/>
      <c r="BV388" s="245"/>
      <c r="BW388" s="245"/>
      <c r="BX388" s="245"/>
      <c r="BY388" s="245"/>
      <c r="BZ388" s="245">
        <v>47</v>
      </c>
      <c r="CA388" s="245"/>
      <c r="CB388" s="246"/>
      <c r="CC388" s="245"/>
      <c r="CD388" s="245"/>
      <c r="CE388" s="245"/>
      <c r="CF388" s="245"/>
      <c r="CG388" s="245"/>
      <c r="CH388" s="245"/>
      <c r="CI388" s="977" t="s">
        <v>449</v>
      </c>
      <c r="CJ388" s="235" t="s">
        <v>532</v>
      </c>
      <c r="CK388" s="235"/>
      <c r="CM388" s="237">
        <f t="shared" ref="CM388:CM394" si="145">MAX(I388:AJ388)</f>
        <v>1</v>
      </c>
    </row>
    <row r="389" spans="1:91" ht="16.5">
      <c r="A389" t="s">
        <v>2535</v>
      </c>
      <c r="B389" s="61" t="s">
        <v>1610</v>
      </c>
      <c r="D389" s="213" t="s">
        <v>789</v>
      </c>
      <c r="E389" s="213" t="s">
        <v>822</v>
      </c>
      <c r="G389" s="213" t="s">
        <v>865</v>
      </c>
      <c r="H389" s="390" t="s">
        <v>1961</v>
      </c>
      <c r="I389" s="223">
        <v>0</v>
      </c>
      <c r="J389" s="224">
        <v>0</v>
      </c>
      <c r="K389" s="223">
        <v>0</v>
      </c>
      <c r="L389" s="224">
        <v>0</v>
      </c>
      <c r="M389" s="164">
        <v>0</v>
      </c>
      <c r="N389" s="166" t="s">
        <v>1226</v>
      </c>
      <c r="O389" s="223">
        <v>0</v>
      </c>
      <c r="P389" s="224">
        <v>0</v>
      </c>
      <c r="Q389" s="185">
        <v>0</v>
      </c>
      <c r="R389" s="426" t="s">
        <v>1226</v>
      </c>
      <c r="S389" s="185">
        <f t="shared" si="141"/>
        <v>0</v>
      </c>
      <c r="T389" s="423" t="s">
        <v>1226</v>
      </c>
      <c r="U389" s="223">
        <v>0</v>
      </c>
      <c r="V389" s="224">
        <v>0</v>
      </c>
      <c r="W389" s="223">
        <v>0</v>
      </c>
      <c r="X389" s="224">
        <v>0</v>
      </c>
      <c r="Y389" s="236">
        <f>+W389</f>
        <v>0</v>
      </c>
      <c r="Z389" s="249" t="s">
        <v>1226</v>
      </c>
      <c r="AA389" s="222">
        <v>0</v>
      </c>
      <c r="AB389" s="223">
        <v>0</v>
      </c>
      <c r="AC389" s="437">
        <v>0</v>
      </c>
      <c r="AD389" s="452">
        <v>0</v>
      </c>
      <c r="AE389" s="164">
        <f t="shared" si="142"/>
        <v>0</v>
      </c>
      <c r="AF389" s="166" t="s">
        <v>1226</v>
      </c>
      <c r="AG389" s="392">
        <f>+AE389</f>
        <v>0</v>
      </c>
      <c r="AH389" s="166" t="s">
        <v>1226</v>
      </c>
      <c r="AI389" s="185">
        <f t="shared" si="143"/>
        <v>0</v>
      </c>
      <c r="AJ389" s="426" t="s">
        <v>1226</v>
      </c>
      <c r="AK389" s="360"/>
      <c r="AL389" s="437">
        <v>0</v>
      </c>
      <c r="AM389" s="438">
        <v>0</v>
      </c>
      <c r="AN389" s="185">
        <f t="shared" ref="AN389" si="146">+AL389</f>
        <v>0</v>
      </c>
      <c r="AO389" s="164" t="s">
        <v>1226</v>
      </c>
      <c r="AP389" s="437">
        <v>12</v>
      </c>
      <c r="AQ389" s="438">
        <v>6</v>
      </c>
      <c r="AR389" s="164">
        <f>+AP389</f>
        <v>12</v>
      </c>
      <c r="AS389" s="166">
        <f>+AQ389</f>
        <v>6</v>
      </c>
      <c r="AT389" s="392">
        <f>+AV389</f>
        <v>0</v>
      </c>
      <c r="AU389" s="166" t="s">
        <v>1226</v>
      </c>
      <c r="AV389" s="226">
        <v>0</v>
      </c>
      <c r="AW389" s="227">
        <v>0</v>
      </c>
      <c r="AX389" s="164">
        <v>0</v>
      </c>
      <c r="AY389" s="166" t="s">
        <v>1226</v>
      </c>
      <c r="AZ389" s="226">
        <v>0</v>
      </c>
      <c r="BA389" s="227">
        <v>0</v>
      </c>
      <c r="BB389" s="236">
        <v>0</v>
      </c>
      <c r="BC389" s="249" t="s">
        <v>1226</v>
      </c>
      <c r="BD389" s="341">
        <v>0</v>
      </c>
      <c r="BE389" s="227">
        <v>0</v>
      </c>
      <c r="BF389" s="164">
        <v>0</v>
      </c>
      <c r="BG389" s="164" t="s">
        <v>1226</v>
      </c>
      <c r="BH389" s="392">
        <v>0</v>
      </c>
      <c r="BI389" s="166" t="s">
        <v>1226</v>
      </c>
      <c r="BJ389" s="164">
        <v>0</v>
      </c>
      <c r="BK389" s="164" t="s">
        <v>1226</v>
      </c>
      <c r="BL389" s="392">
        <v>0</v>
      </c>
      <c r="BM389" s="166" t="s">
        <v>1226</v>
      </c>
      <c r="BN389" s="392">
        <v>0</v>
      </c>
      <c r="BO389" s="166" t="s">
        <v>1226</v>
      </c>
      <c r="BP389" s="164"/>
      <c r="BQ389" s="166"/>
      <c r="BR389" s="164"/>
      <c r="BS389" s="164"/>
      <c r="BT389" s="347"/>
      <c r="BU389" s="245"/>
      <c r="BV389" s="245"/>
      <c r="BW389" s="245"/>
      <c r="BX389" s="245"/>
      <c r="BY389" s="245"/>
      <c r="BZ389" s="245"/>
      <c r="CA389" s="245"/>
      <c r="CB389" s="246"/>
      <c r="CC389" s="245"/>
      <c r="CD389" s="245"/>
      <c r="CE389" s="245"/>
      <c r="CF389" s="245"/>
      <c r="CG389" s="245"/>
      <c r="CH389" s="245"/>
      <c r="CI389" s="38" t="s">
        <v>153</v>
      </c>
      <c r="CJ389" s="235"/>
      <c r="CK389" s="235"/>
      <c r="CM389" s="237">
        <f t="shared" si="145"/>
        <v>0</v>
      </c>
    </row>
    <row r="390" spans="1:91" ht="16.5">
      <c r="A390" t="s">
        <v>2535</v>
      </c>
      <c r="B390" s="213">
        <v>10256</v>
      </c>
      <c r="D390" s="213" t="s">
        <v>865</v>
      </c>
      <c r="E390" s="213" t="s">
        <v>822</v>
      </c>
      <c r="G390" s="213" t="s">
        <v>865</v>
      </c>
      <c r="H390" s="390" t="s">
        <v>1962</v>
      </c>
      <c r="I390" s="223">
        <v>0</v>
      </c>
      <c r="J390" s="224">
        <v>0</v>
      </c>
      <c r="K390" s="223">
        <v>0</v>
      </c>
      <c r="L390" s="224">
        <v>0</v>
      </c>
      <c r="M390" s="185">
        <f>+K390</f>
        <v>0</v>
      </c>
      <c r="N390" s="426" t="s">
        <v>1226</v>
      </c>
      <c r="O390" s="271">
        <v>5</v>
      </c>
      <c r="P390" s="267" t="s">
        <v>982</v>
      </c>
      <c r="Q390" s="185">
        <f>+S390</f>
        <v>0</v>
      </c>
      <c r="R390" s="426" t="s">
        <v>1226</v>
      </c>
      <c r="S390" s="185">
        <f>+U390</f>
        <v>0</v>
      </c>
      <c r="T390" s="426" t="s">
        <v>1226</v>
      </c>
      <c r="U390" s="223">
        <v>0</v>
      </c>
      <c r="V390" s="224">
        <v>0</v>
      </c>
      <c r="W390" s="223">
        <v>0</v>
      </c>
      <c r="X390" s="224">
        <v>0</v>
      </c>
      <c r="Y390" s="236">
        <f>+W390</f>
        <v>0</v>
      </c>
      <c r="Z390" s="249" t="s">
        <v>1226</v>
      </c>
      <c r="AA390" s="222">
        <v>0</v>
      </c>
      <c r="AB390" s="223">
        <v>0</v>
      </c>
      <c r="AC390" s="437">
        <v>0</v>
      </c>
      <c r="AD390" s="452">
        <v>0</v>
      </c>
      <c r="AE390" s="164">
        <f t="shared" si="142"/>
        <v>0</v>
      </c>
      <c r="AF390" s="166" t="s">
        <v>1226</v>
      </c>
      <c r="AG390" s="392">
        <f>+AE390</f>
        <v>0</v>
      </c>
      <c r="AH390" s="166" t="s">
        <v>1226</v>
      </c>
      <c r="AI390" s="185">
        <f t="shared" si="143"/>
        <v>0</v>
      </c>
      <c r="AJ390" s="426" t="s">
        <v>1226</v>
      </c>
      <c r="AK390" s="360">
        <v>42121</v>
      </c>
      <c r="AL390" s="437">
        <v>0</v>
      </c>
      <c r="AM390" s="438">
        <v>0</v>
      </c>
      <c r="AN390" s="185">
        <f t="shared" ref="AN390" si="147">+AL390</f>
        <v>0</v>
      </c>
      <c r="AO390" s="164" t="s">
        <v>1226</v>
      </c>
      <c r="AP390" s="437">
        <v>0</v>
      </c>
      <c r="AQ390" s="438">
        <v>0</v>
      </c>
      <c r="AR390" s="164">
        <v>0</v>
      </c>
      <c r="AS390" s="166" t="s">
        <v>1226</v>
      </c>
      <c r="AT390" s="341">
        <v>0</v>
      </c>
      <c r="AU390" s="227">
        <v>0</v>
      </c>
      <c r="AV390" s="226">
        <v>0</v>
      </c>
      <c r="AW390" s="227">
        <v>0</v>
      </c>
      <c r="AX390" s="164">
        <v>0</v>
      </c>
      <c r="AY390" s="166" t="s">
        <v>1226</v>
      </c>
      <c r="AZ390" s="226">
        <v>0</v>
      </c>
      <c r="BA390" s="227">
        <v>0</v>
      </c>
      <c r="BB390" s="236">
        <v>0</v>
      </c>
      <c r="BC390" s="249" t="s">
        <v>1226</v>
      </c>
      <c r="BD390" s="341">
        <v>0</v>
      </c>
      <c r="BE390" s="227">
        <v>0</v>
      </c>
      <c r="BF390" s="226">
        <v>0</v>
      </c>
      <c r="BG390" s="226">
        <v>0</v>
      </c>
      <c r="BH390" s="392">
        <v>0</v>
      </c>
      <c r="BI390" s="166" t="s">
        <v>1226</v>
      </c>
      <c r="BJ390" s="164">
        <v>0</v>
      </c>
      <c r="BK390" s="164" t="s">
        <v>1226</v>
      </c>
      <c r="BL390" s="392">
        <v>0</v>
      </c>
      <c r="BM390" s="166" t="s">
        <v>1226</v>
      </c>
      <c r="BN390" s="392">
        <v>0</v>
      </c>
      <c r="BO390" s="166" t="s">
        <v>1226</v>
      </c>
      <c r="BP390" s="164"/>
      <c r="BQ390" s="166"/>
      <c r="BR390" s="164"/>
      <c r="BS390" s="164"/>
      <c r="BT390" s="347"/>
      <c r="BU390" s="245">
        <v>10</v>
      </c>
      <c r="BV390" s="245">
        <v>7</v>
      </c>
      <c r="BW390" s="245"/>
      <c r="BX390" s="245"/>
      <c r="BY390" s="245">
        <v>0</v>
      </c>
      <c r="BZ390" s="245">
        <v>0</v>
      </c>
      <c r="CA390" s="245"/>
      <c r="CB390" s="246"/>
      <c r="CC390" s="245"/>
      <c r="CD390" s="245"/>
      <c r="CE390" s="245">
        <v>0</v>
      </c>
      <c r="CF390" s="245">
        <v>0</v>
      </c>
      <c r="CG390" s="245"/>
      <c r="CH390" s="245"/>
      <c r="CI390" s="977"/>
      <c r="CJ390" s="235"/>
      <c r="CK390" s="235"/>
      <c r="CM390" s="237">
        <f t="shared" si="145"/>
        <v>5</v>
      </c>
    </row>
    <row r="391" spans="1:91" ht="16.5">
      <c r="A391" t="s">
        <v>2535</v>
      </c>
      <c r="B391" s="213">
        <v>10256</v>
      </c>
      <c r="D391" s="213" t="s">
        <v>768</v>
      </c>
      <c r="E391" s="213" t="s">
        <v>822</v>
      </c>
      <c r="G391" s="213" t="s">
        <v>865</v>
      </c>
      <c r="H391" s="390" t="s">
        <v>1963</v>
      </c>
      <c r="I391" s="223">
        <v>0</v>
      </c>
      <c r="J391" s="224">
        <v>0</v>
      </c>
      <c r="K391" s="223">
        <v>0</v>
      </c>
      <c r="L391" s="224">
        <v>0</v>
      </c>
      <c r="M391" s="185">
        <v>0</v>
      </c>
      <c r="N391" s="426" t="s">
        <v>1226</v>
      </c>
      <c r="O391" s="223">
        <v>0</v>
      </c>
      <c r="P391" s="224">
        <v>0</v>
      </c>
      <c r="Q391" s="223">
        <v>0</v>
      </c>
      <c r="R391" s="224">
        <v>0</v>
      </c>
      <c r="S391" s="223">
        <v>0</v>
      </c>
      <c r="T391" s="224">
        <v>0</v>
      </c>
      <c r="U391" s="223">
        <v>0</v>
      </c>
      <c r="V391" s="224">
        <v>0</v>
      </c>
      <c r="W391" s="223">
        <v>0</v>
      </c>
      <c r="X391" s="224">
        <v>0</v>
      </c>
      <c r="Y391" s="223">
        <v>0</v>
      </c>
      <c r="Z391" s="223">
        <v>0</v>
      </c>
      <c r="AA391" s="222">
        <v>0</v>
      </c>
      <c r="AB391" s="223">
        <v>0</v>
      </c>
      <c r="AC391" s="437">
        <v>0</v>
      </c>
      <c r="AD391" s="438">
        <v>0</v>
      </c>
      <c r="AE391" s="164">
        <f t="shared" si="142"/>
        <v>0</v>
      </c>
      <c r="AF391" s="166" t="s">
        <v>1226</v>
      </c>
      <c r="AG391" s="222">
        <v>0</v>
      </c>
      <c r="AH391" s="224">
        <v>0</v>
      </c>
      <c r="AI391" s="185">
        <f t="shared" si="143"/>
        <v>0</v>
      </c>
      <c r="AJ391" s="426" t="s">
        <v>1226</v>
      </c>
      <c r="AK391" s="360"/>
      <c r="AL391" s="437">
        <v>0</v>
      </c>
      <c r="AM391" s="438">
        <v>0</v>
      </c>
      <c r="AN391" s="274">
        <v>6</v>
      </c>
      <c r="AO391" s="252">
        <v>0</v>
      </c>
      <c r="AP391" s="437">
        <v>2</v>
      </c>
      <c r="AQ391" s="438">
        <v>0</v>
      </c>
      <c r="AR391" s="164">
        <f>+AP391</f>
        <v>2</v>
      </c>
      <c r="AS391" s="166" t="s">
        <v>1226</v>
      </c>
      <c r="AT391" s="341">
        <v>0</v>
      </c>
      <c r="AU391" s="227">
        <v>0</v>
      </c>
      <c r="AV391" s="226">
        <v>0</v>
      </c>
      <c r="AW391" s="227">
        <v>0</v>
      </c>
      <c r="AX391" s="226">
        <v>0</v>
      </c>
      <c r="AY391" s="227">
        <v>0</v>
      </c>
      <c r="AZ391" s="226">
        <v>0</v>
      </c>
      <c r="BA391" s="227">
        <v>0</v>
      </c>
      <c r="BB391" s="226">
        <v>0</v>
      </c>
      <c r="BC391" s="226">
        <v>0</v>
      </c>
      <c r="BD391" s="341">
        <v>0</v>
      </c>
      <c r="BE391" s="227">
        <v>0</v>
      </c>
      <c r="BF391" s="226">
        <v>0</v>
      </c>
      <c r="BG391" s="226">
        <v>0</v>
      </c>
      <c r="BH391" s="392">
        <v>0</v>
      </c>
      <c r="BI391" s="166" t="s">
        <v>1226</v>
      </c>
      <c r="BJ391" s="164">
        <v>0</v>
      </c>
      <c r="BK391" s="164" t="s">
        <v>1226</v>
      </c>
      <c r="BL391" s="392">
        <v>0</v>
      </c>
      <c r="BM391" s="166" t="s">
        <v>1226</v>
      </c>
      <c r="BN391" s="392">
        <v>0</v>
      </c>
      <c r="BO391" s="166" t="s">
        <v>1226</v>
      </c>
      <c r="BP391" s="164"/>
      <c r="BQ391" s="166"/>
      <c r="BR391" s="164"/>
      <c r="BS391" s="164"/>
      <c r="BT391" s="347"/>
      <c r="BU391" s="245"/>
      <c r="BV391" s="245"/>
      <c r="BW391" s="245"/>
      <c r="BX391" s="245"/>
      <c r="BY391" s="245"/>
      <c r="BZ391" s="245"/>
      <c r="CA391" s="245"/>
      <c r="CB391" s="246"/>
      <c r="CC391" s="245"/>
      <c r="CD391" s="245"/>
      <c r="CE391" s="245"/>
      <c r="CF391" s="245"/>
      <c r="CG391" s="245"/>
      <c r="CH391" s="245"/>
      <c r="CI391" s="977"/>
      <c r="CJ391" s="235"/>
      <c r="CK391" s="235"/>
      <c r="CM391" s="237">
        <f t="shared" si="145"/>
        <v>0</v>
      </c>
    </row>
    <row r="392" spans="1:91" ht="16.5">
      <c r="A392" t="s">
        <v>2535</v>
      </c>
      <c r="B392" s="213">
        <v>10256</v>
      </c>
      <c r="D392" s="213" t="s">
        <v>768</v>
      </c>
      <c r="E392" s="213" t="s">
        <v>822</v>
      </c>
      <c r="G392" s="213" t="s">
        <v>865</v>
      </c>
      <c r="H392" s="390" t="s">
        <v>1144</v>
      </c>
      <c r="I392" s="223">
        <v>0</v>
      </c>
      <c r="J392" s="224">
        <v>0</v>
      </c>
      <c r="K392" s="223">
        <v>0</v>
      </c>
      <c r="L392" s="224">
        <v>0</v>
      </c>
      <c r="M392" s="164">
        <v>0</v>
      </c>
      <c r="N392" s="166" t="s">
        <v>1226</v>
      </c>
      <c r="O392" s="223">
        <v>0</v>
      </c>
      <c r="P392" s="224">
        <v>0</v>
      </c>
      <c r="Q392" s="223">
        <v>0</v>
      </c>
      <c r="R392" s="224">
        <v>0</v>
      </c>
      <c r="S392" s="223">
        <v>0</v>
      </c>
      <c r="T392" s="224">
        <v>0</v>
      </c>
      <c r="U392" s="223">
        <v>0</v>
      </c>
      <c r="V392" s="224">
        <v>0</v>
      </c>
      <c r="W392" s="223">
        <v>0</v>
      </c>
      <c r="X392" s="224">
        <v>0</v>
      </c>
      <c r="Y392" s="223">
        <v>0</v>
      </c>
      <c r="Z392" s="223">
        <v>0</v>
      </c>
      <c r="AA392" s="222">
        <v>0</v>
      </c>
      <c r="AB392" s="223">
        <v>0</v>
      </c>
      <c r="AC392" s="437">
        <v>0</v>
      </c>
      <c r="AD392" s="438">
        <v>0</v>
      </c>
      <c r="AE392" s="164">
        <f t="shared" si="142"/>
        <v>0</v>
      </c>
      <c r="AF392" s="166" t="s">
        <v>1226</v>
      </c>
      <c r="AG392" s="222">
        <v>0</v>
      </c>
      <c r="AH392" s="224">
        <v>0</v>
      </c>
      <c r="AI392" s="185">
        <f t="shared" si="143"/>
        <v>0</v>
      </c>
      <c r="AJ392" s="426" t="s">
        <v>1226</v>
      </c>
      <c r="AK392" s="360"/>
      <c r="AL392" s="437">
        <v>0</v>
      </c>
      <c r="AM392" s="438">
        <v>0</v>
      </c>
      <c r="AN392" s="185">
        <f t="shared" ref="AN392" si="148">+AL392</f>
        <v>0</v>
      </c>
      <c r="AO392" s="164" t="s">
        <v>1226</v>
      </c>
      <c r="AP392" s="437">
        <v>2</v>
      </c>
      <c r="AQ392" s="438">
        <v>0</v>
      </c>
      <c r="AR392" s="164">
        <f>+AP392</f>
        <v>2</v>
      </c>
      <c r="AS392" s="166" t="s">
        <v>1226</v>
      </c>
      <c r="AT392" s="341">
        <v>0</v>
      </c>
      <c r="AU392" s="227">
        <v>0</v>
      </c>
      <c r="AV392" s="226">
        <v>0</v>
      </c>
      <c r="AW392" s="227">
        <v>0</v>
      </c>
      <c r="AX392" s="226">
        <v>0</v>
      </c>
      <c r="AY392" s="227">
        <v>0</v>
      </c>
      <c r="AZ392" s="226">
        <v>0</v>
      </c>
      <c r="BA392" s="227">
        <v>0</v>
      </c>
      <c r="BB392" s="341">
        <v>0</v>
      </c>
      <c r="BC392" s="227">
        <v>0</v>
      </c>
      <c r="BD392" s="341">
        <v>0</v>
      </c>
      <c r="BE392" s="227">
        <v>0</v>
      </c>
      <c r="BF392" s="226">
        <v>0</v>
      </c>
      <c r="BG392" s="226">
        <v>0</v>
      </c>
      <c r="BH392" s="392">
        <v>0</v>
      </c>
      <c r="BI392" s="166" t="s">
        <v>1226</v>
      </c>
      <c r="BJ392" s="164">
        <v>0</v>
      </c>
      <c r="BK392" s="164" t="s">
        <v>1226</v>
      </c>
      <c r="BL392" s="392">
        <v>0</v>
      </c>
      <c r="BM392" s="166" t="s">
        <v>1226</v>
      </c>
      <c r="BN392" s="392">
        <v>0</v>
      </c>
      <c r="BO392" s="166" t="s">
        <v>1226</v>
      </c>
      <c r="BP392" s="164"/>
      <c r="BQ392" s="166"/>
      <c r="BR392" s="164"/>
      <c r="BS392" s="164"/>
      <c r="BT392" s="347"/>
      <c r="BU392" s="245"/>
      <c r="BV392" s="245"/>
      <c r="BW392" s="245"/>
      <c r="BX392" s="245"/>
      <c r="BY392" s="245"/>
      <c r="BZ392" s="245"/>
      <c r="CA392" s="245"/>
      <c r="CB392" s="246"/>
      <c r="CC392" s="245"/>
      <c r="CD392" s="245"/>
      <c r="CE392" s="245"/>
      <c r="CF392" s="245"/>
      <c r="CG392" s="245"/>
      <c r="CH392" s="245"/>
      <c r="CI392" s="977"/>
      <c r="CJ392" s="235"/>
      <c r="CK392" s="235"/>
      <c r="CM392" s="237">
        <f t="shared" si="145"/>
        <v>0</v>
      </c>
    </row>
    <row r="393" spans="1:91" ht="16.5">
      <c r="A393" t="s">
        <v>2535</v>
      </c>
      <c r="B393" s="213">
        <v>10256</v>
      </c>
      <c r="D393" s="213" t="s">
        <v>768</v>
      </c>
      <c r="E393" s="213" t="s">
        <v>822</v>
      </c>
      <c r="G393" s="213" t="s">
        <v>865</v>
      </c>
      <c r="H393" s="390" t="s">
        <v>1964</v>
      </c>
      <c r="I393" s="223">
        <v>0</v>
      </c>
      <c r="J393" s="224">
        <v>0</v>
      </c>
      <c r="K393" s="223">
        <v>0</v>
      </c>
      <c r="L393" s="224">
        <v>0</v>
      </c>
      <c r="M393" s="680">
        <v>0</v>
      </c>
      <c r="N393" s="410">
        <v>0</v>
      </c>
      <c r="O393" s="223">
        <v>0</v>
      </c>
      <c r="P393" s="224">
        <v>0</v>
      </c>
      <c r="Q393" s="223">
        <v>0</v>
      </c>
      <c r="R393" s="224">
        <v>0</v>
      </c>
      <c r="S393" s="223">
        <v>0</v>
      </c>
      <c r="T393" s="224">
        <v>0</v>
      </c>
      <c r="U393" s="223">
        <v>0</v>
      </c>
      <c r="V393" s="224">
        <v>0</v>
      </c>
      <c r="W393" s="223">
        <v>0</v>
      </c>
      <c r="X393" s="224">
        <v>0</v>
      </c>
      <c r="Y393" s="223">
        <v>0</v>
      </c>
      <c r="Z393" s="223">
        <v>0</v>
      </c>
      <c r="AA393" s="222">
        <v>0</v>
      </c>
      <c r="AB393" s="223">
        <v>0</v>
      </c>
      <c r="AC393" s="437">
        <v>0</v>
      </c>
      <c r="AD393" s="438">
        <v>0</v>
      </c>
      <c r="AE393" s="185">
        <f t="shared" si="142"/>
        <v>0</v>
      </c>
      <c r="AF393" s="426" t="s">
        <v>1226</v>
      </c>
      <c r="AG393" s="222">
        <v>0</v>
      </c>
      <c r="AH393" s="224">
        <v>0</v>
      </c>
      <c r="AI393" s="185">
        <f t="shared" si="143"/>
        <v>0</v>
      </c>
      <c r="AJ393" s="426" t="s">
        <v>1226</v>
      </c>
      <c r="AK393" s="360"/>
      <c r="AL393" s="437">
        <v>1</v>
      </c>
      <c r="AM393" s="438">
        <v>0</v>
      </c>
      <c r="AN393" s="274">
        <v>0</v>
      </c>
      <c r="AO393" s="274">
        <v>0</v>
      </c>
      <c r="AP393" s="437">
        <v>4</v>
      </c>
      <c r="AQ393" s="438">
        <v>0</v>
      </c>
      <c r="AR393" s="164">
        <f>+AP393</f>
        <v>4</v>
      </c>
      <c r="AS393" s="166" t="s">
        <v>1226</v>
      </c>
      <c r="AT393" s="226">
        <v>0</v>
      </c>
      <c r="AU393" s="227">
        <v>0</v>
      </c>
      <c r="AV393" s="226">
        <v>0</v>
      </c>
      <c r="AW393" s="227">
        <v>0</v>
      </c>
      <c r="AX393" s="226">
        <v>0</v>
      </c>
      <c r="AY393" s="227">
        <v>0</v>
      </c>
      <c r="AZ393" s="226">
        <v>0</v>
      </c>
      <c r="BA393" s="227">
        <v>0</v>
      </c>
      <c r="BB393" s="226">
        <v>0</v>
      </c>
      <c r="BC393" s="226">
        <v>0</v>
      </c>
      <c r="BD393" s="341">
        <v>0</v>
      </c>
      <c r="BE393" s="227">
        <v>0</v>
      </c>
      <c r="BF393" s="226">
        <v>0</v>
      </c>
      <c r="BG393" s="226">
        <v>0</v>
      </c>
      <c r="BH393" s="392">
        <v>0</v>
      </c>
      <c r="BI393" s="166" t="s">
        <v>1226</v>
      </c>
      <c r="BJ393" s="164">
        <v>0</v>
      </c>
      <c r="BK393" s="164" t="s">
        <v>1226</v>
      </c>
      <c r="BL393" s="392">
        <v>0</v>
      </c>
      <c r="BM393" s="166" t="s">
        <v>1226</v>
      </c>
      <c r="BN393" s="392">
        <v>0</v>
      </c>
      <c r="BO393" s="166" t="s">
        <v>1226</v>
      </c>
      <c r="BP393" s="164"/>
      <c r="BQ393" s="166"/>
      <c r="BR393" s="164"/>
      <c r="BS393" s="164"/>
      <c r="BT393" s="347"/>
      <c r="BU393" s="245"/>
      <c r="BV393" s="245"/>
      <c r="BW393" s="245"/>
      <c r="BX393" s="245"/>
      <c r="BY393" s="245"/>
      <c r="BZ393" s="245"/>
      <c r="CA393" s="245"/>
      <c r="CB393" s="246"/>
      <c r="CC393" s="245"/>
      <c r="CD393" s="245"/>
      <c r="CE393" s="245"/>
      <c r="CF393" s="245"/>
      <c r="CG393" s="245"/>
      <c r="CH393" s="245"/>
      <c r="CI393" s="977"/>
      <c r="CJ393" s="235"/>
      <c r="CK393" s="235"/>
      <c r="CM393" s="237">
        <f t="shared" si="145"/>
        <v>0</v>
      </c>
    </row>
    <row r="394" spans="1:91" ht="16.5">
      <c r="A394" t="s">
        <v>2624</v>
      </c>
      <c r="B394" s="213">
        <v>10096</v>
      </c>
      <c r="D394" s="71" t="s">
        <v>74</v>
      </c>
      <c r="E394" s="213" t="s">
        <v>819</v>
      </c>
      <c r="G394" t="s">
        <v>894</v>
      </c>
      <c r="H394" s="390" t="s">
        <v>1945</v>
      </c>
      <c r="I394" s="164">
        <f t="shared" ref="I394:I409" si="149">+K394</f>
        <v>15</v>
      </c>
      <c r="J394" s="166" t="s">
        <v>1226</v>
      </c>
      <c r="K394" s="164">
        <f t="shared" ref="K394:K409" si="150">+M394</f>
        <v>15</v>
      </c>
      <c r="L394" s="166" t="s">
        <v>1226</v>
      </c>
      <c r="M394" s="164">
        <f t="shared" ref="M394:M409" si="151">+O394</f>
        <v>15</v>
      </c>
      <c r="N394" s="166" t="s">
        <v>1226</v>
      </c>
      <c r="O394" s="164">
        <f t="shared" ref="O394:O409" si="152">+Q394</f>
        <v>15</v>
      </c>
      <c r="P394" s="166" t="s">
        <v>1226</v>
      </c>
      <c r="Q394" s="223">
        <v>15</v>
      </c>
      <c r="R394" s="224">
        <v>0</v>
      </c>
      <c r="S394" s="223">
        <v>11</v>
      </c>
      <c r="T394" s="224">
        <v>2</v>
      </c>
      <c r="U394" s="223">
        <v>7</v>
      </c>
      <c r="V394" s="224">
        <v>0</v>
      </c>
      <c r="W394" s="223">
        <v>7</v>
      </c>
      <c r="X394" s="224">
        <v>0</v>
      </c>
      <c r="Y394" s="223">
        <v>7</v>
      </c>
      <c r="Z394" s="223">
        <v>0</v>
      </c>
      <c r="AA394" s="392">
        <f>+Y394</f>
        <v>7</v>
      </c>
      <c r="AB394" s="164" t="s">
        <v>1226</v>
      </c>
      <c r="AC394" s="437">
        <v>7</v>
      </c>
      <c r="AD394" s="452">
        <v>0</v>
      </c>
      <c r="AE394" s="185">
        <f>+AG394</f>
        <v>8</v>
      </c>
      <c r="AF394" s="426" t="s">
        <v>1226</v>
      </c>
      <c r="AG394" s="222">
        <v>8</v>
      </c>
      <c r="AH394" s="259">
        <v>0</v>
      </c>
      <c r="AI394" s="185">
        <f t="shared" si="143"/>
        <v>8</v>
      </c>
      <c r="AJ394" s="426" t="s">
        <v>1226</v>
      </c>
      <c r="AK394" s="360">
        <v>42165</v>
      </c>
      <c r="AL394" s="443">
        <v>0</v>
      </c>
      <c r="AM394" s="444" t="s">
        <v>1226</v>
      </c>
      <c r="AN394" s="164">
        <v>0</v>
      </c>
      <c r="AO394" s="164" t="s">
        <v>1226</v>
      </c>
      <c r="AP394" s="437">
        <v>0</v>
      </c>
      <c r="AQ394" s="438">
        <v>0</v>
      </c>
      <c r="AR394" s="236">
        <v>0</v>
      </c>
      <c r="AS394" s="239" t="s">
        <v>1226</v>
      </c>
      <c r="AT394" s="341">
        <v>0</v>
      </c>
      <c r="AU394" s="227">
        <v>0</v>
      </c>
      <c r="AV394" s="236">
        <v>0</v>
      </c>
      <c r="AW394" s="239" t="s">
        <v>1226</v>
      </c>
      <c r="AX394" s="226">
        <v>0</v>
      </c>
      <c r="AY394" s="227">
        <v>0</v>
      </c>
      <c r="AZ394" s="236">
        <f>+BB394</f>
        <v>0</v>
      </c>
      <c r="BA394" s="239" t="s">
        <v>1226</v>
      </c>
      <c r="BB394" s="226">
        <v>0</v>
      </c>
      <c r="BC394" s="226">
        <v>0</v>
      </c>
      <c r="BD394" s="341">
        <v>0</v>
      </c>
      <c r="BE394" s="227">
        <v>0</v>
      </c>
      <c r="BF394" s="226">
        <v>0</v>
      </c>
      <c r="BG394" s="226">
        <v>0</v>
      </c>
      <c r="BH394" s="392">
        <v>0</v>
      </c>
      <c r="BI394" s="166" t="s">
        <v>1226</v>
      </c>
      <c r="BJ394" s="236">
        <v>0</v>
      </c>
      <c r="BK394" s="249" t="s">
        <v>1226</v>
      </c>
      <c r="BL394" s="392">
        <v>0</v>
      </c>
      <c r="BM394" s="166" t="s">
        <v>1226</v>
      </c>
      <c r="BN394" s="392">
        <v>0</v>
      </c>
      <c r="BO394" s="166" t="s">
        <v>1226</v>
      </c>
      <c r="BP394" s="164"/>
      <c r="BQ394" s="166"/>
      <c r="BR394" s="164"/>
      <c r="BS394" s="164"/>
      <c r="BT394" s="347"/>
      <c r="BU394" s="245"/>
      <c r="BV394" s="245"/>
      <c r="BW394" s="245"/>
      <c r="BX394" s="245"/>
      <c r="BY394" s="245"/>
      <c r="BZ394" s="245"/>
      <c r="CA394" s="245"/>
      <c r="CB394" s="246"/>
      <c r="CC394" s="245"/>
      <c r="CD394" s="245"/>
      <c r="CE394" s="245"/>
      <c r="CF394" s="245"/>
      <c r="CG394" s="245"/>
      <c r="CH394" s="245"/>
      <c r="CI394" s="103" t="s">
        <v>150</v>
      </c>
      <c r="CJ394" s="234" t="s">
        <v>533</v>
      </c>
      <c r="CM394" s="237">
        <f t="shared" si="145"/>
        <v>15</v>
      </c>
    </row>
    <row r="395" spans="1:91" ht="16.5">
      <c r="A395" t="s">
        <v>2624</v>
      </c>
      <c r="B395" s="61" t="s">
        <v>52</v>
      </c>
      <c r="D395" s="219" t="s">
        <v>2493</v>
      </c>
      <c r="E395" s="213" t="s">
        <v>819</v>
      </c>
      <c r="G395" t="s">
        <v>894</v>
      </c>
      <c r="H395" s="390" t="s">
        <v>2491</v>
      </c>
      <c r="I395" s="164">
        <f t="shared" si="149"/>
        <v>0</v>
      </c>
      <c r="J395" s="239" t="s">
        <v>1226</v>
      </c>
      <c r="K395" s="164">
        <f t="shared" si="150"/>
        <v>0</v>
      </c>
      <c r="L395" s="239" t="s">
        <v>1226</v>
      </c>
      <c r="M395" s="164">
        <f t="shared" si="151"/>
        <v>0</v>
      </c>
      <c r="N395" s="166" t="s">
        <v>1226</v>
      </c>
      <c r="O395" s="164">
        <f t="shared" si="152"/>
        <v>0</v>
      </c>
      <c r="P395" s="239" t="s">
        <v>1226</v>
      </c>
      <c r="Q395" s="223">
        <v>0</v>
      </c>
      <c r="R395" s="224">
        <v>0</v>
      </c>
      <c r="S395" s="223">
        <v>0</v>
      </c>
      <c r="T395" s="224">
        <v>0</v>
      </c>
      <c r="U395" s="223">
        <v>0</v>
      </c>
      <c r="V395" s="224">
        <v>0</v>
      </c>
      <c r="W395" s="223">
        <v>0</v>
      </c>
      <c r="X395" s="224">
        <v>0</v>
      </c>
      <c r="Y395" s="223" t="s">
        <v>52</v>
      </c>
      <c r="Z395" s="223">
        <v>0</v>
      </c>
      <c r="AA395" s="222" t="s">
        <v>52</v>
      </c>
      <c r="AB395" s="223">
        <v>0</v>
      </c>
      <c r="AC395" s="437" t="s">
        <v>52</v>
      </c>
      <c r="AD395" s="438">
        <v>0</v>
      </c>
      <c r="AE395" s="185" t="str">
        <f>+AG395</f>
        <v>?</v>
      </c>
      <c r="AF395" s="426" t="s">
        <v>1226</v>
      </c>
      <c r="AG395" s="222" t="s">
        <v>52</v>
      </c>
      <c r="AH395" s="259">
        <v>0</v>
      </c>
      <c r="AI395" s="185">
        <v>0</v>
      </c>
      <c r="AJ395" s="426" t="s">
        <v>1226</v>
      </c>
      <c r="AK395" s="360"/>
      <c r="AL395" s="437">
        <v>0</v>
      </c>
      <c r="AM395" s="438">
        <v>0</v>
      </c>
      <c r="AN395" s="164">
        <f>+AP395</f>
        <v>0</v>
      </c>
      <c r="AO395" s="164" t="s">
        <v>1226</v>
      </c>
      <c r="AP395" s="683">
        <f>+BL395</f>
        <v>0</v>
      </c>
      <c r="AQ395" s="468" t="s">
        <v>1226</v>
      </c>
      <c r="AR395" s="164">
        <f>+BN395</f>
        <v>0</v>
      </c>
      <c r="AS395" s="166" t="s">
        <v>1226</v>
      </c>
      <c r="AT395" s="341">
        <v>0</v>
      </c>
      <c r="AU395" s="227">
        <v>0</v>
      </c>
      <c r="AV395" s="164">
        <v>0</v>
      </c>
      <c r="AW395" s="166" t="s">
        <v>1226</v>
      </c>
      <c r="AX395" s="226">
        <v>0</v>
      </c>
      <c r="AY395" s="227">
        <v>0</v>
      </c>
      <c r="AZ395" s="164">
        <f>+BB395</f>
        <v>0</v>
      </c>
      <c r="BA395" s="166" t="s">
        <v>1226</v>
      </c>
      <c r="BB395" s="226">
        <v>0</v>
      </c>
      <c r="BC395" s="226">
        <v>0</v>
      </c>
      <c r="BD395" s="392">
        <f>+BF395</f>
        <v>0</v>
      </c>
      <c r="BE395" s="166" t="s">
        <v>1226</v>
      </c>
      <c r="BF395" s="226">
        <v>0</v>
      </c>
      <c r="BG395" s="226">
        <v>0</v>
      </c>
      <c r="BH395" s="392">
        <v>0</v>
      </c>
      <c r="BI395" s="166" t="s">
        <v>1226</v>
      </c>
      <c r="BJ395" s="236">
        <v>0</v>
      </c>
      <c r="BK395" s="249" t="s">
        <v>1226</v>
      </c>
      <c r="BL395" s="392">
        <v>0</v>
      </c>
      <c r="BM395" s="166" t="s">
        <v>1226</v>
      </c>
      <c r="BN395" s="392">
        <v>0</v>
      </c>
      <c r="BO395" s="166" t="s">
        <v>1226</v>
      </c>
      <c r="BP395" s="164"/>
      <c r="BQ395" s="166"/>
      <c r="BR395" s="164"/>
      <c r="BS395" s="166"/>
      <c r="BT395" s="244"/>
      <c r="BU395" s="245"/>
      <c r="BV395" s="246"/>
      <c r="BW395" s="245"/>
      <c r="BX395" s="245"/>
      <c r="BY395" s="245"/>
      <c r="BZ395" s="246"/>
      <c r="CA395" s="245"/>
      <c r="CB395" s="246"/>
      <c r="CC395" s="245"/>
      <c r="CD395" s="246"/>
      <c r="CE395" s="245"/>
      <c r="CF395" s="246"/>
      <c r="CG395" s="245"/>
      <c r="CH395" s="246"/>
      <c r="CI395" s="103" t="s">
        <v>1920</v>
      </c>
      <c r="CM395" s="237"/>
    </row>
    <row r="396" spans="1:91" ht="16.5">
      <c r="A396" t="s">
        <v>2624</v>
      </c>
      <c r="B396" s="61" t="s">
        <v>1592</v>
      </c>
      <c r="D396" s="219" t="s">
        <v>2492</v>
      </c>
      <c r="E396" s="213" t="s">
        <v>819</v>
      </c>
      <c r="G396" t="s">
        <v>894</v>
      </c>
      <c r="H396" s="390" t="s">
        <v>2494</v>
      </c>
      <c r="I396" s="164">
        <f t="shared" si="149"/>
        <v>0</v>
      </c>
      <c r="J396" s="239" t="s">
        <v>1226</v>
      </c>
      <c r="K396" s="164">
        <f t="shared" si="150"/>
        <v>0</v>
      </c>
      <c r="L396" s="239" t="s">
        <v>1226</v>
      </c>
      <c r="M396" s="164">
        <f t="shared" si="151"/>
        <v>0</v>
      </c>
      <c r="N396" s="166" t="s">
        <v>1226</v>
      </c>
      <c r="O396" s="164">
        <f t="shared" si="152"/>
        <v>0</v>
      </c>
      <c r="P396" s="239" t="s">
        <v>1226</v>
      </c>
      <c r="Q396" s="223">
        <v>0</v>
      </c>
      <c r="R396" s="224">
        <v>0</v>
      </c>
      <c r="S396" s="223">
        <v>0</v>
      </c>
      <c r="T396" s="224">
        <v>0</v>
      </c>
      <c r="U396" s="223">
        <v>0</v>
      </c>
      <c r="V396" s="224">
        <v>0</v>
      </c>
      <c r="W396" s="223">
        <v>0</v>
      </c>
      <c r="X396" s="224">
        <v>0</v>
      </c>
      <c r="Y396" s="223">
        <v>0</v>
      </c>
      <c r="Z396" s="223">
        <v>0</v>
      </c>
      <c r="AA396" s="222">
        <v>0</v>
      </c>
      <c r="AB396" s="223">
        <v>0</v>
      </c>
      <c r="AC396" s="437">
        <v>0</v>
      </c>
      <c r="AD396" s="452">
        <v>0</v>
      </c>
      <c r="AE396" s="185">
        <v>0</v>
      </c>
      <c r="AF396" s="426" t="s">
        <v>1226</v>
      </c>
      <c r="AG396" s="222">
        <v>0</v>
      </c>
      <c r="AH396" s="259">
        <v>0</v>
      </c>
      <c r="AI396" s="185">
        <v>0</v>
      </c>
      <c r="AJ396" s="426" t="s">
        <v>1226</v>
      </c>
      <c r="AK396" s="360"/>
      <c r="AL396" s="443">
        <v>0</v>
      </c>
      <c r="AM396" s="444" t="s">
        <v>1226</v>
      </c>
      <c r="AN396" s="164">
        <v>0</v>
      </c>
      <c r="AO396" s="164" t="s">
        <v>1226</v>
      </c>
      <c r="AP396" s="437">
        <v>0</v>
      </c>
      <c r="AQ396" s="438">
        <v>0</v>
      </c>
      <c r="AR396" s="164">
        <f>+AP396</f>
        <v>0</v>
      </c>
      <c r="AS396" s="166" t="s">
        <v>1226</v>
      </c>
      <c r="AT396" s="341">
        <v>0</v>
      </c>
      <c r="AU396" s="227">
        <v>0</v>
      </c>
      <c r="AV396" s="226">
        <v>0</v>
      </c>
      <c r="AW396" s="227">
        <v>0</v>
      </c>
      <c r="AX396" s="164">
        <f>+AZ396</f>
        <v>0</v>
      </c>
      <c r="AY396" s="166" t="s">
        <v>1226</v>
      </c>
      <c r="AZ396" s="164">
        <f>+BB396</f>
        <v>0</v>
      </c>
      <c r="BA396" s="166" t="s">
        <v>1226</v>
      </c>
      <c r="BB396" s="226">
        <v>0</v>
      </c>
      <c r="BC396" s="226">
        <v>0</v>
      </c>
      <c r="BD396" s="392">
        <f>+BF396</f>
        <v>0</v>
      </c>
      <c r="BE396" s="166" t="s">
        <v>1226</v>
      </c>
      <c r="BF396" s="226">
        <v>0</v>
      </c>
      <c r="BG396" s="226">
        <v>0</v>
      </c>
      <c r="BH396" s="238">
        <f>+BF396</f>
        <v>0</v>
      </c>
      <c r="BI396" s="239" t="s">
        <v>1226</v>
      </c>
      <c r="BJ396" s="236">
        <f>+BH396</f>
        <v>0</v>
      </c>
      <c r="BK396" s="249" t="s">
        <v>1226</v>
      </c>
      <c r="BL396" s="238">
        <f>+BJ396</f>
        <v>0</v>
      </c>
      <c r="BM396" s="239" t="s">
        <v>1226</v>
      </c>
      <c r="BN396" s="238">
        <f>+BL396</f>
        <v>0</v>
      </c>
      <c r="BO396" s="239" t="s">
        <v>1226</v>
      </c>
      <c r="BP396" s="236">
        <f>+BN396</f>
        <v>0</v>
      </c>
      <c r="BQ396" s="239" t="s">
        <v>1226</v>
      </c>
      <c r="BR396" s="236">
        <f>+BP396</f>
        <v>0</v>
      </c>
      <c r="BS396" s="239" t="s">
        <v>1226</v>
      </c>
      <c r="BT396" s="244"/>
      <c r="BU396" s="245"/>
      <c r="BV396" s="246"/>
      <c r="BW396" s="245"/>
      <c r="BX396" s="245"/>
      <c r="BY396" s="245"/>
      <c r="BZ396" s="246"/>
      <c r="CA396" s="245"/>
      <c r="CB396" s="246"/>
      <c r="CC396" s="245"/>
      <c r="CD396" s="246"/>
      <c r="CE396" s="245"/>
      <c r="CF396" s="246"/>
      <c r="CG396" s="245"/>
      <c r="CH396" s="246"/>
      <c r="CI396" s="103" t="s">
        <v>150</v>
      </c>
      <c r="CM396" s="237"/>
    </row>
    <row r="397" spans="1:91" ht="16.5">
      <c r="A397" t="s">
        <v>2624</v>
      </c>
      <c r="B397" s="213">
        <v>10103</v>
      </c>
      <c r="D397" s="219" t="s">
        <v>894</v>
      </c>
      <c r="E397" s="213" t="s">
        <v>819</v>
      </c>
      <c r="G397" s="219" t="s">
        <v>894</v>
      </c>
      <c r="H397" s="390" t="s">
        <v>1951</v>
      </c>
      <c r="I397" s="236">
        <f t="shared" si="149"/>
        <v>0</v>
      </c>
      <c r="J397" s="239" t="s">
        <v>1226</v>
      </c>
      <c r="K397" s="236">
        <f t="shared" si="150"/>
        <v>0</v>
      </c>
      <c r="L397" s="239" t="s">
        <v>1226</v>
      </c>
      <c r="M397" s="164">
        <f t="shared" si="151"/>
        <v>0</v>
      </c>
      <c r="N397" s="166" t="s">
        <v>1226</v>
      </c>
      <c r="O397" s="236">
        <f t="shared" si="152"/>
        <v>0</v>
      </c>
      <c r="P397" s="239" t="s">
        <v>1226</v>
      </c>
      <c r="Q397" s="223">
        <v>0</v>
      </c>
      <c r="R397" s="259">
        <v>0</v>
      </c>
      <c r="S397" s="223">
        <v>0</v>
      </c>
      <c r="T397" s="259">
        <v>0</v>
      </c>
      <c r="U397" s="258">
        <v>0</v>
      </c>
      <c r="V397" s="224">
        <v>0</v>
      </c>
      <c r="W397" s="223">
        <v>0</v>
      </c>
      <c r="X397" s="224">
        <v>0</v>
      </c>
      <c r="Y397" s="258">
        <v>0</v>
      </c>
      <c r="Z397" s="223">
        <v>0</v>
      </c>
      <c r="AA397" s="238">
        <f t="shared" ref="AA397:AA403" si="153">+AC397</f>
        <v>0</v>
      </c>
      <c r="AB397" s="249" t="s">
        <v>1226</v>
      </c>
      <c r="AC397" s="437">
        <v>0</v>
      </c>
      <c r="AD397" s="452">
        <v>0</v>
      </c>
      <c r="AE397" s="223">
        <v>0</v>
      </c>
      <c r="AF397" s="259">
        <v>0</v>
      </c>
      <c r="AG397" s="238">
        <f>+AI397</f>
        <v>0</v>
      </c>
      <c r="AH397" s="239" t="s">
        <v>1226</v>
      </c>
      <c r="AI397" s="274">
        <v>0</v>
      </c>
      <c r="AJ397" s="311">
        <v>0</v>
      </c>
      <c r="AK397" s="360"/>
      <c r="AL397" s="437">
        <v>2</v>
      </c>
      <c r="AM397" s="438">
        <v>0</v>
      </c>
      <c r="AN397" s="164">
        <f>+AP397</f>
        <v>2</v>
      </c>
      <c r="AO397" s="223">
        <v>0</v>
      </c>
      <c r="AP397" s="437">
        <v>2</v>
      </c>
      <c r="AQ397" s="438">
        <v>0</v>
      </c>
      <c r="AR397" s="236">
        <f>+AP397</f>
        <v>2</v>
      </c>
      <c r="AS397" s="239" t="s">
        <v>1226</v>
      </c>
      <c r="AT397" s="238">
        <f>+AV397</f>
        <v>1</v>
      </c>
      <c r="AU397" s="239" t="s">
        <v>1226</v>
      </c>
      <c r="AV397" s="226">
        <v>1</v>
      </c>
      <c r="AW397" s="227">
        <v>0</v>
      </c>
      <c r="AX397" s="226">
        <v>2</v>
      </c>
      <c r="AY397" s="227">
        <v>0</v>
      </c>
      <c r="AZ397" s="164">
        <f>+BB397</f>
        <v>2</v>
      </c>
      <c r="BA397" s="166" t="s">
        <v>1226</v>
      </c>
      <c r="BB397" s="226">
        <v>2</v>
      </c>
      <c r="BC397" s="226">
        <v>0</v>
      </c>
      <c r="BD397" s="341">
        <v>2</v>
      </c>
      <c r="BE397" s="227">
        <v>0</v>
      </c>
      <c r="BF397" s="226">
        <v>0</v>
      </c>
      <c r="BG397" s="226">
        <v>0</v>
      </c>
      <c r="BH397" s="392">
        <v>0</v>
      </c>
      <c r="BI397" s="166" t="s">
        <v>1226</v>
      </c>
      <c r="BJ397" s="236">
        <v>0</v>
      </c>
      <c r="BK397" s="249" t="s">
        <v>1226</v>
      </c>
      <c r="BL397" s="392">
        <v>0</v>
      </c>
      <c r="BM397" s="166" t="s">
        <v>1226</v>
      </c>
      <c r="BN397" s="392">
        <v>0</v>
      </c>
      <c r="BO397" s="166" t="s">
        <v>1226</v>
      </c>
      <c r="BP397" s="164"/>
      <c r="BQ397" s="166"/>
      <c r="BR397" s="164"/>
      <c r="BS397" s="166"/>
      <c r="BT397" s="244"/>
      <c r="BU397" s="245"/>
      <c r="BV397" s="246"/>
      <c r="BW397" s="245"/>
      <c r="BX397" s="245"/>
      <c r="BY397" s="245"/>
      <c r="BZ397" s="246"/>
      <c r="CA397" s="245"/>
      <c r="CB397" s="246"/>
      <c r="CC397" s="245"/>
      <c r="CD397" s="246"/>
      <c r="CE397" s="245"/>
      <c r="CF397" s="246"/>
      <c r="CG397" s="245"/>
      <c r="CH397" s="246"/>
      <c r="CI397" s="247" t="s">
        <v>150</v>
      </c>
      <c r="CJ397" s="234" t="s">
        <v>535</v>
      </c>
      <c r="CM397" s="237">
        <f>MAX(I397:AJ397)</f>
        <v>0</v>
      </c>
    </row>
    <row r="398" spans="1:91" ht="16.5">
      <c r="A398" t="s">
        <v>2624</v>
      </c>
      <c r="B398" s="213">
        <v>10280</v>
      </c>
      <c r="D398" s="219" t="s">
        <v>894</v>
      </c>
      <c r="E398" s="213" t="s">
        <v>819</v>
      </c>
      <c r="G398" s="219" t="s">
        <v>894</v>
      </c>
      <c r="H398" s="390" t="s">
        <v>1952</v>
      </c>
      <c r="I398" s="236">
        <f t="shared" si="149"/>
        <v>0</v>
      </c>
      <c r="J398" s="239" t="s">
        <v>1226</v>
      </c>
      <c r="K398" s="236">
        <f t="shared" si="150"/>
        <v>0</v>
      </c>
      <c r="L398" s="239" t="s">
        <v>1226</v>
      </c>
      <c r="M398" s="164">
        <f t="shared" si="151"/>
        <v>0</v>
      </c>
      <c r="N398" s="166" t="s">
        <v>1226</v>
      </c>
      <c r="O398" s="236">
        <f t="shared" si="152"/>
        <v>0</v>
      </c>
      <c r="P398" s="239" t="s">
        <v>1226</v>
      </c>
      <c r="Q398" s="223">
        <v>0</v>
      </c>
      <c r="R398" s="259">
        <v>0</v>
      </c>
      <c r="S398" s="223">
        <v>0</v>
      </c>
      <c r="T398" s="259">
        <v>0</v>
      </c>
      <c r="U398" s="258">
        <v>0</v>
      </c>
      <c r="V398" s="224">
        <v>0</v>
      </c>
      <c r="W398" s="223">
        <v>0</v>
      </c>
      <c r="X398" s="224">
        <v>0</v>
      </c>
      <c r="Y398" s="258">
        <v>0</v>
      </c>
      <c r="Z398" s="223">
        <v>0</v>
      </c>
      <c r="AA398" s="238">
        <f t="shared" si="153"/>
        <v>0</v>
      </c>
      <c r="AB398" s="249" t="s">
        <v>1226</v>
      </c>
      <c r="AC398" s="437">
        <v>0</v>
      </c>
      <c r="AD398" s="452">
        <v>0</v>
      </c>
      <c r="AE398" s="223">
        <v>0</v>
      </c>
      <c r="AF398" s="259">
        <v>0</v>
      </c>
      <c r="AG398" s="266">
        <v>79</v>
      </c>
      <c r="AH398" s="308">
        <v>0</v>
      </c>
      <c r="AI398" s="185">
        <f>+AG398</f>
        <v>79</v>
      </c>
      <c r="AJ398" s="426" t="s">
        <v>1226</v>
      </c>
      <c r="AK398" s="360">
        <v>42314</v>
      </c>
      <c r="AL398" s="437">
        <v>4</v>
      </c>
      <c r="AM398" s="438">
        <v>1</v>
      </c>
      <c r="AN398" s="164">
        <f>+AP398</f>
        <v>4</v>
      </c>
      <c r="AO398" s="164">
        <f>+AQ398</f>
        <v>1</v>
      </c>
      <c r="AP398" s="437">
        <v>4</v>
      </c>
      <c r="AQ398" s="438">
        <v>1</v>
      </c>
      <c r="AR398" s="236">
        <f>+AP398</f>
        <v>4</v>
      </c>
      <c r="AS398" s="239">
        <f>+AQ398</f>
        <v>1</v>
      </c>
      <c r="AT398" s="341">
        <v>1</v>
      </c>
      <c r="AU398" s="227">
        <v>0</v>
      </c>
      <c r="AV398" s="226">
        <v>1</v>
      </c>
      <c r="AW398" s="227">
        <v>0</v>
      </c>
      <c r="AX398" s="226">
        <v>6</v>
      </c>
      <c r="AY398" s="227">
        <v>0</v>
      </c>
      <c r="AZ398" s="392">
        <f>+BB398</f>
        <v>4</v>
      </c>
      <c r="BA398" s="166" t="s">
        <v>1226</v>
      </c>
      <c r="BB398" s="226">
        <v>4</v>
      </c>
      <c r="BC398" s="226">
        <v>0</v>
      </c>
      <c r="BD398" s="341">
        <v>0</v>
      </c>
      <c r="BE398" s="227">
        <v>0</v>
      </c>
      <c r="BF398" s="226">
        <v>0</v>
      </c>
      <c r="BG398" s="226">
        <v>0</v>
      </c>
      <c r="BH398" s="392">
        <v>0</v>
      </c>
      <c r="BI398" s="166" t="s">
        <v>1226</v>
      </c>
      <c r="BJ398" s="236">
        <v>0</v>
      </c>
      <c r="BK398" s="249" t="s">
        <v>1226</v>
      </c>
      <c r="BL398" s="392">
        <v>0</v>
      </c>
      <c r="BM398" s="166" t="s">
        <v>1226</v>
      </c>
      <c r="BN398" s="392">
        <v>0</v>
      </c>
      <c r="BO398" s="166" t="s">
        <v>1226</v>
      </c>
      <c r="BP398" s="164"/>
      <c r="BQ398" s="166"/>
      <c r="BR398" s="164"/>
      <c r="BS398" s="166"/>
      <c r="BT398" s="244">
        <v>42601</v>
      </c>
      <c r="BU398" s="245"/>
      <c r="BV398" s="246"/>
      <c r="BW398" s="245"/>
      <c r="BX398" s="245"/>
      <c r="BY398" s="245"/>
      <c r="BZ398" s="246"/>
      <c r="CA398" s="245"/>
      <c r="CB398" s="246"/>
      <c r="CC398" s="245"/>
      <c r="CD398" s="246"/>
      <c r="CE398" s="245"/>
      <c r="CF398" s="246"/>
      <c r="CG398" s="245"/>
      <c r="CH398" s="246"/>
      <c r="CI398" s="247" t="s">
        <v>536</v>
      </c>
      <c r="CJ398" s="234" t="s">
        <v>535</v>
      </c>
      <c r="CM398" s="237">
        <f>MAX(I398:AJ398)</f>
        <v>79</v>
      </c>
    </row>
    <row r="399" spans="1:91" ht="16.5">
      <c r="A399" t="s">
        <v>2624</v>
      </c>
      <c r="B399" s="61" t="s">
        <v>52</v>
      </c>
      <c r="D399" s="219" t="s">
        <v>894</v>
      </c>
      <c r="E399" s="213" t="s">
        <v>819</v>
      </c>
      <c r="G399" s="219" t="s">
        <v>894</v>
      </c>
      <c r="H399" s="390" t="s">
        <v>114</v>
      </c>
      <c r="I399" s="236">
        <f t="shared" si="149"/>
        <v>0</v>
      </c>
      <c r="J399" s="239" t="s">
        <v>1226</v>
      </c>
      <c r="K399" s="238">
        <f t="shared" si="150"/>
        <v>0</v>
      </c>
      <c r="L399" s="239" t="s">
        <v>1226</v>
      </c>
      <c r="M399" s="164">
        <f t="shared" si="151"/>
        <v>0</v>
      </c>
      <c r="N399" s="166" t="s">
        <v>1226</v>
      </c>
      <c r="O399" s="236">
        <f t="shared" si="152"/>
        <v>0</v>
      </c>
      <c r="P399" s="239" t="s">
        <v>1226</v>
      </c>
      <c r="Q399" s="223">
        <v>0</v>
      </c>
      <c r="R399" s="259">
        <v>0</v>
      </c>
      <c r="S399" s="223">
        <v>0</v>
      </c>
      <c r="T399" s="259">
        <v>0</v>
      </c>
      <c r="U399" s="307">
        <v>0</v>
      </c>
      <c r="V399" s="224">
        <v>0</v>
      </c>
      <c r="W399" s="222">
        <v>0</v>
      </c>
      <c r="X399" s="259">
        <v>0</v>
      </c>
      <c r="Y399" s="258">
        <v>0</v>
      </c>
      <c r="Z399" s="223">
        <v>0</v>
      </c>
      <c r="AA399" s="238">
        <f t="shared" si="153"/>
        <v>0</v>
      </c>
      <c r="AB399" s="249" t="s">
        <v>1226</v>
      </c>
      <c r="AC399" s="437">
        <v>0</v>
      </c>
      <c r="AD399" s="452">
        <v>0</v>
      </c>
      <c r="AE399" s="223">
        <v>0</v>
      </c>
      <c r="AF399" s="259">
        <v>0</v>
      </c>
      <c r="AG399" s="223">
        <v>0</v>
      </c>
      <c r="AH399" s="258">
        <v>0</v>
      </c>
      <c r="AI399" s="381">
        <f>+AL399</f>
        <v>0</v>
      </c>
      <c r="AJ399" s="423" t="s">
        <v>1226</v>
      </c>
      <c r="AK399" s="302"/>
      <c r="AL399" s="437">
        <v>0</v>
      </c>
      <c r="AM399" s="438">
        <v>0</v>
      </c>
      <c r="AN399" s="164">
        <v>0</v>
      </c>
      <c r="AO399" s="164" t="s">
        <v>1226</v>
      </c>
      <c r="AP399" s="443">
        <v>0</v>
      </c>
      <c r="AQ399" s="444" t="s">
        <v>1226</v>
      </c>
      <c r="AR399" s="226">
        <v>0</v>
      </c>
      <c r="AS399" s="227">
        <v>0</v>
      </c>
      <c r="AT399" s="236">
        <v>0</v>
      </c>
      <c r="AU399" s="239" t="s">
        <v>1226</v>
      </c>
      <c r="AV399" s="226">
        <v>0</v>
      </c>
      <c r="AW399" s="227">
        <v>0</v>
      </c>
      <c r="AX399" s="236">
        <v>0</v>
      </c>
      <c r="AY399" s="239" t="s">
        <v>1226</v>
      </c>
      <c r="AZ399" s="392">
        <v>0</v>
      </c>
      <c r="BA399" s="166" t="s">
        <v>1226</v>
      </c>
      <c r="BB399" s="226">
        <v>0</v>
      </c>
      <c r="BC399" s="226">
        <v>0</v>
      </c>
      <c r="BD399" s="238">
        <v>0</v>
      </c>
      <c r="BE399" s="239" t="s">
        <v>1226</v>
      </c>
      <c r="BF399" s="226">
        <v>0</v>
      </c>
      <c r="BG399" s="226">
        <v>0</v>
      </c>
      <c r="BH399" s="392">
        <v>0</v>
      </c>
      <c r="BI399" s="166" t="s">
        <v>1226</v>
      </c>
      <c r="BJ399" s="226">
        <v>0</v>
      </c>
      <c r="BK399" s="227">
        <v>0</v>
      </c>
      <c r="BL399" s="392">
        <v>0</v>
      </c>
      <c r="BM399" s="164" t="s">
        <v>1226</v>
      </c>
      <c r="BN399" s="392">
        <v>0</v>
      </c>
      <c r="BO399" s="166" t="s">
        <v>1226</v>
      </c>
      <c r="BP399" s="164"/>
      <c r="BQ399" s="166"/>
      <c r="BR399" s="164"/>
      <c r="BS399" s="166"/>
      <c r="BT399" s="262"/>
      <c r="BU399" s="245"/>
      <c r="BV399" s="246"/>
      <c r="BW399" s="245"/>
      <c r="BX399" s="245"/>
      <c r="BY399" s="245"/>
      <c r="BZ399" s="246"/>
      <c r="CA399" s="245"/>
      <c r="CB399" s="246"/>
      <c r="CC399" s="245"/>
      <c r="CD399" s="246"/>
      <c r="CE399" s="245"/>
      <c r="CF399" s="246"/>
      <c r="CG399" s="245"/>
      <c r="CH399" s="246"/>
      <c r="CI399" s="233" t="s">
        <v>50</v>
      </c>
      <c r="CM399" s="237">
        <f>MAX(I399:AJ399)</f>
        <v>0</v>
      </c>
    </row>
    <row r="400" spans="1:91" ht="16.5">
      <c r="A400" t="s">
        <v>2624</v>
      </c>
      <c r="B400" s="61" t="s">
        <v>52</v>
      </c>
      <c r="D400" s="219" t="s">
        <v>894</v>
      </c>
      <c r="E400" s="213" t="s">
        <v>819</v>
      </c>
      <c r="G400" s="219" t="s">
        <v>894</v>
      </c>
      <c r="H400" s="390" t="s">
        <v>1953</v>
      </c>
      <c r="I400" s="236">
        <f t="shared" si="149"/>
        <v>0</v>
      </c>
      <c r="J400" s="239" t="s">
        <v>1226</v>
      </c>
      <c r="K400" s="236">
        <f t="shared" si="150"/>
        <v>0</v>
      </c>
      <c r="L400" s="239" t="s">
        <v>1226</v>
      </c>
      <c r="M400" s="164">
        <f t="shared" si="151"/>
        <v>0</v>
      </c>
      <c r="N400" s="166" t="s">
        <v>1226</v>
      </c>
      <c r="O400" s="236">
        <f t="shared" si="152"/>
        <v>0</v>
      </c>
      <c r="P400" s="239" t="s">
        <v>1226</v>
      </c>
      <c r="Q400" s="223">
        <v>0</v>
      </c>
      <c r="R400" s="259">
        <v>0</v>
      </c>
      <c r="S400" s="223">
        <v>0</v>
      </c>
      <c r="T400" s="259">
        <v>0</v>
      </c>
      <c r="U400" s="307">
        <v>0</v>
      </c>
      <c r="V400" s="224">
        <v>0</v>
      </c>
      <c r="W400" s="222">
        <v>0</v>
      </c>
      <c r="X400" s="259">
        <v>0</v>
      </c>
      <c r="Y400" s="258">
        <v>0</v>
      </c>
      <c r="Z400" s="223">
        <v>0</v>
      </c>
      <c r="AA400" s="238">
        <f t="shared" si="153"/>
        <v>0</v>
      </c>
      <c r="AB400" s="249" t="s">
        <v>1226</v>
      </c>
      <c r="AC400" s="437">
        <v>0</v>
      </c>
      <c r="AD400" s="452">
        <v>0</v>
      </c>
      <c r="AE400" s="223">
        <v>0</v>
      </c>
      <c r="AF400" s="259">
        <v>0</v>
      </c>
      <c r="AG400" s="223">
        <v>0</v>
      </c>
      <c r="AH400" s="259">
        <v>0</v>
      </c>
      <c r="AI400" s="236">
        <f>+AL400</f>
        <v>0</v>
      </c>
      <c r="AJ400" s="239" t="s">
        <v>1226</v>
      </c>
      <c r="AK400" s="360"/>
      <c r="AL400" s="437">
        <v>0</v>
      </c>
      <c r="AM400" s="438">
        <v>0</v>
      </c>
      <c r="AN400" s="164">
        <v>0</v>
      </c>
      <c r="AO400" s="164" t="s">
        <v>1226</v>
      </c>
      <c r="AP400" s="437">
        <v>1</v>
      </c>
      <c r="AQ400" s="438">
        <v>0</v>
      </c>
      <c r="AR400" s="236">
        <f>+AP400</f>
        <v>1</v>
      </c>
      <c r="AS400" s="239" t="s">
        <v>1226</v>
      </c>
      <c r="AT400" s="226">
        <v>1</v>
      </c>
      <c r="AU400" s="227">
        <v>0</v>
      </c>
      <c r="AV400" s="226">
        <v>2</v>
      </c>
      <c r="AW400" s="227">
        <v>0</v>
      </c>
      <c r="AX400" s="226">
        <v>0</v>
      </c>
      <c r="AY400" s="227">
        <v>0</v>
      </c>
      <c r="AZ400" s="392">
        <f>+AX400</f>
        <v>0</v>
      </c>
      <c r="BA400" s="166" t="s">
        <v>1226</v>
      </c>
      <c r="BB400" s="226">
        <v>1</v>
      </c>
      <c r="BC400" s="226">
        <v>0</v>
      </c>
      <c r="BD400" s="341">
        <v>0</v>
      </c>
      <c r="BE400" s="227">
        <v>0</v>
      </c>
      <c r="BF400" s="226">
        <v>0</v>
      </c>
      <c r="BG400" s="226">
        <v>0</v>
      </c>
      <c r="BH400" s="392">
        <v>0</v>
      </c>
      <c r="BI400" s="166" t="s">
        <v>1226</v>
      </c>
      <c r="BJ400" s="238">
        <v>0</v>
      </c>
      <c r="BK400" s="239" t="s">
        <v>1226</v>
      </c>
      <c r="BL400" s="392">
        <v>0</v>
      </c>
      <c r="BM400" s="166" t="s">
        <v>1226</v>
      </c>
      <c r="BN400" s="392">
        <v>0</v>
      </c>
      <c r="BO400" s="166" t="s">
        <v>1226</v>
      </c>
      <c r="BP400" s="164"/>
      <c r="BQ400" s="166"/>
      <c r="BR400" s="164"/>
      <c r="BS400" s="166"/>
      <c r="BT400" s="244"/>
      <c r="BU400" s="245"/>
      <c r="BV400" s="246"/>
      <c r="BW400" s="245"/>
      <c r="BX400" s="245"/>
      <c r="BY400" s="245"/>
      <c r="BZ400" s="246"/>
      <c r="CA400" s="245"/>
      <c r="CB400" s="246"/>
      <c r="CC400" s="245"/>
      <c r="CD400" s="246"/>
      <c r="CE400" s="245"/>
      <c r="CF400" s="246"/>
      <c r="CG400" s="245"/>
      <c r="CH400" s="246"/>
      <c r="CI400" s="233" t="s">
        <v>50</v>
      </c>
      <c r="CM400" s="237">
        <f>MAX(I400:AJ400)</f>
        <v>0</v>
      </c>
    </row>
    <row r="401" spans="1:91" ht="16.5">
      <c r="A401" t="s">
        <v>2624</v>
      </c>
      <c r="B401" s="213">
        <v>10247</v>
      </c>
      <c r="D401" s="219" t="s">
        <v>894</v>
      </c>
      <c r="E401" s="213" t="s">
        <v>819</v>
      </c>
      <c r="G401" s="219" t="s">
        <v>894</v>
      </c>
      <c r="H401" s="390" t="s">
        <v>1954</v>
      </c>
      <c r="I401" s="236">
        <f t="shared" si="149"/>
        <v>0</v>
      </c>
      <c r="J401" s="239" t="s">
        <v>1226</v>
      </c>
      <c r="K401" s="236">
        <f t="shared" si="150"/>
        <v>0</v>
      </c>
      <c r="L401" s="239" t="s">
        <v>1226</v>
      </c>
      <c r="M401" s="164">
        <f t="shared" si="151"/>
        <v>0</v>
      </c>
      <c r="N401" s="166" t="s">
        <v>1226</v>
      </c>
      <c r="O401" s="236">
        <f t="shared" si="152"/>
        <v>0</v>
      </c>
      <c r="P401" s="239" t="s">
        <v>1226</v>
      </c>
      <c r="Q401" s="223">
        <v>0</v>
      </c>
      <c r="R401" s="259">
        <v>0</v>
      </c>
      <c r="S401" s="223">
        <v>0</v>
      </c>
      <c r="T401" s="259">
        <v>0</v>
      </c>
      <c r="U401" s="258">
        <v>0</v>
      </c>
      <c r="V401" s="224">
        <v>0</v>
      </c>
      <c r="W401" s="223">
        <v>0</v>
      </c>
      <c r="X401" s="259">
        <v>0</v>
      </c>
      <c r="Y401" s="258">
        <v>0</v>
      </c>
      <c r="Z401" s="223">
        <v>0</v>
      </c>
      <c r="AA401" s="238">
        <f t="shared" si="153"/>
        <v>0</v>
      </c>
      <c r="AB401" s="249" t="s">
        <v>1226</v>
      </c>
      <c r="AC401" s="437">
        <v>0</v>
      </c>
      <c r="AD401" s="452">
        <v>0</v>
      </c>
      <c r="AE401" s="223">
        <v>0</v>
      </c>
      <c r="AF401" s="259">
        <v>0</v>
      </c>
      <c r="AG401" s="223">
        <v>0</v>
      </c>
      <c r="AH401" s="258">
        <v>0</v>
      </c>
      <c r="AI401" s="238">
        <f>+AL401</f>
        <v>0</v>
      </c>
      <c r="AJ401" s="239" t="s">
        <v>1226</v>
      </c>
      <c r="AK401" s="360"/>
      <c r="AL401" s="437">
        <v>0</v>
      </c>
      <c r="AM401" s="438">
        <v>0</v>
      </c>
      <c r="AN401" s="164">
        <v>0</v>
      </c>
      <c r="AO401" s="164" t="s">
        <v>1226</v>
      </c>
      <c r="AP401" s="437">
        <v>0</v>
      </c>
      <c r="AQ401" s="438">
        <v>0</v>
      </c>
      <c r="AR401" s="236">
        <v>0</v>
      </c>
      <c r="AS401" s="239" t="s">
        <v>1226</v>
      </c>
      <c r="AT401" s="236">
        <v>0</v>
      </c>
      <c r="AU401" s="239" t="s">
        <v>1226</v>
      </c>
      <c r="AV401" s="226">
        <v>0</v>
      </c>
      <c r="AW401" s="227">
        <v>0</v>
      </c>
      <c r="AX401" s="226">
        <v>0</v>
      </c>
      <c r="AY401" s="227">
        <v>0</v>
      </c>
      <c r="AZ401" s="392">
        <f>+BB401</f>
        <v>0</v>
      </c>
      <c r="BA401" s="166" t="s">
        <v>1226</v>
      </c>
      <c r="BB401" s="226">
        <v>0</v>
      </c>
      <c r="BC401" s="226">
        <v>0</v>
      </c>
      <c r="BD401" s="341">
        <v>0</v>
      </c>
      <c r="BE401" s="227">
        <v>0</v>
      </c>
      <c r="BF401" s="226">
        <v>0</v>
      </c>
      <c r="BG401" s="226">
        <v>0</v>
      </c>
      <c r="BH401" s="392">
        <v>0</v>
      </c>
      <c r="BI401" s="166" t="s">
        <v>1226</v>
      </c>
      <c r="BJ401" s="238">
        <v>0</v>
      </c>
      <c r="BK401" s="239" t="s">
        <v>1226</v>
      </c>
      <c r="BL401" s="392">
        <v>0</v>
      </c>
      <c r="BM401" s="166" t="s">
        <v>1226</v>
      </c>
      <c r="BN401" s="392">
        <v>0</v>
      </c>
      <c r="BO401" s="166" t="s">
        <v>1226</v>
      </c>
      <c r="BP401" s="164"/>
      <c r="BQ401" s="166"/>
      <c r="BR401" s="164"/>
      <c r="BS401" s="166"/>
      <c r="BT401" s="244"/>
      <c r="BU401" s="245"/>
      <c r="BV401" s="246"/>
      <c r="BW401" s="245"/>
      <c r="BX401" s="245"/>
      <c r="BY401" s="245"/>
      <c r="BZ401" s="246"/>
      <c r="CA401" s="245"/>
      <c r="CB401" s="246"/>
      <c r="CC401" s="245"/>
      <c r="CD401" s="246"/>
      <c r="CE401" s="245"/>
      <c r="CF401" s="246"/>
      <c r="CG401" s="245"/>
      <c r="CH401" s="246"/>
      <c r="CI401" s="247" t="s">
        <v>148</v>
      </c>
      <c r="CJ401" s="235" t="s">
        <v>534</v>
      </c>
      <c r="CK401" s="235"/>
      <c r="CM401" s="237">
        <f>MAX(I401:AJ401)</f>
        <v>0</v>
      </c>
    </row>
    <row r="402" spans="1:91" ht="16.5">
      <c r="A402" t="s">
        <v>2624</v>
      </c>
      <c r="B402" s="61" t="s">
        <v>52</v>
      </c>
      <c r="D402" s="219" t="s">
        <v>894</v>
      </c>
      <c r="E402" s="213" t="s">
        <v>819</v>
      </c>
      <c r="G402" s="219" t="s">
        <v>894</v>
      </c>
      <c r="H402" s="390" t="s">
        <v>2495</v>
      </c>
      <c r="I402" s="236">
        <f t="shared" si="149"/>
        <v>0</v>
      </c>
      <c r="J402" s="239" t="s">
        <v>1226</v>
      </c>
      <c r="K402" s="236">
        <f t="shared" si="150"/>
        <v>0</v>
      </c>
      <c r="L402" s="239" t="s">
        <v>1226</v>
      </c>
      <c r="M402" s="164">
        <f t="shared" si="151"/>
        <v>0</v>
      </c>
      <c r="N402" s="166" t="s">
        <v>1226</v>
      </c>
      <c r="O402" s="236">
        <f t="shared" si="152"/>
        <v>0</v>
      </c>
      <c r="P402" s="239" t="s">
        <v>1226</v>
      </c>
      <c r="Q402" s="223">
        <v>0</v>
      </c>
      <c r="R402" s="259">
        <v>0</v>
      </c>
      <c r="S402" s="223">
        <v>0</v>
      </c>
      <c r="T402" s="259">
        <v>0</v>
      </c>
      <c r="U402" s="258">
        <v>0</v>
      </c>
      <c r="V402" s="224">
        <v>0</v>
      </c>
      <c r="W402" s="223">
        <v>0</v>
      </c>
      <c r="X402" s="259">
        <v>0</v>
      </c>
      <c r="Y402" s="258">
        <v>0</v>
      </c>
      <c r="Z402" s="223">
        <v>0</v>
      </c>
      <c r="AA402" s="238">
        <f t="shared" si="153"/>
        <v>0</v>
      </c>
      <c r="AB402" s="249" t="s">
        <v>1226</v>
      </c>
      <c r="AC402" s="437">
        <v>0</v>
      </c>
      <c r="AD402" s="452">
        <v>0</v>
      </c>
      <c r="AE402" s="223">
        <v>0</v>
      </c>
      <c r="AF402" s="259">
        <v>0</v>
      </c>
      <c r="AG402" s="223">
        <v>0</v>
      </c>
      <c r="AH402" s="258">
        <v>0</v>
      </c>
      <c r="AI402" s="238">
        <f>+AL402</f>
        <v>0</v>
      </c>
      <c r="AJ402" s="239" t="s">
        <v>1226</v>
      </c>
      <c r="AK402" s="360"/>
      <c r="AL402" s="437">
        <v>0</v>
      </c>
      <c r="AM402" s="438">
        <v>0</v>
      </c>
      <c r="AN402" s="164">
        <v>0</v>
      </c>
      <c r="AO402" s="164" t="s">
        <v>1226</v>
      </c>
      <c r="AP402" s="437">
        <v>0</v>
      </c>
      <c r="AQ402" s="438">
        <v>0</v>
      </c>
      <c r="AR402" s="236">
        <v>0</v>
      </c>
      <c r="AS402" s="239" t="s">
        <v>1226</v>
      </c>
      <c r="AT402" s="238">
        <v>0</v>
      </c>
      <c r="AU402" s="239" t="s">
        <v>1226</v>
      </c>
      <c r="AV402" s="226">
        <v>0</v>
      </c>
      <c r="AW402" s="227">
        <v>0</v>
      </c>
      <c r="AX402" s="226">
        <v>0</v>
      </c>
      <c r="AY402" s="227">
        <v>0</v>
      </c>
      <c r="AZ402" s="392">
        <f>+BB402</f>
        <v>0</v>
      </c>
      <c r="BA402" s="166" t="s">
        <v>1226</v>
      </c>
      <c r="BB402" s="226">
        <v>0</v>
      </c>
      <c r="BC402" s="226">
        <v>0</v>
      </c>
      <c r="BD402" s="341">
        <v>0</v>
      </c>
      <c r="BE402" s="227">
        <v>0</v>
      </c>
      <c r="BF402" s="226">
        <v>0</v>
      </c>
      <c r="BG402" s="226">
        <v>0</v>
      </c>
      <c r="BH402" s="392">
        <v>0</v>
      </c>
      <c r="BI402" s="166" t="s">
        <v>1226</v>
      </c>
      <c r="BJ402" s="238">
        <v>0</v>
      </c>
      <c r="BK402" s="239" t="s">
        <v>1226</v>
      </c>
      <c r="BL402" s="392">
        <v>0</v>
      </c>
      <c r="BM402" s="166" t="s">
        <v>1226</v>
      </c>
      <c r="BN402" s="392">
        <v>0</v>
      </c>
      <c r="BO402" s="166" t="s">
        <v>1226</v>
      </c>
      <c r="BP402" s="164"/>
      <c r="BQ402" s="166"/>
      <c r="BR402" s="164"/>
      <c r="BS402" s="166"/>
      <c r="BT402" s="244"/>
      <c r="BU402" s="245"/>
      <c r="BV402" s="246"/>
      <c r="BW402" s="245"/>
      <c r="BX402" s="245"/>
      <c r="BY402" s="245"/>
      <c r="BZ402" s="246"/>
      <c r="CA402" s="245"/>
      <c r="CB402" s="246"/>
      <c r="CC402" s="245"/>
      <c r="CD402" s="246"/>
      <c r="CE402" s="245"/>
      <c r="CF402" s="246"/>
      <c r="CG402" s="245"/>
      <c r="CH402" s="246"/>
      <c r="CI402" s="103" t="s">
        <v>1920</v>
      </c>
      <c r="CJ402" s="235"/>
      <c r="CK402" s="235"/>
      <c r="CM402" s="237"/>
    </row>
    <row r="403" spans="1:91" ht="16.5">
      <c r="A403" t="s">
        <v>2624</v>
      </c>
      <c r="B403" s="61" t="s">
        <v>52</v>
      </c>
      <c r="C403" s="51" t="s">
        <v>843</v>
      </c>
      <c r="D403" s="219" t="s">
        <v>894</v>
      </c>
      <c r="E403" s="213" t="s">
        <v>819</v>
      </c>
      <c r="G403" s="219" t="s">
        <v>894</v>
      </c>
      <c r="H403" s="390" t="s">
        <v>1955</v>
      </c>
      <c r="I403" s="236">
        <f t="shared" si="149"/>
        <v>0</v>
      </c>
      <c r="J403" s="239" t="s">
        <v>1226</v>
      </c>
      <c r="K403" s="238">
        <f t="shared" si="150"/>
        <v>0</v>
      </c>
      <c r="L403" s="239" t="s">
        <v>1226</v>
      </c>
      <c r="M403" s="392">
        <f t="shared" si="151"/>
        <v>0</v>
      </c>
      <c r="N403" s="166" t="s">
        <v>1226</v>
      </c>
      <c r="O403" s="238">
        <f t="shared" si="152"/>
        <v>0</v>
      </c>
      <c r="P403" s="239" t="s">
        <v>1226</v>
      </c>
      <c r="Q403" s="222">
        <v>0</v>
      </c>
      <c r="R403" s="259">
        <v>0</v>
      </c>
      <c r="S403" s="222">
        <v>0</v>
      </c>
      <c r="T403" s="259">
        <v>0</v>
      </c>
      <c r="U403" s="307">
        <v>0</v>
      </c>
      <c r="V403" s="224">
        <v>0</v>
      </c>
      <c r="W403" s="222">
        <v>0</v>
      </c>
      <c r="X403" s="259">
        <v>0</v>
      </c>
      <c r="Y403" s="258">
        <v>0</v>
      </c>
      <c r="Z403" s="223">
        <v>0</v>
      </c>
      <c r="AA403" s="238">
        <f t="shared" si="153"/>
        <v>0</v>
      </c>
      <c r="AB403" s="249" t="s">
        <v>1226</v>
      </c>
      <c r="AC403" s="437">
        <v>0</v>
      </c>
      <c r="AD403" s="452">
        <v>0</v>
      </c>
      <c r="AE403" s="223">
        <v>0</v>
      </c>
      <c r="AF403" s="259">
        <v>0</v>
      </c>
      <c r="AG403" s="223">
        <v>0</v>
      </c>
      <c r="AH403" s="258">
        <v>0</v>
      </c>
      <c r="AI403" s="238">
        <f>+AL403</f>
        <v>0</v>
      </c>
      <c r="AJ403" s="239" t="s">
        <v>1226</v>
      </c>
      <c r="AK403" s="360"/>
      <c r="AL403" s="437">
        <v>0</v>
      </c>
      <c r="AM403" s="438">
        <v>0</v>
      </c>
      <c r="AN403" s="164">
        <v>0</v>
      </c>
      <c r="AO403" s="164" t="s">
        <v>1226</v>
      </c>
      <c r="AP403" s="437">
        <v>0</v>
      </c>
      <c r="AQ403" s="438">
        <v>0</v>
      </c>
      <c r="AR403" s="236">
        <v>0</v>
      </c>
      <c r="AS403" s="239" t="s">
        <v>1226</v>
      </c>
      <c r="AT403" s="226">
        <v>0</v>
      </c>
      <c r="AU403" s="227">
        <v>0</v>
      </c>
      <c r="AV403" s="226">
        <v>0</v>
      </c>
      <c r="AW403" s="227">
        <v>0</v>
      </c>
      <c r="AX403" s="226">
        <v>0</v>
      </c>
      <c r="AY403" s="227">
        <v>0</v>
      </c>
      <c r="AZ403" s="392">
        <f>+BB403</f>
        <v>0</v>
      </c>
      <c r="BA403" s="166" t="s">
        <v>1226</v>
      </c>
      <c r="BB403" s="226">
        <v>0</v>
      </c>
      <c r="BC403" s="226">
        <v>0</v>
      </c>
      <c r="BD403" s="341">
        <v>0</v>
      </c>
      <c r="BE403" s="227">
        <v>0</v>
      </c>
      <c r="BF403" s="226">
        <v>0</v>
      </c>
      <c r="BG403" s="226">
        <v>0</v>
      </c>
      <c r="BH403" s="392">
        <v>0</v>
      </c>
      <c r="BI403" s="166" t="s">
        <v>1226</v>
      </c>
      <c r="BJ403" s="236">
        <v>0</v>
      </c>
      <c r="BK403" s="239" t="s">
        <v>1226</v>
      </c>
      <c r="BL403" s="392">
        <v>0</v>
      </c>
      <c r="BM403" s="166" t="s">
        <v>1226</v>
      </c>
      <c r="BN403" s="392">
        <v>0</v>
      </c>
      <c r="BO403" s="166" t="s">
        <v>1226</v>
      </c>
      <c r="BP403" s="164"/>
      <c r="BQ403" s="166"/>
      <c r="BR403" s="164"/>
      <c r="BS403" s="166"/>
      <c r="BT403" s="244"/>
      <c r="BU403" s="245"/>
      <c r="BV403" s="246"/>
      <c r="BW403" s="245"/>
      <c r="BX403" s="245"/>
      <c r="BY403" s="245"/>
      <c r="BZ403" s="246"/>
      <c r="CA403" s="245"/>
      <c r="CB403" s="246"/>
      <c r="CC403" s="245"/>
      <c r="CD403" s="246"/>
      <c r="CE403" s="245"/>
      <c r="CF403" s="246"/>
      <c r="CG403" s="245"/>
      <c r="CH403" s="246"/>
      <c r="CI403" s="233" t="s">
        <v>50</v>
      </c>
      <c r="CM403" s="237">
        <f>MAX(I403:AJ403)</f>
        <v>0</v>
      </c>
    </row>
    <row r="404" spans="1:91" ht="16.5">
      <c r="A404" s="11" t="s">
        <v>2536</v>
      </c>
      <c r="B404" s="723">
        <v>10286</v>
      </c>
      <c r="C404" s="485"/>
      <c r="D404" s="256" t="s">
        <v>2141</v>
      </c>
      <c r="E404" s="11" t="s">
        <v>819</v>
      </c>
      <c r="F404" s="11"/>
      <c r="G404" s="219" t="s">
        <v>191</v>
      </c>
      <c r="H404" s="390" t="s">
        <v>2142</v>
      </c>
      <c r="I404" s="164">
        <f t="shared" si="149"/>
        <v>0</v>
      </c>
      <c r="J404" s="166" t="s">
        <v>1226</v>
      </c>
      <c r="K404" s="392">
        <f t="shared" si="150"/>
        <v>0</v>
      </c>
      <c r="L404" s="166" t="s">
        <v>1226</v>
      </c>
      <c r="M404" s="392">
        <f t="shared" si="151"/>
        <v>0</v>
      </c>
      <c r="N404" s="166" t="s">
        <v>1226</v>
      </c>
      <c r="O404" s="392">
        <f t="shared" si="152"/>
        <v>0</v>
      </c>
      <c r="P404" s="166" t="s">
        <v>1226</v>
      </c>
      <c r="Q404" s="222">
        <v>0</v>
      </c>
      <c r="R404" s="224">
        <v>0</v>
      </c>
      <c r="S404" s="392">
        <f t="shared" ref="S404:S411" si="154">+U404</f>
        <v>0</v>
      </c>
      <c r="T404" s="166" t="s">
        <v>1226</v>
      </c>
      <c r="U404" s="164">
        <f>+W404</f>
        <v>0</v>
      </c>
      <c r="V404" s="166" t="s">
        <v>1226</v>
      </c>
      <c r="W404" s="222">
        <v>0</v>
      </c>
      <c r="X404" s="259">
        <v>0</v>
      </c>
      <c r="Y404" s="258">
        <v>0</v>
      </c>
      <c r="Z404" s="223">
        <v>0</v>
      </c>
      <c r="AA404" s="181">
        <f t="shared" ref="AA404:AA409" si="155">+Y404</f>
        <v>0</v>
      </c>
      <c r="AB404" s="185" t="s">
        <v>1226</v>
      </c>
      <c r="AC404" s="437">
        <v>0</v>
      </c>
      <c r="AD404" s="438">
        <v>0</v>
      </c>
      <c r="AE404" s="223">
        <v>0</v>
      </c>
      <c r="AF404" s="259">
        <v>0</v>
      </c>
      <c r="AG404" s="223">
        <v>0</v>
      </c>
      <c r="AH404" s="258">
        <v>0</v>
      </c>
      <c r="AI404" s="392">
        <f t="shared" ref="AI404:AI409" si="156">+AG404</f>
        <v>0</v>
      </c>
      <c r="AJ404" s="166" t="s">
        <v>1226</v>
      </c>
      <c r="AK404" s="360"/>
      <c r="AL404" s="437">
        <v>0</v>
      </c>
      <c r="AM404" s="438">
        <v>0</v>
      </c>
      <c r="AN404" s="185">
        <v>0</v>
      </c>
      <c r="AO404" s="185" t="s">
        <v>1226</v>
      </c>
      <c r="AP404" s="678">
        <v>0</v>
      </c>
      <c r="AQ404" s="490" t="s">
        <v>1226</v>
      </c>
      <c r="AR404" s="185">
        <f>+AV404</f>
        <v>0</v>
      </c>
      <c r="AS404" s="426" t="s">
        <v>1226</v>
      </c>
      <c r="AT404" s="185">
        <f>+BT404</f>
        <v>0</v>
      </c>
      <c r="AU404" s="426" t="s">
        <v>1226</v>
      </c>
      <c r="AV404" s="226">
        <v>0</v>
      </c>
      <c r="AW404" s="227">
        <v>0</v>
      </c>
      <c r="AX404" s="164">
        <f t="shared" ref="AX404:AX421" si="157">+AV404</f>
        <v>0</v>
      </c>
      <c r="AY404" s="166" t="s">
        <v>1226</v>
      </c>
      <c r="AZ404" s="392">
        <v>0</v>
      </c>
      <c r="BA404" s="166" t="s">
        <v>1226</v>
      </c>
      <c r="BB404" s="226">
        <v>0</v>
      </c>
      <c r="BC404" s="226">
        <v>0</v>
      </c>
      <c r="BD404" s="392">
        <v>0</v>
      </c>
      <c r="BE404" s="166" t="s">
        <v>1226</v>
      </c>
      <c r="BF404" s="226">
        <v>0</v>
      </c>
      <c r="BG404" s="226">
        <v>0</v>
      </c>
      <c r="BH404" s="392">
        <v>0</v>
      </c>
      <c r="BI404" s="166" t="s">
        <v>1226</v>
      </c>
      <c r="BJ404" s="226">
        <v>0</v>
      </c>
      <c r="BK404" s="227">
        <v>0</v>
      </c>
      <c r="BL404" s="392">
        <v>0</v>
      </c>
      <c r="BM404" s="166" t="s">
        <v>1226</v>
      </c>
      <c r="BN404" s="392">
        <v>0</v>
      </c>
      <c r="BO404" s="166" t="s">
        <v>1226</v>
      </c>
      <c r="BP404" s="164"/>
      <c r="BQ404" s="166"/>
      <c r="BR404" s="164"/>
      <c r="BS404" s="166"/>
      <c r="BT404" s="244"/>
      <c r="BU404" s="245"/>
      <c r="BV404" s="246"/>
      <c r="BW404" s="245"/>
      <c r="BX404" s="245"/>
      <c r="BY404" s="245"/>
      <c r="BZ404" s="246"/>
      <c r="CA404" s="245"/>
      <c r="CB404" s="246"/>
      <c r="CC404" s="245"/>
      <c r="CD404" s="246"/>
      <c r="CE404" s="245"/>
      <c r="CF404" s="246"/>
      <c r="CG404" s="245"/>
      <c r="CH404" s="246"/>
      <c r="CI404" s="247" t="s">
        <v>150</v>
      </c>
      <c r="CL404" s="234"/>
      <c r="CM404" s="328"/>
    </row>
    <row r="405" spans="1:91" ht="16.5">
      <c r="A405" s="11" t="s">
        <v>2536</v>
      </c>
      <c r="B405" s="61" t="s">
        <v>52</v>
      </c>
      <c r="C405" s="485"/>
      <c r="D405" s="219" t="s">
        <v>155</v>
      </c>
      <c r="E405" s="213" t="s">
        <v>819</v>
      </c>
      <c r="G405" s="219" t="s">
        <v>191</v>
      </c>
      <c r="H405" s="390" t="s">
        <v>2140</v>
      </c>
      <c r="I405" s="164">
        <f t="shared" si="149"/>
        <v>1</v>
      </c>
      <c r="J405" s="166" t="s">
        <v>1226</v>
      </c>
      <c r="K405" s="392">
        <f t="shared" si="150"/>
        <v>1</v>
      </c>
      <c r="L405" s="166" t="s">
        <v>1226</v>
      </c>
      <c r="M405" s="392">
        <f t="shared" si="151"/>
        <v>1</v>
      </c>
      <c r="N405" s="166" t="s">
        <v>1226</v>
      </c>
      <c r="O405" s="392">
        <f t="shared" si="152"/>
        <v>1</v>
      </c>
      <c r="P405" s="166" t="s">
        <v>1226</v>
      </c>
      <c r="Q405" s="222">
        <v>1</v>
      </c>
      <c r="R405" s="224">
        <v>0</v>
      </c>
      <c r="S405" s="392">
        <f t="shared" si="154"/>
        <v>1</v>
      </c>
      <c r="T405" s="166" t="s">
        <v>1226</v>
      </c>
      <c r="U405" s="392">
        <f>+W405</f>
        <v>1</v>
      </c>
      <c r="V405" s="166" t="s">
        <v>1226</v>
      </c>
      <c r="W405" s="222">
        <v>1</v>
      </c>
      <c r="X405" s="259">
        <v>0</v>
      </c>
      <c r="Y405" s="258">
        <v>0</v>
      </c>
      <c r="Z405" s="223">
        <v>0</v>
      </c>
      <c r="AA405" s="181">
        <f t="shared" si="155"/>
        <v>0</v>
      </c>
      <c r="AB405" s="185" t="s">
        <v>1226</v>
      </c>
      <c r="AC405" s="437">
        <v>1</v>
      </c>
      <c r="AD405" s="438">
        <v>0</v>
      </c>
      <c r="AE405" s="223">
        <v>1</v>
      </c>
      <c r="AF405" s="259">
        <v>0</v>
      </c>
      <c r="AG405" s="222">
        <v>0</v>
      </c>
      <c r="AH405" s="259">
        <v>0</v>
      </c>
      <c r="AI405" s="392">
        <f t="shared" si="156"/>
        <v>0</v>
      </c>
      <c r="AJ405" s="166" t="s">
        <v>1226</v>
      </c>
      <c r="AK405" s="360"/>
      <c r="AL405" s="437">
        <v>0</v>
      </c>
      <c r="AM405" s="438">
        <v>0</v>
      </c>
      <c r="AN405" s="185">
        <f>+AL405</f>
        <v>0</v>
      </c>
      <c r="AO405" s="185" t="s">
        <v>1226</v>
      </c>
      <c r="AP405" s="678">
        <f>+AN405</f>
        <v>0</v>
      </c>
      <c r="AQ405" s="490" t="s">
        <v>1226</v>
      </c>
      <c r="AR405" s="185">
        <f>+AP405</f>
        <v>0</v>
      </c>
      <c r="AS405" s="426" t="s">
        <v>1226</v>
      </c>
      <c r="AT405" s="185">
        <f>+AR405</f>
        <v>0</v>
      </c>
      <c r="AU405" s="426" t="s">
        <v>1226</v>
      </c>
      <c r="AV405" s="226">
        <v>0</v>
      </c>
      <c r="AW405" s="227">
        <v>0</v>
      </c>
      <c r="AX405" s="164">
        <f t="shared" si="157"/>
        <v>0</v>
      </c>
      <c r="AY405" s="166" t="s">
        <v>1226</v>
      </c>
      <c r="AZ405" s="392">
        <v>0</v>
      </c>
      <c r="BA405" s="166" t="s">
        <v>1226</v>
      </c>
      <c r="BB405" s="226">
        <v>0</v>
      </c>
      <c r="BC405" s="226">
        <v>0</v>
      </c>
      <c r="BD405" s="392">
        <v>0</v>
      </c>
      <c r="BE405" s="166" t="s">
        <v>1226</v>
      </c>
      <c r="BF405" s="226">
        <v>0</v>
      </c>
      <c r="BG405" s="226">
        <v>0</v>
      </c>
      <c r="BH405" s="392">
        <v>0</v>
      </c>
      <c r="BI405" s="166" t="s">
        <v>1226</v>
      </c>
      <c r="BJ405" s="226">
        <v>0</v>
      </c>
      <c r="BK405" s="227">
        <v>0</v>
      </c>
      <c r="BL405" s="392">
        <v>0</v>
      </c>
      <c r="BM405" s="166" t="s">
        <v>1226</v>
      </c>
      <c r="BN405" s="392">
        <v>0</v>
      </c>
      <c r="BO405" s="166" t="s">
        <v>1226</v>
      </c>
      <c r="BP405" s="164"/>
      <c r="BQ405" s="166"/>
      <c r="BR405" s="164">
        <v>0</v>
      </c>
      <c r="BS405" s="166" t="s">
        <v>1226</v>
      </c>
      <c r="BT405" s="244"/>
      <c r="BU405" s="245"/>
      <c r="BV405" s="246"/>
      <c r="BW405" s="245"/>
      <c r="BX405" s="245"/>
      <c r="BY405" s="245"/>
      <c r="BZ405" s="246"/>
      <c r="CA405" s="245"/>
      <c r="CB405" s="246"/>
      <c r="CC405" s="245"/>
      <c r="CD405" s="246"/>
      <c r="CE405" s="245"/>
      <c r="CF405" s="246"/>
      <c r="CG405" s="245"/>
      <c r="CH405" s="246"/>
      <c r="CI405" s="103" t="s">
        <v>1920</v>
      </c>
      <c r="CL405" s="234"/>
      <c r="CM405" s="328"/>
    </row>
    <row r="406" spans="1:91" ht="16.5">
      <c r="A406" s="11" t="s">
        <v>2536</v>
      </c>
      <c r="B406" s="213">
        <v>10212</v>
      </c>
      <c r="D406" s="219" t="s">
        <v>155</v>
      </c>
      <c r="E406" s="213" t="s">
        <v>819</v>
      </c>
      <c r="G406" s="219" t="s">
        <v>191</v>
      </c>
      <c r="H406" s="390" t="s">
        <v>2014</v>
      </c>
      <c r="I406" s="164">
        <f t="shared" si="149"/>
        <v>34</v>
      </c>
      <c r="J406" s="166" t="s">
        <v>1226</v>
      </c>
      <c r="K406" s="392">
        <f t="shared" si="150"/>
        <v>34</v>
      </c>
      <c r="L406" s="166" t="s">
        <v>1226</v>
      </c>
      <c r="M406" s="392">
        <f t="shared" si="151"/>
        <v>34</v>
      </c>
      <c r="N406" s="166" t="s">
        <v>1226</v>
      </c>
      <c r="O406" s="392">
        <f t="shared" si="152"/>
        <v>34</v>
      </c>
      <c r="P406" s="166" t="s">
        <v>1226</v>
      </c>
      <c r="Q406" s="222">
        <v>34</v>
      </c>
      <c r="R406" s="224">
        <v>0</v>
      </c>
      <c r="S406" s="392">
        <f t="shared" si="154"/>
        <v>33</v>
      </c>
      <c r="T406" s="166" t="s">
        <v>1226</v>
      </c>
      <c r="U406" s="223">
        <v>33</v>
      </c>
      <c r="V406" s="224">
        <v>0</v>
      </c>
      <c r="W406" s="222">
        <v>34</v>
      </c>
      <c r="X406" s="224">
        <v>0</v>
      </c>
      <c r="Y406" s="223">
        <v>34</v>
      </c>
      <c r="Z406" s="223">
        <v>0</v>
      </c>
      <c r="AA406" s="181">
        <f t="shared" si="155"/>
        <v>34</v>
      </c>
      <c r="AB406" s="185" t="s">
        <v>1226</v>
      </c>
      <c r="AC406" s="437">
        <v>38</v>
      </c>
      <c r="AD406" s="438">
        <v>0</v>
      </c>
      <c r="AE406" s="258">
        <v>26</v>
      </c>
      <c r="AF406" s="259">
        <v>0</v>
      </c>
      <c r="AG406" s="222">
        <v>24</v>
      </c>
      <c r="AH406" s="224">
        <v>0</v>
      </c>
      <c r="AI406" s="392">
        <f t="shared" si="156"/>
        <v>24</v>
      </c>
      <c r="AJ406" s="166" t="s">
        <v>1226</v>
      </c>
      <c r="AK406" s="302"/>
      <c r="AL406" s="437">
        <v>20</v>
      </c>
      <c r="AM406" s="438">
        <v>0</v>
      </c>
      <c r="AN406" s="185">
        <f>+AP406</f>
        <v>0</v>
      </c>
      <c r="AO406" s="185" t="s">
        <v>1226</v>
      </c>
      <c r="AP406" s="678">
        <v>0</v>
      </c>
      <c r="AQ406" s="490" t="s">
        <v>1226</v>
      </c>
      <c r="AR406" s="185">
        <f>+AT406</f>
        <v>0</v>
      </c>
      <c r="AS406" s="426" t="s">
        <v>1226</v>
      </c>
      <c r="AT406" s="185">
        <f>+AV406</f>
        <v>0</v>
      </c>
      <c r="AU406" s="426" t="s">
        <v>1226</v>
      </c>
      <c r="AV406" s="226">
        <v>0</v>
      </c>
      <c r="AW406" s="227">
        <v>0</v>
      </c>
      <c r="AX406" s="164">
        <f t="shared" si="157"/>
        <v>0</v>
      </c>
      <c r="AY406" s="166" t="s">
        <v>1226</v>
      </c>
      <c r="AZ406" s="392">
        <v>0</v>
      </c>
      <c r="BA406" s="166" t="s">
        <v>1226</v>
      </c>
      <c r="BB406" s="226">
        <v>0</v>
      </c>
      <c r="BC406" s="226">
        <v>0</v>
      </c>
      <c r="BD406" s="392">
        <v>0</v>
      </c>
      <c r="BE406" s="166" t="s">
        <v>1226</v>
      </c>
      <c r="BF406" s="226">
        <v>0</v>
      </c>
      <c r="BG406" s="226">
        <v>0</v>
      </c>
      <c r="BH406" s="392">
        <v>0</v>
      </c>
      <c r="BI406" s="166" t="s">
        <v>1226</v>
      </c>
      <c r="BJ406" s="226">
        <v>0</v>
      </c>
      <c r="BK406" s="227">
        <v>0</v>
      </c>
      <c r="BL406" s="392">
        <v>0</v>
      </c>
      <c r="BM406" s="166" t="s">
        <v>1226</v>
      </c>
      <c r="BN406" s="392">
        <v>0</v>
      </c>
      <c r="BO406" s="166" t="s">
        <v>1226</v>
      </c>
      <c r="BP406" s="164"/>
      <c r="BQ406" s="166"/>
      <c r="BR406" s="164"/>
      <c r="BS406" s="166"/>
      <c r="BT406" s="262"/>
      <c r="BU406" s="245"/>
      <c r="BV406" s="246"/>
      <c r="BW406" s="245"/>
      <c r="BX406" s="245"/>
      <c r="BY406" s="245"/>
      <c r="BZ406" s="246"/>
      <c r="CA406" s="245"/>
      <c r="CB406" s="246"/>
      <c r="CC406" s="245"/>
      <c r="CD406" s="246"/>
      <c r="CE406" s="245"/>
      <c r="CF406" s="246"/>
      <c r="CG406" s="245"/>
      <c r="CH406" s="246"/>
      <c r="CI406" s="247" t="s">
        <v>148</v>
      </c>
      <c r="CJ406" s="235" t="s">
        <v>457</v>
      </c>
      <c r="CK406" s="235"/>
      <c r="CM406" s="237">
        <f t="shared" ref="CM406:CM416" si="158">MAX(I406:AJ406)</f>
        <v>38</v>
      </c>
    </row>
    <row r="407" spans="1:91" ht="16.5">
      <c r="A407" s="11" t="s">
        <v>2536</v>
      </c>
      <c r="B407" s="61" t="s">
        <v>1610</v>
      </c>
      <c r="D407" s="219" t="s">
        <v>155</v>
      </c>
      <c r="E407" s="213" t="s">
        <v>819</v>
      </c>
      <c r="G407" s="219" t="s">
        <v>191</v>
      </c>
      <c r="H407" s="390" t="s">
        <v>1107</v>
      </c>
      <c r="I407" s="164">
        <f t="shared" si="149"/>
        <v>2</v>
      </c>
      <c r="J407" s="166" t="s">
        <v>1226</v>
      </c>
      <c r="K407" s="392">
        <f t="shared" si="150"/>
        <v>2</v>
      </c>
      <c r="L407" s="166" t="s">
        <v>1226</v>
      </c>
      <c r="M407" s="164">
        <f t="shared" si="151"/>
        <v>2</v>
      </c>
      <c r="N407" s="166" t="s">
        <v>1226</v>
      </c>
      <c r="O407" s="164">
        <f t="shared" si="152"/>
        <v>2</v>
      </c>
      <c r="P407" s="166" t="s">
        <v>1226</v>
      </c>
      <c r="Q407" s="223">
        <v>2</v>
      </c>
      <c r="R407" s="224">
        <v>0</v>
      </c>
      <c r="S407" s="164">
        <f t="shared" si="154"/>
        <v>1</v>
      </c>
      <c r="T407" s="166" t="s">
        <v>1226</v>
      </c>
      <c r="U407" s="223">
        <v>1</v>
      </c>
      <c r="V407" s="224">
        <v>0</v>
      </c>
      <c r="W407" s="222">
        <v>4</v>
      </c>
      <c r="X407" s="224">
        <v>0</v>
      </c>
      <c r="Y407" s="223">
        <v>4</v>
      </c>
      <c r="Z407" s="223">
        <v>0</v>
      </c>
      <c r="AA407" s="181">
        <f t="shared" si="155"/>
        <v>4</v>
      </c>
      <c r="AB407" s="185" t="s">
        <v>1226</v>
      </c>
      <c r="AC407" s="437">
        <v>2</v>
      </c>
      <c r="AD407" s="438">
        <v>0</v>
      </c>
      <c r="AE407" s="258">
        <v>0</v>
      </c>
      <c r="AF407" s="259">
        <v>0</v>
      </c>
      <c r="AG407" s="223">
        <v>3</v>
      </c>
      <c r="AH407" s="223">
        <v>0</v>
      </c>
      <c r="AI407" s="392">
        <f t="shared" si="156"/>
        <v>3</v>
      </c>
      <c r="AJ407" s="166" t="s">
        <v>1226</v>
      </c>
      <c r="AK407" s="302"/>
      <c r="AL407" s="437">
        <v>2</v>
      </c>
      <c r="AM407" s="438">
        <v>0</v>
      </c>
      <c r="AN407" s="185">
        <f>+AP407</f>
        <v>0</v>
      </c>
      <c r="AO407" s="185" t="s">
        <v>1226</v>
      </c>
      <c r="AP407" s="678">
        <f>+AR407</f>
        <v>0</v>
      </c>
      <c r="AQ407" s="490" t="s">
        <v>1226</v>
      </c>
      <c r="AR407" s="185">
        <f>+AT407</f>
        <v>0</v>
      </c>
      <c r="AS407" s="426" t="s">
        <v>1226</v>
      </c>
      <c r="AT407" s="185">
        <f>+AV407</f>
        <v>0</v>
      </c>
      <c r="AU407" s="426" t="s">
        <v>1226</v>
      </c>
      <c r="AV407" s="238">
        <f>+BT407</f>
        <v>0</v>
      </c>
      <c r="AW407" s="239" t="s">
        <v>1226</v>
      </c>
      <c r="AX407" s="164">
        <f t="shared" si="157"/>
        <v>0</v>
      </c>
      <c r="AY407" s="164" t="s">
        <v>1226</v>
      </c>
      <c r="AZ407" s="392">
        <v>0</v>
      </c>
      <c r="BA407" s="166" t="s">
        <v>1226</v>
      </c>
      <c r="BB407" s="341">
        <v>0</v>
      </c>
      <c r="BC407" s="227">
        <v>0</v>
      </c>
      <c r="BD407" s="392">
        <v>0</v>
      </c>
      <c r="BE407" s="166" t="s">
        <v>1226</v>
      </c>
      <c r="BF407" s="226">
        <v>0</v>
      </c>
      <c r="BG407" s="226">
        <v>0</v>
      </c>
      <c r="BH407" s="392">
        <v>0</v>
      </c>
      <c r="BI407" s="166" t="s">
        <v>1226</v>
      </c>
      <c r="BJ407" s="341">
        <v>0</v>
      </c>
      <c r="BK407" s="227">
        <v>0</v>
      </c>
      <c r="BL407" s="392">
        <v>0</v>
      </c>
      <c r="BM407" s="166" t="s">
        <v>1226</v>
      </c>
      <c r="BN407" s="392">
        <v>0</v>
      </c>
      <c r="BO407" s="166" t="s">
        <v>1226</v>
      </c>
      <c r="BP407" s="164"/>
      <c r="BQ407" s="166"/>
      <c r="BR407" s="164"/>
      <c r="BS407" s="166"/>
      <c r="BT407" s="262"/>
      <c r="BU407" s="245"/>
      <c r="BV407" s="246"/>
      <c r="BW407" s="245"/>
      <c r="BX407" s="245"/>
      <c r="BY407" s="245"/>
      <c r="BZ407" s="246"/>
      <c r="CA407" s="245"/>
      <c r="CB407" s="246"/>
      <c r="CC407" s="245"/>
      <c r="CD407" s="246"/>
      <c r="CE407" s="245"/>
      <c r="CF407" s="246"/>
      <c r="CG407" s="245"/>
      <c r="CH407" s="246"/>
      <c r="CI407" s="103" t="s">
        <v>2015</v>
      </c>
      <c r="CJ407" s="235"/>
      <c r="CK407" s="235"/>
      <c r="CM407" s="237">
        <f t="shared" si="158"/>
        <v>4</v>
      </c>
    </row>
    <row r="408" spans="1:91" ht="16.5">
      <c r="A408" s="11" t="s">
        <v>2536</v>
      </c>
      <c r="B408" s="61" t="s">
        <v>1630</v>
      </c>
      <c r="D408" s="219" t="s">
        <v>155</v>
      </c>
      <c r="E408" s="213" t="s">
        <v>819</v>
      </c>
      <c r="G408" s="219" t="s">
        <v>191</v>
      </c>
      <c r="H408" s="390" t="s">
        <v>2016</v>
      </c>
      <c r="I408" s="164">
        <f t="shared" si="149"/>
        <v>4</v>
      </c>
      <c r="J408" s="166" t="s">
        <v>1226</v>
      </c>
      <c r="K408" s="392">
        <f t="shared" si="150"/>
        <v>4</v>
      </c>
      <c r="L408" s="166" t="s">
        <v>1226</v>
      </c>
      <c r="M408" s="164">
        <f t="shared" si="151"/>
        <v>4</v>
      </c>
      <c r="N408" s="166" t="s">
        <v>1226</v>
      </c>
      <c r="O408" s="164">
        <f t="shared" si="152"/>
        <v>4</v>
      </c>
      <c r="P408" s="166" t="s">
        <v>1226</v>
      </c>
      <c r="Q408" s="223">
        <v>4</v>
      </c>
      <c r="R408" s="224">
        <v>0</v>
      </c>
      <c r="S408" s="164">
        <f t="shared" si="154"/>
        <v>2</v>
      </c>
      <c r="T408" s="166" t="s">
        <v>1226</v>
      </c>
      <c r="U408" s="223">
        <v>2</v>
      </c>
      <c r="V408" s="224">
        <v>0</v>
      </c>
      <c r="W408" s="222">
        <v>3</v>
      </c>
      <c r="X408" s="224">
        <v>0</v>
      </c>
      <c r="Y408" s="223">
        <v>3</v>
      </c>
      <c r="Z408" s="223">
        <v>0</v>
      </c>
      <c r="AA408" s="181">
        <f t="shared" si="155"/>
        <v>3</v>
      </c>
      <c r="AB408" s="185" t="s">
        <v>1226</v>
      </c>
      <c r="AC408" s="437">
        <v>5</v>
      </c>
      <c r="AD408" s="438">
        <v>0</v>
      </c>
      <c r="AE408" s="258">
        <v>2</v>
      </c>
      <c r="AF408" s="259">
        <v>0</v>
      </c>
      <c r="AG408" s="223">
        <v>2</v>
      </c>
      <c r="AH408" s="223">
        <v>0</v>
      </c>
      <c r="AI408" s="392">
        <f t="shared" si="156"/>
        <v>2</v>
      </c>
      <c r="AJ408" s="166" t="s">
        <v>1226</v>
      </c>
      <c r="AK408" s="302"/>
      <c r="AL408" s="437">
        <v>1</v>
      </c>
      <c r="AM408" s="438">
        <v>0</v>
      </c>
      <c r="AN408" s="185">
        <f>+AP408</f>
        <v>1</v>
      </c>
      <c r="AO408" s="185" t="s">
        <v>1226</v>
      </c>
      <c r="AP408" s="678">
        <f>+AR408</f>
        <v>1</v>
      </c>
      <c r="AQ408" s="490" t="s">
        <v>1226</v>
      </c>
      <c r="AR408" s="185">
        <f>+AT408</f>
        <v>1</v>
      </c>
      <c r="AS408" s="426" t="s">
        <v>1226</v>
      </c>
      <c r="AT408" s="185">
        <f>+AV408</f>
        <v>1</v>
      </c>
      <c r="AU408" s="426" t="s">
        <v>1226</v>
      </c>
      <c r="AV408" s="341">
        <v>1</v>
      </c>
      <c r="AW408" s="227">
        <v>0</v>
      </c>
      <c r="AX408" s="164">
        <f t="shared" si="157"/>
        <v>1</v>
      </c>
      <c r="AY408" s="164" t="s">
        <v>1226</v>
      </c>
      <c r="AZ408" s="392">
        <f>+BB408</f>
        <v>1</v>
      </c>
      <c r="BA408" s="166" t="s">
        <v>1226</v>
      </c>
      <c r="BB408" s="341">
        <v>1</v>
      </c>
      <c r="BC408" s="227">
        <v>0</v>
      </c>
      <c r="BD408" s="392">
        <v>0</v>
      </c>
      <c r="BE408" s="166" t="s">
        <v>1226</v>
      </c>
      <c r="BF408" s="226">
        <v>1</v>
      </c>
      <c r="BG408" s="226">
        <v>0</v>
      </c>
      <c r="BH408" s="392">
        <v>0</v>
      </c>
      <c r="BI408" s="166" t="s">
        <v>1226</v>
      </c>
      <c r="BJ408" s="341">
        <v>3</v>
      </c>
      <c r="BK408" s="227">
        <v>0</v>
      </c>
      <c r="BL408" s="392">
        <v>0</v>
      </c>
      <c r="BM408" s="166" t="s">
        <v>1226</v>
      </c>
      <c r="BN408" s="392">
        <v>0</v>
      </c>
      <c r="BO408" s="166" t="s">
        <v>1226</v>
      </c>
      <c r="BP408" s="164"/>
      <c r="BQ408" s="166"/>
      <c r="BR408" s="164"/>
      <c r="BS408" s="166"/>
      <c r="BT408" s="262"/>
      <c r="BU408" s="245"/>
      <c r="BV408" s="246"/>
      <c r="BW408" s="245"/>
      <c r="BX408" s="245"/>
      <c r="BY408" s="245"/>
      <c r="BZ408" s="246"/>
      <c r="CA408" s="245"/>
      <c r="CB408" s="246"/>
      <c r="CC408" s="245"/>
      <c r="CD408" s="246"/>
      <c r="CE408" s="245"/>
      <c r="CF408" s="246"/>
      <c r="CG408" s="245"/>
      <c r="CH408" s="246"/>
      <c r="CI408" s="247" t="s">
        <v>148</v>
      </c>
      <c r="CJ408" s="235" t="s">
        <v>537</v>
      </c>
      <c r="CK408" s="235"/>
      <c r="CM408" s="237">
        <f t="shared" si="158"/>
        <v>5</v>
      </c>
    </row>
    <row r="409" spans="1:91" ht="16.5">
      <c r="A409" s="11" t="s">
        <v>2536</v>
      </c>
      <c r="B409" t="s">
        <v>2018</v>
      </c>
      <c r="D409" s="219" t="s">
        <v>155</v>
      </c>
      <c r="E409" s="213" t="s">
        <v>819</v>
      </c>
      <c r="G409" s="219" t="s">
        <v>191</v>
      </c>
      <c r="H409" s="390" t="s">
        <v>2017</v>
      </c>
      <c r="I409" s="164">
        <f t="shared" si="149"/>
        <v>11</v>
      </c>
      <c r="J409" s="166" t="s">
        <v>1226</v>
      </c>
      <c r="K409" s="392">
        <f t="shared" si="150"/>
        <v>11</v>
      </c>
      <c r="L409" s="166" t="s">
        <v>1226</v>
      </c>
      <c r="M409" s="164">
        <f t="shared" si="151"/>
        <v>11</v>
      </c>
      <c r="N409" s="166" t="s">
        <v>1226</v>
      </c>
      <c r="O409" s="164">
        <f t="shared" si="152"/>
        <v>11</v>
      </c>
      <c r="P409" s="166" t="s">
        <v>1226</v>
      </c>
      <c r="Q409" s="223">
        <v>11</v>
      </c>
      <c r="R409" s="224">
        <v>0</v>
      </c>
      <c r="S409" s="164">
        <f t="shared" si="154"/>
        <v>11</v>
      </c>
      <c r="T409" s="166" t="s">
        <v>1226</v>
      </c>
      <c r="U409" s="223">
        <v>11</v>
      </c>
      <c r="V409" s="224">
        <v>0</v>
      </c>
      <c r="W409" s="222">
        <v>13</v>
      </c>
      <c r="X409" s="224">
        <v>0</v>
      </c>
      <c r="Y409" s="223">
        <v>13</v>
      </c>
      <c r="Z409" s="223">
        <v>0</v>
      </c>
      <c r="AA409" s="181">
        <f t="shared" si="155"/>
        <v>13</v>
      </c>
      <c r="AB409" s="185" t="s">
        <v>1226</v>
      </c>
      <c r="AC409" s="437">
        <v>11</v>
      </c>
      <c r="AD409" s="438">
        <v>0</v>
      </c>
      <c r="AE409" s="258">
        <v>11</v>
      </c>
      <c r="AF409" s="259">
        <v>0</v>
      </c>
      <c r="AG409" s="223">
        <v>9</v>
      </c>
      <c r="AH409" s="223">
        <v>0</v>
      </c>
      <c r="AI409" s="392">
        <f t="shared" si="156"/>
        <v>9</v>
      </c>
      <c r="AJ409" s="166" t="s">
        <v>1226</v>
      </c>
      <c r="AK409" s="302"/>
      <c r="AL409" s="439">
        <v>12</v>
      </c>
      <c r="AM409" s="830">
        <v>0</v>
      </c>
      <c r="AN409" s="185">
        <f>+AP409</f>
        <v>2</v>
      </c>
      <c r="AO409" s="185" t="s">
        <v>1226</v>
      </c>
      <c r="AP409" s="678">
        <f>+AR409</f>
        <v>2</v>
      </c>
      <c r="AQ409" s="490" t="s">
        <v>1226</v>
      </c>
      <c r="AR409" s="185">
        <f>+AT409</f>
        <v>2</v>
      </c>
      <c r="AS409" s="426" t="s">
        <v>1226</v>
      </c>
      <c r="AT409" s="185">
        <f>+AV409</f>
        <v>2</v>
      </c>
      <c r="AU409" s="426" t="s">
        <v>1226</v>
      </c>
      <c r="AV409" s="341">
        <v>2</v>
      </c>
      <c r="AW409" s="227">
        <v>0</v>
      </c>
      <c r="AX409" s="164">
        <f t="shared" si="157"/>
        <v>2</v>
      </c>
      <c r="AY409" s="164" t="s">
        <v>1226</v>
      </c>
      <c r="AZ409" s="392">
        <f>+BB409</f>
        <v>2</v>
      </c>
      <c r="BA409" s="166" t="s">
        <v>1226</v>
      </c>
      <c r="BB409" s="341">
        <v>2</v>
      </c>
      <c r="BC409" s="227">
        <v>0</v>
      </c>
      <c r="BD409" s="392">
        <f>+BF409</f>
        <v>3</v>
      </c>
      <c r="BE409" s="166" t="s">
        <v>1226</v>
      </c>
      <c r="BF409" s="226">
        <v>3</v>
      </c>
      <c r="BG409" s="226">
        <v>0</v>
      </c>
      <c r="BH409" s="392">
        <f>+BJ409</f>
        <v>1</v>
      </c>
      <c r="BI409" s="166" t="s">
        <v>1226</v>
      </c>
      <c r="BJ409" s="341">
        <v>1</v>
      </c>
      <c r="BK409" s="227">
        <v>0</v>
      </c>
      <c r="BL409" s="392">
        <v>0</v>
      </c>
      <c r="BM409" s="166" t="s">
        <v>1226</v>
      </c>
      <c r="BN409" s="392">
        <v>0</v>
      </c>
      <c r="BO409" s="166" t="s">
        <v>1226</v>
      </c>
      <c r="BP409" s="164"/>
      <c r="BQ409" s="166"/>
      <c r="BR409" s="164"/>
      <c r="BS409" s="166"/>
      <c r="BT409" s="262"/>
      <c r="BU409" s="245"/>
      <c r="BV409" s="246"/>
      <c r="BW409" s="245"/>
      <c r="BX409" s="245"/>
      <c r="BY409" s="245"/>
      <c r="BZ409" s="246"/>
      <c r="CA409" s="245"/>
      <c r="CB409" s="246"/>
      <c r="CC409" s="245"/>
      <c r="CD409" s="246"/>
      <c r="CE409" s="245"/>
      <c r="CF409" s="246"/>
      <c r="CG409" s="245"/>
      <c r="CH409" s="246"/>
      <c r="CI409" s="247" t="s">
        <v>456</v>
      </c>
      <c r="CJ409" s="235" t="s">
        <v>457</v>
      </c>
      <c r="CK409" s="235"/>
      <c r="CM409" s="237">
        <f t="shared" si="158"/>
        <v>13</v>
      </c>
    </row>
    <row r="410" spans="1:91" ht="16.5">
      <c r="A410" s="11" t="s">
        <v>2536</v>
      </c>
      <c r="B410" s="213">
        <v>10211</v>
      </c>
      <c r="D410" s="219" t="s">
        <v>155</v>
      </c>
      <c r="E410" s="213" t="s">
        <v>819</v>
      </c>
      <c r="G410" s="219" t="s">
        <v>191</v>
      </c>
      <c r="H410" s="390" t="s">
        <v>2019</v>
      </c>
      <c r="I410" s="164">
        <v>0</v>
      </c>
      <c r="J410" s="166" t="s">
        <v>1226</v>
      </c>
      <c r="K410" s="392">
        <v>0</v>
      </c>
      <c r="L410" s="166" t="s">
        <v>1226</v>
      </c>
      <c r="M410" s="164">
        <v>0</v>
      </c>
      <c r="N410" s="166" t="s">
        <v>1226</v>
      </c>
      <c r="O410" s="164">
        <v>0</v>
      </c>
      <c r="P410" s="166" t="s">
        <v>1226</v>
      </c>
      <c r="Q410" s="223">
        <v>0</v>
      </c>
      <c r="R410" s="224">
        <v>0</v>
      </c>
      <c r="S410" s="164">
        <f t="shared" si="154"/>
        <v>0</v>
      </c>
      <c r="T410" s="166" t="s">
        <v>1226</v>
      </c>
      <c r="U410" s="223">
        <v>0</v>
      </c>
      <c r="V410" s="224">
        <v>0</v>
      </c>
      <c r="W410" s="222">
        <v>0</v>
      </c>
      <c r="X410" s="224">
        <v>0</v>
      </c>
      <c r="Y410" s="223">
        <v>0</v>
      </c>
      <c r="Z410" s="223">
        <v>0</v>
      </c>
      <c r="AA410" s="181">
        <f>+AC410</f>
        <v>0</v>
      </c>
      <c r="AB410" s="185" t="s">
        <v>1226</v>
      </c>
      <c r="AC410" s="437">
        <v>0</v>
      </c>
      <c r="AD410" s="438">
        <v>0</v>
      </c>
      <c r="AE410" s="223">
        <v>0</v>
      </c>
      <c r="AF410" s="224">
        <v>0</v>
      </c>
      <c r="AG410" s="223">
        <v>0</v>
      </c>
      <c r="AH410" s="223">
        <v>0</v>
      </c>
      <c r="AI410" s="392">
        <f>+AK410</f>
        <v>0</v>
      </c>
      <c r="AJ410" s="166" t="s">
        <v>1226</v>
      </c>
      <c r="AK410" s="302"/>
      <c r="AL410" s="437">
        <v>0</v>
      </c>
      <c r="AM410" s="438">
        <v>0</v>
      </c>
      <c r="AN410" s="185">
        <v>0</v>
      </c>
      <c r="AO410" s="185" t="s">
        <v>1226</v>
      </c>
      <c r="AP410" s="678">
        <v>0</v>
      </c>
      <c r="AQ410" s="490" t="s">
        <v>1226</v>
      </c>
      <c r="AR410" s="185">
        <f>+AV410</f>
        <v>0</v>
      </c>
      <c r="AS410" s="426" t="s">
        <v>1226</v>
      </c>
      <c r="AT410" s="185">
        <f>+BT410</f>
        <v>0</v>
      </c>
      <c r="AU410" s="426" t="s">
        <v>1226</v>
      </c>
      <c r="AV410" s="226">
        <v>0</v>
      </c>
      <c r="AW410" s="227">
        <v>0</v>
      </c>
      <c r="AX410" s="164">
        <f t="shared" si="157"/>
        <v>0</v>
      </c>
      <c r="AY410" s="164" t="s">
        <v>1226</v>
      </c>
      <c r="AZ410" s="392">
        <v>0</v>
      </c>
      <c r="BA410" s="166" t="s">
        <v>1226</v>
      </c>
      <c r="BB410" s="341">
        <v>0</v>
      </c>
      <c r="BC410" s="227">
        <v>0</v>
      </c>
      <c r="BD410" s="392">
        <v>0</v>
      </c>
      <c r="BE410" s="166" t="s">
        <v>1226</v>
      </c>
      <c r="BF410" s="226">
        <v>0</v>
      </c>
      <c r="BG410" s="226">
        <v>0</v>
      </c>
      <c r="BH410" s="392">
        <v>0</v>
      </c>
      <c r="BI410" s="166" t="s">
        <v>1226</v>
      </c>
      <c r="BJ410" s="226">
        <v>0</v>
      </c>
      <c r="BK410" s="227">
        <v>0</v>
      </c>
      <c r="BL410" s="392">
        <v>0</v>
      </c>
      <c r="BM410" s="166" t="s">
        <v>1226</v>
      </c>
      <c r="BN410" s="392">
        <v>0</v>
      </c>
      <c r="BO410" s="166" t="s">
        <v>1226</v>
      </c>
      <c r="BP410" s="164"/>
      <c r="BQ410" s="166"/>
      <c r="BR410" s="164"/>
      <c r="BS410" s="166"/>
      <c r="BT410" s="262"/>
      <c r="BU410" s="245"/>
      <c r="BV410" s="246"/>
      <c r="BW410" s="245"/>
      <c r="BX410" s="245"/>
      <c r="BY410" s="245"/>
      <c r="BZ410" s="246"/>
      <c r="CA410" s="245"/>
      <c r="CB410" s="246"/>
      <c r="CC410" s="245"/>
      <c r="CD410" s="246"/>
      <c r="CE410" s="245"/>
      <c r="CF410" s="246"/>
      <c r="CG410" s="245"/>
      <c r="CH410" s="246"/>
      <c r="CI410" s="247" t="s">
        <v>150</v>
      </c>
      <c r="CJ410" s="235" t="s">
        <v>538</v>
      </c>
      <c r="CK410" s="235"/>
      <c r="CM410" s="237">
        <f t="shared" si="158"/>
        <v>0</v>
      </c>
    </row>
    <row r="411" spans="1:91" ht="16.5">
      <c r="A411" s="11" t="s">
        <v>2536</v>
      </c>
      <c r="B411" s="61" t="s">
        <v>52</v>
      </c>
      <c r="D411" s="219" t="s">
        <v>280</v>
      </c>
      <c r="E411" s="213" t="s">
        <v>819</v>
      </c>
      <c r="G411" s="219" t="s">
        <v>191</v>
      </c>
      <c r="H411" s="390" t="s">
        <v>2020</v>
      </c>
      <c r="I411" s="164">
        <v>0</v>
      </c>
      <c r="J411" s="166" t="s">
        <v>1226</v>
      </c>
      <c r="K411" s="392">
        <v>0</v>
      </c>
      <c r="L411" s="166" t="s">
        <v>1226</v>
      </c>
      <c r="M411" s="164">
        <v>0</v>
      </c>
      <c r="N411" s="166" t="s">
        <v>1226</v>
      </c>
      <c r="O411" s="164">
        <v>0</v>
      </c>
      <c r="P411" s="166" t="s">
        <v>1226</v>
      </c>
      <c r="Q411" s="223">
        <v>0</v>
      </c>
      <c r="R411" s="224">
        <v>0</v>
      </c>
      <c r="S411" s="164">
        <f t="shared" si="154"/>
        <v>4</v>
      </c>
      <c r="T411" s="166" t="s">
        <v>1226</v>
      </c>
      <c r="U411" s="223">
        <v>4</v>
      </c>
      <c r="V411" s="224">
        <v>4</v>
      </c>
      <c r="W411" s="222">
        <v>0</v>
      </c>
      <c r="X411" s="224">
        <v>0</v>
      </c>
      <c r="Y411" s="223">
        <v>0</v>
      </c>
      <c r="Z411" s="223">
        <v>0</v>
      </c>
      <c r="AA411" s="181">
        <f>+Y411</f>
        <v>0</v>
      </c>
      <c r="AB411" s="185">
        <f>+AD411</f>
        <v>1</v>
      </c>
      <c r="AC411" s="453">
        <v>3</v>
      </c>
      <c r="AD411" s="470">
        <v>1</v>
      </c>
      <c r="AE411" s="274">
        <v>0</v>
      </c>
      <c r="AF411" s="276">
        <v>0</v>
      </c>
      <c r="AG411" s="274">
        <v>0</v>
      </c>
      <c r="AH411" s="274">
        <v>0</v>
      </c>
      <c r="AI411" s="392">
        <f>+AG411</f>
        <v>0</v>
      </c>
      <c r="AJ411" s="166" t="s">
        <v>1226</v>
      </c>
      <c r="AK411" s="302">
        <v>42267</v>
      </c>
      <c r="AL411" s="437">
        <v>0</v>
      </c>
      <c r="AM411" s="438">
        <v>0</v>
      </c>
      <c r="AN411" s="185">
        <f t="shared" ref="AN411:AN416" si="159">+AP411</f>
        <v>0</v>
      </c>
      <c r="AO411" s="185" t="s">
        <v>1226</v>
      </c>
      <c r="AP411" s="678">
        <v>0</v>
      </c>
      <c r="AQ411" s="490" t="s">
        <v>1226</v>
      </c>
      <c r="AR411" s="245">
        <v>3</v>
      </c>
      <c r="AS411" s="246">
        <v>0</v>
      </c>
      <c r="AT411" s="185">
        <f>+AV411</f>
        <v>3</v>
      </c>
      <c r="AU411" s="426" t="s">
        <v>1226</v>
      </c>
      <c r="AV411" s="226">
        <v>3</v>
      </c>
      <c r="AW411" s="227">
        <v>1</v>
      </c>
      <c r="AX411" s="392">
        <f t="shared" si="157"/>
        <v>3</v>
      </c>
      <c r="AY411" s="239">
        <f>+AW411</f>
        <v>1</v>
      </c>
      <c r="AZ411" s="392">
        <f>+BB411</f>
        <v>1</v>
      </c>
      <c r="BA411" s="166" t="s">
        <v>1226</v>
      </c>
      <c r="BB411" s="341">
        <v>1</v>
      </c>
      <c r="BC411" s="227">
        <v>0</v>
      </c>
      <c r="BD411" s="392">
        <v>0</v>
      </c>
      <c r="BE411" s="166" t="s">
        <v>1226</v>
      </c>
      <c r="BF411" s="226">
        <v>0</v>
      </c>
      <c r="BG411" s="226">
        <v>0</v>
      </c>
      <c r="BH411" s="392">
        <v>0</v>
      </c>
      <c r="BI411" s="166" t="s">
        <v>1226</v>
      </c>
      <c r="BJ411" s="226">
        <v>1</v>
      </c>
      <c r="BK411" s="227">
        <v>0</v>
      </c>
      <c r="BL411" s="392">
        <v>0</v>
      </c>
      <c r="BM411" s="166" t="s">
        <v>1226</v>
      </c>
      <c r="BN411" s="392">
        <v>0</v>
      </c>
      <c r="BO411" s="166" t="s">
        <v>1226</v>
      </c>
      <c r="BP411" s="164"/>
      <c r="BQ411" s="166"/>
      <c r="BR411" s="164"/>
      <c r="BS411" s="166"/>
      <c r="BT411" s="310" t="s">
        <v>348</v>
      </c>
      <c r="BU411" s="245"/>
      <c r="BV411" s="246"/>
      <c r="BW411" s="245"/>
      <c r="BX411" s="245"/>
      <c r="BY411" s="245"/>
      <c r="BZ411" s="246"/>
      <c r="CA411" s="245"/>
      <c r="CB411" s="246"/>
      <c r="CC411" s="245"/>
      <c r="CD411" s="246"/>
      <c r="CE411" s="245"/>
      <c r="CF411" s="246"/>
      <c r="CG411" s="245"/>
      <c r="CH411" s="246"/>
      <c r="CI411" s="233" t="s">
        <v>910</v>
      </c>
      <c r="CJ411" s="213"/>
      <c r="CK411" s="213"/>
      <c r="CM411" s="237">
        <f t="shared" si="158"/>
        <v>4</v>
      </c>
    </row>
    <row r="412" spans="1:91" ht="16.5">
      <c r="A412" s="11" t="s">
        <v>2536</v>
      </c>
      <c r="B412" s="213">
        <v>0</v>
      </c>
      <c r="D412" s="219" t="s">
        <v>280</v>
      </c>
      <c r="E412" s="213" t="s">
        <v>822</v>
      </c>
      <c r="G412" s="219" t="s">
        <v>191</v>
      </c>
      <c r="H412" s="390" t="s">
        <v>2110</v>
      </c>
      <c r="I412" s="164">
        <v>0</v>
      </c>
      <c r="J412" s="166" t="s">
        <v>1226</v>
      </c>
      <c r="K412" s="392">
        <v>0</v>
      </c>
      <c r="L412" s="166" t="s">
        <v>1226</v>
      </c>
      <c r="M412" s="164">
        <v>0</v>
      </c>
      <c r="N412" s="166" t="s">
        <v>1226</v>
      </c>
      <c r="O412" s="164">
        <v>0</v>
      </c>
      <c r="P412" s="166" t="s">
        <v>1226</v>
      </c>
      <c r="Q412" s="223">
        <v>0</v>
      </c>
      <c r="R412" s="224">
        <v>0</v>
      </c>
      <c r="S412" s="164">
        <v>0</v>
      </c>
      <c r="T412" s="166" t="s">
        <v>1226</v>
      </c>
      <c r="U412" s="223">
        <v>0</v>
      </c>
      <c r="V412" s="224">
        <v>0</v>
      </c>
      <c r="W412" s="222">
        <v>0</v>
      </c>
      <c r="X412" s="224">
        <v>0</v>
      </c>
      <c r="Y412" s="223">
        <v>0</v>
      </c>
      <c r="Z412" s="223">
        <v>0</v>
      </c>
      <c r="AA412" s="181">
        <v>0</v>
      </c>
      <c r="AB412" s="185" t="s">
        <v>1226</v>
      </c>
      <c r="AC412" s="453">
        <v>0</v>
      </c>
      <c r="AD412" s="470">
        <v>0</v>
      </c>
      <c r="AE412" s="274">
        <v>0</v>
      </c>
      <c r="AF412" s="276">
        <v>0</v>
      </c>
      <c r="AG412" s="274">
        <v>0</v>
      </c>
      <c r="AH412" s="269">
        <v>0</v>
      </c>
      <c r="AI412" s="392">
        <v>0</v>
      </c>
      <c r="AJ412" s="166" t="s">
        <v>1226</v>
      </c>
      <c r="AK412" s="302"/>
      <c r="AL412" s="437">
        <v>1</v>
      </c>
      <c r="AM412" s="438">
        <v>0</v>
      </c>
      <c r="AN412" s="185">
        <f t="shared" si="159"/>
        <v>0</v>
      </c>
      <c r="AO412" s="185" t="s">
        <v>1226</v>
      </c>
      <c r="AP412" s="678">
        <f t="shared" ref="AP412:AP421" si="160">+AR412</f>
        <v>0</v>
      </c>
      <c r="AQ412" s="490" t="s">
        <v>1226</v>
      </c>
      <c r="AR412" s="245">
        <v>0</v>
      </c>
      <c r="AS412" s="431">
        <v>0</v>
      </c>
      <c r="AT412" s="185">
        <f>+AV412</f>
        <v>0</v>
      </c>
      <c r="AU412" s="426" t="s">
        <v>1226</v>
      </c>
      <c r="AV412" s="226">
        <v>0</v>
      </c>
      <c r="AW412" s="227">
        <v>0</v>
      </c>
      <c r="AX412" s="164">
        <f t="shared" si="157"/>
        <v>0</v>
      </c>
      <c r="AY412" s="249" t="s">
        <v>1226</v>
      </c>
      <c r="AZ412" s="392">
        <v>0</v>
      </c>
      <c r="BA412" s="166" t="s">
        <v>1226</v>
      </c>
      <c r="BB412" s="226">
        <v>0</v>
      </c>
      <c r="BC412" s="226">
        <v>0</v>
      </c>
      <c r="BD412" s="392">
        <v>0</v>
      </c>
      <c r="BE412" s="166" t="s">
        <v>1226</v>
      </c>
      <c r="BF412" s="226">
        <v>0</v>
      </c>
      <c r="BG412" s="226">
        <v>0</v>
      </c>
      <c r="BH412" s="392">
        <v>0</v>
      </c>
      <c r="BI412" s="166" t="s">
        <v>1226</v>
      </c>
      <c r="BJ412" s="226">
        <v>2</v>
      </c>
      <c r="BK412" s="227">
        <v>0</v>
      </c>
      <c r="BL412" s="392">
        <v>0</v>
      </c>
      <c r="BM412" s="166" t="s">
        <v>1226</v>
      </c>
      <c r="BN412" s="392">
        <v>0</v>
      </c>
      <c r="BO412" s="166" t="s">
        <v>1226</v>
      </c>
      <c r="BP412" s="164"/>
      <c r="BQ412" s="166"/>
      <c r="BR412" s="164"/>
      <c r="BS412" s="166"/>
      <c r="BT412" s="262"/>
      <c r="BU412" s="245"/>
      <c r="BV412" s="246"/>
      <c r="BW412" s="245"/>
      <c r="BX412" s="245"/>
      <c r="BY412" s="245"/>
      <c r="BZ412" s="246"/>
      <c r="CA412" s="245"/>
      <c r="CB412" s="246"/>
      <c r="CC412" s="245"/>
      <c r="CD412" s="246"/>
      <c r="CE412" s="245"/>
      <c r="CF412" s="246"/>
      <c r="CG412" s="245"/>
      <c r="CH412" s="246"/>
      <c r="CI412" s="233" t="s">
        <v>911</v>
      </c>
      <c r="CJ412" s="213"/>
      <c r="CK412" s="213"/>
      <c r="CM412" s="237">
        <f t="shared" si="158"/>
        <v>0</v>
      </c>
    </row>
    <row r="413" spans="1:91" ht="16.5">
      <c r="A413" s="11" t="s">
        <v>2536</v>
      </c>
      <c r="B413" s="213">
        <v>0</v>
      </c>
      <c r="D413" s="219" t="s">
        <v>280</v>
      </c>
      <c r="E413" s="213" t="s">
        <v>822</v>
      </c>
      <c r="G413" s="219" t="s">
        <v>191</v>
      </c>
      <c r="H413" s="390" t="s">
        <v>2111</v>
      </c>
      <c r="I413" s="164">
        <v>0</v>
      </c>
      <c r="J413" s="166" t="s">
        <v>1226</v>
      </c>
      <c r="K413" s="392">
        <v>0</v>
      </c>
      <c r="L413" s="166" t="s">
        <v>1226</v>
      </c>
      <c r="M413" s="164">
        <v>0</v>
      </c>
      <c r="N413" s="166" t="s">
        <v>1226</v>
      </c>
      <c r="O413" s="164">
        <v>0</v>
      </c>
      <c r="P413" s="166" t="s">
        <v>1226</v>
      </c>
      <c r="Q413" s="223">
        <v>0</v>
      </c>
      <c r="R413" s="224">
        <v>0</v>
      </c>
      <c r="S413" s="164">
        <v>0</v>
      </c>
      <c r="T413" s="166" t="s">
        <v>1226</v>
      </c>
      <c r="U413" s="223">
        <v>0</v>
      </c>
      <c r="V413" s="224">
        <v>0</v>
      </c>
      <c r="W413" s="222">
        <v>0</v>
      </c>
      <c r="X413" s="224">
        <v>0</v>
      </c>
      <c r="Y413" s="223">
        <v>0</v>
      </c>
      <c r="Z413" s="223">
        <v>0</v>
      </c>
      <c r="AA413" s="181">
        <v>0</v>
      </c>
      <c r="AB413" s="185" t="s">
        <v>1226</v>
      </c>
      <c r="AC413" s="453">
        <v>0</v>
      </c>
      <c r="AD413" s="470">
        <v>0</v>
      </c>
      <c r="AE413" s="274">
        <v>0</v>
      </c>
      <c r="AF413" s="276">
        <v>0</v>
      </c>
      <c r="AG413" s="274">
        <v>0</v>
      </c>
      <c r="AH413" s="269">
        <v>0</v>
      </c>
      <c r="AI413" s="392">
        <v>0</v>
      </c>
      <c r="AJ413" s="166" t="s">
        <v>1226</v>
      </c>
      <c r="AK413" s="302"/>
      <c r="AL413" s="437">
        <v>2</v>
      </c>
      <c r="AM413" s="438">
        <v>0</v>
      </c>
      <c r="AN413" s="185">
        <f t="shared" si="159"/>
        <v>0</v>
      </c>
      <c r="AO413" s="185" t="s">
        <v>1226</v>
      </c>
      <c r="AP413" s="678">
        <f t="shared" si="160"/>
        <v>0</v>
      </c>
      <c r="AQ413" s="490" t="s">
        <v>1226</v>
      </c>
      <c r="AR413" s="245">
        <v>0</v>
      </c>
      <c r="AS413" s="246">
        <v>0</v>
      </c>
      <c r="AT413" s="185">
        <f>+AV413</f>
        <v>0</v>
      </c>
      <c r="AU413" s="426" t="s">
        <v>1226</v>
      </c>
      <c r="AV413" s="226">
        <v>0</v>
      </c>
      <c r="AW413" s="227">
        <v>0</v>
      </c>
      <c r="AX413" s="164">
        <f t="shared" si="157"/>
        <v>0</v>
      </c>
      <c r="AY413" s="249" t="s">
        <v>1226</v>
      </c>
      <c r="AZ413" s="392">
        <v>0</v>
      </c>
      <c r="BA413" s="166" t="s">
        <v>1226</v>
      </c>
      <c r="BB413" s="226">
        <v>0</v>
      </c>
      <c r="BC413" s="226">
        <v>0</v>
      </c>
      <c r="BD413" s="392">
        <v>0</v>
      </c>
      <c r="BE413" s="166" t="s">
        <v>1226</v>
      </c>
      <c r="BF413" s="226">
        <v>0</v>
      </c>
      <c r="BG413" s="226">
        <v>0</v>
      </c>
      <c r="BH413" s="392">
        <v>0</v>
      </c>
      <c r="BI413" s="166" t="s">
        <v>1226</v>
      </c>
      <c r="BJ413" s="341">
        <v>5</v>
      </c>
      <c r="BK413" s="227">
        <v>0</v>
      </c>
      <c r="BL413" s="392">
        <v>0</v>
      </c>
      <c r="BM413" s="166" t="s">
        <v>1226</v>
      </c>
      <c r="BN413" s="392">
        <v>0</v>
      </c>
      <c r="BO413" s="166" t="s">
        <v>1226</v>
      </c>
      <c r="BP413" s="164"/>
      <c r="BQ413" s="166"/>
      <c r="BR413" s="164"/>
      <c r="BS413" s="166"/>
      <c r="BT413" s="262"/>
      <c r="BU413" s="245"/>
      <c r="BV413" s="246"/>
      <c r="BW413" s="245"/>
      <c r="BX413" s="245"/>
      <c r="BY413" s="245"/>
      <c r="BZ413" s="246"/>
      <c r="CA413" s="245"/>
      <c r="CB413" s="246"/>
      <c r="CC413" s="245"/>
      <c r="CD413" s="246"/>
      <c r="CE413" s="245"/>
      <c r="CF413" s="246"/>
      <c r="CG413" s="245"/>
      <c r="CH413" s="246"/>
      <c r="CI413" s="233" t="s">
        <v>911</v>
      </c>
      <c r="CJ413" s="213"/>
      <c r="CK413" s="213"/>
      <c r="CM413" s="237">
        <f t="shared" si="158"/>
        <v>0</v>
      </c>
    </row>
    <row r="414" spans="1:91" ht="16.5">
      <c r="A414" s="11" t="s">
        <v>2536</v>
      </c>
      <c r="B414" s="213">
        <v>0</v>
      </c>
      <c r="D414" s="219" t="s">
        <v>280</v>
      </c>
      <c r="E414" s="213" t="s">
        <v>822</v>
      </c>
      <c r="G414" s="219" t="s">
        <v>191</v>
      </c>
      <c r="H414" s="390" t="s">
        <v>2112</v>
      </c>
      <c r="I414" s="164">
        <v>0</v>
      </c>
      <c r="J414" s="166" t="s">
        <v>1226</v>
      </c>
      <c r="K414" s="392">
        <v>0</v>
      </c>
      <c r="L414" s="166" t="s">
        <v>1226</v>
      </c>
      <c r="M414" s="164">
        <v>0</v>
      </c>
      <c r="N414" s="166" t="s">
        <v>1226</v>
      </c>
      <c r="O414" s="164">
        <v>0</v>
      </c>
      <c r="P414" s="166" t="s">
        <v>1226</v>
      </c>
      <c r="Q414" s="223">
        <v>0</v>
      </c>
      <c r="R414" s="224">
        <v>0</v>
      </c>
      <c r="S414" s="164">
        <v>0</v>
      </c>
      <c r="T414" s="166" t="s">
        <v>1226</v>
      </c>
      <c r="U414" s="223">
        <v>0</v>
      </c>
      <c r="V414" s="224">
        <v>0</v>
      </c>
      <c r="W414" s="222">
        <v>0</v>
      </c>
      <c r="X414" s="224">
        <v>0</v>
      </c>
      <c r="Y414" s="223">
        <v>0</v>
      </c>
      <c r="Z414" s="223">
        <v>0</v>
      </c>
      <c r="AA414" s="181">
        <v>0</v>
      </c>
      <c r="AB414" s="185" t="s">
        <v>1226</v>
      </c>
      <c r="AC414" s="453">
        <v>3</v>
      </c>
      <c r="AD414" s="470">
        <v>0</v>
      </c>
      <c r="AE414" s="274">
        <v>0</v>
      </c>
      <c r="AF414" s="276">
        <v>0</v>
      </c>
      <c r="AG414" s="274">
        <v>0</v>
      </c>
      <c r="AH414" s="269">
        <v>0</v>
      </c>
      <c r="AI414" s="392">
        <v>0</v>
      </c>
      <c r="AJ414" s="166" t="s">
        <v>1226</v>
      </c>
      <c r="AK414" s="302"/>
      <c r="AL414" s="437">
        <v>1</v>
      </c>
      <c r="AM414" s="438">
        <v>0</v>
      </c>
      <c r="AN414" s="185">
        <f t="shared" si="159"/>
        <v>0</v>
      </c>
      <c r="AO414" s="185" t="s">
        <v>1226</v>
      </c>
      <c r="AP414" s="678">
        <f t="shared" si="160"/>
        <v>0</v>
      </c>
      <c r="AQ414" s="490" t="s">
        <v>1226</v>
      </c>
      <c r="AR414" s="245">
        <v>0</v>
      </c>
      <c r="AS414" s="246">
        <v>0</v>
      </c>
      <c r="AT414" s="185">
        <f>+AV414</f>
        <v>0</v>
      </c>
      <c r="AU414" s="426" t="s">
        <v>1226</v>
      </c>
      <c r="AV414" s="226">
        <v>0</v>
      </c>
      <c r="AW414" s="227">
        <v>0</v>
      </c>
      <c r="AX414" s="164">
        <f t="shared" si="157"/>
        <v>0</v>
      </c>
      <c r="AY414" s="249" t="s">
        <v>1226</v>
      </c>
      <c r="AZ414" s="392">
        <v>0</v>
      </c>
      <c r="BA414" s="166" t="s">
        <v>1226</v>
      </c>
      <c r="BB414" s="341">
        <v>0</v>
      </c>
      <c r="BC414" s="227">
        <v>0</v>
      </c>
      <c r="BD414" s="392">
        <v>0</v>
      </c>
      <c r="BE414" s="166" t="s">
        <v>1226</v>
      </c>
      <c r="BF414" s="226">
        <v>0</v>
      </c>
      <c r="BG414" s="226">
        <v>0</v>
      </c>
      <c r="BH414" s="392">
        <v>0</v>
      </c>
      <c r="BI414" s="166" t="s">
        <v>1226</v>
      </c>
      <c r="BJ414" s="226">
        <v>1</v>
      </c>
      <c r="BK414" s="227">
        <v>0</v>
      </c>
      <c r="BL414" s="392">
        <v>0</v>
      </c>
      <c r="BM414" s="166" t="s">
        <v>1226</v>
      </c>
      <c r="BN414" s="392">
        <v>0</v>
      </c>
      <c r="BO414" s="166" t="s">
        <v>1226</v>
      </c>
      <c r="BP414" s="164"/>
      <c r="BQ414" s="166"/>
      <c r="BR414" s="164"/>
      <c r="BS414" s="166"/>
      <c r="BT414" s="262"/>
      <c r="BU414" s="245"/>
      <c r="BV414" s="246"/>
      <c r="BW414" s="245"/>
      <c r="BX414" s="245"/>
      <c r="BY414" s="245"/>
      <c r="BZ414" s="246"/>
      <c r="CA414" s="245"/>
      <c r="CB414" s="246"/>
      <c r="CC414" s="245"/>
      <c r="CD414" s="246"/>
      <c r="CE414" s="245"/>
      <c r="CF414" s="246"/>
      <c r="CG414" s="245"/>
      <c r="CH414" s="246"/>
      <c r="CI414" s="233"/>
      <c r="CJ414" s="213"/>
      <c r="CK414" s="213"/>
      <c r="CM414" s="237">
        <f t="shared" si="158"/>
        <v>3</v>
      </c>
    </row>
    <row r="415" spans="1:91" ht="16.5">
      <c r="A415" s="11" t="s">
        <v>2536</v>
      </c>
      <c r="B415" s="213">
        <v>0</v>
      </c>
      <c r="D415" s="219" t="s">
        <v>925</v>
      </c>
      <c r="E415" s="213" t="s">
        <v>822</v>
      </c>
      <c r="G415" s="219" t="s">
        <v>191</v>
      </c>
      <c r="H415" s="390" t="s">
        <v>2113</v>
      </c>
      <c r="I415" s="164">
        <v>0</v>
      </c>
      <c r="J415" s="166" t="s">
        <v>1226</v>
      </c>
      <c r="K415" s="392">
        <v>0</v>
      </c>
      <c r="L415" s="166" t="s">
        <v>1226</v>
      </c>
      <c r="M415" s="164">
        <v>0</v>
      </c>
      <c r="N415" s="166" t="s">
        <v>1226</v>
      </c>
      <c r="O415" s="164">
        <v>0</v>
      </c>
      <c r="P415" s="166" t="s">
        <v>1226</v>
      </c>
      <c r="Q415" s="223">
        <v>0</v>
      </c>
      <c r="R415" s="224">
        <v>0</v>
      </c>
      <c r="S415" s="164">
        <v>0</v>
      </c>
      <c r="T415" s="166" t="s">
        <v>1226</v>
      </c>
      <c r="U415" s="223">
        <v>0</v>
      </c>
      <c r="V415" s="224">
        <v>0</v>
      </c>
      <c r="W415" s="222">
        <v>0</v>
      </c>
      <c r="X415" s="224">
        <v>0</v>
      </c>
      <c r="Y415" s="223">
        <v>0</v>
      </c>
      <c r="Z415" s="223">
        <v>0</v>
      </c>
      <c r="AA415" s="181">
        <v>0</v>
      </c>
      <c r="AB415" s="185" t="s">
        <v>1226</v>
      </c>
      <c r="AC415" s="453">
        <v>1</v>
      </c>
      <c r="AD415" s="470">
        <v>3</v>
      </c>
      <c r="AE415" s="274">
        <v>0</v>
      </c>
      <c r="AF415" s="276">
        <v>0</v>
      </c>
      <c r="AG415" s="274">
        <v>0</v>
      </c>
      <c r="AH415" s="269">
        <v>0</v>
      </c>
      <c r="AI415" s="392">
        <v>0</v>
      </c>
      <c r="AJ415" s="166" t="s">
        <v>1226</v>
      </c>
      <c r="AK415" s="302"/>
      <c r="AL415" s="437">
        <v>0</v>
      </c>
      <c r="AM415" s="438">
        <v>0</v>
      </c>
      <c r="AN415" s="185">
        <f t="shared" si="159"/>
        <v>0</v>
      </c>
      <c r="AO415" s="185" t="s">
        <v>1226</v>
      </c>
      <c r="AP415" s="678">
        <f t="shared" si="160"/>
        <v>0</v>
      </c>
      <c r="AQ415" s="490" t="s">
        <v>1226</v>
      </c>
      <c r="AR415" s="245">
        <v>0</v>
      </c>
      <c r="AS415" s="246">
        <v>0</v>
      </c>
      <c r="AT415" s="185">
        <f>+AV415</f>
        <v>0</v>
      </c>
      <c r="AU415" s="426" t="s">
        <v>1226</v>
      </c>
      <c r="AV415" s="226">
        <v>0</v>
      </c>
      <c r="AW415" s="227">
        <v>0</v>
      </c>
      <c r="AX415" s="164">
        <f t="shared" si="157"/>
        <v>0</v>
      </c>
      <c r="AY415" s="249" t="s">
        <v>1226</v>
      </c>
      <c r="AZ415" s="392">
        <v>0</v>
      </c>
      <c r="BA415" s="166" t="s">
        <v>1226</v>
      </c>
      <c r="BB415" s="238">
        <v>0</v>
      </c>
      <c r="BC415" s="239" t="s">
        <v>1226</v>
      </c>
      <c r="BD415" s="392">
        <v>0</v>
      </c>
      <c r="BE415" s="166" t="s">
        <v>1226</v>
      </c>
      <c r="BF415" s="226">
        <v>0</v>
      </c>
      <c r="BG415" s="226">
        <v>0</v>
      </c>
      <c r="BH415" s="392">
        <v>0</v>
      </c>
      <c r="BI415" s="166" t="s">
        <v>1226</v>
      </c>
      <c r="BJ415" s="226">
        <v>0</v>
      </c>
      <c r="BK415" s="226">
        <v>0</v>
      </c>
      <c r="BL415" s="392">
        <v>0</v>
      </c>
      <c r="BM415" s="166" t="s">
        <v>1226</v>
      </c>
      <c r="BN415" s="392">
        <v>0</v>
      </c>
      <c r="BO415" s="166" t="s">
        <v>1226</v>
      </c>
      <c r="BP415" s="164"/>
      <c r="BQ415" s="166"/>
      <c r="BR415" s="164"/>
      <c r="BS415" s="166"/>
      <c r="BT415" s="262"/>
      <c r="BU415" s="245"/>
      <c r="BV415" s="246"/>
      <c r="BW415" s="245"/>
      <c r="BX415" s="245"/>
      <c r="BY415" s="245"/>
      <c r="BZ415" s="246"/>
      <c r="CA415" s="245"/>
      <c r="CB415" s="246"/>
      <c r="CC415" s="245"/>
      <c r="CD415" s="246"/>
      <c r="CE415" s="245"/>
      <c r="CF415" s="246"/>
      <c r="CG415" s="245"/>
      <c r="CH415" s="246"/>
      <c r="CI415" s="233"/>
      <c r="CJ415" s="213"/>
      <c r="CK415" s="213"/>
      <c r="CM415" s="237">
        <f t="shared" si="158"/>
        <v>3</v>
      </c>
    </row>
    <row r="416" spans="1:91" ht="16.5">
      <c r="A416" s="11" t="s">
        <v>2536</v>
      </c>
      <c r="B416" s="61" t="s">
        <v>1610</v>
      </c>
      <c r="D416" s="219" t="s">
        <v>2115</v>
      </c>
      <c r="E416" s="213" t="s">
        <v>822</v>
      </c>
      <c r="G416" s="219" t="s">
        <v>191</v>
      </c>
      <c r="H416" s="390" t="s">
        <v>2114</v>
      </c>
      <c r="I416" s="164">
        <v>0</v>
      </c>
      <c r="J416" s="166" t="s">
        <v>1226</v>
      </c>
      <c r="K416" s="392">
        <v>0</v>
      </c>
      <c r="L416" s="166" t="s">
        <v>1226</v>
      </c>
      <c r="M416" s="164">
        <v>0</v>
      </c>
      <c r="N416" s="166" t="s">
        <v>1226</v>
      </c>
      <c r="O416" s="164">
        <v>0</v>
      </c>
      <c r="P416" s="166" t="s">
        <v>1226</v>
      </c>
      <c r="Q416" s="223">
        <v>0</v>
      </c>
      <c r="R416" s="224">
        <v>0</v>
      </c>
      <c r="S416" s="164">
        <v>0</v>
      </c>
      <c r="T416" s="166" t="s">
        <v>1226</v>
      </c>
      <c r="U416" s="223">
        <v>0</v>
      </c>
      <c r="V416" s="224">
        <v>0</v>
      </c>
      <c r="W416" s="222">
        <v>0</v>
      </c>
      <c r="X416" s="224">
        <v>0</v>
      </c>
      <c r="Y416" s="223">
        <v>0</v>
      </c>
      <c r="Z416" s="223">
        <v>0</v>
      </c>
      <c r="AA416" s="181">
        <v>0</v>
      </c>
      <c r="AB416" s="185" t="s">
        <v>1226</v>
      </c>
      <c r="AC416" s="453">
        <v>0</v>
      </c>
      <c r="AD416" s="470">
        <v>0</v>
      </c>
      <c r="AE416" s="274">
        <v>0</v>
      </c>
      <c r="AF416" s="276">
        <v>0</v>
      </c>
      <c r="AG416" s="274">
        <v>0</v>
      </c>
      <c r="AH416" s="269">
        <v>0</v>
      </c>
      <c r="AI416" s="392">
        <v>0</v>
      </c>
      <c r="AJ416" s="166" t="s">
        <v>1226</v>
      </c>
      <c r="AK416" s="302"/>
      <c r="AL416" s="437">
        <v>10</v>
      </c>
      <c r="AM416" s="438" t="s">
        <v>400</v>
      </c>
      <c r="AN416" s="185">
        <f t="shared" si="159"/>
        <v>0</v>
      </c>
      <c r="AO416" s="185" t="s">
        <v>1226</v>
      </c>
      <c r="AP416" s="678">
        <f t="shared" si="160"/>
        <v>0</v>
      </c>
      <c r="AQ416" s="490" t="s">
        <v>1226</v>
      </c>
      <c r="AR416" s="245">
        <v>0</v>
      </c>
      <c r="AS416" s="246">
        <v>0</v>
      </c>
      <c r="AT416" s="245">
        <v>0</v>
      </c>
      <c r="AU416" s="246">
        <v>0</v>
      </c>
      <c r="AV416" s="226">
        <v>0</v>
      </c>
      <c r="AW416" s="227">
        <v>0</v>
      </c>
      <c r="AX416" s="164">
        <f t="shared" si="157"/>
        <v>0</v>
      </c>
      <c r="AY416" s="249" t="s">
        <v>1226</v>
      </c>
      <c r="AZ416" s="392">
        <v>0</v>
      </c>
      <c r="BA416" s="166" t="s">
        <v>1226</v>
      </c>
      <c r="BB416" s="226">
        <v>0</v>
      </c>
      <c r="BC416" s="226">
        <v>0</v>
      </c>
      <c r="BD416" s="392">
        <v>0</v>
      </c>
      <c r="BE416" s="166" t="s">
        <v>1226</v>
      </c>
      <c r="BF416" s="226">
        <v>0</v>
      </c>
      <c r="BG416" s="226">
        <v>0</v>
      </c>
      <c r="BH416" s="392">
        <v>0</v>
      </c>
      <c r="BI416" s="166" t="s">
        <v>1226</v>
      </c>
      <c r="BJ416" s="575">
        <v>12</v>
      </c>
      <c r="BK416" s="576" t="s">
        <v>948</v>
      </c>
      <c r="BL416" s="392">
        <v>0</v>
      </c>
      <c r="BM416" s="166" t="s">
        <v>1226</v>
      </c>
      <c r="BN416" s="392">
        <v>0</v>
      </c>
      <c r="BO416" s="166" t="s">
        <v>1226</v>
      </c>
      <c r="BP416" s="164"/>
      <c r="BQ416" s="166"/>
      <c r="BR416" s="164"/>
      <c r="BS416" s="166"/>
      <c r="BT416" s="262"/>
      <c r="BU416" s="245"/>
      <c r="BV416" s="246"/>
      <c r="BW416" s="245"/>
      <c r="BX416" s="245"/>
      <c r="BY416" s="245"/>
      <c r="BZ416" s="246"/>
      <c r="CA416" s="245"/>
      <c r="CB416" s="246"/>
      <c r="CC416" s="245"/>
      <c r="CD416" s="246"/>
      <c r="CE416" s="245"/>
      <c r="CF416" s="246"/>
      <c r="CG416" s="245"/>
      <c r="CH416" s="246"/>
      <c r="CI416" s="233"/>
      <c r="CJ416" s="213"/>
      <c r="CK416" s="213"/>
      <c r="CM416" s="237">
        <f t="shared" si="158"/>
        <v>0</v>
      </c>
    </row>
    <row r="417" spans="1:91" ht="16.5">
      <c r="A417" s="11" t="s">
        <v>2536</v>
      </c>
      <c r="B417" s="61" t="s">
        <v>1592</v>
      </c>
      <c r="D417" s="403" t="s">
        <v>945</v>
      </c>
      <c r="E417" s="51" t="s">
        <v>819</v>
      </c>
      <c r="F417" s="51"/>
      <c r="G417" s="219" t="s">
        <v>191</v>
      </c>
      <c r="H417" s="390" t="s">
        <v>2406</v>
      </c>
      <c r="I417" s="164">
        <v>0</v>
      </c>
      <c r="J417" s="166" t="s">
        <v>1226</v>
      </c>
      <c r="K417" s="392">
        <v>0</v>
      </c>
      <c r="L417" s="166" t="s">
        <v>1226</v>
      </c>
      <c r="M417" s="164">
        <v>0</v>
      </c>
      <c r="N417" s="166" t="s">
        <v>1226</v>
      </c>
      <c r="O417" s="164">
        <v>0</v>
      </c>
      <c r="P417" s="166" t="s">
        <v>1226</v>
      </c>
      <c r="Q417" s="223">
        <v>0</v>
      </c>
      <c r="R417" s="224">
        <v>0</v>
      </c>
      <c r="S417" s="164">
        <v>0</v>
      </c>
      <c r="T417" s="166" t="s">
        <v>1226</v>
      </c>
      <c r="U417" s="223">
        <v>0</v>
      </c>
      <c r="V417" s="224">
        <v>0</v>
      </c>
      <c r="W417" s="222">
        <v>0</v>
      </c>
      <c r="X417" s="224">
        <v>0</v>
      </c>
      <c r="Y417" s="223">
        <v>0</v>
      </c>
      <c r="Z417" s="223">
        <v>0</v>
      </c>
      <c r="AA417" s="181">
        <v>0</v>
      </c>
      <c r="AB417" s="185" t="s">
        <v>1226</v>
      </c>
      <c r="AC417" s="453">
        <v>0</v>
      </c>
      <c r="AD417" s="470">
        <v>0</v>
      </c>
      <c r="AE417" s="274">
        <v>0</v>
      </c>
      <c r="AF417" s="276">
        <v>0</v>
      </c>
      <c r="AG417" s="274">
        <v>0</v>
      </c>
      <c r="AH417" s="269">
        <v>0</v>
      </c>
      <c r="AI417" s="392">
        <v>0</v>
      </c>
      <c r="AJ417" s="166" t="s">
        <v>1226</v>
      </c>
      <c r="AK417" s="302"/>
      <c r="AL417" s="437">
        <v>0</v>
      </c>
      <c r="AM417" s="438">
        <v>0</v>
      </c>
      <c r="AN417" s="185">
        <v>0</v>
      </c>
      <c r="AO417" s="185" t="s">
        <v>1226</v>
      </c>
      <c r="AP417" s="678">
        <f t="shared" si="160"/>
        <v>0</v>
      </c>
      <c r="AQ417" s="490" t="s">
        <v>1226</v>
      </c>
      <c r="AR417" s="185">
        <f>+AT417</f>
        <v>0</v>
      </c>
      <c r="AS417" s="426" t="s">
        <v>1226</v>
      </c>
      <c r="AT417" s="252">
        <f>+AV417</f>
        <v>0</v>
      </c>
      <c r="AU417" s="423" t="s">
        <v>1226</v>
      </c>
      <c r="AV417" s="226">
        <v>0</v>
      </c>
      <c r="AW417" s="227">
        <v>0</v>
      </c>
      <c r="AX417" s="392">
        <f t="shared" si="157"/>
        <v>0</v>
      </c>
      <c r="AY417" s="239" t="s">
        <v>1226</v>
      </c>
      <c r="AZ417" s="392">
        <v>0</v>
      </c>
      <c r="BA417" s="166" t="s">
        <v>1226</v>
      </c>
      <c r="BB417" s="341">
        <v>0</v>
      </c>
      <c r="BC417" s="227">
        <v>0</v>
      </c>
      <c r="BD417" s="392">
        <v>0</v>
      </c>
      <c r="BE417" s="166" t="s">
        <v>1226</v>
      </c>
      <c r="BF417" s="226">
        <v>0</v>
      </c>
      <c r="BG417" s="226">
        <v>0</v>
      </c>
      <c r="BH417" s="392">
        <v>0</v>
      </c>
      <c r="BI417" s="166" t="s">
        <v>1226</v>
      </c>
      <c r="BJ417" s="226">
        <v>0</v>
      </c>
      <c r="BK417" s="226">
        <v>0</v>
      </c>
      <c r="BL417" s="392">
        <v>0</v>
      </c>
      <c r="BM417" s="166" t="s">
        <v>1226</v>
      </c>
      <c r="BN417" s="392">
        <v>0</v>
      </c>
      <c r="BO417" s="166" t="s">
        <v>1226</v>
      </c>
      <c r="BP417" s="164"/>
      <c r="BQ417" s="166"/>
      <c r="BR417" s="164"/>
      <c r="BS417" s="166"/>
      <c r="BT417" s="262"/>
      <c r="BU417" s="245"/>
      <c r="BV417" s="246"/>
      <c r="BW417" s="245"/>
      <c r="BX417" s="245"/>
      <c r="BY417" s="245"/>
      <c r="BZ417" s="246"/>
      <c r="CA417" s="245"/>
      <c r="CB417" s="246"/>
      <c r="CC417" s="245"/>
      <c r="CD417" s="246"/>
      <c r="CE417" s="245"/>
      <c r="CF417" s="246"/>
      <c r="CG417" s="245"/>
      <c r="CH417" s="246"/>
      <c r="CI417" s="247" t="s">
        <v>156</v>
      </c>
      <c r="CJ417" s="213"/>
      <c r="CK417" s="213"/>
      <c r="CM417" s="237"/>
    </row>
    <row r="418" spans="1:91" ht="16.5">
      <c r="A418" s="11" t="s">
        <v>2536</v>
      </c>
      <c r="B418" s="213">
        <v>0</v>
      </c>
      <c r="D418" s="219" t="s">
        <v>540</v>
      </c>
      <c r="E418" s="213" t="s">
        <v>871</v>
      </c>
      <c r="G418" s="219" t="s">
        <v>191</v>
      </c>
      <c r="H418" s="390" t="s">
        <v>2619</v>
      </c>
      <c r="I418" s="164">
        <v>0</v>
      </c>
      <c r="J418" s="166" t="s">
        <v>1226</v>
      </c>
      <c r="K418" s="392">
        <v>0</v>
      </c>
      <c r="L418" s="166" t="s">
        <v>1226</v>
      </c>
      <c r="M418" s="164">
        <v>0</v>
      </c>
      <c r="N418" s="166" t="s">
        <v>1226</v>
      </c>
      <c r="O418" s="164">
        <v>0</v>
      </c>
      <c r="P418" s="166" t="s">
        <v>1226</v>
      </c>
      <c r="Q418" s="223">
        <v>0</v>
      </c>
      <c r="R418" s="224">
        <v>0</v>
      </c>
      <c r="S418" s="164">
        <v>0</v>
      </c>
      <c r="T418" s="166" t="s">
        <v>1226</v>
      </c>
      <c r="U418" s="223">
        <v>0</v>
      </c>
      <c r="V418" s="224">
        <v>0</v>
      </c>
      <c r="W418" s="222">
        <v>0</v>
      </c>
      <c r="X418" s="224">
        <v>0</v>
      </c>
      <c r="Y418" s="223">
        <v>0</v>
      </c>
      <c r="Z418" s="223">
        <v>0</v>
      </c>
      <c r="AA418" s="181">
        <v>0</v>
      </c>
      <c r="AB418" s="185" t="s">
        <v>1226</v>
      </c>
      <c r="AC418" s="437">
        <v>0</v>
      </c>
      <c r="AD418" s="438">
        <v>0</v>
      </c>
      <c r="AE418" s="274">
        <v>0</v>
      </c>
      <c r="AF418" s="276">
        <v>0</v>
      </c>
      <c r="AG418" s="274">
        <v>0</v>
      </c>
      <c r="AH418" s="269">
        <v>0</v>
      </c>
      <c r="AI418" s="392">
        <v>0</v>
      </c>
      <c r="AJ418" s="166" t="s">
        <v>1226</v>
      </c>
      <c r="AK418" s="302"/>
      <c r="AL418" s="437">
        <v>0</v>
      </c>
      <c r="AM418" s="438">
        <v>0</v>
      </c>
      <c r="AN418" s="185">
        <v>0</v>
      </c>
      <c r="AO418" s="185" t="s">
        <v>1226</v>
      </c>
      <c r="AP418" s="678">
        <f t="shared" si="160"/>
        <v>0</v>
      </c>
      <c r="AQ418" s="490" t="s">
        <v>1226</v>
      </c>
      <c r="AR418" s="185">
        <f>+AT418</f>
        <v>0</v>
      </c>
      <c r="AS418" s="426" t="s">
        <v>1226</v>
      </c>
      <c r="AT418" s="252">
        <f>+AV418</f>
        <v>0</v>
      </c>
      <c r="AU418" s="423" t="s">
        <v>1226</v>
      </c>
      <c r="AV418" s="226">
        <v>0</v>
      </c>
      <c r="AW418" s="227">
        <v>0</v>
      </c>
      <c r="AX418" s="164">
        <f t="shared" si="157"/>
        <v>0</v>
      </c>
      <c r="AY418" s="249" t="s">
        <v>1226</v>
      </c>
      <c r="AZ418" s="392">
        <v>0</v>
      </c>
      <c r="BA418" s="166" t="s">
        <v>1226</v>
      </c>
      <c r="BB418" s="226">
        <v>0</v>
      </c>
      <c r="BC418" s="226">
        <v>0</v>
      </c>
      <c r="BD418" s="392">
        <v>0</v>
      </c>
      <c r="BE418" s="166" t="s">
        <v>1226</v>
      </c>
      <c r="BF418" s="226">
        <v>0</v>
      </c>
      <c r="BG418" s="226">
        <v>0</v>
      </c>
      <c r="BH418" s="392">
        <v>0</v>
      </c>
      <c r="BI418" s="166" t="s">
        <v>1226</v>
      </c>
      <c r="BJ418" s="341">
        <v>0</v>
      </c>
      <c r="BK418" s="227">
        <v>0</v>
      </c>
      <c r="BL418" s="392">
        <v>0</v>
      </c>
      <c r="BM418" s="166" t="s">
        <v>1226</v>
      </c>
      <c r="BN418" s="392">
        <v>0</v>
      </c>
      <c r="BO418" s="166" t="s">
        <v>1226</v>
      </c>
      <c r="BP418" s="164"/>
      <c r="BQ418" s="166"/>
      <c r="BR418" s="164"/>
      <c r="BS418" s="166"/>
      <c r="BT418" s="262"/>
      <c r="BU418" s="245"/>
      <c r="BV418" s="246"/>
      <c r="BW418" s="245"/>
      <c r="BX418" s="245"/>
      <c r="BY418" s="245"/>
      <c r="BZ418" s="246"/>
      <c r="CA418" s="245"/>
      <c r="CB418" s="246"/>
      <c r="CC418" s="245"/>
      <c r="CD418" s="246"/>
      <c r="CE418" s="245"/>
      <c r="CF418" s="246"/>
      <c r="CG418" s="245"/>
      <c r="CH418" s="246"/>
      <c r="CI418" s="247" t="s">
        <v>542</v>
      </c>
      <c r="CJ418" s="235" t="s">
        <v>541</v>
      </c>
      <c r="CK418" s="235"/>
      <c r="CM418" s="237">
        <f>MAX(I418:AJ418)</f>
        <v>0</v>
      </c>
    </row>
    <row r="419" spans="1:91" ht="16.5">
      <c r="A419" s="11" t="s">
        <v>2536</v>
      </c>
      <c r="B419" s="51">
        <v>10057</v>
      </c>
      <c r="D419" s="71" t="s">
        <v>540</v>
      </c>
      <c r="E419" s="51" t="s">
        <v>819</v>
      </c>
      <c r="F419" s="51"/>
      <c r="G419" s="219" t="s">
        <v>191</v>
      </c>
      <c r="H419" s="390" t="s">
        <v>2117</v>
      </c>
      <c r="I419" s="392">
        <v>0</v>
      </c>
      <c r="J419" s="166" t="s">
        <v>1226</v>
      </c>
      <c r="K419" s="164">
        <v>0</v>
      </c>
      <c r="L419" s="166" t="s">
        <v>1226</v>
      </c>
      <c r="M419" s="164">
        <v>0</v>
      </c>
      <c r="N419" s="166" t="s">
        <v>1226</v>
      </c>
      <c r="O419" s="164">
        <v>0</v>
      </c>
      <c r="P419" s="166" t="s">
        <v>1226</v>
      </c>
      <c r="Q419" s="223">
        <v>0</v>
      </c>
      <c r="R419" s="224">
        <v>1</v>
      </c>
      <c r="S419" s="164">
        <v>0</v>
      </c>
      <c r="T419" s="166" t="s">
        <v>1226</v>
      </c>
      <c r="U419" s="223">
        <v>1</v>
      </c>
      <c r="V419" s="224">
        <v>0</v>
      </c>
      <c r="W419" s="222">
        <v>0</v>
      </c>
      <c r="X419" s="224">
        <v>0</v>
      </c>
      <c r="Y419" s="223">
        <v>0</v>
      </c>
      <c r="Z419" s="223">
        <v>0</v>
      </c>
      <c r="AA419" s="181">
        <v>0</v>
      </c>
      <c r="AB419" s="185" t="s">
        <v>1226</v>
      </c>
      <c r="AC419" s="437">
        <v>0</v>
      </c>
      <c r="AD419" s="438">
        <v>0</v>
      </c>
      <c r="AE419" s="274">
        <v>0</v>
      </c>
      <c r="AF419" s="276">
        <v>0</v>
      </c>
      <c r="AG419" s="274">
        <v>0</v>
      </c>
      <c r="AH419" s="276">
        <v>0</v>
      </c>
      <c r="AI419" s="164">
        <v>0</v>
      </c>
      <c r="AJ419" s="166" t="s">
        <v>1226</v>
      </c>
      <c r="AK419" s="302"/>
      <c r="AL419" s="223">
        <v>0</v>
      </c>
      <c r="AM419" s="224">
        <v>0</v>
      </c>
      <c r="AN419" s="185">
        <v>0</v>
      </c>
      <c r="AO419" s="185" t="s">
        <v>1226</v>
      </c>
      <c r="AP419" s="678">
        <f t="shared" si="160"/>
        <v>0</v>
      </c>
      <c r="AQ419" s="490" t="s">
        <v>1226</v>
      </c>
      <c r="AR419" s="185">
        <f>+AT419</f>
        <v>0</v>
      </c>
      <c r="AS419" s="426" t="s">
        <v>1226</v>
      </c>
      <c r="AT419" s="381">
        <f>+AV419</f>
        <v>0</v>
      </c>
      <c r="AU419" s="423" t="s">
        <v>1226</v>
      </c>
      <c r="AV419" s="226">
        <v>0</v>
      </c>
      <c r="AW419" s="227">
        <v>0</v>
      </c>
      <c r="AX419" s="392">
        <f t="shared" si="157"/>
        <v>0</v>
      </c>
      <c r="AY419" s="239" t="s">
        <v>1226</v>
      </c>
      <c r="AZ419" s="392">
        <v>0</v>
      </c>
      <c r="BA419" s="166" t="s">
        <v>1226</v>
      </c>
      <c r="BB419" s="226">
        <v>0</v>
      </c>
      <c r="BC419" s="226">
        <v>0</v>
      </c>
      <c r="BD419" s="392">
        <v>0</v>
      </c>
      <c r="BE419" s="166" t="s">
        <v>1226</v>
      </c>
      <c r="BF419" s="226">
        <v>0</v>
      </c>
      <c r="BG419" s="226">
        <v>0</v>
      </c>
      <c r="BH419" s="392">
        <v>0</v>
      </c>
      <c r="BI419" s="166" t="s">
        <v>1226</v>
      </c>
      <c r="BJ419" s="226">
        <v>0</v>
      </c>
      <c r="BK419" s="227">
        <v>0</v>
      </c>
      <c r="BL419" s="392">
        <v>0</v>
      </c>
      <c r="BM419" s="166" t="s">
        <v>1226</v>
      </c>
      <c r="BN419" s="392">
        <v>0</v>
      </c>
      <c r="BO419" s="166" t="s">
        <v>1226</v>
      </c>
      <c r="BP419" s="164"/>
      <c r="BQ419" s="166"/>
      <c r="BR419" s="164">
        <v>0</v>
      </c>
      <c r="BS419" s="166" t="s">
        <v>1226</v>
      </c>
      <c r="BT419" s="262"/>
      <c r="BU419" s="245"/>
      <c r="BV419" s="246"/>
      <c r="BW419" s="245"/>
      <c r="BX419" s="245"/>
      <c r="BY419" s="245"/>
      <c r="BZ419" s="246"/>
      <c r="CA419" s="245"/>
      <c r="CB419" s="246"/>
      <c r="CC419" s="245"/>
      <c r="CD419" s="246"/>
      <c r="CE419" s="245"/>
      <c r="CF419" s="246"/>
      <c r="CG419" s="245"/>
      <c r="CH419" s="246"/>
      <c r="CI419" s="247" t="s">
        <v>156</v>
      </c>
      <c r="CJ419" s="235"/>
      <c r="CK419" s="235"/>
      <c r="CM419" s="237"/>
    </row>
    <row r="420" spans="1:91" ht="16.5">
      <c r="A420" s="11" t="s">
        <v>2536</v>
      </c>
      <c r="B420" s="51">
        <v>0</v>
      </c>
      <c r="D420" s="71" t="s">
        <v>540</v>
      </c>
      <c r="E420" s="51" t="s">
        <v>819</v>
      </c>
      <c r="F420" s="51"/>
      <c r="G420" s="219" t="s">
        <v>191</v>
      </c>
      <c r="H420" s="390" t="s">
        <v>2569</v>
      </c>
      <c r="I420" s="392">
        <v>0</v>
      </c>
      <c r="J420" s="166" t="s">
        <v>1226</v>
      </c>
      <c r="K420" s="164">
        <v>0</v>
      </c>
      <c r="L420" s="166" t="s">
        <v>1226</v>
      </c>
      <c r="M420" s="164">
        <v>0</v>
      </c>
      <c r="N420" s="166" t="s">
        <v>1226</v>
      </c>
      <c r="O420" s="164">
        <v>0</v>
      </c>
      <c r="P420" s="166" t="s">
        <v>1226</v>
      </c>
      <c r="Q420" s="223">
        <v>0</v>
      </c>
      <c r="R420" s="224">
        <v>0</v>
      </c>
      <c r="S420" s="164">
        <v>0</v>
      </c>
      <c r="T420" s="166" t="s">
        <v>1226</v>
      </c>
      <c r="U420" s="223">
        <v>0</v>
      </c>
      <c r="V420" s="224">
        <v>0</v>
      </c>
      <c r="W420" s="223">
        <v>0</v>
      </c>
      <c r="X420" s="224">
        <v>0</v>
      </c>
      <c r="Y420" s="223">
        <v>0</v>
      </c>
      <c r="Z420" s="223">
        <v>0</v>
      </c>
      <c r="AA420" s="181">
        <v>0</v>
      </c>
      <c r="AB420" s="185" t="s">
        <v>1226</v>
      </c>
      <c r="AC420" s="437">
        <v>0</v>
      </c>
      <c r="AD420" s="438">
        <v>0</v>
      </c>
      <c r="AE420" s="274">
        <v>0</v>
      </c>
      <c r="AF420" s="276">
        <v>0</v>
      </c>
      <c r="AG420" s="274">
        <v>0</v>
      </c>
      <c r="AH420" s="276">
        <v>0</v>
      </c>
      <c r="AI420" s="164">
        <v>0</v>
      </c>
      <c r="AJ420" s="166" t="s">
        <v>1226</v>
      </c>
      <c r="AK420" s="302"/>
      <c r="AL420" s="223">
        <v>0</v>
      </c>
      <c r="AM420" s="224">
        <v>0</v>
      </c>
      <c r="AN420" s="185">
        <v>0</v>
      </c>
      <c r="AO420" s="185" t="s">
        <v>1226</v>
      </c>
      <c r="AP420" s="678">
        <f t="shared" si="160"/>
        <v>0</v>
      </c>
      <c r="AQ420" s="490" t="s">
        <v>1226</v>
      </c>
      <c r="AR420" s="185">
        <f>+AT420</f>
        <v>0</v>
      </c>
      <c r="AS420" s="426" t="s">
        <v>1226</v>
      </c>
      <c r="AT420" s="381">
        <f>+AV420</f>
        <v>0</v>
      </c>
      <c r="AU420" s="423" t="s">
        <v>1226</v>
      </c>
      <c r="AV420" s="226">
        <v>0</v>
      </c>
      <c r="AW420" s="227">
        <v>0</v>
      </c>
      <c r="AX420" s="392">
        <f t="shared" si="157"/>
        <v>0</v>
      </c>
      <c r="AY420" s="239" t="s">
        <v>1226</v>
      </c>
      <c r="AZ420" s="392">
        <v>0</v>
      </c>
      <c r="BA420" s="166" t="s">
        <v>1226</v>
      </c>
      <c r="BB420" s="226">
        <v>0</v>
      </c>
      <c r="BC420" s="226">
        <v>0</v>
      </c>
      <c r="BD420" s="392">
        <v>0</v>
      </c>
      <c r="BE420" s="166" t="s">
        <v>1226</v>
      </c>
      <c r="BF420" s="226">
        <v>0</v>
      </c>
      <c r="BG420" s="226">
        <v>0</v>
      </c>
      <c r="BH420" s="392">
        <v>0</v>
      </c>
      <c r="BI420" s="166" t="s">
        <v>1226</v>
      </c>
      <c r="BJ420" s="226">
        <v>0</v>
      </c>
      <c r="BK420" s="227">
        <v>0</v>
      </c>
      <c r="BL420" s="392">
        <v>0</v>
      </c>
      <c r="BM420" s="166" t="s">
        <v>1226</v>
      </c>
      <c r="BN420" s="392">
        <v>0</v>
      </c>
      <c r="BO420" s="166" t="s">
        <v>1226</v>
      </c>
      <c r="BP420" s="164"/>
      <c r="BQ420" s="166"/>
      <c r="BR420" s="164">
        <v>0</v>
      </c>
      <c r="BS420" s="166" t="s">
        <v>1226</v>
      </c>
      <c r="BT420" s="262"/>
      <c r="BU420" s="245"/>
      <c r="BV420" s="246"/>
      <c r="BW420" s="245"/>
      <c r="BX420" s="245"/>
      <c r="BY420" s="245"/>
      <c r="BZ420" s="246"/>
      <c r="CA420" s="245"/>
      <c r="CB420" s="246"/>
      <c r="CC420" s="245"/>
      <c r="CD420" s="246"/>
      <c r="CE420" s="245"/>
      <c r="CF420" s="246"/>
      <c r="CG420" s="245"/>
      <c r="CH420" s="246"/>
      <c r="CI420" s="103" t="s">
        <v>2570</v>
      </c>
      <c r="CJ420" s="235"/>
      <c r="CK420" s="235"/>
      <c r="CM420" s="237"/>
    </row>
    <row r="421" spans="1:91" ht="16.5">
      <c r="A421" s="11" t="s">
        <v>2536</v>
      </c>
      <c r="B421" s="213">
        <v>0</v>
      </c>
      <c r="D421" s="219" t="s">
        <v>540</v>
      </c>
      <c r="E421" s="213" t="s">
        <v>871</v>
      </c>
      <c r="G421" s="219" t="s">
        <v>191</v>
      </c>
      <c r="H421" s="390" t="s">
        <v>2116</v>
      </c>
      <c r="I421" s="223">
        <v>0</v>
      </c>
      <c r="J421" s="224">
        <v>0</v>
      </c>
      <c r="K421" s="236">
        <v>0</v>
      </c>
      <c r="L421" s="239" t="s">
        <v>1226</v>
      </c>
      <c r="M421" s="164">
        <v>0</v>
      </c>
      <c r="N421" s="166" t="s">
        <v>1226</v>
      </c>
      <c r="O421" s="236">
        <v>0</v>
      </c>
      <c r="P421" s="239" t="s">
        <v>1226</v>
      </c>
      <c r="Q421" s="223">
        <v>0</v>
      </c>
      <c r="R421" s="224">
        <v>0</v>
      </c>
      <c r="S421" s="164">
        <v>0</v>
      </c>
      <c r="T421" s="166" t="s">
        <v>1226</v>
      </c>
      <c r="U421" s="223">
        <v>0</v>
      </c>
      <c r="V421" s="224">
        <v>0</v>
      </c>
      <c r="W421" s="223">
        <v>0</v>
      </c>
      <c r="X421" s="224">
        <v>0</v>
      </c>
      <c r="Y421" s="223">
        <v>0</v>
      </c>
      <c r="Z421" s="223">
        <v>0</v>
      </c>
      <c r="AA421" s="181">
        <v>0</v>
      </c>
      <c r="AB421" s="185" t="s">
        <v>1226</v>
      </c>
      <c r="AC421" s="437">
        <v>0</v>
      </c>
      <c r="AD421" s="438">
        <v>0</v>
      </c>
      <c r="AE421" s="274">
        <v>0</v>
      </c>
      <c r="AF421" s="276">
        <v>0</v>
      </c>
      <c r="AG421" s="274">
        <v>0</v>
      </c>
      <c r="AH421" s="276">
        <v>0</v>
      </c>
      <c r="AI421" s="164">
        <v>0</v>
      </c>
      <c r="AJ421" s="166" t="s">
        <v>1226</v>
      </c>
      <c r="AK421" s="302"/>
      <c r="AL421" s="223">
        <v>1</v>
      </c>
      <c r="AM421" s="438">
        <v>0</v>
      </c>
      <c r="AN421" s="185">
        <v>0</v>
      </c>
      <c r="AO421" s="185" t="s">
        <v>1226</v>
      </c>
      <c r="AP421" s="185">
        <f t="shared" si="160"/>
        <v>0</v>
      </c>
      <c r="AQ421" s="490" t="s">
        <v>1226</v>
      </c>
      <c r="AR421" s="185">
        <f>+AT421</f>
        <v>0</v>
      </c>
      <c r="AS421" s="426" t="s">
        <v>1226</v>
      </c>
      <c r="AT421" s="252">
        <f>+AV421</f>
        <v>0</v>
      </c>
      <c r="AU421" s="423" t="s">
        <v>1226</v>
      </c>
      <c r="AV421" s="226">
        <v>0</v>
      </c>
      <c r="AW421" s="227">
        <v>0</v>
      </c>
      <c r="AX421" s="392">
        <f t="shared" si="157"/>
        <v>0</v>
      </c>
      <c r="AY421" s="239" t="s">
        <v>1226</v>
      </c>
      <c r="AZ421" s="392">
        <v>0</v>
      </c>
      <c r="BA421" s="166" t="s">
        <v>1226</v>
      </c>
      <c r="BB421" s="226">
        <v>0</v>
      </c>
      <c r="BC421" s="226">
        <v>0</v>
      </c>
      <c r="BD421" s="392">
        <v>0</v>
      </c>
      <c r="BE421" s="166" t="s">
        <v>1226</v>
      </c>
      <c r="BF421" s="226">
        <v>0</v>
      </c>
      <c r="BG421" s="226">
        <v>0</v>
      </c>
      <c r="BH421" s="392">
        <v>0</v>
      </c>
      <c r="BI421" s="166" t="s">
        <v>1226</v>
      </c>
      <c r="BJ421" s="226">
        <v>0</v>
      </c>
      <c r="BK421" s="227">
        <v>0</v>
      </c>
      <c r="BL421" s="392">
        <v>0</v>
      </c>
      <c r="BM421" s="166" t="s">
        <v>1226</v>
      </c>
      <c r="BN421" s="392">
        <v>0</v>
      </c>
      <c r="BO421" s="166" t="s">
        <v>1226</v>
      </c>
      <c r="BP421" s="164"/>
      <c r="BQ421" s="166"/>
      <c r="BR421" s="164"/>
      <c r="BS421" s="166"/>
      <c r="BT421" s="262"/>
      <c r="BU421" s="245"/>
      <c r="BV421" s="246"/>
      <c r="BW421" s="245"/>
      <c r="BX421" s="245"/>
      <c r="BY421" s="245"/>
      <c r="BZ421" s="246"/>
      <c r="CA421" s="245"/>
      <c r="CB421" s="246"/>
      <c r="CC421" s="245"/>
      <c r="CD421" s="246"/>
      <c r="CE421" s="245"/>
      <c r="CF421" s="246"/>
      <c r="CG421" s="245"/>
      <c r="CH421" s="246"/>
      <c r="CI421" s="247"/>
      <c r="CJ421" s="235"/>
      <c r="CK421" s="235"/>
      <c r="CM421" s="237">
        <f>MAX(I421:AJ421)</f>
        <v>0</v>
      </c>
    </row>
    <row r="422" spans="1:91" ht="16.5">
      <c r="A422" t="s">
        <v>2536</v>
      </c>
      <c r="B422" s="61" t="s">
        <v>1610</v>
      </c>
      <c r="D422" s="219" t="s">
        <v>2115</v>
      </c>
      <c r="E422" t="s">
        <v>871</v>
      </c>
      <c r="F422"/>
      <c r="G422" s="219" t="s">
        <v>191</v>
      </c>
      <c r="H422" s="390" t="s">
        <v>2470</v>
      </c>
      <c r="I422" s="223">
        <v>0</v>
      </c>
      <c r="J422" s="224">
        <v>0</v>
      </c>
      <c r="K422" s="223">
        <v>0</v>
      </c>
      <c r="L422" s="224">
        <v>0</v>
      </c>
      <c r="M422" s="185">
        <f>+O422</f>
        <v>0</v>
      </c>
      <c r="N422" s="426" t="s">
        <v>1226</v>
      </c>
      <c r="O422" s="185">
        <f>+Q422</f>
        <v>0</v>
      </c>
      <c r="P422" s="426" t="s">
        <v>1226</v>
      </c>
      <c r="Q422" s="185">
        <f>+S422</f>
        <v>0</v>
      </c>
      <c r="R422" s="426" t="s">
        <v>1226</v>
      </c>
      <c r="S422" s="185">
        <f>+U422</f>
        <v>0</v>
      </c>
      <c r="T422" s="426" t="s">
        <v>1226</v>
      </c>
      <c r="U422" s="274">
        <v>0</v>
      </c>
      <c r="V422" s="279">
        <v>0</v>
      </c>
      <c r="W422" s="274">
        <v>0</v>
      </c>
      <c r="X422" s="279">
        <v>0</v>
      </c>
      <c r="Y422" s="274">
        <v>0</v>
      </c>
      <c r="Z422" s="274">
        <v>0</v>
      </c>
      <c r="AA422" s="278">
        <v>0</v>
      </c>
      <c r="AB422" s="280">
        <v>0</v>
      </c>
      <c r="AC422" s="453">
        <v>0</v>
      </c>
      <c r="AD422" s="470">
        <v>0</v>
      </c>
      <c r="AE422" s="280">
        <v>0</v>
      </c>
      <c r="AF422" s="311">
        <v>0</v>
      </c>
      <c r="AG422" s="274">
        <v>0</v>
      </c>
      <c r="AH422" s="279">
        <v>0</v>
      </c>
      <c r="AI422" s="185">
        <f>+AG422</f>
        <v>0</v>
      </c>
      <c r="AJ422" s="426" t="s">
        <v>1226</v>
      </c>
      <c r="AK422" s="360"/>
      <c r="AL422" s="453">
        <v>0</v>
      </c>
      <c r="AM422" s="459">
        <v>0</v>
      </c>
      <c r="AN422" s="185">
        <f>+AP422</f>
        <v>0</v>
      </c>
      <c r="AO422" s="185" t="s">
        <v>1226</v>
      </c>
      <c r="AP422" s="453">
        <v>0</v>
      </c>
      <c r="AQ422" s="459">
        <v>0</v>
      </c>
      <c r="AR422" s="694">
        <f>+AP422</f>
        <v>0</v>
      </c>
      <c r="AS422" s="690" t="s">
        <v>1226</v>
      </c>
      <c r="AT422" s="226">
        <v>0</v>
      </c>
      <c r="AU422" s="227">
        <v>0</v>
      </c>
      <c r="AV422" s="226">
        <v>0</v>
      </c>
      <c r="AW422" s="227">
        <v>0</v>
      </c>
      <c r="AX422" s="164">
        <v>0</v>
      </c>
      <c r="AY422" s="164" t="s">
        <v>1226</v>
      </c>
      <c r="AZ422" s="392">
        <v>0</v>
      </c>
      <c r="BA422" s="166" t="s">
        <v>1226</v>
      </c>
      <c r="BB422" s="164">
        <v>0</v>
      </c>
      <c r="BC422" s="164" t="s">
        <v>1226</v>
      </c>
      <c r="BD422" s="392">
        <v>0</v>
      </c>
      <c r="BE422" s="166" t="s">
        <v>1226</v>
      </c>
      <c r="BF422" s="226">
        <v>0</v>
      </c>
      <c r="BG422" s="226">
        <v>0</v>
      </c>
      <c r="BH422" s="238">
        <v>0</v>
      </c>
      <c r="BI422" s="239" t="s">
        <v>1226</v>
      </c>
      <c r="BJ422" s="919">
        <v>0</v>
      </c>
      <c r="BK422" s="326">
        <v>0</v>
      </c>
      <c r="BL422" s="392">
        <v>0</v>
      </c>
      <c r="BM422" s="166" t="s">
        <v>1226</v>
      </c>
      <c r="BN422" s="392">
        <v>0</v>
      </c>
      <c r="BO422" s="166" t="s">
        <v>1226</v>
      </c>
      <c r="BP422" s="249"/>
      <c r="BQ422" s="239"/>
      <c r="BR422" s="249"/>
      <c r="BS422" s="239"/>
      <c r="BT422" s="322"/>
      <c r="BU422" s="231"/>
      <c r="BV422" s="232"/>
      <c r="BW422" s="231"/>
      <c r="BX422" s="231"/>
      <c r="BY422" s="231"/>
      <c r="BZ422" s="232"/>
      <c r="CA422" s="231"/>
      <c r="CB422" s="232"/>
      <c r="CC422" s="231"/>
      <c r="CD422" s="232"/>
      <c r="CE422" s="231"/>
      <c r="CF422" s="232"/>
      <c r="CG422" s="231"/>
      <c r="CH422" s="232"/>
      <c r="CI422" s="16" t="s">
        <v>361</v>
      </c>
      <c r="CM422" s="237"/>
    </row>
    <row r="423" spans="1:91" ht="16.5">
      <c r="A423" t="s">
        <v>2537</v>
      </c>
      <c r="B423" s="213">
        <v>10080</v>
      </c>
      <c r="D423" s="219" t="s">
        <v>191</v>
      </c>
      <c r="E423" s="213" t="s">
        <v>819</v>
      </c>
      <c r="G423" s="219" t="s">
        <v>191</v>
      </c>
      <c r="H423" s="390" t="s">
        <v>2021</v>
      </c>
      <c r="I423" s="223">
        <v>15</v>
      </c>
      <c r="J423" s="224">
        <v>23</v>
      </c>
      <c r="K423" s="223">
        <v>17</v>
      </c>
      <c r="L423" s="224">
        <v>14</v>
      </c>
      <c r="M423" s="185">
        <f t="shared" ref="M423:T423" si="161">+K423</f>
        <v>17</v>
      </c>
      <c r="N423" s="426">
        <f t="shared" si="161"/>
        <v>14</v>
      </c>
      <c r="O423" s="185">
        <f t="shared" si="161"/>
        <v>17</v>
      </c>
      <c r="P423" s="426">
        <f t="shared" si="161"/>
        <v>14</v>
      </c>
      <c r="Q423" s="185">
        <f t="shared" si="161"/>
        <v>17</v>
      </c>
      <c r="R423" s="426">
        <f t="shared" si="161"/>
        <v>14</v>
      </c>
      <c r="S423" s="185">
        <f t="shared" si="161"/>
        <v>17</v>
      </c>
      <c r="T423" s="426">
        <f t="shared" si="161"/>
        <v>14</v>
      </c>
      <c r="U423" s="223">
        <v>11</v>
      </c>
      <c r="V423" s="224">
        <v>12</v>
      </c>
      <c r="W423" s="223">
        <v>11</v>
      </c>
      <c r="X423" s="224">
        <v>16</v>
      </c>
      <c r="Y423" s="223">
        <v>13</v>
      </c>
      <c r="Z423" s="223">
        <v>16</v>
      </c>
      <c r="AA423" s="181">
        <f>+Y423</f>
        <v>13</v>
      </c>
      <c r="AB423" s="185">
        <f>+Z423</f>
        <v>16</v>
      </c>
      <c r="AC423" s="471">
        <v>15</v>
      </c>
      <c r="AD423" s="459">
        <v>13</v>
      </c>
      <c r="AE423" s="274">
        <v>14</v>
      </c>
      <c r="AF423" s="279">
        <v>13</v>
      </c>
      <c r="AG423" s="274">
        <v>20</v>
      </c>
      <c r="AH423" s="279">
        <v>7</v>
      </c>
      <c r="AI423" s="274">
        <v>13</v>
      </c>
      <c r="AJ423" s="279">
        <v>11</v>
      </c>
      <c r="AK423" s="360"/>
      <c r="AL423" s="437">
        <v>17</v>
      </c>
      <c r="AM423" s="438">
        <v>7</v>
      </c>
      <c r="AN423" s="185">
        <f>+AP423</f>
        <v>17</v>
      </c>
      <c r="AO423" s="185">
        <f>+AM423</f>
        <v>7</v>
      </c>
      <c r="AP423" s="453">
        <v>17</v>
      </c>
      <c r="AQ423" s="459">
        <v>6</v>
      </c>
      <c r="AR423" s="185">
        <f>+AT423</f>
        <v>16</v>
      </c>
      <c r="AS423" s="426">
        <f>+AQ423</f>
        <v>6</v>
      </c>
      <c r="AT423" s="245">
        <v>16</v>
      </c>
      <c r="AU423" s="246">
        <v>2</v>
      </c>
      <c r="AV423" s="226">
        <v>16</v>
      </c>
      <c r="AW423" s="227">
        <v>1</v>
      </c>
      <c r="AX423" s="164">
        <f>+AV423</f>
        <v>16</v>
      </c>
      <c r="AY423" s="249">
        <f>+AW423</f>
        <v>1</v>
      </c>
      <c r="AZ423" s="392">
        <f>+BB423</f>
        <v>12</v>
      </c>
      <c r="BA423" s="166">
        <f>+BC423</f>
        <v>2</v>
      </c>
      <c r="BB423" s="341">
        <v>12</v>
      </c>
      <c r="BC423" s="227">
        <v>2</v>
      </c>
      <c r="BD423" s="392">
        <f>+BF423</f>
        <v>16</v>
      </c>
      <c r="BE423" s="166">
        <f>+BG423</f>
        <v>2</v>
      </c>
      <c r="BF423" s="226">
        <v>16</v>
      </c>
      <c r="BG423" s="226">
        <v>2</v>
      </c>
      <c r="BH423" s="392">
        <f>+BJ423</f>
        <v>15</v>
      </c>
      <c r="BI423" s="166">
        <f>+BK423</f>
        <v>2</v>
      </c>
      <c r="BJ423" s="341">
        <v>15</v>
      </c>
      <c r="BK423" s="227">
        <v>2</v>
      </c>
      <c r="BL423" s="392">
        <f>+BJ423</f>
        <v>15</v>
      </c>
      <c r="BM423" s="166">
        <f>+BK423</f>
        <v>2</v>
      </c>
      <c r="BN423" s="392">
        <f>+BL423</f>
        <v>15</v>
      </c>
      <c r="BO423" s="166">
        <f>+BM423</f>
        <v>2</v>
      </c>
      <c r="BP423" s="164"/>
      <c r="BQ423" s="166"/>
      <c r="BR423" s="164"/>
      <c r="BS423" s="166"/>
      <c r="BT423" s="244"/>
      <c r="BU423" s="245"/>
      <c r="BV423" s="246"/>
      <c r="BW423" s="245"/>
      <c r="BX423" s="245"/>
      <c r="BY423" s="245"/>
      <c r="BZ423" s="246"/>
      <c r="CA423" s="245"/>
      <c r="CB423" s="246"/>
      <c r="CC423" s="245">
        <v>21</v>
      </c>
      <c r="CD423" s="246"/>
      <c r="CE423" s="245"/>
      <c r="CF423" s="246"/>
      <c r="CG423" s="245"/>
      <c r="CH423" s="246"/>
      <c r="CI423" s="247" t="s">
        <v>156</v>
      </c>
      <c r="CJ423" s="235" t="s">
        <v>460</v>
      </c>
      <c r="CK423" s="235"/>
      <c r="CM423" s="237">
        <f>MAX(I423:AJ423)</f>
        <v>23</v>
      </c>
    </row>
    <row r="424" spans="1:91" ht="16.5">
      <c r="A424" t="s">
        <v>2537</v>
      </c>
      <c r="B424">
        <v>10266</v>
      </c>
      <c r="D424" s="219" t="s">
        <v>191</v>
      </c>
      <c r="E424" s="213" t="s">
        <v>819</v>
      </c>
      <c r="G424" s="219" t="s">
        <v>191</v>
      </c>
      <c r="H424" s="390" t="s">
        <v>2022</v>
      </c>
      <c r="I424" s="164">
        <f>+K424</f>
        <v>2</v>
      </c>
      <c r="J424" s="166" t="s">
        <v>1226</v>
      </c>
      <c r="K424" s="164">
        <f>+M424</f>
        <v>2</v>
      </c>
      <c r="L424" s="166" t="s">
        <v>1226</v>
      </c>
      <c r="M424" s="185">
        <f>+O424</f>
        <v>2</v>
      </c>
      <c r="N424" s="426" t="s">
        <v>1226</v>
      </c>
      <c r="O424" s="185">
        <f>+Q424</f>
        <v>2</v>
      </c>
      <c r="P424" s="426" t="s">
        <v>1226</v>
      </c>
      <c r="Q424" s="185">
        <f>+S424</f>
        <v>2</v>
      </c>
      <c r="R424" s="426" t="s">
        <v>1226</v>
      </c>
      <c r="S424" s="185">
        <f>+U424</f>
        <v>2</v>
      </c>
      <c r="T424" s="426" t="s">
        <v>1226</v>
      </c>
      <c r="U424" s="223">
        <v>2</v>
      </c>
      <c r="V424" s="224">
        <v>0</v>
      </c>
      <c r="W424" s="223">
        <v>2</v>
      </c>
      <c r="X424" s="224">
        <v>0</v>
      </c>
      <c r="Y424" s="223">
        <v>4</v>
      </c>
      <c r="Z424" s="223">
        <v>0</v>
      </c>
      <c r="AA424" s="181">
        <f>+Y424</f>
        <v>4</v>
      </c>
      <c r="AB424" s="185" t="s">
        <v>1226</v>
      </c>
      <c r="AC424" s="471">
        <v>2</v>
      </c>
      <c r="AD424" s="459">
        <v>0</v>
      </c>
      <c r="AE424" s="274">
        <v>2</v>
      </c>
      <c r="AF424" s="279">
        <v>0</v>
      </c>
      <c r="AG424" s="274">
        <v>2</v>
      </c>
      <c r="AH424" s="279">
        <v>0</v>
      </c>
      <c r="AI424" s="274">
        <v>2</v>
      </c>
      <c r="AJ424" s="279">
        <v>0</v>
      </c>
      <c r="AK424" s="360"/>
      <c r="AL424" s="437">
        <v>2</v>
      </c>
      <c r="AM424" s="438">
        <v>0</v>
      </c>
      <c r="AN424" s="185">
        <f>+AL424</f>
        <v>2</v>
      </c>
      <c r="AO424" s="185" t="s">
        <v>1226</v>
      </c>
      <c r="AP424" s="678">
        <f>+AN424</f>
        <v>2</v>
      </c>
      <c r="AQ424" s="492" t="s">
        <v>1226</v>
      </c>
      <c r="AR424" s="185">
        <f>+AT424</f>
        <v>3</v>
      </c>
      <c r="AS424" s="426" t="s">
        <v>1226</v>
      </c>
      <c r="AT424" s="245">
        <v>3</v>
      </c>
      <c r="AU424" s="246"/>
      <c r="AV424" s="245">
        <v>2</v>
      </c>
      <c r="AW424" s="227"/>
      <c r="AX424" s="392">
        <f>+AV424</f>
        <v>2</v>
      </c>
      <c r="AY424" s="239" t="s">
        <v>1226</v>
      </c>
      <c r="AZ424" s="392">
        <f>+BB424</f>
        <v>2</v>
      </c>
      <c r="BA424" s="166" t="s">
        <v>1226</v>
      </c>
      <c r="BB424" s="341">
        <v>2</v>
      </c>
      <c r="BC424" s="227">
        <v>0</v>
      </c>
      <c r="BD424" s="392">
        <v>0</v>
      </c>
      <c r="BE424" s="166" t="s">
        <v>1226</v>
      </c>
      <c r="BF424" s="226">
        <v>0</v>
      </c>
      <c r="BG424" s="226">
        <v>0</v>
      </c>
      <c r="BH424" s="392">
        <v>0</v>
      </c>
      <c r="BI424" s="166" t="s">
        <v>1226</v>
      </c>
      <c r="BJ424" s="236">
        <v>0</v>
      </c>
      <c r="BK424" s="239" t="s">
        <v>1226</v>
      </c>
      <c r="BL424" s="392">
        <v>0</v>
      </c>
      <c r="BM424" s="166" t="s">
        <v>1226</v>
      </c>
      <c r="BN424" s="392">
        <v>0</v>
      </c>
      <c r="BO424" s="166" t="s">
        <v>1226</v>
      </c>
      <c r="BP424" s="164"/>
      <c r="BQ424" s="166"/>
      <c r="BR424" s="164"/>
      <c r="BS424" s="166"/>
      <c r="BT424" s="244"/>
      <c r="BU424" s="245"/>
      <c r="BV424" s="246"/>
      <c r="BW424" s="245"/>
      <c r="BX424" s="245"/>
      <c r="BY424" s="245"/>
      <c r="BZ424" s="246"/>
      <c r="CA424" s="245"/>
      <c r="CB424" s="246"/>
      <c r="CC424" s="245">
        <v>2</v>
      </c>
      <c r="CD424" s="246"/>
      <c r="CE424" s="245"/>
      <c r="CF424" s="246"/>
      <c r="CG424" s="245"/>
      <c r="CH424" s="246"/>
      <c r="CI424" s="247" t="s">
        <v>148</v>
      </c>
      <c r="CJ424" s="235"/>
      <c r="CK424" s="235"/>
      <c r="CM424" s="237">
        <f>MAX(I424:AJ424)</f>
        <v>4</v>
      </c>
    </row>
    <row r="425" spans="1:91" ht="16.5">
      <c r="A425" t="s">
        <v>2537</v>
      </c>
      <c r="B425" s="213">
        <v>10265</v>
      </c>
      <c r="D425" s="219" t="s">
        <v>191</v>
      </c>
      <c r="E425" s="213" t="s">
        <v>819</v>
      </c>
      <c r="G425" s="219" t="s">
        <v>191</v>
      </c>
      <c r="H425" s="390" t="s">
        <v>2023</v>
      </c>
      <c r="I425" s="223">
        <v>2</v>
      </c>
      <c r="J425" s="224">
        <v>0</v>
      </c>
      <c r="K425" s="164">
        <f>+M425</f>
        <v>1</v>
      </c>
      <c r="L425" s="166" t="s">
        <v>1226</v>
      </c>
      <c r="M425" s="185">
        <f>+O425</f>
        <v>1</v>
      </c>
      <c r="N425" s="426" t="s">
        <v>1226</v>
      </c>
      <c r="O425" s="181">
        <f>+Q425</f>
        <v>1</v>
      </c>
      <c r="P425" s="426" t="s">
        <v>1226</v>
      </c>
      <c r="Q425" s="181">
        <f>+S425</f>
        <v>1</v>
      </c>
      <c r="R425" s="426" t="s">
        <v>1226</v>
      </c>
      <c r="S425" s="185">
        <f>+U425</f>
        <v>1</v>
      </c>
      <c r="T425" s="426" t="s">
        <v>1226</v>
      </c>
      <c r="U425" s="223">
        <v>1</v>
      </c>
      <c r="V425" s="224">
        <v>0</v>
      </c>
      <c r="W425" s="272">
        <v>5</v>
      </c>
      <c r="X425" s="273">
        <v>2</v>
      </c>
      <c r="Y425" s="223">
        <v>5</v>
      </c>
      <c r="Z425" s="223">
        <v>0</v>
      </c>
      <c r="AA425" s="181">
        <f>+Y425</f>
        <v>5</v>
      </c>
      <c r="AB425" s="185" t="s">
        <v>1226</v>
      </c>
      <c r="AC425" s="453">
        <v>0</v>
      </c>
      <c r="AD425" s="459">
        <v>0</v>
      </c>
      <c r="AE425" s="280">
        <v>1</v>
      </c>
      <c r="AF425" s="311">
        <v>0</v>
      </c>
      <c r="AG425" s="274">
        <v>0</v>
      </c>
      <c r="AH425" s="279">
        <v>0</v>
      </c>
      <c r="AI425" s="274">
        <v>0</v>
      </c>
      <c r="AJ425" s="279">
        <v>0</v>
      </c>
      <c r="AK425" s="302"/>
      <c r="AL425" s="437">
        <v>0</v>
      </c>
      <c r="AM425" s="438">
        <v>0</v>
      </c>
      <c r="AN425" s="185">
        <v>0</v>
      </c>
      <c r="AO425" s="185" t="s">
        <v>1226</v>
      </c>
      <c r="AP425" s="491">
        <v>0</v>
      </c>
      <c r="AQ425" s="492" t="s">
        <v>1226</v>
      </c>
      <c r="AR425" s="185">
        <v>0</v>
      </c>
      <c r="AS425" s="426" t="s">
        <v>1226</v>
      </c>
      <c r="AT425" s="245">
        <v>0</v>
      </c>
      <c r="AU425" s="246">
        <v>0</v>
      </c>
      <c r="AV425" s="245">
        <v>0</v>
      </c>
      <c r="AW425" s="227">
        <v>0</v>
      </c>
      <c r="AX425" s="164">
        <f>+AV425</f>
        <v>0</v>
      </c>
      <c r="AY425" s="249" t="s">
        <v>1226</v>
      </c>
      <c r="AZ425" s="392">
        <v>0</v>
      </c>
      <c r="BA425" s="166" t="s">
        <v>1226</v>
      </c>
      <c r="BB425" s="919">
        <v>0</v>
      </c>
      <c r="BC425" s="326">
        <v>0</v>
      </c>
      <c r="BD425" s="392">
        <v>0</v>
      </c>
      <c r="BE425" s="166" t="s">
        <v>1226</v>
      </c>
      <c r="BF425" s="341">
        <v>0</v>
      </c>
      <c r="BG425" s="227">
        <v>0</v>
      </c>
      <c r="BH425" s="392">
        <v>0</v>
      </c>
      <c r="BI425" s="166" t="s">
        <v>1226</v>
      </c>
      <c r="BJ425" s="238">
        <v>0</v>
      </c>
      <c r="BK425" s="239" t="s">
        <v>1226</v>
      </c>
      <c r="BL425" s="392">
        <v>0</v>
      </c>
      <c r="BM425" s="166" t="s">
        <v>1226</v>
      </c>
      <c r="BN425" s="392">
        <v>0</v>
      </c>
      <c r="BO425" s="166" t="s">
        <v>1226</v>
      </c>
      <c r="BP425" s="164"/>
      <c r="BQ425" s="166"/>
      <c r="BR425" s="164"/>
      <c r="BS425" s="166"/>
      <c r="BT425" s="262"/>
      <c r="BU425" s="245"/>
      <c r="BV425" s="246"/>
      <c r="BW425" s="245"/>
      <c r="BX425" s="245"/>
      <c r="BY425" s="245"/>
      <c r="BZ425" s="246"/>
      <c r="CA425" s="245"/>
      <c r="CB425" s="246"/>
      <c r="CC425" s="245"/>
      <c r="CD425" s="246"/>
      <c r="CE425" s="245"/>
      <c r="CF425" s="246"/>
      <c r="CG425" s="245"/>
      <c r="CH425" s="246"/>
      <c r="CI425" s="247" t="s">
        <v>148</v>
      </c>
      <c r="CM425" s="237">
        <f>MAX(I425:AJ425)</f>
        <v>5</v>
      </c>
    </row>
    <row r="426" spans="1:91" ht="16.5">
      <c r="A426" t="s">
        <v>2537</v>
      </c>
      <c r="B426" s="213">
        <v>0</v>
      </c>
      <c r="D426" s="219" t="s">
        <v>191</v>
      </c>
      <c r="E426" s="213" t="s">
        <v>871</v>
      </c>
      <c r="G426" s="219" t="s">
        <v>191</v>
      </c>
      <c r="H426" s="390" t="s">
        <v>62</v>
      </c>
      <c r="I426" s="223">
        <v>1</v>
      </c>
      <c r="J426" s="224">
        <v>1</v>
      </c>
      <c r="K426" s="392">
        <f>+M426</f>
        <v>0</v>
      </c>
      <c r="L426" s="166" t="s">
        <v>1226</v>
      </c>
      <c r="M426" s="181">
        <f>+O426</f>
        <v>0</v>
      </c>
      <c r="N426" s="426" t="s">
        <v>1226</v>
      </c>
      <c r="O426" s="181">
        <f>+Q426</f>
        <v>0</v>
      </c>
      <c r="P426" s="426" t="s">
        <v>1226</v>
      </c>
      <c r="Q426" s="278">
        <v>0</v>
      </c>
      <c r="R426" s="279">
        <v>0</v>
      </c>
      <c r="S426" s="181">
        <v>0</v>
      </c>
      <c r="T426" s="426" t="s">
        <v>1226</v>
      </c>
      <c r="U426" s="223">
        <v>0</v>
      </c>
      <c r="V426" s="224">
        <v>0</v>
      </c>
      <c r="W426" s="223">
        <v>0</v>
      </c>
      <c r="X426" s="224">
        <v>0</v>
      </c>
      <c r="Y426" s="223">
        <v>0</v>
      </c>
      <c r="Z426" s="223">
        <v>0</v>
      </c>
      <c r="AA426" s="181">
        <f>+AC426</f>
        <v>0</v>
      </c>
      <c r="AB426" s="185" t="s">
        <v>1226</v>
      </c>
      <c r="AC426" s="453">
        <v>0</v>
      </c>
      <c r="AD426" s="470">
        <v>0</v>
      </c>
      <c r="AE426" s="280">
        <v>0</v>
      </c>
      <c r="AF426" s="311">
        <v>0</v>
      </c>
      <c r="AG426" s="274">
        <v>0</v>
      </c>
      <c r="AH426" s="279">
        <v>0</v>
      </c>
      <c r="AI426" s="274">
        <v>0</v>
      </c>
      <c r="AJ426" s="279">
        <v>0</v>
      </c>
      <c r="AK426" s="302"/>
      <c r="AL426" s="437">
        <v>0</v>
      </c>
      <c r="AM426" s="438">
        <v>0</v>
      </c>
      <c r="AN426" s="696">
        <v>0</v>
      </c>
      <c r="AO426" s="185" t="s">
        <v>1226</v>
      </c>
      <c r="AP426" s="491">
        <v>0</v>
      </c>
      <c r="AQ426" s="492" t="s">
        <v>1226</v>
      </c>
      <c r="AR426" s="185">
        <v>0</v>
      </c>
      <c r="AS426" s="426" t="s">
        <v>1226</v>
      </c>
      <c r="AT426" s="252">
        <v>0</v>
      </c>
      <c r="AU426" s="423" t="s">
        <v>1226</v>
      </c>
      <c r="AV426" s="245">
        <v>0</v>
      </c>
      <c r="AW426" s="227">
        <v>0</v>
      </c>
      <c r="AX426" s="164">
        <f>+AV426</f>
        <v>0</v>
      </c>
      <c r="AY426" s="239" t="s">
        <v>1226</v>
      </c>
      <c r="AZ426" s="164">
        <v>0</v>
      </c>
      <c r="BA426" s="166" t="s">
        <v>1226</v>
      </c>
      <c r="BB426" s="919">
        <v>0</v>
      </c>
      <c r="BC426" s="326">
        <v>0</v>
      </c>
      <c r="BD426" s="392">
        <v>0</v>
      </c>
      <c r="BE426" s="166" t="s">
        <v>1226</v>
      </c>
      <c r="BF426" s="226">
        <v>0</v>
      </c>
      <c r="BG426" s="226">
        <v>0</v>
      </c>
      <c r="BH426" s="392">
        <v>0</v>
      </c>
      <c r="BI426" s="166" t="s">
        <v>1226</v>
      </c>
      <c r="BJ426" s="236">
        <v>0</v>
      </c>
      <c r="BK426" s="239" t="s">
        <v>1226</v>
      </c>
      <c r="BL426" s="392">
        <v>0</v>
      </c>
      <c r="BM426" s="166" t="s">
        <v>1226</v>
      </c>
      <c r="BN426" s="392">
        <v>0</v>
      </c>
      <c r="BO426" s="166" t="s">
        <v>1226</v>
      </c>
      <c r="BP426" s="164"/>
      <c r="BQ426" s="166"/>
      <c r="BR426" s="164"/>
      <c r="BS426" s="166"/>
      <c r="BT426" s="262"/>
      <c r="BU426" s="245"/>
      <c r="BV426" s="246"/>
      <c r="BW426" s="245"/>
      <c r="BX426" s="245"/>
      <c r="BY426" s="245"/>
      <c r="BZ426" s="246"/>
      <c r="CA426" s="245"/>
      <c r="CB426" s="246"/>
      <c r="CC426" s="245"/>
      <c r="CD426" s="246"/>
      <c r="CE426" s="245"/>
      <c r="CF426" s="246"/>
      <c r="CG426" s="245"/>
      <c r="CH426" s="246"/>
      <c r="CI426" s="233" t="s">
        <v>223</v>
      </c>
      <c r="CM426" s="237">
        <f>MAX(I426:AJ426)</f>
        <v>1</v>
      </c>
    </row>
    <row r="427" spans="1:91" ht="16.5">
      <c r="A427" t="s">
        <v>2537</v>
      </c>
      <c r="B427" s="61" t="s">
        <v>52</v>
      </c>
      <c r="C427" s="51"/>
      <c r="D427" s="403" t="s">
        <v>191</v>
      </c>
      <c r="E427" s="213" t="s">
        <v>819</v>
      </c>
      <c r="G427" s="219" t="s">
        <v>191</v>
      </c>
      <c r="H427" s="390" t="s">
        <v>2405</v>
      </c>
      <c r="I427" s="223">
        <v>0</v>
      </c>
      <c r="J427" s="224">
        <v>0</v>
      </c>
      <c r="K427" s="185">
        <f>+M427</f>
        <v>1</v>
      </c>
      <c r="L427" s="426" t="s">
        <v>1226</v>
      </c>
      <c r="M427" s="185">
        <f>+O427</f>
        <v>1</v>
      </c>
      <c r="N427" s="426" t="s">
        <v>1226</v>
      </c>
      <c r="O427" s="181">
        <f>+Q427</f>
        <v>1</v>
      </c>
      <c r="P427" s="426" t="s">
        <v>1226</v>
      </c>
      <c r="Q427" s="278">
        <v>1</v>
      </c>
      <c r="R427" s="279">
        <v>0</v>
      </c>
      <c r="S427" s="185">
        <f>+U427</f>
        <v>1</v>
      </c>
      <c r="T427" s="426" t="s">
        <v>1226</v>
      </c>
      <c r="U427" s="274">
        <v>1</v>
      </c>
      <c r="V427" s="279">
        <v>0</v>
      </c>
      <c r="W427" s="278">
        <v>1</v>
      </c>
      <c r="X427" s="279">
        <v>0</v>
      </c>
      <c r="Y427" s="274">
        <v>1</v>
      </c>
      <c r="Z427" s="274">
        <v>0</v>
      </c>
      <c r="AA427" s="181">
        <f>+AC427</f>
        <v>1</v>
      </c>
      <c r="AB427" s="185" t="s">
        <v>1226</v>
      </c>
      <c r="AC427" s="471">
        <v>1</v>
      </c>
      <c r="AD427" s="459">
        <v>0</v>
      </c>
      <c r="AE427" s="274">
        <v>1</v>
      </c>
      <c r="AF427" s="279">
        <v>0</v>
      </c>
      <c r="AG427" s="274">
        <v>1</v>
      </c>
      <c r="AH427" s="279">
        <v>0</v>
      </c>
      <c r="AI427" s="185">
        <f>+AG427</f>
        <v>1</v>
      </c>
      <c r="AJ427" s="426" t="s">
        <v>1226</v>
      </c>
      <c r="AK427" s="360"/>
      <c r="AL427" s="453">
        <v>1</v>
      </c>
      <c r="AM427" s="459">
        <v>0</v>
      </c>
      <c r="AN427" s="694">
        <f>+AP427</f>
        <v>1</v>
      </c>
      <c r="AO427" s="810" t="s">
        <v>1226</v>
      </c>
      <c r="AP427" s="678">
        <f>+AR427</f>
        <v>1</v>
      </c>
      <c r="AQ427" s="798" t="s">
        <v>1226</v>
      </c>
      <c r="AR427" s="185">
        <f>+AT427</f>
        <v>1</v>
      </c>
      <c r="AS427" s="690" t="s">
        <v>1226</v>
      </c>
      <c r="AT427" s="325">
        <v>1</v>
      </c>
      <c r="AU427" s="326">
        <v>0</v>
      </c>
      <c r="AV427" s="325">
        <v>1</v>
      </c>
      <c r="AW427" s="326">
        <v>0</v>
      </c>
      <c r="AX427" s="164">
        <f>+AZ427</f>
        <v>1</v>
      </c>
      <c r="AY427" s="164" t="s">
        <v>1226</v>
      </c>
      <c r="AZ427" s="392">
        <f t="shared" ref="AZ427:AZ435" si="162">+BB427</f>
        <v>1</v>
      </c>
      <c r="BA427" s="166" t="s">
        <v>1226</v>
      </c>
      <c r="BB427" s="341">
        <v>1</v>
      </c>
      <c r="BC427" s="227">
        <v>0</v>
      </c>
      <c r="BD427" s="392">
        <f t="shared" ref="BD427:BD435" si="163">+BF427</f>
        <v>1</v>
      </c>
      <c r="BE427" s="166" t="s">
        <v>1226</v>
      </c>
      <c r="BF427" s="341">
        <v>1</v>
      </c>
      <c r="BG427" s="227">
        <v>0</v>
      </c>
      <c r="BH427" s="238"/>
      <c r="BI427" s="239"/>
      <c r="BJ427" s="919">
        <v>1</v>
      </c>
      <c r="BK427" s="326">
        <v>0</v>
      </c>
      <c r="BL427" s="392">
        <f>+BJ427</f>
        <v>1</v>
      </c>
      <c r="BM427" s="166" t="s">
        <v>1226</v>
      </c>
      <c r="BN427" s="392">
        <f>+BL427</f>
        <v>1</v>
      </c>
      <c r="BO427" s="166" t="s">
        <v>1226</v>
      </c>
      <c r="BP427" s="164"/>
      <c r="BQ427" s="166"/>
      <c r="BR427" s="164">
        <f>+BN427</f>
        <v>1</v>
      </c>
      <c r="BS427" s="166" t="s">
        <v>1226</v>
      </c>
      <c r="BT427" s="344"/>
      <c r="BU427" s="314"/>
      <c r="BV427" s="315"/>
      <c r="BW427" s="314"/>
      <c r="BX427" s="314"/>
      <c r="BY427" s="314"/>
      <c r="BZ427" s="315"/>
      <c r="CA427" s="314"/>
      <c r="CB427" s="315"/>
      <c r="CC427" s="314"/>
      <c r="CD427" s="315"/>
      <c r="CE427" s="314"/>
      <c r="CF427" s="315"/>
      <c r="CG427" s="314"/>
      <c r="CH427" s="315"/>
      <c r="CI427" s="103" t="s">
        <v>1920</v>
      </c>
      <c r="CJ427" s="345"/>
      <c r="CK427" s="345"/>
      <c r="CM427" s="237"/>
    </row>
    <row r="428" spans="1:91" ht="16.5">
      <c r="A428" t="s">
        <v>2537</v>
      </c>
      <c r="B428" s="61"/>
      <c r="C428" s="51"/>
      <c r="D428" s="403" t="s">
        <v>191</v>
      </c>
      <c r="E428" s="51" t="s">
        <v>821</v>
      </c>
      <c r="G428" s="403" t="s">
        <v>191</v>
      </c>
      <c r="H428" s="390" t="s">
        <v>2760</v>
      </c>
      <c r="I428" s="223"/>
      <c r="J428" s="224"/>
      <c r="K428" s="185"/>
      <c r="L428" s="426"/>
      <c r="M428" s="185"/>
      <c r="N428" s="185"/>
      <c r="O428" s="181"/>
      <c r="P428" s="426"/>
      <c r="Q428" s="278"/>
      <c r="R428" s="279"/>
      <c r="S428" s="185"/>
      <c r="T428" s="185"/>
      <c r="U428" s="274"/>
      <c r="V428" s="274"/>
      <c r="W428" s="278"/>
      <c r="X428" s="274"/>
      <c r="Y428" s="274"/>
      <c r="Z428" s="274"/>
      <c r="AA428" s="181"/>
      <c r="AB428" s="185"/>
      <c r="AC428" s="471"/>
      <c r="AD428" s="459"/>
      <c r="AE428" s="274">
        <v>0</v>
      </c>
      <c r="AF428" s="279">
        <v>0</v>
      </c>
      <c r="AG428" s="274"/>
      <c r="AH428" s="279"/>
      <c r="AI428" s="185"/>
      <c r="AJ428" s="426"/>
      <c r="AK428" s="360"/>
      <c r="AL428" s="453">
        <v>0</v>
      </c>
      <c r="AM428" s="459">
        <v>1</v>
      </c>
      <c r="AN428" s="694">
        <f>+AP428</f>
        <v>0</v>
      </c>
      <c r="AO428" s="810" t="s">
        <v>1226</v>
      </c>
      <c r="AP428" s="678">
        <f>+AR428</f>
        <v>0</v>
      </c>
      <c r="AQ428" s="798" t="s">
        <v>1226</v>
      </c>
      <c r="AR428" s="185">
        <f>+AT428</f>
        <v>0</v>
      </c>
      <c r="AS428" s="690" t="s">
        <v>1226</v>
      </c>
      <c r="AT428" s="325">
        <v>0</v>
      </c>
      <c r="AU428" s="326">
        <v>0</v>
      </c>
      <c r="AV428" s="325">
        <v>0</v>
      </c>
      <c r="AW428" s="326">
        <v>0</v>
      </c>
      <c r="AX428" s="164"/>
      <c r="AY428" s="164"/>
      <c r="AZ428" s="392"/>
      <c r="BA428" s="166"/>
      <c r="BB428" s="341"/>
      <c r="BC428" s="227"/>
      <c r="BD428" s="392"/>
      <c r="BE428" s="166"/>
      <c r="BF428" s="341"/>
      <c r="BG428" s="227"/>
      <c r="BH428" s="238"/>
      <c r="BI428" s="239"/>
      <c r="BJ428" s="919"/>
      <c r="BK428" s="326"/>
      <c r="BL428" s="392"/>
      <c r="BM428" s="166"/>
      <c r="BN428" s="392"/>
      <c r="BO428" s="166"/>
      <c r="BP428" s="164"/>
      <c r="BQ428" s="166"/>
      <c r="BR428" s="164"/>
      <c r="BS428" s="166"/>
      <c r="BT428" s="344"/>
      <c r="BU428" s="314"/>
      <c r="BV428" s="315"/>
      <c r="BW428" s="314"/>
      <c r="BX428" s="314"/>
      <c r="BY428" s="314"/>
      <c r="BZ428" s="315"/>
      <c r="CA428" s="314"/>
      <c r="CB428" s="315"/>
      <c r="CC428" s="314"/>
      <c r="CD428" s="315"/>
      <c r="CE428" s="314"/>
      <c r="CF428" s="315"/>
      <c r="CG428" s="314"/>
      <c r="CH428" s="315"/>
      <c r="CI428" s="103"/>
      <c r="CJ428" s="345"/>
      <c r="CK428" s="345"/>
      <c r="CM428" s="237"/>
    </row>
    <row r="429" spans="1:91" ht="16.5">
      <c r="A429" t="s">
        <v>2537</v>
      </c>
      <c r="B429" s="61"/>
      <c r="C429" s="51"/>
      <c r="D429" s="403" t="s">
        <v>191</v>
      </c>
      <c r="E429" s="51" t="s">
        <v>821</v>
      </c>
      <c r="G429" s="403" t="s">
        <v>191</v>
      </c>
      <c r="H429" s="390" t="s">
        <v>2761</v>
      </c>
      <c r="I429" s="223"/>
      <c r="J429" s="224"/>
      <c r="K429" s="185"/>
      <c r="L429" s="426"/>
      <c r="M429" s="185"/>
      <c r="N429" s="185"/>
      <c r="O429" s="181"/>
      <c r="P429" s="426"/>
      <c r="Q429" s="278"/>
      <c r="R429" s="279"/>
      <c r="S429" s="185"/>
      <c r="T429" s="185"/>
      <c r="U429" s="274"/>
      <c r="V429" s="274"/>
      <c r="W429" s="278"/>
      <c r="X429" s="274"/>
      <c r="Y429" s="274"/>
      <c r="Z429" s="274"/>
      <c r="AA429" s="181"/>
      <c r="AB429" s="185"/>
      <c r="AC429" s="471"/>
      <c r="AD429" s="459"/>
      <c r="AE429" s="274">
        <v>0</v>
      </c>
      <c r="AF429" s="279">
        <v>0</v>
      </c>
      <c r="AG429" s="274"/>
      <c r="AH429" s="279"/>
      <c r="AI429" s="185">
        <v>0</v>
      </c>
      <c r="AJ429" s="426"/>
      <c r="AK429" s="360"/>
      <c r="AL429" s="453">
        <v>3</v>
      </c>
      <c r="AM429" s="459">
        <v>0</v>
      </c>
      <c r="AN429" s="694"/>
      <c r="AO429" s="810"/>
      <c r="AP429" s="678"/>
      <c r="AQ429" s="798"/>
      <c r="AR429" s="185"/>
      <c r="AS429" s="690"/>
      <c r="AT429" s="325"/>
      <c r="AU429" s="326"/>
      <c r="AV429" s="325"/>
      <c r="AW429" s="326"/>
      <c r="AX429" s="164"/>
      <c r="AY429" s="164"/>
      <c r="AZ429" s="392"/>
      <c r="BA429" s="166"/>
      <c r="BB429" s="341"/>
      <c r="BC429" s="227"/>
      <c r="BD429" s="392"/>
      <c r="BE429" s="166"/>
      <c r="BF429" s="341"/>
      <c r="BG429" s="227"/>
      <c r="BH429" s="238"/>
      <c r="BI429" s="239"/>
      <c r="BJ429" s="919"/>
      <c r="BK429" s="326"/>
      <c r="BL429" s="392"/>
      <c r="BM429" s="166"/>
      <c r="BN429" s="392"/>
      <c r="BO429" s="166"/>
      <c r="BP429" s="164"/>
      <c r="BQ429" s="166"/>
      <c r="BR429" s="164"/>
      <c r="BS429" s="166"/>
      <c r="BT429" s="344"/>
      <c r="BU429" s="314"/>
      <c r="BV429" s="315"/>
      <c r="BW429" s="314"/>
      <c r="BX429" s="314"/>
      <c r="BY429" s="314"/>
      <c r="BZ429" s="315"/>
      <c r="CA429" s="314"/>
      <c r="CB429" s="315"/>
      <c r="CC429" s="314"/>
      <c r="CD429" s="315"/>
      <c r="CE429" s="314"/>
      <c r="CF429" s="315"/>
      <c r="CG429" s="314"/>
      <c r="CH429" s="315"/>
      <c r="CI429" s="103"/>
      <c r="CJ429" s="345"/>
      <c r="CK429" s="345"/>
      <c r="CM429" s="237"/>
    </row>
    <row r="430" spans="1:91" ht="16.5">
      <c r="A430" t="s">
        <v>2537</v>
      </c>
      <c r="B430" s="213">
        <v>10208</v>
      </c>
      <c r="D430" s="219" t="s">
        <v>868</v>
      </c>
      <c r="E430" s="213" t="s">
        <v>819</v>
      </c>
      <c r="G430" s="219" t="s">
        <v>191</v>
      </c>
      <c r="H430" s="390" t="s">
        <v>2024</v>
      </c>
      <c r="I430" s="223">
        <v>23</v>
      </c>
      <c r="J430" s="224">
        <v>0</v>
      </c>
      <c r="K430" s="222">
        <v>29</v>
      </c>
      <c r="L430" s="224">
        <v>0</v>
      </c>
      <c r="M430" s="185">
        <f>+K430</f>
        <v>29</v>
      </c>
      <c r="N430" s="185" t="s">
        <v>1226</v>
      </c>
      <c r="O430" s="181">
        <f>+M430</f>
        <v>29</v>
      </c>
      <c r="P430" s="426" t="s">
        <v>1226</v>
      </c>
      <c r="Q430" s="181">
        <f>+O430</f>
        <v>29</v>
      </c>
      <c r="R430" s="426" t="s">
        <v>1226</v>
      </c>
      <c r="S430" s="181">
        <f>+Q430</f>
        <v>29</v>
      </c>
      <c r="T430" s="185" t="s">
        <v>1226</v>
      </c>
      <c r="U430" s="222">
        <v>11</v>
      </c>
      <c r="V430" s="223">
        <v>0</v>
      </c>
      <c r="W430" s="222">
        <v>13</v>
      </c>
      <c r="X430" s="223">
        <v>0</v>
      </c>
      <c r="Y430" s="222">
        <v>22</v>
      </c>
      <c r="Z430" s="223">
        <v>0</v>
      </c>
      <c r="AA430" s="181">
        <f>+Y430</f>
        <v>22</v>
      </c>
      <c r="AB430" s="185" t="s">
        <v>1226</v>
      </c>
      <c r="AC430" s="471">
        <v>18</v>
      </c>
      <c r="AD430" s="459">
        <v>0</v>
      </c>
      <c r="AE430" s="274">
        <v>13</v>
      </c>
      <c r="AF430" s="279"/>
      <c r="AG430" s="274">
        <v>13</v>
      </c>
      <c r="AH430" s="279"/>
      <c r="AI430" s="274">
        <v>11</v>
      </c>
      <c r="AJ430" s="279">
        <v>0</v>
      </c>
      <c r="AK430" s="360"/>
      <c r="AL430" s="437">
        <v>12</v>
      </c>
      <c r="AM430" s="438">
        <v>0</v>
      </c>
      <c r="AN430" s="185">
        <f>+AL430</f>
        <v>12</v>
      </c>
      <c r="AO430" s="185" t="s">
        <v>1226</v>
      </c>
      <c r="AP430" s="453">
        <f>10+24+6</f>
        <v>40</v>
      </c>
      <c r="AQ430" s="459" t="s">
        <v>773</v>
      </c>
      <c r="AR430" s="185">
        <f>+AP430</f>
        <v>40</v>
      </c>
      <c r="AS430" s="426" t="s">
        <v>1226</v>
      </c>
      <c r="AT430" s="245">
        <v>16</v>
      </c>
      <c r="AU430" s="246">
        <v>0</v>
      </c>
      <c r="AV430" s="226">
        <v>14</v>
      </c>
      <c r="AW430" s="227">
        <v>0</v>
      </c>
      <c r="AX430" s="164">
        <f>+AV430</f>
        <v>14</v>
      </c>
      <c r="AY430" s="249" t="s">
        <v>1226</v>
      </c>
      <c r="AZ430" s="392">
        <f t="shared" si="162"/>
        <v>15</v>
      </c>
      <c r="BA430" s="166" t="s">
        <v>1226</v>
      </c>
      <c r="BB430" s="341">
        <v>15</v>
      </c>
      <c r="BC430" s="227">
        <v>0</v>
      </c>
      <c r="BD430" s="392">
        <f t="shared" si="163"/>
        <v>14</v>
      </c>
      <c r="BE430" s="166" t="s">
        <v>1226</v>
      </c>
      <c r="BF430" s="341">
        <v>14</v>
      </c>
      <c r="BG430" s="227">
        <v>0</v>
      </c>
      <c r="BH430" s="392">
        <f>+BJ430</f>
        <v>14</v>
      </c>
      <c r="BI430" s="166" t="s">
        <v>1226</v>
      </c>
      <c r="BJ430" s="341">
        <v>14</v>
      </c>
      <c r="BK430" s="227">
        <v>0</v>
      </c>
      <c r="BL430" s="392">
        <f>+BJ430</f>
        <v>14</v>
      </c>
      <c r="BM430" s="166" t="s">
        <v>1226</v>
      </c>
      <c r="BN430" s="392">
        <f>+BL430</f>
        <v>14</v>
      </c>
      <c r="BO430" s="166" t="s">
        <v>1226</v>
      </c>
      <c r="BP430" s="164"/>
      <c r="BQ430" s="166"/>
      <c r="BR430" s="164"/>
      <c r="BS430" s="166"/>
      <c r="BT430" s="244"/>
      <c r="BU430" s="245"/>
      <c r="BV430" s="246"/>
      <c r="BW430" s="245"/>
      <c r="BX430" s="245"/>
      <c r="BY430" s="245"/>
      <c r="BZ430" s="246"/>
      <c r="CA430" s="245"/>
      <c r="CB430" s="246"/>
      <c r="CC430" s="245"/>
      <c r="CD430" s="246"/>
      <c r="CE430" s="245"/>
      <c r="CF430" s="246"/>
      <c r="CG430" s="245"/>
      <c r="CH430" s="246"/>
      <c r="CI430" s="247" t="s">
        <v>156</v>
      </c>
      <c r="CJ430" s="234" t="s">
        <v>461</v>
      </c>
      <c r="CM430" s="237">
        <f t="shared" ref="CM430:CM435" si="164">MAX(I430:AJ430)</f>
        <v>29</v>
      </c>
    </row>
    <row r="431" spans="1:91" ht="16.5">
      <c r="A431" t="s">
        <v>2537</v>
      </c>
      <c r="B431" s="213">
        <v>0</v>
      </c>
      <c r="D431" s="219" t="s">
        <v>868</v>
      </c>
      <c r="E431" s="213" t="s">
        <v>819</v>
      </c>
      <c r="G431" s="219" t="s">
        <v>191</v>
      </c>
      <c r="H431" s="390" t="s">
        <v>1141</v>
      </c>
      <c r="I431" s="223">
        <v>0</v>
      </c>
      <c r="J431" s="224">
        <v>0</v>
      </c>
      <c r="K431" s="223">
        <v>0</v>
      </c>
      <c r="L431" s="224">
        <v>0</v>
      </c>
      <c r="M431" s="680">
        <v>0</v>
      </c>
      <c r="N431" s="410">
        <v>0</v>
      </c>
      <c r="O431" s="222">
        <v>0</v>
      </c>
      <c r="P431" s="224">
        <v>0</v>
      </c>
      <c r="Q431" s="222">
        <v>0</v>
      </c>
      <c r="R431" s="224">
        <v>0</v>
      </c>
      <c r="S431" s="223">
        <v>0</v>
      </c>
      <c r="T431" s="224">
        <v>0</v>
      </c>
      <c r="U431" s="223">
        <v>0</v>
      </c>
      <c r="V431" s="224">
        <v>0</v>
      </c>
      <c r="W431" s="223">
        <v>0</v>
      </c>
      <c r="X431" s="224">
        <v>0</v>
      </c>
      <c r="Y431" s="223">
        <v>0</v>
      </c>
      <c r="Z431" s="224">
        <v>0</v>
      </c>
      <c r="AA431" s="185">
        <v>0</v>
      </c>
      <c r="AB431" s="426" t="s">
        <v>1226</v>
      </c>
      <c r="AC431" s="453">
        <v>0</v>
      </c>
      <c r="AD431" s="459">
        <v>0</v>
      </c>
      <c r="AE431" s="274">
        <v>0</v>
      </c>
      <c r="AF431" s="279">
        <v>0</v>
      </c>
      <c r="AG431" s="274">
        <v>0</v>
      </c>
      <c r="AH431" s="279">
        <v>0</v>
      </c>
      <c r="AI431" s="274">
        <v>2</v>
      </c>
      <c r="AJ431" s="279">
        <v>0</v>
      </c>
      <c r="AK431" s="360"/>
      <c r="AL431" s="437"/>
      <c r="AM431" s="438"/>
      <c r="AN431" s="236"/>
      <c r="AO431" s="236"/>
      <c r="AP431" s="437">
        <v>0</v>
      </c>
      <c r="AQ431" s="438">
        <v>0</v>
      </c>
      <c r="AR431" s="164">
        <v>0</v>
      </c>
      <c r="AS431" s="166" t="s">
        <v>1226</v>
      </c>
      <c r="AT431" s="226">
        <v>0</v>
      </c>
      <c r="AU431" s="227">
        <v>0</v>
      </c>
      <c r="AV431" s="226">
        <v>0</v>
      </c>
      <c r="AW431" s="227">
        <v>0</v>
      </c>
      <c r="AX431" s="164">
        <f>+AV431</f>
        <v>0</v>
      </c>
      <c r="AY431" s="249" t="s">
        <v>1226</v>
      </c>
      <c r="AZ431" s="392">
        <f t="shared" si="162"/>
        <v>0</v>
      </c>
      <c r="BA431" s="166" t="s">
        <v>1226</v>
      </c>
      <c r="BB431" s="341">
        <v>0</v>
      </c>
      <c r="BC431" s="227">
        <v>0</v>
      </c>
      <c r="BD431" s="392">
        <f t="shared" si="163"/>
        <v>0</v>
      </c>
      <c r="BE431" s="166" t="s">
        <v>1226</v>
      </c>
      <c r="BF431" s="341">
        <v>0</v>
      </c>
      <c r="BG431" s="227">
        <v>0</v>
      </c>
      <c r="BH431" s="392">
        <f>+BF431</f>
        <v>0</v>
      </c>
      <c r="BI431" s="166" t="s">
        <v>1226</v>
      </c>
      <c r="BJ431" s="341">
        <v>1</v>
      </c>
      <c r="BK431" s="227">
        <v>0</v>
      </c>
      <c r="BL431" s="392">
        <v>0</v>
      </c>
      <c r="BM431" s="166" t="s">
        <v>1226</v>
      </c>
      <c r="BN431" s="392">
        <v>0</v>
      </c>
      <c r="BO431" s="166" t="s">
        <v>1226</v>
      </c>
      <c r="BP431" s="164"/>
      <c r="BQ431" s="166"/>
      <c r="BR431" s="164"/>
      <c r="BS431" s="166"/>
      <c r="BT431" s="244"/>
      <c r="BU431" s="245"/>
      <c r="BV431" s="246"/>
      <c r="BW431" s="245"/>
      <c r="BX431" s="245"/>
      <c r="BY431" s="245"/>
      <c r="BZ431" s="246"/>
      <c r="CA431" s="245"/>
      <c r="CB431" s="246"/>
      <c r="CC431" s="245">
        <v>10</v>
      </c>
      <c r="CD431" s="246">
        <v>0</v>
      </c>
      <c r="CE431" s="245"/>
      <c r="CF431" s="246"/>
      <c r="CG431" s="245"/>
      <c r="CH431" s="246"/>
      <c r="CI431" s="247"/>
      <c r="CM431" s="237">
        <f t="shared" si="164"/>
        <v>2</v>
      </c>
    </row>
    <row r="432" spans="1:91" ht="16.5">
      <c r="A432" t="s">
        <v>2537</v>
      </c>
      <c r="B432" s="61" t="s">
        <v>1592</v>
      </c>
      <c r="D432" s="219" t="s">
        <v>868</v>
      </c>
      <c r="E432" s="213" t="s">
        <v>819</v>
      </c>
      <c r="F432" t="s">
        <v>2744</v>
      </c>
      <c r="G432" s="219" t="s">
        <v>191</v>
      </c>
      <c r="H432" s="390" t="s">
        <v>2026</v>
      </c>
      <c r="I432" s="271">
        <v>1</v>
      </c>
      <c r="J432" s="267">
        <v>3</v>
      </c>
      <c r="K432" s="223">
        <v>0</v>
      </c>
      <c r="L432" s="224">
        <v>0</v>
      </c>
      <c r="M432" s="680">
        <v>0</v>
      </c>
      <c r="N432" s="680">
        <v>0</v>
      </c>
      <c r="O432" s="222">
        <v>0</v>
      </c>
      <c r="P432" s="224">
        <v>0</v>
      </c>
      <c r="Q432" s="222">
        <v>0</v>
      </c>
      <c r="R432" s="224">
        <v>0</v>
      </c>
      <c r="S432" s="223">
        <v>0</v>
      </c>
      <c r="T432" s="224">
        <v>0</v>
      </c>
      <c r="U432" s="223">
        <v>0</v>
      </c>
      <c r="V432" s="224">
        <v>0</v>
      </c>
      <c r="W432" s="223">
        <v>0</v>
      </c>
      <c r="X432" s="224">
        <v>0</v>
      </c>
      <c r="Y432" s="223">
        <v>0</v>
      </c>
      <c r="Z432" s="223">
        <v>0</v>
      </c>
      <c r="AA432" s="181">
        <v>0</v>
      </c>
      <c r="AB432" s="185" t="s">
        <v>1226</v>
      </c>
      <c r="AC432" s="453">
        <v>0</v>
      </c>
      <c r="AD432" s="459">
        <v>0</v>
      </c>
      <c r="AE432" s="274">
        <v>0</v>
      </c>
      <c r="AF432" s="279">
        <v>0</v>
      </c>
      <c r="AG432" s="274">
        <v>0</v>
      </c>
      <c r="AH432" s="279">
        <v>0</v>
      </c>
      <c r="AI432" s="274">
        <v>0</v>
      </c>
      <c r="AJ432" s="279">
        <v>0</v>
      </c>
      <c r="AK432" s="360"/>
      <c r="AL432" s="437">
        <v>0</v>
      </c>
      <c r="AM432" s="438">
        <v>0</v>
      </c>
      <c r="AN432" s="223">
        <v>0</v>
      </c>
      <c r="AO432" s="223">
        <v>0</v>
      </c>
      <c r="AP432" s="437">
        <v>0</v>
      </c>
      <c r="AQ432" s="438">
        <v>0</v>
      </c>
      <c r="AR432" s="164">
        <v>0</v>
      </c>
      <c r="AS432" s="166" t="s">
        <v>1226</v>
      </c>
      <c r="AT432" s="226">
        <v>0</v>
      </c>
      <c r="AU432" s="227">
        <v>0</v>
      </c>
      <c r="AV432" s="226">
        <v>0</v>
      </c>
      <c r="AW432" s="227">
        <v>0</v>
      </c>
      <c r="AX432" s="164">
        <f>+AV432</f>
        <v>0</v>
      </c>
      <c r="AY432" s="249" t="s">
        <v>1226</v>
      </c>
      <c r="AZ432" s="392">
        <f t="shared" si="162"/>
        <v>0</v>
      </c>
      <c r="BA432" s="166" t="s">
        <v>1226</v>
      </c>
      <c r="BB432" s="341">
        <v>0</v>
      </c>
      <c r="BC432" s="227">
        <v>0</v>
      </c>
      <c r="BD432" s="392">
        <f t="shared" si="163"/>
        <v>0</v>
      </c>
      <c r="BE432" s="166" t="s">
        <v>1226</v>
      </c>
      <c r="BF432" s="341">
        <v>0</v>
      </c>
      <c r="BG432" s="227">
        <v>0</v>
      </c>
      <c r="BH432" s="392">
        <f>+BF432</f>
        <v>0</v>
      </c>
      <c r="BI432" s="166" t="s">
        <v>1226</v>
      </c>
      <c r="BJ432" s="341">
        <v>0</v>
      </c>
      <c r="BK432" s="227">
        <v>0</v>
      </c>
      <c r="BL432" s="392">
        <v>0</v>
      </c>
      <c r="BM432" s="166" t="s">
        <v>1226</v>
      </c>
      <c r="BN432" s="392">
        <v>0</v>
      </c>
      <c r="BO432" s="166" t="s">
        <v>1226</v>
      </c>
      <c r="BP432" s="164"/>
      <c r="BQ432" s="166"/>
      <c r="BR432" s="164"/>
      <c r="BS432" s="166"/>
      <c r="BT432" s="244"/>
      <c r="BU432" s="245"/>
      <c r="BV432" s="246"/>
      <c r="BW432" s="245"/>
      <c r="BX432" s="245"/>
      <c r="BY432" s="245"/>
      <c r="BZ432" s="246"/>
      <c r="CA432" s="245"/>
      <c r="CB432" s="246"/>
      <c r="CC432" s="245"/>
      <c r="CD432" s="246"/>
      <c r="CE432" s="245"/>
      <c r="CF432" s="246"/>
      <c r="CG432" s="245"/>
      <c r="CH432" s="246"/>
      <c r="CI432" s="247" t="s">
        <v>156</v>
      </c>
      <c r="CJ432" s="234" t="s">
        <v>465</v>
      </c>
      <c r="CM432" s="237">
        <f t="shared" si="164"/>
        <v>3</v>
      </c>
    </row>
    <row r="433" spans="1:91" ht="16.5">
      <c r="A433" t="s">
        <v>2537</v>
      </c>
      <c r="B433" s="213">
        <v>10209</v>
      </c>
      <c r="D433" s="219" t="s">
        <v>868</v>
      </c>
      <c r="E433" s="213" t="s">
        <v>822</v>
      </c>
      <c r="G433" s="219" t="s">
        <v>191</v>
      </c>
      <c r="H433" s="390" t="s">
        <v>2575</v>
      </c>
      <c r="I433" s="236">
        <v>0</v>
      </c>
      <c r="J433" s="239" t="s">
        <v>1226</v>
      </c>
      <c r="K433" s="223">
        <v>0</v>
      </c>
      <c r="L433" s="224">
        <v>0</v>
      </c>
      <c r="M433" s="392">
        <v>0</v>
      </c>
      <c r="N433" s="166" t="s">
        <v>1226</v>
      </c>
      <c r="O433" s="392">
        <v>0</v>
      </c>
      <c r="P433" s="166" t="s">
        <v>1226</v>
      </c>
      <c r="Q433" s="392">
        <v>0</v>
      </c>
      <c r="R433" s="166" t="s">
        <v>1226</v>
      </c>
      <c r="S433" s="164">
        <v>0</v>
      </c>
      <c r="T433" s="166" t="s">
        <v>1226</v>
      </c>
      <c r="U433" s="223">
        <v>0</v>
      </c>
      <c r="V433" s="224">
        <v>0</v>
      </c>
      <c r="W433" s="223">
        <v>0</v>
      </c>
      <c r="X433" s="224">
        <v>0</v>
      </c>
      <c r="Y433" s="10">
        <v>0</v>
      </c>
      <c r="Z433" s="10">
        <v>0</v>
      </c>
      <c r="AA433" s="181">
        <v>0</v>
      </c>
      <c r="AB433" s="185" t="s">
        <v>1226</v>
      </c>
      <c r="AC433" s="453">
        <v>0</v>
      </c>
      <c r="AD433" s="459">
        <v>0</v>
      </c>
      <c r="AE433" s="274">
        <v>0</v>
      </c>
      <c r="AF433" s="279">
        <v>0</v>
      </c>
      <c r="AG433" s="274">
        <v>0</v>
      </c>
      <c r="AH433" s="279">
        <v>0</v>
      </c>
      <c r="AI433" s="274">
        <v>0</v>
      </c>
      <c r="AJ433" s="279">
        <v>0</v>
      </c>
      <c r="AK433" s="360"/>
      <c r="AL433" s="437">
        <v>0</v>
      </c>
      <c r="AM433" s="438">
        <v>0</v>
      </c>
      <c r="AN433" s="164">
        <v>0</v>
      </c>
      <c r="AO433" s="166" t="s">
        <v>1226</v>
      </c>
      <c r="AP433" s="223">
        <v>0</v>
      </c>
      <c r="AQ433" s="224">
        <v>0</v>
      </c>
      <c r="AR433" s="164">
        <v>0</v>
      </c>
      <c r="AS433" s="166" t="s">
        <v>1226</v>
      </c>
      <c r="AT433" s="226">
        <v>0</v>
      </c>
      <c r="AU433" s="227">
        <v>0</v>
      </c>
      <c r="AV433" s="236">
        <v>0</v>
      </c>
      <c r="AW433" s="239" t="s">
        <v>1226</v>
      </c>
      <c r="AX433" s="249"/>
      <c r="AY433" s="249"/>
      <c r="AZ433" s="392">
        <f t="shared" si="162"/>
        <v>0</v>
      </c>
      <c r="BA433" s="166" t="s">
        <v>1226</v>
      </c>
      <c r="BB433" s="238">
        <f>+BD433</f>
        <v>0</v>
      </c>
      <c r="BC433" s="239" t="s">
        <v>1226</v>
      </c>
      <c r="BD433" s="392">
        <f t="shared" si="163"/>
        <v>0</v>
      </c>
      <c r="BE433" s="166" t="s">
        <v>1226</v>
      </c>
      <c r="BF433" s="341">
        <v>0</v>
      </c>
      <c r="BG433" s="227">
        <v>0</v>
      </c>
      <c r="BH433" s="392">
        <f>+BF433</f>
        <v>0</v>
      </c>
      <c r="BI433" s="166" t="s">
        <v>1226</v>
      </c>
      <c r="BJ433" s="238">
        <f>+BH433</f>
        <v>0</v>
      </c>
      <c r="BK433" s="239" t="s">
        <v>1226</v>
      </c>
      <c r="BL433" s="392">
        <f>+BJ433</f>
        <v>0</v>
      </c>
      <c r="BM433" s="166" t="s">
        <v>1226</v>
      </c>
      <c r="BN433" s="392">
        <f>+BL433</f>
        <v>0</v>
      </c>
      <c r="BO433" s="166" t="s">
        <v>1226</v>
      </c>
      <c r="BP433" s="164"/>
      <c r="BQ433" s="166"/>
      <c r="BR433" s="164"/>
      <c r="BS433" s="166"/>
      <c r="BT433" s="244"/>
      <c r="BU433" s="245"/>
      <c r="BV433" s="246"/>
      <c r="BW433" s="245"/>
      <c r="BX433" s="245"/>
      <c r="BY433" s="245"/>
      <c r="BZ433" s="246"/>
      <c r="CA433" s="245"/>
      <c r="CB433" s="246"/>
      <c r="CC433" s="245"/>
      <c r="CD433" s="246"/>
      <c r="CE433" s="245"/>
      <c r="CF433" s="246"/>
      <c r="CG433" s="245"/>
      <c r="CH433" s="246"/>
      <c r="CI433" s="233" t="s">
        <v>912</v>
      </c>
      <c r="CM433" s="237">
        <f t="shared" si="164"/>
        <v>0</v>
      </c>
    </row>
    <row r="434" spans="1:91" ht="16.5">
      <c r="A434" t="s">
        <v>2537</v>
      </c>
      <c r="B434" s="213">
        <v>10209</v>
      </c>
      <c r="D434" s="219" t="s">
        <v>868</v>
      </c>
      <c r="E434" s="213" t="s">
        <v>822</v>
      </c>
      <c r="G434" s="219" t="s">
        <v>191</v>
      </c>
      <c r="H434" s="390" t="s">
        <v>2759</v>
      </c>
      <c r="I434" s="236">
        <v>0</v>
      </c>
      <c r="J434" s="239" t="s">
        <v>1226</v>
      </c>
      <c r="K434" s="223">
        <v>0</v>
      </c>
      <c r="L434" s="224">
        <v>0</v>
      </c>
      <c r="M434" s="164">
        <v>0</v>
      </c>
      <c r="N434" s="164" t="s">
        <v>1226</v>
      </c>
      <c r="O434" s="392">
        <v>0</v>
      </c>
      <c r="P434" s="166" t="s">
        <v>1226</v>
      </c>
      <c r="Q434" s="392">
        <v>0</v>
      </c>
      <c r="R434" s="166" t="s">
        <v>1226</v>
      </c>
      <c r="S434" s="164">
        <v>0</v>
      </c>
      <c r="T434" s="166" t="s">
        <v>1226</v>
      </c>
      <c r="U434" s="223">
        <v>0</v>
      </c>
      <c r="V434" s="224">
        <v>0</v>
      </c>
      <c r="W434" s="223">
        <v>0</v>
      </c>
      <c r="X434" s="224">
        <v>0</v>
      </c>
      <c r="Y434" s="10">
        <v>0</v>
      </c>
      <c r="Z434" s="10">
        <v>0</v>
      </c>
      <c r="AA434" s="181">
        <v>0</v>
      </c>
      <c r="AB434" s="185" t="s">
        <v>1226</v>
      </c>
      <c r="AC434" s="453">
        <v>0</v>
      </c>
      <c r="AD434" s="459">
        <v>0</v>
      </c>
      <c r="AE434" s="274">
        <v>0</v>
      </c>
      <c r="AF434" s="279">
        <v>0</v>
      </c>
      <c r="AG434" s="274">
        <v>0</v>
      </c>
      <c r="AH434" s="279">
        <v>0</v>
      </c>
      <c r="AI434" s="274">
        <v>0</v>
      </c>
      <c r="AJ434" s="279">
        <v>0</v>
      </c>
      <c r="AK434" s="360"/>
      <c r="AL434" s="437">
        <v>0</v>
      </c>
      <c r="AM434" s="438">
        <v>0</v>
      </c>
      <c r="AN434" s="164">
        <v>0</v>
      </c>
      <c r="AO434" s="164" t="s">
        <v>1226</v>
      </c>
      <c r="AP434" s="437">
        <v>1</v>
      </c>
      <c r="AQ434" s="438">
        <v>0</v>
      </c>
      <c r="AR434" s="164">
        <v>0</v>
      </c>
      <c r="AS434" s="166" t="s">
        <v>1226</v>
      </c>
      <c r="AT434" s="226">
        <v>0</v>
      </c>
      <c r="AU434" s="227">
        <v>0</v>
      </c>
      <c r="AV434" s="236">
        <v>0</v>
      </c>
      <c r="AW434" s="239" t="s">
        <v>1226</v>
      </c>
      <c r="AX434" s="249"/>
      <c r="AY434" s="249"/>
      <c r="AZ434" s="392">
        <f t="shared" si="162"/>
        <v>0</v>
      </c>
      <c r="BA434" s="166" t="s">
        <v>1226</v>
      </c>
      <c r="BB434" s="238">
        <f>+BD434</f>
        <v>0</v>
      </c>
      <c r="BC434" s="239" t="s">
        <v>1226</v>
      </c>
      <c r="BD434" s="392">
        <f t="shared" si="163"/>
        <v>0</v>
      </c>
      <c r="BE434" s="166" t="s">
        <v>1226</v>
      </c>
      <c r="BF434" s="341">
        <v>0</v>
      </c>
      <c r="BG434" s="227">
        <v>0</v>
      </c>
      <c r="BH434" s="392">
        <f>+BF434</f>
        <v>0</v>
      </c>
      <c r="BI434" s="166" t="s">
        <v>1226</v>
      </c>
      <c r="BJ434" s="238">
        <f>+BH434</f>
        <v>0</v>
      </c>
      <c r="BK434" s="239" t="s">
        <v>1226</v>
      </c>
      <c r="BL434" s="392">
        <f>+BJ434</f>
        <v>0</v>
      </c>
      <c r="BM434" s="166" t="s">
        <v>1226</v>
      </c>
      <c r="BN434" s="392">
        <f>+BL434</f>
        <v>0</v>
      </c>
      <c r="BO434" s="166" t="s">
        <v>1226</v>
      </c>
      <c r="BP434" s="164"/>
      <c r="BQ434" s="166"/>
      <c r="BR434" s="164"/>
      <c r="BS434" s="166"/>
      <c r="BT434" s="244"/>
      <c r="BU434" s="245"/>
      <c r="BV434" s="246"/>
      <c r="BW434" s="245"/>
      <c r="BX434" s="245"/>
      <c r="BY434" s="245"/>
      <c r="BZ434" s="246"/>
      <c r="CA434" s="245"/>
      <c r="CB434" s="246"/>
      <c r="CC434" s="245"/>
      <c r="CD434" s="246"/>
      <c r="CE434" s="245"/>
      <c r="CF434" s="246"/>
      <c r="CG434" s="245"/>
      <c r="CH434" s="246"/>
      <c r="CI434" s="233"/>
      <c r="CM434" s="237">
        <f t="shared" si="164"/>
        <v>0</v>
      </c>
    </row>
    <row r="435" spans="1:91" ht="16.5">
      <c r="A435" t="s">
        <v>2537</v>
      </c>
      <c r="B435" s="213">
        <v>10209</v>
      </c>
      <c r="D435" s="219" t="s">
        <v>868</v>
      </c>
      <c r="E435" s="213" t="s">
        <v>822</v>
      </c>
      <c r="G435" s="219" t="s">
        <v>191</v>
      </c>
      <c r="H435" s="390" t="s">
        <v>2574</v>
      </c>
      <c r="I435" s="236">
        <v>0</v>
      </c>
      <c r="J435" s="239" t="s">
        <v>1226</v>
      </c>
      <c r="K435" s="222">
        <v>0</v>
      </c>
      <c r="L435" s="224">
        <v>0</v>
      </c>
      <c r="M435" s="164">
        <v>0</v>
      </c>
      <c r="N435" s="166" t="s">
        <v>1226</v>
      </c>
      <c r="O435" s="392">
        <v>0</v>
      </c>
      <c r="P435" s="166" t="s">
        <v>1226</v>
      </c>
      <c r="Q435" s="392">
        <v>0</v>
      </c>
      <c r="R435" s="166" t="s">
        <v>1226</v>
      </c>
      <c r="S435" s="164">
        <v>0</v>
      </c>
      <c r="T435" s="166" t="s">
        <v>1226</v>
      </c>
      <c r="U435" s="222">
        <v>0</v>
      </c>
      <c r="V435" s="224">
        <v>0</v>
      </c>
      <c r="W435" s="222">
        <v>0</v>
      </c>
      <c r="X435" s="224">
        <v>0</v>
      </c>
      <c r="Y435" s="10">
        <v>2</v>
      </c>
      <c r="Z435" s="10">
        <v>9</v>
      </c>
      <c r="AA435" s="181">
        <f t="shared" ref="AA435:AB438" si="165">+AC435</f>
        <v>3</v>
      </c>
      <c r="AB435" s="185">
        <f t="shared" si="165"/>
        <v>29</v>
      </c>
      <c r="AC435" s="453">
        <v>3</v>
      </c>
      <c r="AD435" s="459">
        <v>29</v>
      </c>
      <c r="AE435" s="274">
        <v>0</v>
      </c>
      <c r="AF435" s="279">
        <v>0</v>
      </c>
      <c r="AG435" s="278"/>
      <c r="AH435" s="279"/>
      <c r="AI435" s="274">
        <v>4</v>
      </c>
      <c r="AJ435" s="279">
        <v>15</v>
      </c>
      <c r="AK435" s="360"/>
      <c r="AL435" s="437"/>
      <c r="AM435" s="438"/>
      <c r="AN435" s="164"/>
      <c r="AO435" s="164"/>
      <c r="AP435" s="437"/>
      <c r="AQ435" s="438"/>
      <c r="AR435" s="164">
        <v>0</v>
      </c>
      <c r="AS435" s="166" t="s">
        <v>1226</v>
      </c>
      <c r="AT435" s="226">
        <v>0</v>
      </c>
      <c r="AU435" s="227">
        <v>0</v>
      </c>
      <c r="AV435" s="238">
        <v>0</v>
      </c>
      <c r="AW435" s="239" t="s">
        <v>1226</v>
      </c>
      <c r="AX435" s="249"/>
      <c r="AY435" s="249"/>
      <c r="AZ435" s="392">
        <f t="shared" si="162"/>
        <v>0</v>
      </c>
      <c r="BA435" s="166" t="s">
        <v>1226</v>
      </c>
      <c r="BB435" s="238">
        <f>+BD435</f>
        <v>0</v>
      </c>
      <c r="BC435" s="239" t="s">
        <v>1226</v>
      </c>
      <c r="BD435" s="392">
        <f t="shared" si="163"/>
        <v>0</v>
      </c>
      <c r="BE435" s="166" t="s">
        <v>1226</v>
      </c>
      <c r="BF435" s="341">
        <v>0</v>
      </c>
      <c r="BG435" s="227">
        <v>0</v>
      </c>
      <c r="BH435" s="392">
        <f>+BF435</f>
        <v>0</v>
      </c>
      <c r="BI435" s="166" t="s">
        <v>1226</v>
      </c>
      <c r="BJ435" s="238">
        <f>+BH435</f>
        <v>0</v>
      </c>
      <c r="BK435" s="239" t="s">
        <v>1226</v>
      </c>
      <c r="BL435" s="392">
        <f>+BJ435</f>
        <v>0</v>
      </c>
      <c r="BM435" s="166" t="s">
        <v>1226</v>
      </c>
      <c r="BN435" s="392">
        <f>+BL435</f>
        <v>0</v>
      </c>
      <c r="BO435" s="166" t="s">
        <v>1226</v>
      </c>
      <c r="BP435" s="164"/>
      <c r="BQ435" s="166"/>
      <c r="BR435" s="164"/>
      <c r="BS435" s="166"/>
      <c r="BT435" s="244"/>
      <c r="BU435" s="245"/>
      <c r="BV435" s="246"/>
      <c r="BW435" s="245"/>
      <c r="BX435" s="245"/>
      <c r="BY435" s="245"/>
      <c r="BZ435" s="246"/>
      <c r="CA435" s="245"/>
      <c r="CB435" s="246"/>
      <c r="CC435" s="245"/>
      <c r="CD435" s="246"/>
      <c r="CE435" s="245"/>
      <c r="CF435" s="246"/>
      <c r="CG435" s="245"/>
      <c r="CH435" s="246"/>
      <c r="CI435" s="233"/>
      <c r="CM435" s="237">
        <f t="shared" si="164"/>
        <v>29</v>
      </c>
    </row>
    <row r="436" spans="1:91" ht="16.5">
      <c r="A436" t="s">
        <v>2537</v>
      </c>
      <c r="B436" s="213">
        <v>10209</v>
      </c>
      <c r="D436" s="219" t="s">
        <v>868</v>
      </c>
      <c r="E436" s="213" t="s">
        <v>822</v>
      </c>
      <c r="G436" s="219" t="s">
        <v>191</v>
      </c>
      <c r="H436" s="390" t="s">
        <v>2571</v>
      </c>
      <c r="I436" s="223">
        <v>0</v>
      </c>
      <c r="J436" s="224">
        <v>0</v>
      </c>
      <c r="K436" s="222">
        <v>0</v>
      </c>
      <c r="L436" s="224">
        <v>0</v>
      </c>
      <c r="M436" s="392">
        <v>0</v>
      </c>
      <c r="N436" s="166" t="s">
        <v>1226</v>
      </c>
      <c r="O436" s="392">
        <v>0</v>
      </c>
      <c r="P436" s="166" t="s">
        <v>1226</v>
      </c>
      <c r="Q436" s="392">
        <v>0</v>
      </c>
      <c r="R436" s="164" t="s">
        <v>1226</v>
      </c>
      <c r="S436" s="392">
        <v>0</v>
      </c>
      <c r="T436" s="166" t="s">
        <v>1226</v>
      </c>
      <c r="U436" s="223">
        <v>0</v>
      </c>
      <c r="V436" s="224">
        <v>0</v>
      </c>
      <c r="W436" s="222">
        <v>0</v>
      </c>
      <c r="X436" s="224">
        <v>0</v>
      </c>
      <c r="Y436" s="10">
        <v>0</v>
      </c>
      <c r="Z436" s="10">
        <v>0</v>
      </c>
      <c r="AA436" s="181">
        <f t="shared" si="165"/>
        <v>1</v>
      </c>
      <c r="AB436" s="185">
        <f t="shared" si="165"/>
        <v>6</v>
      </c>
      <c r="AC436" s="453">
        <v>1</v>
      </c>
      <c r="AD436" s="459">
        <v>6</v>
      </c>
      <c r="AE436" s="280"/>
      <c r="AF436" s="311"/>
      <c r="AG436" s="274"/>
      <c r="AH436" s="279"/>
      <c r="AI436" s="274"/>
      <c r="AJ436" s="279"/>
      <c r="AK436" s="360"/>
      <c r="AL436" s="437">
        <v>0</v>
      </c>
      <c r="AM436" s="438">
        <v>0</v>
      </c>
      <c r="AN436" s="164">
        <v>0</v>
      </c>
      <c r="AO436" s="164" t="s">
        <v>1226</v>
      </c>
      <c r="AP436" s="437">
        <v>0</v>
      </c>
      <c r="AQ436" s="438">
        <v>0</v>
      </c>
      <c r="AR436" s="164">
        <v>0</v>
      </c>
      <c r="AS436" s="166" t="s">
        <v>1226</v>
      </c>
      <c r="AT436" s="226">
        <v>0</v>
      </c>
      <c r="AU436" s="227">
        <v>0</v>
      </c>
      <c r="AV436" s="226">
        <v>0</v>
      </c>
      <c r="AW436" s="227">
        <v>0</v>
      </c>
      <c r="AX436" s="226"/>
      <c r="AY436" s="226"/>
      <c r="AZ436" s="392">
        <v>0</v>
      </c>
      <c r="BA436" s="166" t="s">
        <v>1226</v>
      </c>
      <c r="BB436" s="238">
        <v>0</v>
      </c>
      <c r="BC436" s="239" t="s">
        <v>1226</v>
      </c>
      <c r="BD436" s="392">
        <v>0</v>
      </c>
      <c r="BE436" s="166" t="s">
        <v>1226</v>
      </c>
      <c r="BF436" s="226">
        <v>0</v>
      </c>
      <c r="BG436" s="226">
        <v>0</v>
      </c>
      <c r="BH436" s="392">
        <v>0</v>
      </c>
      <c r="BI436" s="166" t="s">
        <v>1226</v>
      </c>
      <c r="BJ436" s="305">
        <v>4</v>
      </c>
      <c r="BK436" s="241">
        <v>0</v>
      </c>
      <c r="BL436" s="392">
        <v>0</v>
      </c>
      <c r="BM436" s="166" t="s">
        <v>1226</v>
      </c>
      <c r="BN436" s="392">
        <v>0</v>
      </c>
      <c r="BO436" s="166" t="s">
        <v>1226</v>
      </c>
      <c r="BP436" s="164"/>
      <c r="BQ436" s="166"/>
      <c r="BR436" s="164"/>
      <c r="BS436" s="166"/>
      <c r="BT436" s="244"/>
      <c r="BU436" s="245"/>
      <c r="BV436" s="246"/>
      <c r="BW436" s="245"/>
      <c r="BX436" s="245"/>
      <c r="BY436" s="245"/>
      <c r="BZ436" s="246"/>
      <c r="CA436" s="245"/>
      <c r="CB436" s="246"/>
      <c r="CC436" s="245"/>
      <c r="CD436" s="246"/>
      <c r="CE436" s="245"/>
      <c r="CF436" s="246"/>
      <c r="CG436" s="245"/>
      <c r="CH436" s="246"/>
      <c r="CI436" s="233"/>
      <c r="CM436" s="237"/>
    </row>
    <row r="437" spans="1:91" ht="16.5">
      <c r="A437" t="s">
        <v>2537</v>
      </c>
      <c r="B437" s="213">
        <v>10209</v>
      </c>
      <c r="D437" s="219" t="s">
        <v>868</v>
      </c>
      <c r="E437" s="213" t="s">
        <v>822</v>
      </c>
      <c r="G437" s="219" t="s">
        <v>191</v>
      </c>
      <c r="H437" s="390" t="s">
        <v>2576</v>
      </c>
      <c r="I437" s="223">
        <v>4</v>
      </c>
      <c r="J437" s="224">
        <v>7</v>
      </c>
      <c r="K437" s="222">
        <v>8</v>
      </c>
      <c r="L437" s="224">
        <v>7</v>
      </c>
      <c r="M437" s="185">
        <f t="shared" ref="M437:T437" si="166">+K437</f>
        <v>8</v>
      </c>
      <c r="N437" s="426">
        <f t="shared" si="166"/>
        <v>7</v>
      </c>
      <c r="O437" s="181">
        <f t="shared" si="166"/>
        <v>8</v>
      </c>
      <c r="P437" s="426">
        <f t="shared" si="166"/>
        <v>7</v>
      </c>
      <c r="Q437" s="181">
        <f t="shared" si="166"/>
        <v>8</v>
      </c>
      <c r="R437" s="185">
        <f t="shared" si="166"/>
        <v>7</v>
      </c>
      <c r="S437" s="181">
        <f t="shared" si="166"/>
        <v>8</v>
      </c>
      <c r="T437" s="426">
        <f t="shared" si="166"/>
        <v>7</v>
      </c>
      <c r="U437" s="223">
        <v>0</v>
      </c>
      <c r="V437" s="224">
        <v>0</v>
      </c>
      <c r="W437" s="222">
        <v>1</v>
      </c>
      <c r="X437" s="224">
        <v>0</v>
      </c>
      <c r="Y437" s="10">
        <v>0</v>
      </c>
      <c r="Z437" s="10">
        <v>0</v>
      </c>
      <c r="AA437" s="181">
        <f t="shared" si="165"/>
        <v>1</v>
      </c>
      <c r="AB437" s="185">
        <f t="shared" si="165"/>
        <v>9</v>
      </c>
      <c r="AC437" s="453">
        <v>1</v>
      </c>
      <c r="AD437" s="459">
        <v>9</v>
      </c>
      <c r="AE437" s="280">
        <v>4</v>
      </c>
      <c r="AF437" s="311">
        <v>23</v>
      </c>
      <c r="AG437" s="274">
        <v>9</v>
      </c>
      <c r="AH437" s="279">
        <v>34</v>
      </c>
      <c r="AI437" s="274">
        <v>4</v>
      </c>
      <c r="AJ437" s="279">
        <v>6</v>
      </c>
      <c r="AK437" s="360"/>
      <c r="AL437" s="437">
        <v>2</v>
      </c>
      <c r="AM437" s="438">
        <f>17+14+10</f>
        <v>41</v>
      </c>
      <c r="AN437" s="164">
        <f>+AP437</f>
        <v>2</v>
      </c>
      <c r="AO437" s="164">
        <f>+AM437</f>
        <v>41</v>
      </c>
      <c r="AP437" s="437">
        <v>2</v>
      </c>
      <c r="AQ437" s="438">
        <f>13+10+13+5</f>
        <v>41</v>
      </c>
      <c r="AR437" s="164">
        <f>+AP437</f>
        <v>2</v>
      </c>
      <c r="AS437" s="166">
        <f>+AQ437</f>
        <v>41</v>
      </c>
      <c r="AT437" s="226">
        <v>0</v>
      </c>
      <c r="AU437" s="227">
        <v>0</v>
      </c>
      <c r="AV437" s="226">
        <v>0</v>
      </c>
      <c r="AW437" s="241">
        <v>4</v>
      </c>
      <c r="AX437" s="236">
        <v>0</v>
      </c>
      <c r="AY437" s="249" t="s">
        <v>1226</v>
      </c>
      <c r="AZ437" s="392">
        <v>0</v>
      </c>
      <c r="BA437" s="166" t="s">
        <v>1226</v>
      </c>
      <c r="BB437" s="238">
        <v>0</v>
      </c>
      <c r="BC437" s="239" t="s">
        <v>1226</v>
      </c>
      <c r="BD437" s="392">
        <v>0</v>
      </c>
      <c r="BE437" s="166" t="s">
        <v>1226</v>
      </c>
      <c r="BF437" s="325">
        <v>1</v>
      </c>
      <c r="BG437" s="325">
        <v>0</v>
      </c>
      <c r="BH437" s="392">
        <v>0</v>
      </c>
      <c r="BI437" s="166" t="s">
        <v>1226</v>
      </c>
      <c r="BJ437" s="226">
        <v>2</v>
      </c>
      <c r="BK437" s="227">
        <v>0</v>
      </c>
      <c r="BL437" s="392">
        <v>0</v>
      </c>
      <c r="BM437" s="166" t="s">
        <v>1226</v>
      </c>
      <c r="BN437" s="392">
        <v>0</v>
      </c>
      <c r="BO437" s="166" t="s">
        <v>1226</v>
      </c>
      <c r="BP437" s="164"/>
      <c r="BQ437" s="166"/>
      <c r="BR437" s="164"/>
      <c r="BS437" s="166"/>
      <c r="BT437" s="244"/>
      <c r="BU437" s="245"/>
      <c r="BV437" s="246"/>
      <c r="BW437" s="245"/>
      <c r="BX437" s="245"/>
      <c r="BY437" s="245"/>
      <c r="BZ437" s="246"/>
      <c r="CA437" s="245"/>
      <c r="CB437" s="246"/>
      <c r="CC437" s="245"/>
      <c r="CD437" s="246"/>
      <c r="CE437" s="245"/>
      <c r="CF437" s="246"/>
      <c r="CG437" s="245"/>
      <c r="CH437" s="246"/>
      <c r="CI437" s="233" t="s">
        <v>462</v>
      </c>
      <c r="CM437" s="237">
        <f>MAX(I437:AJ437)</f>
        <v>34</v>
      </c>
    </row>
    <row r="438" spans="1:91" ht="16.5">
      <c r="A438" t="s">
        <v>2537</v>
      </c>
      <c r="B438" s="213">
        <v>10209</v>
      </c>
      <c r="D438" s="219" t="s">
        <v>868</v>
      </c>
      <c r="E438" s="213" t="s">
        <v>822</v>
      </c>
      <c r="G438" s="219" t="s">
        <v>191</v>
      </c>
      <c r="H438" s="390" t="s">
        <v>2577</v>
      </c>
      <c r="I438" s="223">
        <v>0</v>
      </c>
      <c r="J438" s="224">
        <v>0</v>
      </c>
      <c r="K438" s="222">
        <v>0</v>
      </c>
      <c r="L438" s="224">
        <v>0</v>
      </c>
      <c r="M438" s="164">
        <v>0</v>
      </c>
      <c r="N438" s="166" t="s">
        <v>1226</v>
      </c>
      <c r="O438" s="392">
        <v>0</v>
      </c>
      <c r="P438" s="166" t="s">
        <v>1226</v>
      </c>
      <c r="Q438" s="392">
        <v>0</v>
      </c>
      <c r="R438" s="164" t="s">
        <v>1226</v>
      </c>
      <c r="S438" s="392">
        <v>0</v>
      </c>
      <c r="T438" s="166" t="s">
        <v>1226</v>
      </c>
      <c r="U438" s="223">
        <v>0</v>
      </c>
      <c r="V438" s="224">
        <v>0</v>
      </c>
      <c r="W438" s="222">
        <v>0</v>
      </c>
      <c r="X438" s="224">
        <v>0</v>
      </c>
      <c r="Y438" s="10">
        <v>0</v>
      </c>
      <c r="Z438" s="10">
        <v>1</v>
      </c>
      <c r="AA438" s="181">
        <f t="shared" si="165"/>
        <v>1</v>
      </c>
      <c r="AB438" s="185">
        <f t="shared" si="165"/>
        <v>8</v>
      </c>
      <c r="AC438" s="453">
        <v>1</v>
      </c>
      <c r="AD438" s="459">
        <v>8</v>
      </c>
      <c r="AE438" s="280">
        <v>0</v>
      </c>
      <c r="AF438" s="311">
        <v>18</v>
      </c>
      <c r="AG438" s="274">
        <v>0</v>
      </c>
      <c r="AH438" s="279">
        <v>6</v>
      </c>
      <c r="AI438" s="274">
        <v>1</v>
      </c>
      <c r="AJ438" s="279">
        <v>0</v>
      </c>
      <c r="AK438" s="360"/>
      <c r="AL438" s="437"/>
      <c r="AM438" s="438"/>
      <c r="AN438" s="236"/>
      <c r="AO438" s="236"/>
      <c r="AP438" s="437"/>
      <c r="AQ438" s="438"/>
      <c r="AR438" s="164">
        <v>0</v>
      </c>
      <c r="AS438" s="166" t="s">
        <v>1226</v>
      </c>
      <c r="AT438" s="226"/>
      <c r="AU438" s="227"/>
      <c r="AV438" s="226"/>
      <c r="AW438" s="227"/>
      <c r="AX438" s="226"/>
      <c r="AY438" s="226"/>
      <c r="AZ438" s="392">
        <v>0</v>
      </c>
      <c r="BA438" s="166" t="s">
        <v>1226</v>
      </c>
      <c r="BB438" s="341">
        <v>0</v>
      </c>
      <c r="BC438" s="227">
        <v>0</v>
      </c>
      <c r="BD438" s="392">
        <v>0</v>
      </c>
      <c r="BE438" s="166" t="s">
        <v>1226</v>
      </c>
      <c r="BF438" s="226">
        <v>0</v>
      </c>
      <c r="BG438" s="226">
        <v>0</v>
      </c>
      <c r="BH438" s="392">
        <v>0</v>
      </c>
      <c r="BI438" s="166" t="s">
        <v>1226</v>
      </c>
      <c r="BJ438" s="226">
        <v>0</v>
      </c>
      <c r="BK438" s="227">
        <v>0</v>
      </c>
      <c r="BL438" s="392">
        <v>0</v>
      </c>
      <c r="BM438" s="166" t="s">
        <v>1226</v>
      </c>
      <c r="BN438" s="392">
        <v>0</v>
      </c>
      <c r="BO438" s="166" t="s">
        <v>1226</v>
      </c>
      <c r="BP438" s="164"/>
      <c r="BQ438" s="166"/>
      <c r="BR438" s="164"/>
      <c r="BS438" s="166"/>
      <c r="BT438" s="244"/>
      <c r="BU438" s="245"/>
      <c r="BV438" s="246"/>
      <c r="BW438" s="245"/>
      <c r="BX438" s="245"/>
      <c r="BY438" s="245"/>
      <c r="BZ438" s="246"/>
      <c r="CA438" s="245"/>
      <c r="CB438" s="246"/>
      <c r="CC438" s="245"/>
      <c r="CD438" s="246"/>
      <c r="CE438" s="245"/>
      <c r="CF438" s="246"/>
      <c r="CG438" s="245"/>
      <c r="CH438" s="246"/>
      <c r="CI438" s="233"/>
      <c r="CM438" s="237">
        <f>MAX(I438:AJ438)</f>
        <v>18</v>
      </c>
    </row>
    <row r="439" spans="1:91" ht="16.5">
      <c r="A439" t="s">
        <v>2537</v>
      </c>
      <c r="B439" s="213">
        <v>10209</v>
      </c>
      <c r="D439" s="219" t="s">
        <v>868</v>
      </c>
      <c r="E439" s="213" t="s">
        <v>822</v>
      </c>
      <c r="G439" s="219" t="s">
        <v>191</v>
      </c>
      <c r="H439" s="390" t="s">
        <v>2573</v>
      </c>
      <c r="I439" s="223">
        <v>0</v>
      </c>
      <c r="J439" s="224">
        <v>0</v>
      </c>
      <c r="K439" s="222">
        <v>0</v>
      </c>
      <c r="L439" s="224">
        <v>0</v>
      </c>
      <c r="M439" s="164">
        <v>0</v>
      </c>
      <c r="N439" s="166" t="s">
        <v>1226</v>
      </c>
      <c r="O439" s="392">
        <v>0</v>
      </c>
      <c r="P439" s="166" t="s">
        <v>1226</v>
      </c>
      <c r="Q439" s="392">
        <v>0</v>
      </c>
      <c r="R439" s="164" t="s">
        <v>1226</v>
      </c>
      <c r="S439" s="392">
        <v>0</v>
      </c>
      <c r="T439" s="166" t="s">
        <v>1226</v>
      </c>
      <c r="U439" s="223">
        <v>0</v>
      </c>
      <c r="V439" s="224">
        <v>0</v>
      </c>
      <c r="W439" s="222">
        <v>0</v>
      </c>
      <c r="X439" s="224">
        <v>0</v>
      </c>
      <c r="Y439" s="10">
        <v>0</v>
      </c>
      <c r="Z439" s="10">
        <v>0</v>
      </c>
      <c r="AA439" s="181">
        <v>0</v>
      </c>
      <c r="AB439" s="185" t="s">
        <v>1226</v>
      </c>
      <c r="AC439" s="453">
        <v>0</v>
      </c>
      <c r="AD439" s="459">
        <v>0</v>
      </c>
      <c r="AE439" s="280">
        <v>0</v>
      </c>
      <c r="AF439" s="311">
        <v>8</v>
      </c>
      <c r="AG439" s="274">
        <v>0</v>
      </c>
      <c r="AH439" s="279">
        <v>8</v>
      </c>
      <c r="AI439" s="274">
        <v>0</v>
      </c>
      <c r="AJ439" s="279">
        <v>0</v>
      </c>
      <c r="AK439" s="360"/>
      <c r="AL439" s="437"/>
      <c r="AM439" s="438"/>
      <c r="AN439" s="236"/>
      <c r="AO439" s="236"/>
      <c r="AP439" s="437"/>
      <c r="AQ439" s="438"/>
      <c r="AR439" s="164">
        <v>0</v>
      </c>
      <c r="AS439" s="166" t="s">
        <v>1226</v>
      </c>
      <c r="AT439" s="226"/>
      <c r="AU439" s="227"/>
      <c r="AV439" s="226"/>
      <c r="AW439" s="227"/>
      <c r="AX439" s="226"/>
      <c r="AY439" s="226"/>
      <c r="AZ439" s="392">
        <v>0</v>
      </c>
      <c r="BA439" s="166" t="s">
        <v>1226</v>
      </c>
      <c r="BB439" s="341">
        <v>0</v>
      </c>
      <c r="BC439" s="227">
        <v>0</v>
      </c>
      <c r="BD439" s="392">
        <v>0</v>
      </c>
      <c r="BE439" s="166" t="s">
        <v>1226</v>
      </c>
      <c r="BF439" s="226">
        <v>0</v>
      </c>
      <c r="BG439" s="226">
        <v>0</v>
      </c>
      <c r="BH439" s="392">
        <v>0</v>
      </c>
      <c r="BI439" s="166" t="s">
        <v>1226</v>
      </c>
      <c r="BJ439" s="236">
        <v>0</v>
      </c>
      <c r="BK439" s="239" t="s">
        <v>1226</v>
      </c>
      <c r="BL439" s="392">
        <v>0</v>
      </c>
      <c r="BM439" s="166" t="s">
        <v>1226</v>
      </c>
      <c r="BN439" s="392">
        <v>0</v>
      </c>
      <c r="BO439" s="166" t="s">
        <v>1226</v>
      </c>
      <c r="BP439" s="164"/>
      <c r="BQ439" s="166"/>
      <c r="BR439" s="164"/>
      <c r="BS439" s="166"/>
      <c r="BT439" s="244"/>
      <c r="BU439" s="245"/>
      <c r="BV439" s="246"/>
      <c r="BW439" s="245"/>
      <c r="BX439" s="245"/>
      <c r="BY439" s="245"/>
      <c r="BZ439" s="246"/>
      <c r="CA439" s="245"/>
      <c r="CB439" s="246"/>
      <c r="CC439" s="245"/>
      <c r="CD439" s="246"/>
      <c r="CE439" s="245"/>
      <c r="CF439" s="246"/>
      <c r="CG439" s="245"/>
      <c r="CH439" s="246"/>
      <c r="CI439" s="233"/>
      <c r="CM439" s="237">
        <f>MAX(I439:AJ439)</f>
        <v>8</v>
      </c>
    </row>
    <row r="440" spans="1:91" ht="16.5">
      <c r="A440" t="s">
        <v>2537</v>
      </c>
      <c r="B440" s="213">
        <v>10209</v>
      </c>
      <c r="D440" s="219" t="s">
        <v>868</v>
      </c>
      <c r="E440" s="213" t="s">
        <v>822</v>
      </c>
      <c r="G440" s="219" t="s">
        <v>191</v>
      </c>
      <c r="H440" s="390" t="s">
        <v>2572</v>
      </c>
      <c r="I440" s="223">
        <v>0</v>
      </c>
      <c r="J440" s="224">
        <v>0</v>
      </c>
      <c r="K440" s="223">
        <v>0</v>
      </c>
      <c r="L440" s="224">
        <v>0</v>
      </c>
      <c r="M440" s="164">
        <v>0</v>
      </c>
      <c r="N440" s="166" t="s">
        <v>1226</v>
      </c>
      <c r="O440" s="392">
        <v>0</v>
      </c>
      <c r="P440" s="166" t="s">
        <v>1226</v>
      </c>
      <c r="Q440" s="392">
        <v>0</v>
      </c>
      <c r="R440" s="164" t="s">
        <v>1226</v>
      </c>
      <c r="S440" s="392">
        <v>0</v>
      </c>
      <c r="T440" s="166" t="s">
        <v>1226</v>
      </c>
      <c r="U440" s="223">
        <v>0</v>
      </c>
      <c r="V440" s="224">
        <v>0</v>
      </c>
      <c r="W440" s="222"/>
      <c r="X440" s="224"/>
      <c r="Y440" s="10">
        <v>9</v>
      </c>
      <c r="Z440" s="10">
        <v>3</v>
      </c>
      <c r="AA440" s="181">
        <f>+AC440</f>
        <v>4</v>
      </c>
      <c r="AB440" s="185">
        <f>+AD440</f>
        <v>1</v>
      </c>
      <c r="AC440" s="453">
        <v>4</v>
      </c>
      <c r="AD440" s="459">
        <v>1</v>
      </c>
      <c r="AE440" s="280"/>
      <c r="AF440" s="311"/>
      <c r="AG440" s="274"/>
      <c r="AH440" s="279"/>
      <c r="AI440" s="274"/>
      <c r="AJ440" s="279"/>
      <c r="AK440" s="360"/>
      <c r="AL440" s="437"/>
      <c r="AM440" s="438"/>
      <c r="AN440" s="236"/>
      <c r="AO440" s="236"/>
      <c r="AP440" s="437"/>
      <c r="AQ440" s="438"/>
      <c r="AR440" s="236"/>
      <c r="AS440" s="239"/>
      <c r="AT440" s="226"/>
      <c r="AU440" s="227"/>
      <c r="AV440" s="226"/>
      <c r="AW440" s="227"/>
      <c r="AX440" s="226"/>
      <c r="AY440" s="226"/>
      <c r="AZ440" s="392">
        <v>0</v>
      </c>
      <c r="BA440" s="166" t="s">
        <v>1226</v>
      </c>
      <c r="BB440" s="238">
        <v>0</v>
      </c>
      <c r="BC440" s="239" t="s">
        <v>1226</v>
      </c>
      <c r="BD440" s="392">
        <v>0</v>
      </c>
      <c r="BE440" s="166" t="s">
        <v>1226</v>
      </c>
      <c r="BF440" s="226">
        <v>0</v>
      </c>
      <c r="BG440" s="226">
        <v>0</v>
      </c>
      <c r="BH440" s="392">
        <v>0</v>
      </c>
      <c r="BI440" s="166" t="s">
        <v>1226</v>
      </c>
      <c r="BJ440" s="305">
        <v>4</v>
      </c>
      <c r="BK440" s="241">
        <v>9</v>
      </c>
      <c r="BL440" s="392">
        <v>0</v>
      </c>
      <c r="BM440" s="166" t="s">
        <v>1226</v>
      </c>
      <c r="BN440" s="392">
        <v>0</v>
      </c>
      <c r="BO440" s="166" t="s">
        <v>1226</v>
      </c>
      <c r="BP440" s="164"/>
      <c r="BQ440" s="166"/>
      <c r="BR440" s="164"/>
      <c r="BS440" s="166"/>
      <c r="BT440" s="244"/>
      <c r="BU440" s="245"/>
      <c r="BV440" s="246"/>
      <c r="BW440" s="245"/>
      <c r="BX440" s="245"/>
      <c r="BY440" s="245"/>
      <c r="BZ440" s="246"/>
      <c r="CA440" s="245"/>
      <c r="CB440" s="246"/>
      <c r="CC440" s="245"/>
      <c r="CD440" s="246"/>
      <c r="CE440" s="245"/>
      <c r="CF440" s="246"/>
      <c r="CG440" s="245"/>
      <c r="CH440" s="246"/>
      <c r="CI440" s="233"/>
      <c r="CM440" s="237"/>
    </row>
    <row r="441" spans="1:91" ht="16.5">
      <c r="A441" t="s">
        <v>2537</v>
      </c>
      <c r="B441" s="213">
        <v>10209</v>
      </c>
      <c r="D441" s="219" t="s">
        <v>868</v>
      </c>
      <c r="E441" s="213" t="s">
        <v>822</v>
      </c>
      <c r="G441" s="219" t="s">
        <v>191</v>
      </c>
      <c r="H441" s="390" t="s">
        <v>2578</v>
      </c>
      <c r="I441" s="223">
        <v>0</v>
      </c>
      <c r="J441" s="224">
        <v>0</v>
      </c>
      <c r="K441" s="223">
        <v>0</v>
      </c>
      <c r="L441" s="224">
        <v>0</v>
      </c>
      <c r="M441" s="164">
        <v>0</v>
      </c>
      <c r="N441" s="166" t="s">
        <v>1226</v>
      </c>
      <c r="O441" s="392">
        <v>0</v>
      </c>
      <c r="P441" s="166" t="s">
        <v>1226</v>
      </c>
      <c r="Q441" s="392">
        <v>0</v>
      </c>
      <c r="R441" s="164" t="s">
        <v>1226</v>
      </c>
      <c r="S441" s="392">
        <v>0</v>
      </c>
      <c r="T441" s="166" t="s">
        <v>1226</v>
      </c>
      <c r="U441" s="223">
        <v>0</v>
      </c>
      <c r="V441" s="224">
        <v>0</v>
      </c>
      <c r="W441" s="222">
        <v>0</v>
      </c>
      <c r="X441" s="224">
        <v>0</v>
      </c>
      <c r="Y441" s="10">
        <v>0</v>
      </c>
      <c r="Z441" s="4">
        <v>0</v>
      </c>
      <c r="AA441" s="185">
        <f>+AC441</f>
        <v>0</v>
      </c>
      <c r="AB441" s="185" t="s">
        <v>1226</v>
      </c>
      <c r="AC441" s="453">
        <v>0</v>
      </c>
      <c r="AD441" s="459">
        <v>0</v>
      </c>
      <c r="AE441" s="280">
        <v>0</v>
      </c>
      <c r="AF441" s="311">
        <v>0</v>
      </c>
      <c r="AG441" s="274">
        <v>0</v>
      </c>
      <c r="AH441" s="279">
        <v>0</v>
      </c>
      <c r="AI441" s="274">
        <v>0</v>
      </c>
      <c r="AJ441" s="279">
        <v>0</v>
      </c>
      <c r="AK441" s="360"/>
      <c r="AL441" s="437"/>
      <c r="AM441" s="438"/>
      <c r="AN441" s="236"/>
      <c r="AO441" s="236"/>
      <c r="AP441" s="437"/>
      <c r="AQ441" s="438"/>
      <c r="AR441" s="236"/>
      <c r="AS441" s="239"/>
      <c r="AT441" s="226"/>
      <c r="AU441" s="227"/>
      <c r="AV441" s="226"/>
      <c r="AW441" s="227"/>
      <c r="AX441" s="341"/>
      <c r="AY441" s="227"/>
      <c r="AZ441" s="392">
        <v>0</v>
      </c>
      <c r="BA441" s="166" t="s">
        <v>1226</v>
      </c>
      <c r="BB441" s="238">
        <v>0</v>
      </c>
      <c r="BC441" s="239" t="s">
        <v>1226</v>
      </c>
      <c r="BD441" s="392">
        <v>0</v>
      </c>
      <c r="BE441" s="166" t="s">
        <v>1226</v>
      </c>
      <c r="BF441" s="226">
        <v>0</v>
      </c>
      <c r="BG441" s="226">
        <v>0</v>
      </c>
      <c r="BH441" s="392">
        <v>0</v>
      </c>
      <c r="BI441" s="166" t="s">
        <v>1226</v>
      </c>
      <c r="BJ441" s="226">
        <v>1</v>
      </c>
      <c r="BK441" s="227">
        <v>0</v>
      </c>
      <c r="BL441" s="392">
        <v>0</v>
      </c>
      <c r="BM441" s="166" t="s">
        <v>1226</v>
      </c>
      <c r="BN441" s="392">
        <v>0</v>
      </c>
      <c r="BO441" s="166" t="s">
        <v>1226</v>
      </c>
      <c r="BP441" s="164"/>
      <c r="BQ441" s="166"/>
      <c r="BR441" s="164"/>
      <c r="BS441" s="166"/>
      <c r="BT441" s="244"/>
      <c r="BU441" s="245"/>
      <c r="BV441" s="246"/>
      <c r="BW441" s="245"/>
      <c r="BX441" s="245"/>
      <c r="BY441" s="245"/>
      <c r="BZ441" s="246"/>
      <c r="CA441" s="245"/>
      <c r="CB441" s="246"/>
      <c r="CC441" s="245"/>
      <c r="CD441" s="246"/>
      <c r="CE441" s="245"/>
      <c r="CF441" s="246"/>
      <c r="CG441" s="245"/>
      <c r="CH441" s="246"/>
      <c r="CI441" s="233"/>
      <c r="CM441" s="237"/>
    </row>
    <row r="442" spans="1:91" ht="16.5">
      <c r="A442" t="s">
        <v>2537</v>
      </c>
      <c r="B442" s="213">
        <v>10209</v>
      </c>
      <c r="D442" s="219" t="s">
        <v>868</v>
      </c>
      <c r="E442" s="213" t="s">
        <v>822</v>
      </c>
      <c r="G442" s="219" t="s">
        <v>191</v>
      </c>
      <c r="H442" s="390" t="s">
        <v>2579</v>
      </c>
      <c r="I442" s="223">
        <v>0</v>
      </c>
      <c r="J442" s="224">
        <v>0</v>
      </c>
      <c r="K442" s="222">
        <v>0</v>
      </c>
      <c r="L442" s="224">
        <v>0</v>
      </c>
      <c r="M442" s="392">
        <v>0</v>
      </c>
      <c r="N442" s="166" t="s">
        <v>1226</v>
      </c>
      <c r="O442" s="392">
        <v>0</v>
      </c>
      <c r="P442" s="166" t="s">
        <v>1226</v>
      </c>
      <c r="Q442" s="392">
        <v>0</v>
      </c>
      <c r="R442" s="164" t="s">
        <v>1226</v>
      </c>
      <c r="S442" s="392">
        <v>0</v>
      </c>
      <c r="T442" s="166" t="s">
        <v>1226</v>
      </c>
      <c r="U442" s="223">
        <v>1</v>
      </c>
      <c r="V442" s="224">
        <v>0</v>
      </c>
      <c r="W442" s="222">
        <v>1</v>
      </c>
      <c r="X442" s="224">
        <v>0</v>
      </c>
      <c r="Y442" s="223">
        <v>1</v>
      </c>
      <c r="Z442" s="223">
        <v>0</v>
      </c>
      <c r="AA442" s="181">
        <f>+AC442</f>
        <v>0</v>
      </c>
      <c r="AB442" s="185" t="s">
        <v>1226</v>
      </c>
      <c r="AC442" s="453">
        <v>0</v>
      </c>
      <c r="AD442" s="459">
        <v>0</v>
      </c>
      <c r="AE442" s="280">
        <v>0</v>
      </c>
      <c r="AF442" s="311">
        <v>0</v>
      </c>
      <c r="AG442" s="274">
        <v>0</v>
      </c>
      <c r="AH442" s="279">
        <v>0</v>
      </c>
      <c r="AI442" s="274">
        <v>0</v>
      </c>
      <c r="AJ442" s="279">
        <v>0</v>
      </c>
      <c r="AK442" s="360"/>
      <c r="AL442" s="437"/>
      <c r="AM442" s="438"/>
      <c r="AN442" s="236"/>
      <c r="AO442" s="236"/>
      <c r="AP442" s="437"/>
      <c r="AQ442" s="438"/>
      <c r="AR442" s="236"/>
      <c r="AS442" s="239"/>
      <c r="AT442" s="341"/>
      <c r="AU442" s="227"/>
      <c r="AV442" s="341"/>
      <c r="AW442" s="227"/>
      <c r="AX442" s="226"/>
      <c r="AY442" s="226"/>
      <c r="AZ442" s="392"/>
      <c r="BA442" s="166"/>
      <c r="BB442" s="238"/>
      <c r="BC442" s="239"/>
      <c r="BD442" s="392"/>
      <c r="BE442" s="166"/>
      <c r="BF442" s="226"/>
      <c r="BG442" s="226"/>
      <c r="BH442" s="392"/>
      <c r="BI442" s="166"/>
      <c r="BJ442" s="226"/>
      <c r="BK442" s="227"/>
      <c r="BL442" s="392"/>
      <c r="BM442" s="166"/>
      <c r="BN442" s="392"/>
      <c r="BO442" s="166"/>
      <c r="BP442" s="164"/>
      <c r="BQ442" s="166"/>
      <c r="BR442" s="164"/>
      <c r="BS442" s="166"/>
      <c r="BT442" s="244"/>
      <c r="BU442" s="245"/>
      <c r="BV442" s="246"/>
      <c r="BW442" s="245"/>
      <c r="BX442" s="245"/>
      <c r="BY442" s="245"/>
      <c r="BZ442" s="246"/>
      <c r="CA442" s="245"/>
      <c r="CB442" s="246"/>
      <c r="CC442" s="245"/>
      <c r="CD442" s="246"/>
      <c r="CE442" s="245"/>
      <c r="CF442" s="246"/>
      <c r="CG442" s="245"/>
      <c r="CH442" s="246"/>
      <c r="CI442" s="233"/>
      <c r="CM442" s="237"/>
    </row>
    <row r="443" spans="1:91" ht="16.5">
      <c r="A443" t="s">
        <v>2537</v>
      </c>
      <c r="B443" s="213">
        <v>10209</v>
      </c>
      <c r="D443" s="219" t="s">
        <v>868</v>
      </c>
      <c r="E443" s="213" t="s">
        <v>822</v>
      </c>
      <c r="G443" s="219" t="s">
        <v>191</v>
      </c>
      <c r="H443" s="390" t="s">
        <v>2580</v>
      </c>
      <c r="I443" s="223">
        <v>0</v>
      </c>
      <c r="J443" s="224">
        <v>0</v>
      </c>
      <c r="K443" s="222">
        <v>0</v>
      </c>
      <c r="L443" s="224">
        <v>0</v>
      </c>
      <c r="M443" s="392">
        <v>0</v>
      </c>
      <c r="N443" s="166" t="s">
        <v>1226</v>
      </c>
      <c r="O443" s="392">
        <v>0</v>
      </c>
      <c r="P443" s="166" t="s">
        <v>1226</v>
      </c>
      <c r="Q443" s="392">
        <v>0</v>
      </c>
      <c r="R443" s="166" t="s">
        <v>1226</v>
      </c>
      <c r="S443" s="392">
        <v>0</v>
      </c>
      <c r="T443" s="166" t="s">
        <v>1226</v>
      </c>
      <c r="U443" s="223">
        <v>0</v>
      </c>
      <c r="V443" s="224">
        <v>0</v>
      </c>
      <c r="W443" s="223">
        <v>0</v>
      </c>
      <c r="X443" s="224">
        <v>0</v>
      </c>
      <c r="Y443" s="223">
        <v>0</v>
      </c>
      <c r="Z443" s="223">
        <v>0</v>
      </c>
      <c r="AA443" s="181">
        <v>0</v>
      </c>
      <c r="AB443" s="185" t="s">
        <v>1226</v>
      </c>
      <c r="AC443" s="453">
        <v>2</v>
      </c>
      <c r="AD443" s="459">
        <v>0</v>
      </c>
      <c r="AE443" s="280">
        <v>0</v>
      </c>
      <c r="AF443" s="311">
        <v>0</v>
      </c>
      <c r="AG443" s="274">
        <v>0</v>
      </c>
      <c r="AH443" s="279">
        <v>0</v>
      </c>
      <c r="AI443" s="274">
        <v>0</v>
      </c>
      <c r="AJ443" s="279">
        <v>0</v>
      </c>
      <c r="AK443" s="360"/>
      <c r="AL443" s="437">
        <v>0</v>
      </c>
      <c r="AM443" s="438">
        <v>0</v>
      </c>
      <c r="AN443" s="164">
        <v>0</v>
      </c>
      <c r="AO443" s="164" t="s">
        <v>1226</v>
      </c>
      <c r="AP443" s="437">
        <v>0</v>
      </c>
      <c r="AQ443" s="438">
        <v>0</v>
      </c>
      <c r="AR443" s="164">
        <v>0</v>
      </c>
      <c r="AS443" s="166" t="s">
        <v>1226</v>
      </c>
      <c r="AT443" s="226">
        <v>0</v>
      </c>
      <c r="AU443" s="227">
        <v>0</v>
      </c>
      <c r="AV443" s="226">
        <v>0</v>
      </c>
      <c r="AW443" s="227">
        <v>0</v>
      </c>
      <c r="AX443" s="164">
        <f>+AZ443</f>
        <v>0</v>
      </c>
      <c r="AY443" s="166" t="s">
        <v>1226</v>
      </c>
      <c r="AZ443" s="164">
        <v>0</v>
      </c>
      <c r="BA443" s="166" t="s">
        <v>1226</v>
      </c>
      <c r="BB443" s="238">
        <v>0</v>
      </c>
      <c r="BC443" s="239" t="s">
        <v>1226</v>
      </c>
      <c r="BD443" s="392">
        <v>0</v>
      </c>
      <c r="BE443" s="166" t="s">
        <v>1226</v>
      </c>
      <c r="BF443" s="226">
        <v>0</v>
      </c>
      <c r="BG443" s="226">
        <v>0</v>
      </c>
      <c r="BH443" s="392">
        <v>0</v>
      </c>
      <c r="BI443" s="166" t="s">
        <v>1226</v>
      </c>
      <c r="BJ443" s="226">
        <v>0</v>
      </c>
      <c r="BK443" s="227">
        <v>0</v>
      </c>
      <c r="BL443" s="392">
        <f>+BJ443</f>
        <v>0</v>
      </c>
      <c r="BM443" s="166" t="s">
        <v>1226</v>
      </c>
      <c r="BN443" s="392">
        <f>+BL443</f>
        <v>0</v>
      </c>
      <c r="BO443" s="166" t="s">
        <v>1226</v>
      </c>
      <c r="BP443" s="164"/>
      <c r="BQ443" s="166"/>
      <c r="BR443" s="164">
        <f>+BN443</f>
        <v>0</v>
      </c>
      <c r="BS443" s="166" t="s">
        <v>1226</v>
      </c>
      <c r="BT443" s="244"/>
      <c r="BU443" s="245"/>
      <c r="BV443" s="246"/>
      <c r="BW443" s="245"/>
      <c r="BX443" s="245"/>
      <c r="BY443" s="245"/>
      <c r="BZ443" s="246"/>
      <c r="CA443" s="245"/>
      <c r="CB443" s="246"/>
      <c r="CC443" s="245"/>
      <c r="CD443" s="246"/>
      <c r="CE443" s="245"/>
      <c r="CF443" s="246"/>
      <c r="CG443" s="245"/>
      <c r="CH443" s="246"/>
      <c r="CI443" s="233"/>
      <c r="CM443" s="237"/>
    </row>
    <row r="444" spans="1:91" ht="16.5">
      <c r="A444" t="s">
        <v>2537</v>
      </c>
      <c r="B444" s="213">
        <v>0</v>
      </c>
      <c r="D444" s="71" t="s">
        <v>868</v>
      </c>
      <c r="E444" s="213" t="s">
        <v>871</v>
      </c>
      <c r="G444" s="219" t="s">
        <v>191</v>
      </c>
      <c r="H444" s="390" t="s">
        <v>1142</v>
      </c>
      <c r="I444" s="223">
        <v>1</v>
      </c>
      <c r="J444" s="224">
        <v>0</v>
      </c>
      <c r="K444" s="222">
        <v>0</v>
      </c>
      <c r="L444" s="224">
        <v>0</v>
      </c>
      <c r="M444" s="392">
        <v>0</v>
      </c>
      <c r="N444" s="166" t="s">
        <v>1226</v>
      </c>
      <c r="O444" s="164">
        <v>0</v>
      </c>
      <c r="P444" s="166" t="s">
        <v>1226</v>
      </c>
      <c r="Q444" s="164">
        <v>0</v>
      </c>
      <c r="R444" s="166" t="s">
        <v>1226</v>
      </c>
      <c r="S444" s="392">
        <v>0</v>
      </c>
      <c r="T444" s="166" t="s">
        <v>1226</v>
      </c>
      <c r="U444" s="222">
        <v>0</v>
      </c>
      <c r="V444" s="224">
        <v>0</v>
      </c>
      <c r="W444" s="222">
        <v>0</v>
      </c>
      <c r="X444" s="224">
        <v>0</v>
      </c>
      <c r="Y444" s="223">
        <v>0</v>
      </c>
      <c r="Z444" s="223">
        <v>0</v>
      </c>
      <c r="AA444" s="181">
        <v>0</v>
      </c>
      <c r="AB444" s="185" t="s">
        <v>1226</v>
      </c>
      <c r="AC444" s="453">
        <v>0</v>
      </c>
      <c r="AD444" s="459">
        <v>0</v>
      </c>
      <c r="AE444" s="780">
        <v>0</v>
      </c>
      <c r="AF444" s="311">
        <v>0</v>
      </c>
      <c r="AG444" s="278">
        <v>0</v>
      </c>
      <c r="AH444" s="279">
        <v>0</v>
      </c>
      <c r="AI444" s="278">
        <v>0</v>
      </c>
      <c r="AJ444" s="279">
        <v>0</v>
      </c>
      <c r="AK444" s="360"/>
      <c r="AL444" s="437">
        <v>0</v>
      </c>
      <c r="AM444" s="438">
        <v>0</v>
      </c>
      <c r="AN444" s="164">
        <v>0</v>
      </c>
      <c r="AO444" s="164" t="s">
        <v>1226</v>
      </c>
      <c r="AP444" s="437">
        <v>0</v>
      </c>
      <c r="AQ444" s="438">
        <v>0</v>
      </c>
      <c r="AR444" s="223">
        <v>0</v>
      </c>
      <c r="AS444" s="224">
        <v>0</v>
      </c>
      <c r="AT444" s="223">
        <v>0</v>
      </c>
      <c r="AU444" s="224">
        <v>0</v>
      </c>
      <c r="AV444" s="226"/>
      <c r="AW444" s="227"/>
      <c r="AX444" s="226"/>
      <c r="AY444" s="227"/>
      <c r="AZ444" s="164">
        <v>0</v>
      </c>
      <c r="BA444" s="166" t="s">
        <v>1226</v>
      </c>
      <c r="BB444" s="341">
        <v>0</v>
      </c>
      <c r="BC444" s="227">
        <v>0</v>
      </c>
      <c r="BD444" s="392">
        <v>0</v>
      </c>
      <c r="BE444" s="166" t="s">
        <v>1226</v>
      </c>
      <c r="BF444" s="341">
        <v>0</v>
      </c>
      <c r="BG444" s="227">
        <v>0</v>
      </c>
      <c r="BH444" s="392">
        <v>0</v>
      </c>
      <c r="BI444" s="166" t="s">
        <v>1226</v>
      </c>
      <c r="BJ444" s="238">
        <v>0</v>
      </c>
      <c r="BK444" s="239" t="s">
        <v>1226</v>
      </c>
      <c r="BL444" s="392">
        <f>+BJ444</f>
        <v>0</v>
      </c>
      <c r="BM444" s="166" t="s">
        <v>1226</v>
      </c>
      <c r="BN444" s="392">
        <f>+BL444</f>
        <v>0</v>
      </c>
      <c r="BO444" s="166" t="s">
        <v>1226</v>
      </c>
      <c r="BP444" s="164"/>
      <c r="BQ444" s="166"/>
      <c r="BR444" s="164"/>
      <c r="BS444" s="166"/>
      <c r="BT444" s="244"/>
      <c r="BU444" s="245"/>
      <c r="BV444" s="246"/>
      <c r="BW444" s="245"/>
      <c r="BX444" s="245"/>
      <c r="BY444" s="245"/>
      <c r="BZ444" s="246"/>
      <c r="CA444" s="245"/>
      <c r="CB444" s="246"/>
      <c r="CC444" s="245"/>
      <c r="CD444" s="246"/>
      <c r="CE444" s="245"/>
      <c r="CF444" s="246"/>
      <c r="CG444" s="245"/>
      <c r="CH444" s="246"/>
      <c r="CI444" s="233"/>
      <c r="CM444" s="237">
        <f>MAX(I444:AJ444)</f>
        <v>1</v>
      </c>
    </row>
    <row r="445" spans="1:91" ht="16.5">
      <c r="A445" t="s">
        <v>2537</v>
      </c>
      <c r="B445" s="61" t="s">
        <v>1610</v>
      </c>
      <c r="D445" s="219" t="s">
        <v>947</v>
      </c>
      <c r="E445" s="213" t="s">
        <v>819</v>
      </c>
      <c r="G445" s="219" t="s">
        <v>191</v>
      </c>
      <c r="H445" s="390" t="s">
        <v>2028</v>
      </c>
      <c r="I445" s="236">
        <v>0</v>
      </c>
      <c r="J445" s="239" t="s">
        <v>1226</v>
      </c>
      <c r="K445" s="252">
        <v>0</v>
      </c>
      <c r="L445" s="423" t="s">
        <v>1226</v>
      </c>
      <c r="M445" s="185">
        <v>0</v>
      </c>
      <c r="N445" s="426" t="s">
        <v>1226</v>
      </c>
      <c r="O445" s="381">
        <v>0</v>
      </c>
      <c r="P445" s="423" t="s">
        <v>1226</v>
      </c>
      <c r="Q445" s="274">
        <v>0</v>
      </c>
      <c r="R445" s="279">
        <v>0</v>
      </c>
      <c r="S445" s="185">
        <v>0</v>
      </c>
      <c r="T445" s="426" t="s">
        <v>1226</v>
      </c>
      <c r="U445" s="278">
        <v>4</v>
      </c>
      <c r="V445" s="279">
        <v>0</v>
      </c>
      <c r="W445" s="278">
        <v>4</v>
      </c>
      <c r="X445" s="279">
        <v>0</v>
      </c>
      <c r="Y445" s="278">
        <v>4</v>
      </c>
      <c r="Z445" s="279">
        <v>0</v>
      </c>
      <c r="AA445" s="185">
        <f>+W445</f>
        <v>4</v>
      </c>
      <c r="AB445" s="426" t="s">
        <v>1226</v>
      </c>
      <c r="AC445" s="245">
        <v>5</v>
      </c>
      <c r="AD445" s="279">
        <v>0</v>
      </c>
      <c r="AE445" s="381">
        <f>+AC445</f>
        <v>5</v>
      </c>
      <c r="AF445" s="423" t="s">
        <v>1226</v>
      </c>
      <c r="AG445" s="278">
        <v>2</v>
      </c>
      <c r="AH445" s="279">
        <v>0</v>
      </c>
      <c r="AI445" s="181">
        <f>+AG445</f>
        <v>2</v>
      </c>
      <c r="AJ445" s="426" t="s">
        <v>1226</v>
      </c>
      <c r="AK445" s="243"/>
      <c r="AL445" s="278">
        <v>1</v>
      </c>
      <c r="AM445" s="279">
        <v>0</v>
      </c>
      <c r="AN445" s="935">
        <f>+AP445</f>
        <v>7</v>
      </c>
      <c r="AO445" s="810" t="s">
        <v>1226</v>
      </c>
      <c r="AP445" s="806">
        <f>+AR445</f>
        <v>7</v>
      </c>
      <c r="AQ445" s="805" t="s">
        <v>1226</v>
      </c>
      <c r="AR445" s="694">
        <f>+AT445</f>
        <v>7</v>
      </c>
      <c r="AS445" s="690" t="s">
        <v>1226</v>
      </c>
      <c r="AT445" s="226">
        <v>7</v>
      </c>
      <c r="AU445" s="227">
        <v>0</v>
      </c>
      <c r="AV445" s="325">
        <v>7</v>
      </c>
      <c r="AW445" s="326">
        <v>0</v>
      </c>
      <c r="AX445" s="325"/>
      <c r="AY445" s="326"/>
      <c r="AZ445" s="164">
        <f>+BB445</f>
        <v>7</v>
      </c>
      <c r="BA445" s="166" t="s">
        <v>1226</v>
      </c>
      <c r="BB445" s="226">
        <v>7</v>
      </c>
      <c r="BC445" s="227">
        <v>0</v>
      </c>
      <c r="BD445" s="164">
        <f>+BF445</f>
        <v>7</v>
      </c>
      <c r="BE445" s="166" t="s">
        <v>1226</v>
      </c>
      <c r="BF445" s="325">
        <v>7</v>
      </c>
      <c r="BG445" s="326">
        <v>0</v>
      </c>
      <c r="BH445" s="238">
        <f>+BF445</f>
        <v>7</v>
      </c>
      <c r="BI445" s="239" t="s">
        <v>1226</v>
      </c>
      <c r="BJ445" s="236">
        <f>+BH445</f>
        <v>7</v>
      </c>
      <c r="BK445" s="239" t="s">
        <v>1226</v>
      </c>
      <c r="BL445" s="392">
        <f>+BJ445</f>
        <v>7</v>
      </c>
      <c r="BM445" s="166" t="s">
        <v>1226</v>
      </c>
      <c r="BN445" s="392">
        <f>+BL445</f>
        <v>7</v>
      </c>
      <c r="BO445" s="166" t="s">
        <v>1226</v>
      </c>
      <c r="BP445" s="249"/>
      <c r="BQ445" s="239"/>
      <c r="BR445" s="249"/>
      <c r="BS445" s="239"/>
      <c r="BT445" s="344">
        <v>42601</v>
      </c>
      <c r="BU445" s="314"/>
      <c r="BV445" s="315"/>
      <c r="BW445" s="314"/>
      <c r="BX445" s="314"/>
      <c r="BY445" s="314"/>
      <c r="BZ445" s="315"/>
      <c r="CA445" s="314"/>
      <c r="CB445" s="315"/>
      <c r="CC445" s="314"/>
      <c r="CD445" s="315"/>
      <c r="CE445" s="314"/>
      <c r="CF445" s="315"/>
      <c r="CG445" s="314"/>
      <c r="CH445" s="315"/>
      <c r="CI445" s="247"/>
      <c r="CJ445" s="345"/>
      <c r="CK445" s="345"/>
      <c r="CM445" s="237">
        <f>MAX(I445:AJ445)</f>
        <v>5</v>
      </c>
    </row>
    <row r="446" spans="1:91" ht="16.5">
      <c r="A446" t="s">
        <v>2538</v>
      </c>
      <c r="B446" s="213">
        <v>10112</v>
      </c>
      <c r="D446" s="71" t="s">
        <v>866</v>
      </c>
      <c r="E446" s="213" t="s">
        <v>819</v>
      </c>
      <c r="G446" s="219" t="s">
        <v>191</v>
      </c>
      <c r="H446" s="390" t="s">
        <v>2025</v>
      </c>
      <c r="I446" s="223">
        <v>0</v>
      </c>
      <c r="J446" s="224">
        <v>0</v>
      </c>
      <c r="K446" s="223">
        <v>0</v>
      </c>
      <c r="L446" s="224">
        <v>0</v>
      </c>
      <c r="M446" s="680">
        <v>0</v>
      </c>
      <c r="N446" s="410">
        <v>0</v>
      </c>
      <c r="O446" s="222">
        <v>0</v>
      </c>
      <c r="P446" s="224">
        <v>0</v>
      </c>
      <c r="Q446" s="223">
        <v>0</v>
      </c>
      <c r="R446" s="224">
        <v>0</v>
      </c>
      <c r="S446" s="223">
        <v>0</v>
      </c>
      <c r="T446" s="224">
        <v>0</v>
      </c>
      <c r="U446" s="222" t="s">
        <v>52</v>
      </c>
      <c r="V446" s="224">
        <v>0</v>
      </c>
      <c r="W446" s="222" t="s">
        <v>52</v>
      </c>
      <c r="X446" s="224">
        <v>0</v>
      </c>
      <c r="Y446" s="222" t="s">
        <v>52</v>
      </c>
      <c r="Z446" s="224">
        <v>0</v>
      </c>
      <c r="AA446" s="185">
        <v>0</v>
      </c>
      <c r="AB446" s="426" t="s">
        <v>1226</v>
      </c>
      <c r="AC446" s="274">
        <v>0</v>
      </c>
      <c r="AD446" s="279">
        <v>0</v>
      </c>
      <c r="AE446" s="278">
        <v>0</v>
      </c>
      <c r="AF446" s="279">
        <v>0</v>
      </c>
      <c r="AG446" s="278">
        <v>6</v>
      </c>
      <c r="AH446" s="279">
        <v>0</v>
      </c>
      <c r="AI446" s="278">
        <v>3</v>
      </c>
      <c r="AJ446" s="279">
        <v>0</v>
      </c>
      <c r="AK446" s="243"/>
      <c r="AL446" s="222">
        <v>8</v>
      </c>
      <c r="AM446" s="224">
        <v>0</v>
      </c>
      <c r="AN446" s="181">
        <f>+AP446</f>
        <v>1</v>
      </c>
      <c r="AO446" s="185" t="s">
        <v>1226</v>
      </c>
      <c r="AP446" s="453">
        <v>1</v>
      </c>
      <c r="AQ446" s="459">
        <v>0</v>
      </c>
      <c r="AR446" s="181">
        <f>+AT446</f>
        <v>0</v>
      </c>
      <c r="AS446" s="426" t="s">
        <v>1226</v>
      </c>
      <c r="AT446" s="815">
        <v>0</v>
      </c>
      <c r="AU446" s="246">
        <v>0</v>
      </c>
      <c r="AV446" s="226">
        <v>1</v>
      </c>
      <c r="AW446" s="227">
        <v>0</v>
      </c>
      <c r="AX446" s="164">
        <f>+AV446</f>
        <v>1</v>
      </c>
      <c r="AY446" s="239" t="s">
        <v>1226</v>
      </c>
      <c r="AZ446" s="164">
        <f>+BB446</f>
        <v>0</v>
      </c>
      <c r="BA446" s="166" t="s">
        <v>1226</v>
      </c>
      <c r="BB446" s="226">
        <v>0</v>
      </c>
      <c r="BC446" s="227">
        <v>0</v>
      </c>
      <c r="BD446" s="164">
        <f>+BF446</f>
        <v>0</v>
      </c>
      <c r="BE446" s="166" t="s">
        <v>1226</v>
      </c>
      <c r="BF446" s="226">
        <v>0</v>
      </c>
      <c r="BG446" s="227">
        <v>0</v>
      </c>
      <c r="BH446" s="392">
        <f>+BF446</f>
        <v>0</v>
      </c>
      <c r="BI446" s="166" t="s">
        <v>1226</v>
      </c>
      <c r="BJ446" s="226">
        <v>1</v>
      </c>
      <c r="BK446" s="227">
        <v>0</v>
      </c>
      <c r="BL446" s="392">
        <v>0</v>
      </c>
      <c r="BM446" s="166" t="s">
        <v>1226</v>
      </c>
      <c r="BN446" s="392">
        <v>0</v>
      </c>
      <c r="BO446" s="166" t="s">
        <v>1226</v>
      </c>
      <c r="BP446" s="164"/>
      <c r="BQ446" s="166"/>
      <c r="BR446" s="164"/>
      <c r="BS446" s="166"/>
      <c r="BT446" s="244"/>
      <c r="BU446" s="245"/>
      <c r="BV446" s="246"/>
      <c r="BW446" s="245"/>
      <c r="BX446" s="245"/>
      <c r="BY446" s="245"/>
      <c r="BZ446" s="246"/>
      <c r="CA446" s="245"/>
      <c r="CB446" s="246"/>
      <c r="CC446" s="245">
        <v>2</v>
      </c>
      <c r="CD446" s="246">
        <v>0</v>
      </c>
      <c r="CE446" s="245"/>
      <c r="CF446" s="246"/>
      <c r="CG446" s="245"/>
      <c r="CH446" s="246"/>
      <c r="CI446" s="247" t="s">
        <v>156</v>
      </c>
      <c r="CJ446" s="234" t="s">
        <v>463</v>
      </c>
      <c r="CM446" s="237">
        <f>MAX(I446:AJ446)</f>
        <v>6</v>
      </c>
    </row>
    <row r="447" spans="1:91" ht="16.5">
      <c r="A447" t="s">
        <v>2538</v>
      </c>
      <c r="B447" s="51">
        <v>0</v>
      </c>
      <c r="D447" s="71" t="s">
        <v>866</v>
      </c>
      <c r="E447" s="51" t="s">
        <v>821</v>
      </c>
      <c r="F447" s="51"/>
      <c r="G447" s="403" t="s">
        <v>866</v>
      </c>
      <c r="H447" s="390" t="s">
        <v>2681</v>
      </c>
      <c r="I447" s="271">
        <v>0</v>
      </c>
      <c r="J447" s="267">
        <v>1</v>
      </c>
      <c r="K447" s="271">
        <v>0</v>
      </c>
      <c r="L447" s="267">
        <v>1</v>
      </c>
      <c r="M447" s="392">
        <v>0</v>
      </c>
      <c r="N447" s="166" t="s">
        <v>1226</v>
      </c>
      <c r="O447" s="392">
        <v>0</v>
      </c>
      <c r="P447" s="166" t="s">
        <v>1226</v>
      </c>
      <c r="Q447" s="392">
        <v>0</v>
      </c>
      <c r="R447" s="166" t="s">
        <v>1226</v>
      </c>
      <c r="S447" s="392">
        <v>0</v>
      </c>
      <c r="T447" s="166" t="s">
        <v>1226</v>
      </c>
      <c r="U447" s="223">
        <v>0</v>
      </c>
      <c r="V447" s="224">
        <v>0</v>
      </c>
      <c r="W447" s="222">
        <v>0</v>
      </c>
      <c r="X447" s="224">
        <v>1</v>
      </c>
      <c r="Y447" s="223">
        <v>0</v>
      </c>
      <c r="Z447" s="224">
        <v>1</v>
      </c>
      <c r="AA447" s="185" t="s">
        <v>1226</v>
      </c>
      <c r="AB447" s="426">
        <f>+Z447</f>
        <v>1</v>
      </c>
      <c r="AC447" s="271">
        <v>0</v>
      </c>
      <c r="AD447" s="267">
        <v>1</v>
      </c>
      <c r="AE447" s="274">
        <v>1</v>
      </c>
      <c r="AF447" s="279">
        <v>0</v>
      </c>
      <c r="AG447" s="278">
        <v>1</v>
      </c>
      <c r="AH447" s="279">
        <v>0</v>
      </c>
      <c r="AI447" s="274">
        <v>1</v>
      </c>
      <c r="AJ447" s="279">
        <v>0</v>
      </c>
      <c r="AK447" s="243"/>
      <c r="AL447" s="222"/>
      <c r="AM447" s="224"/>
      <c r="AN447" s="181"/>
      <c r="AO447" s="185"/>
      <c r="AP447" s="453"/>
      <c r="AQ447" s="459"/>
      <c r="AR447" s="185"/>
      <c r="AS447" s="426"/>
      <c r="AT447" s="245"/>
      <c r="AU447" s="246"/>
      <c r="AV447" s="226"/>
      <c r="AW447" s="227"/>
      <c r="AX447" s="164"/>
      <c r="AY447" s="239"/>
      <c r="AZ447" s="164"/>
      <c r="BA447" s="166"/>
      <c r="BB447" s="226"/>
      <c r="BC447" s="227"/>
      <c r="BD447" s="164"/>
      <c r="BE447" s="166"/>
      <c r="BF447" s="226"/>
      <c r="BG447" s="227"/>
      <c r="BH447" s="392"/>
      <c r="BI447" s="166"/>
      <c r="BJ447" s="226"/>
      <c r="BK447" s="227"/>
      <c r="BL447" s="392"/>
      <c r="BM447" s="166"/>
      <c r="BN447" s="392"/>
      <c r="BO447" s="166"/>
      <c r="BP447" s="164"/>
      <c r="BQ447" s="166"/>
      <c r="BR447" s="164"/>
      <c r="BS447" s="166"/>
      <c r="BT447" s="244"/>
      <c r="BU447" s="245"/>
      <c r="BV447" s="246"/>
      <c r="BW447" s="245"/>
      <c r="BX447" s="245"/>
      <c r="BY447" s="245"/>
      <c r="BZ447" s="246"/>
      <c r="CA447" s="245"/>
      <c r="CB447" s="246"/>
      <c r="CC447" s="245"/>
      <c r="CD447" s="246"/>
      <c r="CE447" s="245"/>
      <c r="CF447" s="246"/>
      <c r="CG447" s="245"/>
      <c r="CH447" s="246"/>
      <c r="CI447" s="247"/>
      <c r="CM447" s="237"/>
    </row>
    <row r="448" spans="1:91" ht="16.5">
      <c r="A448" t="s">
        <v>2538</v>
      </c>
      <c r="B448" s="213">
        <v>0</v>
      </c>
      <c r="D448" s="213" t="s">
        <v>866</v>
      </c>
      <c r="E448" s="213" t="s">
        <v>819</v>
      </c>
      <c r="G448" s="213" t="s">
        <v>866</v>
      </c>
      <c r="H448" s="390" t="s">
        <v>2030</v>
      </c>
      <c r="I448" s="223">
        <v>4</v>
      </c>
      <c r="J448" s="224">
        <v>1</v>
      </c>
      <c r="K448" s="252">
        <v>0</v>
      </c>
      <c r="L448" s="423" t="s">
        <v>1226</v>
      </c>
      <c r="M448" s="185">
        <v>0</v>
      </c>
      <c r="N448" s="426" t="s">
        <v>1226</v>
      </c>
      <c r="O448" s="278">
        <v>0</v>
      </c>
      <c r="P448" s="279">
        <v>0</v>
      </c>
      <c r="Q448" s="274">
        <v>0</v>
      </c>
      <c r="R448" s="279">
        <v>0</v>
      </c>
      <c r="S448" s="185">
        <v>0</v>
      </c>
      <c r="T448" s="426" t="s">
        <v>1226</v>
      </c>
      <c r="U448" s="252">
        <v>0</v>
      </c>
      <c r="V448" s="423" t="s">
        <v>1226</v>
      </c>
      <c r="W448" s="381">
        <v>0</v>
      </c>
      <c r="X448" s="423" t="s">
        <v>1226</v>
      </c>
      <c r="Y448" s="252">
        <v>0</v>
      </c>
      <c r="Z448" s="423" t="s">
        <v>1226</v>
      </c>
      <c r="AA448" s="274">
        <v>0</v>
      </c>
      <c r="AB448" s="311">
        <v>0</v>
      </c>
      <c r="AC448" s="274">
        <v>0</v>
      </c>
      <c r="AD448" s="311">
        <v>0</v>
      </c>
      <c r="AE448" s="274">
        <v>0</v>
      </c>
      <c r="AF448" s="311">
        <v>0</v>
      </c>
      <c r="AG448" s="278">
        <v>0</v>
      </c>
      <c r="AH448" s="279">
        <v>0</v>
      </c>
      <c r="AI448" s="185">
        <f t="shared" ref="AI448:AI453" si="167">+AG448</f>
        <v>0</v>
      </c>
      <c r="AJ448" s="426" t="s">
        <v>1226</v>
      </c>
      <c r="AK448" s="243"/>
      <c r="AL448" s="278">
        <v>0</v>
      </c>
      <c r="AM448" s="423" t="s">
        <v>1226</v>
      </c>
      <c r="AN448" s="181">
        <v>0</v>
      </c>
      <c r="AO448" s="185" t="s">
        <v>1226</v>
      </c>
      <c r="AP448" s="491">
        <v>0</v>
      </c>
      <c r="AQ448" s="492" t="s">
        <v>1226</v>
      </c>
      <c r="AR448" s="185">
        <v>0</v>
      </c>
      <c r="AS448" s="426" t="s">
        <v>1226</v>
      </c>
      <c r="AT448" s="226">
        <v>0</v>
      </c>
      <c r="AU448" s="227">
        <v>0</v>
      </c>
      <c r="AV448" s="226">
        <v>0</v>
      </c>
      <c r="AW448" s="227">
        <v>0</v>
      </c>
      <c r="AX448" s="226"/>
      <c r="AY448" s="227"/>
      <c r="AZ448" s="164">
        <v>0</v>
      </c>
      <c r="BA448" s="166" t="s">
        <v>1226</v>
      </c>
      <c r="BB448" s="164">
        <v>0</v>
      </c>
      <c r="BC448" s="166" t="s">
        <v>1226</v>
      </c>
      <c r="BD448" s="164">
        <v>0</v>
      </c>
      <c r="BE448" s="166" t="s">
        <v>1226</v>
      </c>
      <c r="BF448" s="236">
        <v>0</v>
      </c>
      <c r="BG448" s="239" t="s">
        <v>1226</v>
      </c>
      <c r="BH448" s="238">
        <v>0</v>
      </c>
      <c r="BI448" s="239" t="s">
        <v>1226</v>
      </c>
      <c r="BJ448" s="236">
        <v>0</v>
      </c>
      <c r="BK448" s="239" t="s">
        <v>1226</v>
      </c>
      <c r="BL448" s="392">
        <v>0</v>
      </c>
      <c r="BM448" s="166" t="s">
        <v>1226</v>
      </c>
      <c r="BN448" s="392">
        <v>0</v>
      </c>
      <c r="BO448" s="166" t="s">
        <v>1226</v>
      </c>
      <c r="BP448" s="249"/>
      <c r="BQ448" s="239"/>
      <c r="BR448" s="249"/>
      <c r="BS448" s="239"/>
      <c r="BT448" s="262"/>
      <c r="BU448" s="245"/>
      <c r="BV448" s="246"/>
      <c r="BW448" s="245"/>
      <c r="BX448" s="245"/>
      <c r="BY448" s="245"/>
      <c r="BZ448" s="246"/>
      <c r="CA448" s="245"/>
      <c r="CB448" s="246"/>
      <c r="CC448" s="245"/>
      <c r="CD448" s="246"/>
      <c r="CE448" s="245"/>
      <c r="CF448" s="246"/>
      <c r="CG448" s="245"/>
      <c r="CH448" s="246"/>
      <c r="CI448" s="233" t="s">
        <v>41</v>
      </c>
      <c r="CM448" s="237">
        <f>MAX(I448:AJ448)</f>
        <v>4</v>
      </c>
    </row>
    <row r="449" spans="1:91" ht="16.5">
      <c r="A449" t="s">
        <v>2538</v>
      </c>
      <c r="B449" s="61" t="s">
        <v>1592</v>
      </c>
      <c r="D449" s="213" t="s">
        <v>866</v>
      </c>
      <c r="E449" s="213" t="s">
        <v>819</v>
      </c>
      <c r="G449" s="213" t="s">
        <v>866</v>
      </c>
      <c r="H449" s="390" t="s">
        <v>40</v>
      </c>
      <c r="I449" s="223">
        <v>1</v>
      </c>
      <c r="J449" s="224">
        <v>1</v>
      </c>
      <c r="K449" s="252">
        <v>0</v>
      </c>
      <c r="L449" s="423" t="s">
        <v>1226</v>
      </c>
      <c r="M449" s="185">
        <v>0</v>
      </c>
      <c r="N449" s="426" t="s">
        <v>1226</v>
      </c>
      <c r="O449" s="278">
        <v>0</v>
      </c>
      <c r="P449" s="279">
        <v>1</v>
      </c>
      <c r="Q449" s="274">
        <v>0</v>
      </c>
      <c r="R449" s="279">
        <v>0</v>
      </c>
      <c r="S449" s="185">
        <v>0</v>
      </c>
      <c r="T449" s="426" t="s">
        <v>1226</v>
      </c>
      <c r="U449" s="381">
        <v>0</v>
      </c>
      <c r="V449" s="423" t="s">
        <v>1226</v>
      </c>
      <c r="W449" s="381">
        <v>0</v>
      </c>
      <c r="X449" s="423" t="s">
        <v>1226</v>
      </c>
      <c r="Y449" s="381">
        <v>0</v>
      </c>
      <c r="Z449" s="423" t="s">
        <v>1226</v>
      </c>
      <c r="AA449" s="274">
        <v>0</v>
      </c>
      <c r="AB449" s="311">
        <v>0</v>
      </c>
      <c r="AC449" s="274">
        <v>0</v>
      </c>
      <c r="AD449" s="311">
        <v>0</v>
      </c>
      <c r="AE449" s="278">
        <v>0</v>
      </c>
      <c r="AF449" s="311">
        <v>0</v>
      </c>
      <c r="AG449" s="278">
        <v>0</v>
      </c>
      <c r="AH449" s="279">
        <v>0</v>
      </c>
      <c r="AI449" s="181">
        <f t="shared" si="167"/>
        <v>0</v>
      </c>
      <c r="AJ449" s="426" t="s">
        <v>1226</v>
      </c>
      <c r="AK449" s="243"/>
      <c r="AL449" s="278">
        <v>0</v>
      </c>
      <c r="AM449" s="423" t="s">
        <v>1226</v>
      </c>
      <c r="AN449" s="181">
        <v>0</v>
      </c>
      <c r="AO449" s="185" t="s">
        <v>1226</v>
      </c>
      <c r="AP449" s="491">
        <v>0</v>
      </c>
      <c r="AQ449" s="492" t="s">
        <v>1226</v>
      </c>
      <c r="AR449" s="797"/>
      <c r="AS449" s="426" t="s">
        <v>1226</v>
      </c>
      <c r="AT449" s="341">
        <v>0</v>
      </c>
      <c r="AU449" s="227">
        <v>0</v>
      </c>
      <c r="AV449" s="226">
        <v>0</v>
      </c>
      <c r="AW449" s="227">
        <v>0</v>
      </c>
      <c r="AX449" s="226"/>
      <c r="AY449" s="227"/>
      <c r="AZ449" s="164">
        <v>0</v>
      </c>
      <c r="BA449" s="166" t="s">
        <v>1226</v>
      </c>
      <c r="BB449" s="164">
        <v>0</v>
      </c>
      <c r="BC449" s="166" t="s">
        <v>1226</v>
      </c>
      <c r="BD449" s="164">
        <v>0</v>
      </c>
      <c r="BE449" s="166" t="s">
        <v>1226</v>
      </c>
      <c r="BF449" s="236">
        <v>0</v>
      </c>
      <c r="BG449" s="239" t="s">
        <v>1226</v>
      </c>
      <c r="BH449" s="236">
        <v>0</v>
      </c>
      <c r="BI449" s="239" t="s">
        <v>1226</v>
      </c>
      <c r="BJ449" s="238">
        <v>0</v>
      </c>
      <c r="BK449" s="239" t="s">
        <v>1226</v>
      </c>
      <c r="BL449" s="392">
        <v>0</v>
      </c>
      <c r="BM449" s="166" t="s">
        <v>1226</v>
      </c>
      <c r="BN449" s="392">
        <v>0</v>
      </c>
      <c r="BO449" s="166" t="s">
        <v>1226</v>
      </c>
      <c r="BP449" s="249"/>
      <c r="BQ449" s="239"/>
      <c r="BR449" s="249"/>
      <c r="BS449" s="239"/>
      <c r="BT449" s="262"/>
      <c r="BU449" s="245"/>
      <c r="BV449" s="246"/>
      <c r="BW449" s="245"/>
      <c r="BX449" s="245"/>
      <c r="BY449" s="245"/>
      <c r="BZ449" s="246"/>
      <c r="CA449" s="245"/>
      <c r="CB449" s="246"/>
      <c r="CC449" s="245"/>
      <c r="CD449" s="246"/>
      <c r="CE449" s="245"/>
      <c r="CF449" s="246"/>
      <c r="CG449" s="245"/>
      <c r="CH449" s="246"/>
      <c r="CI449" s="233" t="s">
        <v>41</v>
      </c>
      <c r="CM449" s="237">
        <f>MAX(I449:AJ449)</f>
        <v>1</v>
      </c>
    </row>
    <row r="450" spans="1:91" ht="16.5">
      <c r="A450" t="s">
        <v>2538</v>
      </c>
      <c r="B450" s="213">
        <v>0</v>
      </c>
      <c r="D450" s="213" t="s">
        <v>866</v>
      </c>
      <c r="E450" s="213" t="s">
        <v>821</v>
      </c>
      <c r="G450" s="213" t="s">
        <v>892</v>
      </c>
      <c r="H450" s="390" t="s">
        <v>2124</v>
      </c>
      <c r="I450" s="10">
        <v>0</v>
      </c>
      <c r="J450" s="225">
        <v>0</v>
      </c>
      <c r="K450" s="252">
        <v>0</v>
      </c>
      <c r="L450" s="423" t="s">
        <v>1226</v>
      </c>
      <c r="M450" s="185">
        <v>0</v>
      </c>
      <c r="N450" s="426" t="s">
        <v>1226</v>
      </c>
      <c r="O450" s="278">
        <v>0</v>
      </c>
      <c r="P450" s="807">
        <v>0</v>
      </c>
      <c r="Q450" s="274">
        <v>0</v>
      </c>
      <c r="R450" s="279">
        <v>0</v>
      </c>
      <c r="S450" s="185">
        <v>0</v>
      </c>
      <c r="T450" s="426" t="s">
        <v>1226</v>
      </c>
      <c r="U450" s="181">
        <v>0</v>
      </c>
      <c r="V450" s="426" t="s">
        <v>1226</v>
      </c>
      <c r="W450" s="181">
        <v>0</v>
      </c>
      <c r="X450" s="426" t="s">
        <v>1226</v>
      </c>
      <c r="Y450" s="181">
        <v>0</v>
      </c>
      <c r="Z450" s="426" t="s">
        <v>1226</v>
      </c>
      <c r="AA450" s="274">
        <v>0</v>
      </c>
      <c r="AB450" s="311">
        <v>0</v>
      </c>
      <c r="AC450" s="274">
        <v>0</v>
      </c>
      <c r="AD450" s="311">
        <v>0</v>
      </c>
      <c r="AE450" s="381">
        <v>1</v>
      </c>
      <c r="AF450" s="423" t="s">
        <v>1226</v>
      </c>
      <c r="AG450" s="278">
        <v>1</v>
      </c>
      <c r="AH450" s="279">
        <v>0</v>
      </c>
      <c r="AI450" s="181">
        <f t="shared" si="167"/>
        <v>1</v>
      </c>
      <c r="AJ450" s="426" t="s">
        <v>1226</v>
      </c>
      <c r="AK450" s="243"/>
      <c r="AL450" s="278">
        <v>0</v>
      </c>
      <c r="AM450" s="279">
        <v>0</v>
      </c>
      <c r="AN450" s="181">
        <v>0</v>
      </c>
      <c r="AO450" s="185" t="s">
        <v>1226</v>
      </c>
      <c r="AP450" s="491">
        <v>0</v>
      </c>
      <c r="AQ450" s="492" t="s">
        <v>1226</v>
      </c>
      <c r="AR450" s="181">
        <v>0</v>
      </c>
      <c r="AS450" s="426" t="s">
        <v>1226</v>
      </c>
      <c r="AT450" s="341">
        <v>0</v>
      </c>
      <c r="AU450" s="227">
        <v>0</v>
      </c>
      <c r="AV450" s="226">
        <v>0</v>
      </c>
      <c r="AW450" s="227">
        <v>0</v>
      </c>
      <c r="AX450" s="226"/>
      <c r="AY450" s="227"/>
      <c r="AZ450" s="164">
        <v>0</v>
      </c>
      <c r="BA450" s="166" t="s">
        <v>1226</v>
      </c>
      <c r="BB450" s="164">
        <v>0</v>
      </c>
      <c r="BC450" s="166" t="s">
        <v>1226</v>
      </c>
      <c r="BD450" s="164">
        <v>0</v>
      </c>
      <c r="BE450" s="166" t="s">
        <v>1226</v>
      </c>
      <c r="BF450" s="236">
        <v>0</v>
      </c>
      <c r="BG450" s="239" t="s">
        <v>1226</v>
      </c>
      <c r="BH450" s="236">
        <v>0</v>
      </c>
      <c r="BI450" s="239" t="s">
        <v>1226</v>
      </c>
      <c r="BJ450" s="238">
        <v>0</v>
      </c>
      <c r="BK450" s="239" t="s">
        <v>1226</v>
      </c>
      <c r="BL450" s="392">
        <v>0</v>
      </c>
      <c r="BM450" s="166" t="s">
        <v>1226</v>
      </c>
      <c r="BN450" s="392">
        <v>0</v>
      </c>
      <c r="BO450" s="166" t="s">
        <v>1226</v>
      </c>
      <c r="BP450" s="249"/>
      <c r="BQ450" s="239"/>
      <c r="BR450" s="249"/>
      <c r="BS450" s="239"/>
      <c r="BT450" s="322"/>
      <c r="BU450" s="231"/>
      <c r="BV450" s="232"/>
      <c r="BW450" s="231"/>
      <c r="BX450" s="231"/>
      <c r="BY450" s="231"/>
      <c r="BZ450" s="232"/>
      <c r="CA450" s="231"/>
      <c r="CB450" s="232"/>
      <c r="CC450" s="231"/>
      <c r="CD450" s="232"/>
      <c r="CE450" s="231"/>
      <c r="CF450" s="232"/>
      <c r="CG450" s="231"/>
      <c r="CH450" s="232"/>
      <c r="CI450" s="323" t="s">
        <v>501</v>
      </c>
    </row>
    <row r="451" spans="1:91" ht="16.5">
      <c r="A451" t="s">
        <v>2538</v>
      </c>
      <c r="B451" s="213">
        <v>10199</v>
      </c>
      <c r="D451" s="213" t="s">
        <v>866</v>
      </c>
      <c r="E451" s="213" t="s">
        <v>819</v>
      </c>
      <c r="G451" s="213" t="s">
        <v>866</v>
      </c>
      <c r="H451" s="390" t="s">
        <v>2031</v>
      </c>
      <c r="I451" s="223">
        <v>2</v>
      </c>
      <c r="J451" s="224">
        <v>2</v>
      </c>
      <c r="K451" s="278">
        <v>4</v>
      </c>
      <c r="L451" s="279">
        <v>1</v>
      </c>
      <c r="M451" s="185">
        <f>+K451</f>
        <v>4</v>
      </c>
      <c r="N451" s="426">
        <f>+L451</f>
        <v>1</v>
      </c>
      <c r="O451" s="278">
        <v>2</v>
      </c>
      <c r="P451" s="279">
        <v>0</v>
      </c>
      <c r="Q451" s="278">
        <v>2</v>
      </c>
      <c r="R451" s="274">
        <v>3</v>
      </c>
      <c r="S451" s="181">
        <f>+Q451</f>
        <v>2</v>
      </c>
      <c r="T451" s="426">
        <f>+R451</f>
        <v>3</v>
      </c>
      <c r="U451" s="185">
        <f>+S451</f>
        <v>2</v>
      </c>
      <c r="V451" s="426">
        <f>+T451</f>
        <v>3</v>
      </c>
      <c r="W451" s="185">
        <f t="shared" ref="W451:Z451" si="168">+Y451</f>
        <v>4</v>
      </c>
      <c r="X451" s="426">
        <f t="shared" si="168"/>
        <v>1</v>
      </c>
      <c r="Y451" s="185">
        <f t="shared" si="168"/>
        <v>4</v>
      </c>
      <c r="Z451" s="426">
        <f t="shared" si="168"/>
        <v>1</v>
      </c>
      <c r="AA451" s="223">
        <v>4</v>
      </c>
      <c r="AB451" s="223">
        <v>1</v>
      </c>
      <c r="AC451" s="453">
        <v>4</v>
      </c>
      <c r="AD451" s="470">
        <v>1</v>
      </c>
      <c r="AE451" s="252">
        <f>+AC451</f>
        <v>4</v>
      </c>
      <c r="AF451" s="425">
        <f>+AD451</f>
        <v>1</v>
      </c>
      <c r="AG451" s="274">
        <v>0</v>
      </c>
      <c r="AH451" s="274">
        <v>0</v>
      </c>
      <c r="AI451" s="181">
        <f t="shared" si="167"/>
        <v>0</v>
      </c>
      <c r="AJ451" s="426" t="s">
        <v>1226</v>
      </c>
      <c r="AK451" s="360"/>
      <c r="AL451" s="453">
        <v>3</v>
      </c>
      <c r="AM451" s="459">
        <v>0</v>
      </c>
      <c r="AN451" s="185">
        <v>0</v>
      </c>
      <c r="AO451" s="185" t="s">
        <v>1226</v>
      </c>
      <c r="AP451" s="491">
        <v>0</v>
      </c>
      <c r="AQ451" s="492" t="s">
        <v>1226</v>
      </c>
      <c r="AR451" s="185">
        <v>0</v>
      </c>
      <c r="AS451" s="426" t="s">
        <v>1226</v>
      </c>
      <c r="AT451" s="226">
        <v>0</v>
      </c>
      <c r="AU451" s="227">
        <v>0</v>
      </c>
      <c r="AV451" s="226">
        <v>0</v>
      </c>
      <c r="AW451" s="227">
        <v>0</v>
      </c>
      <c r="AX451" s="226"/>
      <c r="AY451" s="227"/>
      <c r="AZ451" s="164">
        <v>0</v>
      </c>
      <c r="BA451" s="166" t="s">
        <v>1226</v>
      </c>
      <c r="BB451" s="392">
        <v>0</v>
      </c>
      <c r="BC451" s="166" t="s">
        <v>1226</v>
      </c>
      <c r="BD451" s="392">
        <v>0</v>
      </c>
      <c r="BE451" s="166" t="s">
        <v>1226</v>
      </c>
      <c r="BF451" s="236">
        <v>0</v>
      </c>
      <c r="BG451" s="249" t="s">
        <v>1226</v>
      </c>
      <c r="BH451" s="238">
        <v>0</v>
      </c>
      <c r="BI451" s="239" t="s">
        <v>1226</v>
      </c>
      <c r="BJ451" s="236">
        <v>0</v>
      </c>
      <c r="BK451" s="239" t="s">
        <v>1226</v>
      </c>
      <c r="BL451" s="392">
        <v>0</v>
      </c>
      <c r="BM451" s="166" t="s">
        <v>1226</v>
      </c>
      <c r="BN451" s="392">
        <v>0</v>
      </c>
      <c r="BO451" s="166" t="s">
        <v>1226</v>
      </c>
      <c r="BP451" s="249"/>
      <c r="BQ451" s="239"/>
      <c r="BR451" s="249"/>
      <c r="BS451" s="239"/>
      <c r="BT451" s="262"/>
      <c r="BU451" s="245"/>
      <c r="BV451" s="246"/>
      <c r="BW451" s="245"/>
      <c r="BX451" s="245"/>
      <c r="BY451" s="245"/>
      <c r="BZ451" s="246"/>
      <c r="CA451" s="245"/>
      <c r="CB451" s="246"/>
      <c r="CC451" s="245"/>
      <c r="CD451" s="246"/>
      <c r="CE451" s="245"/>
      <c r="CF451" s="246"/>
      <c r="CG451" s="245"/>
      <c r="CH451" s="246"/>
      <c r="CI451" s="247" t="s">
        <v>371</v>
      </c>
      <c r="CJ451" s="235" t="s">
        <v>474</v>
      </c>
      <c r="CK451" s="235"/>
      <c r="CM451" s="237">
        <f>MAX(I451:AJ451)</f>
        <v>4</v>
      </c>
    </row>
    <row r="452" spans="1:91" ht="16.5">
      <c r="A452" t="s">
        <v>2538</v>
      </c>
      <c r="B452" s="213">
        <v>10116</v>
      </c>
      <c r="D452" s="213" t="s">
        <v>866</v>
      </c>
      <c r="E452" s="213" t="s">
        <v>819</v>
      </c>
      <c r="G452" s="213" t="s">
        <v>866</v>
      </c>
      <c r="H452" s="390" t="s">
        <v>2032</v>
      </c>
      <c r="I452" s="223">
        <v>0</v>
      </c>
      <c r="J452" s="259">
        <v>0</v>
      </c>
      <c r="K452" s="274">
        <v>0</v>
      </c>
      <c r="L452" s="311">
        <v>0</v>
      </c>
      <c r="M452" s="185">
        <v>0</v>
      </c>
      <c r="N452" s="426" t="s">
        <v>1226</v>
      </c>
      <c r="O452" s="278">
        <v>0</v>
      </c>
      <c r="P452" s="279">
        <v>0</v>
      </c>
      <c r="Q452" s="278">
        <v>0</v>
      </c>
      <c r="R452" s="279">
        <v>0</v>
      </c>
      <c r="S452" s="185">
        <f>+U452</f>
        <v>3</v>
      </c>
      <c r="T452" s="426" t="s">
        <v>1226</v>
      </c>
      <c r="U452" s="185">
        <f>+W452</f>
        <v>3</v>
      </c>
      <c r="V452" s="426" t="s">
        <v>1226</v>
      </c>
      <c r="W452" s="181">
        <f>+Y452</f>
        <v>3</v>
      </c>
      <c r="X452" s="426" t="s">
        <v>1226</v>
      </c>
      <c r="Y452" s="185">
        <f>+AA452</f>
        <v>3</v>
      </c>
      <c r="Z452" s="426" t="s">
        <v>1226</v>
      </c>
      <c r="AA452" s="223">
        <v>3</v>
      </c>
      <c r="AB452" s="223">
        <v>0</v>
      </c>
      <c r="AC452" s="453">
        <v>3</v>
      </c>
      <c r="AD452" s="470">
        <v>0</v>
      </c>
      <c r="AE452" s="185">
        <f>+AC452</f>
        <v>3</v>
      </c>
      <c r="AF452" s="423" t="s">
        <v>1226</v>
      </c>
      <c r="AG452" s="185">
        <f>+AE452</f>
        <v>3</v>
      </c>
      <c r="AH452" s="423" t="s">
        <v>1226</v>
      </c>
      <c r="AI452" s="185">
        <f t="shared" si="167"/>
        <v>3</v>
      </c>
      <c r="AJ452" s="426" t="s">
        <v>1226</v>
      </c>
      <c r="AK452" s="360"/>
      <c r="AL452" s="453">
        <v>5</v>
      </c>
      <c r="AM452" s="459">
        <v>0</v>
      </c>
      <c r="AN452" s="185">
        <f>+AL452</f>
        <v>5</v>
      </c>
      <c r="AO452" s="185" t="s">
        <v>1226</v>
      </c>
      <c r="AP452" s="453">
        <v>5</v>
      </c>
      <c r="AQ452" s="459">
        <v>0</v>
      </c>
      <c r="AR452" s="185">
        <f>+AP452</f>
        <v>5</v>
      </c>
      <c r="AS452" s="426" t="s">
        <v>1226</v>
      </c>
      <c r="AT452" s="226">
        <v>5</v>
      </c>
      <c r="AU452" s="227">
        <v>0</v>
      </c>
      <c r="AV452" s="226">
        <v>5</v>
      </c>
      <c r="AW452" s="227">
        <v>0</v>
      </c>
      <c r="AX452" s="226"/>
      <c r="AY452" s="226"/>
      <c r="AZ452" s="392">
        <v>0</v>
      </c>
      <c r="BA452" s="166" t="s">
        <v>1226</v>
      </c>
      <c r="BB452" s="392">
        <v>0</v>
      </c>
      <c r="BC452" s="166" t="s">
        <v>1226</v>
      </c>
      <c r="BD452" s="392">
        <v>0</v>
      </c>
      <c r="BE452" s="166" t="s">
        <v>1226</v>
      </c>
      <c r="BF452" s="238">
        <v>0</v>
      </c>
      <c r="BG452" s="239" t="s">
        <v>1226</v>
      </c>
      <c r="BH452" s="238">
        <v>0</v>
      </c>
      <c r="BI452" s="239" t="s">
        <v>1226</v>
      </c>
      <c r="BJ452" s="238">
        <v>0</v>
      </c>
      <c r="BK452" s="239" t="s">
        <v>1226</v>
      </c>
      <c r="BL452" s="392">
        <v>0</v>
      </c>
      <c r="BM452" s="166" t="s">
        <v>1226</v>
      </c>
      <c r="BN452" s="392">
        <v>0</v>
      </c>
      <c r="BO452" s="166" t="s">
        <v>1226</v>
      </c>
      <c r="BP452" s="249"/>
      <c r="BQ452" s="239"/>
      <c r="BR452" s="249"/>
      <c r="BS452" s="239"/>
      <c r="BT452" s="244"/>
      <c r="BU452" s="245"/>
      <c r="BV452" s="246"/>
      <c r="BW452" s="245"/>
      <c r="BX452" s="245"/>
      <c r="BY452" s="245"/>
      <c r="BZ452" s="246"/>
      <c r="CA452" s="245"/>
      <c r="CB452" s="246"/>
      <c r="CC452" s="245"/>
      <c r="CD452" s="246"/>
      <c r="CE452" s="245"/>
      <c r="CF452" s="246"/>
      <c r="CG452" s="245"/>
      <c r="CH452" s="246"/>
      <c r="CI452" s="247" t="s">
        <v>150</v>
      </c>
      <c r="CJ452" s="235" t="s">
        <v>475</v>
      </c>
      <c r="CK452" s="235"/>
      <c r="CM452" s="237">
        <f>MAX(I452:AJ452)</f>
        <v>3</v>
      </c>
    </row>
    <row r="453" spans="1:91" ht="16.5">
      <c r="A453" t="s">
        <v>2538</v>
      </c>
      <c r="B453" s="213">
        <v>0</v>
      </c>
      <c r="D453" s="213" t="s">
        <v>866</v>
      </c>
      <c r="E453" s="213" t="s">
        <v>821</v>
      </c>
      <c r="G453" s="213" t="s">
        <v>892</v>
      </c>
      <c r="H453" s="390" t="s">
        <v>2120</v>
      </c>
      <c r="I453" s="223">
        <v>1</v>
      </c>
      <c r="J453" s="259">
        <v>1</v>
      </c>
      <c r="K453" s="222">
        <v>0</v>
      </c>
      <c r="L453" s="259">
        <v>1</v>
      </c>
      <c r="M453" s="392" t="s">
        <v>1226</v>
      </c>
      <c r="N453" s="166">
        <f>+L453</f>
        <v>1</v>
      </c>
      <c r="O453" s="222">
        <v>1</v>
      </c>
      <c r="P453" s="224">
        <v>0</v>
      </c>
      <c r="Q453" s="222">
        <v>0</v>
      </c>
      <c r="R453" s="223">
        <v>0</v>
      </c>
      <c r="S453" s="392">
        <v>0</v>
      </c>
      <c r="T453" s="166" t="s">
        <v>1226</v>
      </c>
      <c r="U453" s="164">
        <v>0</v>
      </c>
      <c r="V453" s="166" t="s">
        <v>1226</v>
      </c>
      <c r="W453" s="164">
        <v>0</v>
      </c>
      <c r="X453" s="166" t="s">
        <v>1226</v>
      </c>
      <c r="Y453" s="164">
        <v>0</v>
      </c>
      <c r="Z453" s="166" t="s">
        <v>1226</v>
      </c>
      <c r="AA453" s="223">
        <v>0</v>
      </c>
      <c r="AB453" s="223">
        <v>0</v>
      </c>
      <c r="AC453" s="437">
        <v>0</v>
      </c>
      <c r="AD453" s="452">
        <v>0</v>
      </c>
      <c r="AE453" s="236">
        <v>0</v>
      </c>
      <c r="AF453" s="166" t="s">
        <v>1226</v>
      </c>
      <c r="AG453" s="223">
        <v>0</v>
      </c>
      <c r="AH453" s="400">
        <v>0</v>
      </c>
      <c r="AI453" s="181">
        <f t="shared" si="167"/>
        <v>0</v>
      </c>
      <c r="AJ453" s="166" t="s">
        <v>1226</v>
      </c>
      <c r="AK453" s="360"/>
      <c r="AL453" s="437"/>
      <c r="AM453" s="438"/>
      <c r="AN453" s="164"/>
      <c r="AO453" s="164"/>
      <c r="AP453" s="437"/>
      <c r="AQ453" s="438"/>
      <c r="AR453" s="164"/>
      <c r="AS453" s="166"/>
      <c r="AT453" s="226"/>
      <c r="AU453" s="227"/>
      <c r="AV453" s="226"/>
      <c r="AW453" s="227"/>
      <c r="AX453" s="226"/>
      <c r="AY453" s="227"/>
      <c r="AZ453" s="164">
        <v>0</v>
      </c>
      <c r="BA453" s="166" t="s">
        <v>1226</v>
      </c>
      <c r="BB453" s="164">
        <v>0</v>
      </c>
      <c r="BC453" s="166" t="s">
        <v>1226</v>
      </c>
      <c r="BD453" s="164">
        <v>0</v>
      </c>
      <c r="BE453" s="166" t="s">
        <v>1226</v>
      </c>
      <c r="BF453" s="236">
        <v>0</v>
      </c>
      <c r="BG453" s="249" t="s">
        <v>1226</v>
      </c>
      <c r="BH453" s="236">
        <v>0</v>
      </c>
      <c r="BI453" s="239" t="s">
        <v>1226</v>
      </c>
      <c r="BJ453" s="236">
        <v>0</v>
      </c>
      <c r="BK453" s="239" t="s">
        <v>1226</v>
      </c>
      <c r="BL453" s="164">
        <v>0</v>
      </c>
      <c r="BM453" s="166" t="s">
        <v>1226</v>
      </c>
      <c r="BN453" s="164">
        <v>0</v>
      </c>
      <c r="BO453" s="166" t="s">
        <v>1226</v>
      </c>
      <c r="BP453" s="249"/>
      <c r="BQ453" s="239"/>
      <c r="BR453" s="249"/>
      <c r="BS453" s="239"/>
      <c r="BT453" s="244"/>
      <c r="BU453" s="245"/>
      <c r="BV453" s="246"/>
      <c r="BW453" s="245"/>
      <c r="BX453" s="245"/>
      <c r="BY453" s="245"/>
      <c r="BZ453" s="246"/>
      <c r="CA453" s="245"/>
      <c r="CB453" s="246"/>
      <c r="CC453" s="245"/>
      <c r="CD453" s="246"/>
      <c r="CE453" s="245"/>
      <c r="CF453" s="246"/>
      <c r="CG453" s="245"/>
      <c r="CH453" s="246"/>
      <c r="CI453" s="247"/>
      <c r="CJ453" s="235"/>
      <c r="CK453" s="235"/>
      <c r="CM453" s="237"/>
    </row>
    <row r="454" spans="1:91" ht="16.5">
      <c r="A454" t="s">
        <v>2538</v>
      </c>
      <c r="B454" s="213">
        <v>0</v>
      </c>
      <c r="D454" s="213" t="s">
        <v>866</v>
      </c>
      <c r="E454" s="51" t="s">
        <v>871</v>
      </c>
      <c r="F454" s="51"/>
      <c r="G454" s="51" t="s">
        <v>892</v>
      </c>
      <c r="H454" s="390" t="s">
        <v>2121</v>
      </c>
      <c r="I454" s="223">
        <v>0</v>
      </c>
      <c r="J454" s="259">
        <v>0</v>
      </c>
      <c r="K454" s="223">
        <v>0</v>
      </c>
      <c r="L454" s="259">
        <v>0</v>
      </c>
      <c r="M454" s="181">
        <f>+O454</f>
        <v>1</v>
      </c>
      <c r="N454" s="426">
        <f>+L454</f>
        <v>0</v>
      </c>
      <c r="O454" s="278">
        <v>1</v>
      </c>
      <c r="P454" s="279">
        <v>1</v>
      </c>
      <c r="Q454" s="278">
        <v>0</v>
      </c>
      <c r="R454" s="274">
        <v>0</v>
      </c>
      <c r="S454" s="181">
        <v>0</v>
      </c>
      <c r="T454" s="426" t="s">
        <v>1226</v>
      </c>
      <c r="U454" s="164">
        <v>0</v>
      </c>
      <c r="V454" s="166" t="s">
        <v>1226</v>
      </c>
      <c r="W454" s="164">
        <v>0</v>
      </c>
      <c r="X454" s="166" t="s">
        <v>1226</v>
      </c>
      <c r="Y454" s="164">
        <v>0</v>
      </c>
      <c r="Z454" s="166" t="s">
        <v>1226</v>
      </c>
      <c r="AA454" s="223">
        <v>0</v>
      </c>
      <c r="AB454" s="223">
        <v>0</v>
      </c>
      <c r="AC454" s="437">
        <v>0</v>
      </c>
      <c r="AD454" s="452">
        <v>0</v>
      </c>
      <c r="AE454" s="236">
        <v>0</v>
      </c>
      <c r="AF454" s="166" t="s">
        <v>1226</v>
      </c>
      <c r="AG454" s="223">
        <v>0</v>
      </c>
      <c r="AH454" s="400">
        <v>0</v>
      </c>
      <c r="AI454" s="164">
        <v>0</v>
      </c>
      <c r="AJ454" s="166" t="s">
        <v>1226</v>
      </c>
      <c r="AK454" s="360"/>
      <c r="AL454" s="437">
        <v>0</v>
      </c>
      <c r="AM454" s="438">
        <v>0</v>
      </c>
      <c r="AN454" s="164">
        <f>+AP454</f>
        <v>0</v>
      </c>
      <c r="AO454" s="164" t="s">
        <v>1226</v>
      </c>
      <c r="AP454" s="443">
        <f>+AR454</f>
        <v>0</v>
      </c>
      <c r="AQ454" s="444" t="s">
        <v>1226</v>
      </c>
      <c r="AR454" s="164">
        <f>+AT454</f>
        <v>0</v>
      </c>
      <c r="AS454" s="166" t="s">
        <v>1226</v>
      </c>
      <c r="AT454" s="226">
        <v>0</v>
      </c>
      <c r="AU454" s="227">
        <v>0</v>
      </c>
      <c r="AV454" s="226">
        <v>0</v>
      </c>
      <c r="AW454" s="227">
        <v>0</v>
      </c>
      <c r="AX454" s="226"/>
      <c r="AY454" s="227"/>
      <c r="AZ454" s="164">
        <v>0</v>
      </c>
      <c r="BA454" s="166" t="s">
        <v>1226</v>
      </c>
      <c r="BB454" s="392">
        <v>0</v>
      </c>
      <c r="BC454" s="166" t="s">
        <v>1226</v>
      </c>
      <c r="BD454" s="392">
        <v>0</v>
      </c>
      <c r="BE454" s="166" t="s">
        <v>1226</v>
      </c>
      <c r="BF454" s="236">
        <v>0</v>
      </c>
      <c r="BG454" s="249" t="s">
        <v>1226</v>
      </c>
      <c r="BH454" s="238">
        <v>0</v>
      </c>
      <c r="BI454" s="239" t="s">
        <v>1226</v>
      </c>
      <c r="BJ454" s="236">
        <v>0</v>
      </c>
      <c r="BK454" s="239" t="s">
        <v>1226</v>
      </c>
      <c r="BL454" s="392">
        <v>0</v>
      </c>
      <c r="BM454" s="166" t="s">
        <v>1226</v>
      </c>
      <c r="BN454" s="392">
        <v>0</v>
      </c>
      <c r="BO454" s="166" t="s">
        <v>1226</v>
      </c>
      <c r="BP454" s="249"/>
      <c r="BQ454" s="239"/>
      <c r="BR454" s="249"/>
      <c r="BS454" s="239"/>
      <c r="BT454" s="244"/>
      <c r="BU454" s="245"/>
      <c r="BV454" s="246"/>
      <c r="BW454" s="245"/>
      <c r="BX454" s="245"/>
      <c r="BY454" s="245"/>
      <c r="BZ454" s="246"/>
      <c r="CA454" s="245"/>
      <c r="CB454" s="246"/>
      <c r="CC454" s="245"/>
      <c r="CD454" s="246"/>
      <c r="CE454" s="245"/>
      <c r="CF454" s="246"/>
      <c r="CG454" s="245"/>
      <c r="CH454" s="246"/>
      <c r="CI454" s="247"/>
      <c r="CJ454" s="235"/>
      <c r="CK454" s="235"/>
      <c r="CM454" s="237"/>
    </row>
    <row r="455" spans="1:91" ht="16.5">
      <c r="A455" t="s">
        <v>2538</v>
      </c>
      <c r="B455" s="213">
        <v>0</v>
      </c>
      <c r="D455" s="213" t="s">
        <v>866</v>
      </c>
      <c r="E455" s="213" t="s">
        <v>821</v>
      </c>
      <c r="G455" s="213" t="s">
        <v>892</v>
      </c>
      <c r="H455" s="390" t="s">
        <v>2122</v>
      </c>
      <c r="I455" s="223">
        <v>0</v>
      </c>
      <c r="J455" s="224">
        <v>0</v>
      </c>
      <c r="K455" s="222">
        <v>0</v>
      </c>
      <c r="L455" s="224">
        <v>1</v>
      </c>
      <c r="M455" s="185" t="s">
        <v>1226</v>
      </c>
      <c r="N455" s="185">
        <f>+P455</f>
        <v>1</v>
      </c>
      <c r="O455" s="278">
        <v>0</v>
      </c>
      <c r="P455" s="274">
        <v>1</v>
      </c>
      <c r="Q455" s="278">
        <v>0</v>
      </c>
      <c r="R455" s="279">
        <v>1</v>
      </c>
      <c r="S455" s="181">
        <v>0</v>
      </c>
      <c r="T455" s="185">
        <v>1</v>
      </c>
      <c r="U455" s="392">
        <v>0</v>
      </c>
      <c r="V455" s="166" t="s">
        <v>1226</v>
      </c>
      <c r="W455" s="392">
        <v>0</v>
      </c>
      <c r="X455" s="166" t="s">
        <v>1226</v>
      </c>
      <c r="Y455" s="164">
        <v>0</v>
      </c>
      <c r="Z455" s="166" t="s">
        <v>1226</v>
      </c>
      <c r="AA455" s="223">
        <v>0</v>
      </c>
      <c r="AB455" s="223">
        <v>0</v>
      </c>
      <c r="AC455" s="441">
        <v>0</v>
      </c>
      <c r="AD455" s="455">
        <v>1</v>
      </c>
      <c r="AE455" s="164" t="s">
        <v>1226</v>
      </c>
      <c r="AF455" s="166">
        <f>+AD455</f>
        <v>1</v>
      </c>
      <c r="AG455" s="222">
        <v>0</v>
      </c>
      <c r="AH455" s="224">
        <v>1</v>
      </c>
      <c r="AI455" s="392">
        <v>0</v>
      </c>
      <c r="AJ455" s="166" t="s">
        <v>1226</v>
      </c>
      <c r="AK455" s="464"/>
      <c r="AL455" s="437">
        <v>0</v>
      </c>
      <c r="AM455" s="438">
        <v>0</v>
      </c>
      <c r="AN455" s="680">
        <v>0</v>
      </c>
      <c r="AO455" s="164" t="s">
        <v>1226</v>
      </c>
      <c r="AP455" s="437">
        <v>0</v>
      </c>
      <c r="AQ455" s="444" t="s">
        <v>1226</v>
      </c>
      <c r="AR455" s="164">
        <f>+AT455</f>
        <v>0</v>
      </c>
      <c r="AS455" s="166" t="s">
        <v>1226</v>
      </c>
      <c r="AT455" s="226">
        <v>0</v>
      </c>
      <c r="AU455" s="227">
        <v>0</v>
      </c>
      <c r="AV455" s="226">
        <v>0</v>
      </c>
      <c r="AW455" s="227">
        <v>0</v>
      </c>
      <c r="AX455" s="226"/>
      <c r="AY455" s="227"/>
      <c r="AZ455" s="164">
        <v>0</v>
      </c>
      <c r="BA455" s="166" t="s">
        <v>1226</v>
      </c>
      <c r="BB455" s="164">
        <v>0</v>
      </c>
      <c r="BC455" s="166" t="s">
        <v>1226</v>
      </c>
      <c r="BD455" s="164">
        <v>0</v>
      </c>
      <c r="BE455" s="166" t="s">
        <v>1226</v>
      </c>
      <c r="BF455" s="236">
        <v>0</v>
      </c>
      <c r="BG455" s="249" t="s">
        <v>1226</v>
      </c>
      <c r="BH455" s="236">
        <v>0</v>
      </c>
      <c r="BI455" s="239" t="s">
        <v>1226</v>
      </c>
      <c r="BJ455" s="236">
        <v>0</v>
      </c>
      <c r="BK455" s="239" t="s">
        <v>1226</v>
      </c>
      <c r="BL455" s="164">
        <v>0</v>
      </c>
      <c r="BM455" s="166" t="s">
        <v>1226</v>
      </c>
      <c r="BN455" s="164">
        <v>0</v>
      </c>
      <c r="BO455" s="166" t="s">
        <v>1226</v>
      </c>
      <c r="BP455" s="249"/>
      <c r="BQ455" s="239"/>
      <c r="BR455" s="249"/>
      <c r="BS455" s="239"/>
      <c r="BT455" s="322"/>
      <c r="BU455" s="231"/>
      <c r="BV455" s="232"/>
      <c r="BW455" s="231"/>
      <c r="BX455" s="231"/>
      <c r="BY455" s="231"/>
      <c r="BZ455" s="232"/>
      <c r="CA455" s="231"/>
      <c r="CB455" s="232"/>
      <c r="CC455" s="231"/>
      <c r="CD455" s="232"/>
      <c r="CE455" s="231"/>
      <c r="CF455" s="232"/>
      <c r="CG455" s="231"/>
      <c r="CH455" s="232"/>
      <c r="CI455" s="233" t="s">
        <v>477</v>
      </c>
      <c r="CJ455" s="256" t="s">
        <v>597</v>
      </c>
    </row>
    <row r="456" spans="1:91" ht="16.5">
      <c r="A456" t="s">
        <v>2538</v>
      </c>
      <c r="B456" s="213">
        <v>0</v>
      </c>
      <c r="D456" s="213" t="s">
        <v>866</v>
      </c>
      <c r="E456" s="213" t="s">
        <v>871</v>
      </c>
      <c r="G456" s="213" t="s">
        <v>866</v>
      </c>
      <c r="H456" s="390" t="s">
        <v>2123</v>
      </c>
      <c r="I456" s="223">
        <v>0</v>
      </c>
      <c r="J456" s="224">
        <v>1</v>
      </c>
      <c r="K456" s="222">
        <v>0</v>
      </c>
      <c r="L456" s="223">
        <v>3</v>
      </c>
      <c r="M456" s="181">
        <v>0</v>
      </c>
      <c r="N456" s="185" t="s">
        <v>1226</v>
      </c>
      <c r="O456" s="278">
        <v>1</v>
      </c>
      <c r="P456" s="279">
        <v>0</v>
      </c>
      <c r="Q456" s="278">
        <v>0</v>
      </c>
      <c r="R456" s="274">
        <v>0</v>
      </c>
      <c r="S456" s="181">
        <v>0</v>
      </c>
      <c r="T456" s="185" t="s">
        <v>1226</v>
      </c>
      <c r="U456" s="222">
        <v>0</v>
      </c>
      <c r="V456" s="223">
        <v>0</v>
      </c>
      <c r="W456" s="222">
        <v>0</v>
      </c>
      <c r="X456" s="224">
        <v>0</v>
      </c>
      <c r="Y456" s="223">
        <v>0</v>
      </c>
      <c r="Z456" s="224">
        <v>0</v>
      </c>
      <c r="AA456" s="223">
        <v>0</v>
      </c>
      <c r="AB456" s="223">
        <v>0</v>
      </c>
      <c r="AC456" s="437">
        <v>1</v>
      </c>
      <c r="AD456" s="452">
        <v>0</v>
      </c>
      <c r="AE456" s="223">
        <v>1</v>
      </c>
      <c r="AF456" s="259">
        <v>0</v>
      </c>
      <c r="AG456" s="223">
        <v>1</v>
      </c>
      <c r="AH456" s="258">
        <v>0</v>
      </c>
      <c r="AI456" s="392">
        <v>0</v>
      </c>
      <c r="AJ456" s="166" t="s">
        <v>1226</v>
      </c>
      <c r="AK456" s="360"/>
      <c r="AL456" s="437">
        <v>1</v>
      </c>
      <c r="AM456" s="438">
        <v>0</v>
      </c>
      <c r="AN456" s="164">
        <f t="shared" ref="AN456:AN464" si="169">+AL456</f>
        <v>1</v>
      </c>
      <c r="AO456" s="164" t="s">
        <v>1226</v>
      </c>
      <c r="AP456" s="437">
        <v>1</v>
      </c>
      <c r="AQ456" s="438">
        <v>0</v>
      </c>
      <c r="AR456" s="164">
        <v>0</v>
      </c>
      <c r="AS456" s="166" t="s">
        <v>1226</v>
      </c>
      <c r="AT456" s="226">
        <v>1</v>
      </c>
      <c r="AU456" s="227">
        <v>0</v>
      </c>
      <c r="AV456" s="223">
        <v>0</v>
      </c>
      <c r="AW456" s="224">
        <v>0</v>
      </c>
      <c r="AX456" s="223"/>
      <c r="AY456" s="224"/>
      <c r="AZ456" s="164">
        <v>0</v>
      </c>
      <c r="BA456" s="166" t="s">
        <v>1226</v>
      </c>
      <c r="BB456" s="392">
        <v>0</v>
      </c>
      <c r="BC456" s="166" t="s">
        <v>1226</v>
      </c>
      <c r="BD456" s="392">
        <v>0</v>
      </c>
      <c r="BE456" s="166" t="s">
        <v>1226</v>
      </c>
      <c r="BF456" s="236">
        <v>0</v>
      </c>
      <c r="BG456" s="249" t="s">
        <v>1226</v>
      </c>
      <c r="BH456" s="238">
        <v>0</v>
      </c>
      <c r="BI456" s="239" t="s">
        <v>1226</v>
      </c>
      <c r="BJ456" s="236">
        <v>0</v>
      </c>
      <c r="BK456" s="239" t="s">
        <v>1226</v>
      </c>
      <c r="BL456" s="392">
        <v>0</v>
      </c>
      <c r="BM456" s="166" t="s">
        <v>1226</v>
      </c>
      <c r="BN456" s="392">
        <v>0</v>
      </c>
      <c r="BO456" s="166" t="s">
        <v>1226</v>
      </c>
      <c r="BP456" s="249"/>
      <c r="BQ456" s="239"/>
      <c r="BR456" s="249"/>
      <c r="BS456" s="239"/>
      <c r="BT456" s="244"/>
      <c r="BU456" s="245"/>
      <c r="BV456" s="246"/>
      <c r="BW456" s="245"/>
      <c r="BX456" s="245"/>
      <c r="BY456" s="245"/>
      <c r="BZ456" s="246"/>
      <c r="CA456" s="245"/>
      <c r="CB456" s="246"/>
      <c r="CC456" s="245"/>
      <c r="CD456" s="246"/>
      <c r="CE456" s="245"/>
      <c r="CF456" s="246"/>
      <c r="CG456" s="245"/>
      <c r="CH456" s="246"/>
      <c r="CI456" s="233" t="s">
        <v>477</v>
      </c>
      <c r="CJ456" s="256" t="s">
        <v>597</v>
      </c>
      <c r="CM456" s="237">
        <f t="shared" ref="CM456:CM461" si="170">MAX(I456:AJ456)</f>
        <v>3</v>
      </c>
    </row>
    <row r="457" spans="1:91" ht="16.5">
      <c r="A457" t="s">
        <v>2538</v>
      </c>
      <c r="B457" s="213">
        <v>10115</v>
      </c>
      <c r="D457" s="213" t="s">
        <v>866</v>
      </c>
      <c r="E457" s="213" t="s">
        <v>819</v>
      </c>
      <c r="G457" s="213" t="s">
        <v>866</v>
      </c>
      <c r="H457" s="390" t="s">
        <v>2033</v>
      </c>
      <c r="I457" s="223">
        <v>2</v>
      </c>
      <c r="J457" s="224">
        <v>2</v>
      </c>
      <c r="K457" s="223">
        <v>2</v>
      </c>
      <c r="L457" s="224">
        <v>2</v>
      </c>
      <c r="M457" s="181">
        <f>+O457</f>
        <v>2</v>
      </c>
      <c r="N457" s="426">
        <f>+P457</f>
        <v>2</v>
      </c>
      <c r="O457" s="181">
        <f>+Q457</f>
        <v>2</v>
      </c>
      <c r="P457" s="426">
        <f>+R457</f>
        <v>2</v>
      </c>
      <c r="Q457" s="278">
        <v>2</v>
      </c>
      <c r="R457" s="274">
        <v>2</v>
      </c>
      <c r="S457" s="181">
        <f>+U457</f>
        <v>3</v>
      </c>
      <c r="T457" s="426">
        <f>+R457</f>
        <v>2</v>
      </c>
      <c r="U457" s="222">
        <v>3</v>
      </c>
      <c r="V457" s="224">
        <v>2</v>
      </c>
      <c r="W457" s="223">
        <v>2</v>
      </c>
      <c r="X457" s="224">
        <v>2</v>
      </c>
      <c r="Y457" s="223">
        <v>2</v>
      </c>
      <c r="Z457" s="223">
        <v>2</v>
      </c>
      <c r="AA457" s="181">
        <f t="shared" ref="AA457" si="171">+Y457</f>
        <v>2</v>
      </c>
      <c r="AB457" s="185">
        <f>+Z457</f>
        <v>2</v>
      </c>
      <c r="AC457" s="453">
        <v>1</v>
      </c>
      <c r="AD457" s="470">
        <v>0</v>
      </c>
      <c r="AE457" s="280">
        <v>0</v>
      </c>
      <c r="AF457" s="311">
        <v>0</v>
      </c>
      <c r="AG457" s="274">
        <v>0</v>
      </c>
      <c r="AH457" s="274">
        <v>0</v>
      </c>
      <c r="AI457" s="181">
        <f t="shared" ref="AI457:AI463" si="172">+AL457</f>
        <v>1</v>
      </c>
      <c r="AJ457" s="426" t="s">
        <v>1226</v>
      </c>
      <c r="AK457" s="360"/>
      <c r="AL457" s="437">
        <v>1</v>
      </c>
      <c r="AM457" s="438">
        <v>0</v>
      </c>
      <c r="AN457" s="164">
        <f t="shared" si="169"/>
        <v>1</v>
      </c>
      <c r="AO457" s="164" t="s">
        <v>1226</v>
      </c>
      <c r="AP457" s="437">
        <v>1</v>
      </c>
      <c r="AQ457" s="438">
        <v>1</v>
      </c>
      <c r="AR457" s="164">
        <f>+AT457</f>
        <v>0</v>
      </c>
      <c r="AS457" s="166" t="s">
        <v>1226</v>
      </c>
      <c r="AT457" s="226">
        <v>0</v>
      </c>
      <c r="AU457" s="227">
        <v>0</v>
      </c>
      <c r="AV457" s="226">
        <v>0</v>
      </c>
      <c r="AW457" s="227">
        <v>0</v>
      </c>
      <c r="AX457" s="226"/>
      <c r="AY457" s="227"/>
      <c r="AZ457" s="164">
        <v>0</v>
      </c>
      <c r="BA457" s="166" t="s">
        <v>1226</v>
      </c>
      <c r="BB457" s="392">
        <v>0</v>
      </c>
      <c r="BC457" s="166" t="s">
        <v>1226</v>
      </c>
      <c r="BD457" s="392">
        <v>0</v>
      </c>
      <c r="BE457" s="166" t="s">
        <v>1226</v>
      </c>
      <c r="BF457" s="226">
        <v>0</v>
      </c>
      <c r="BG457" s="226">
        <v>0</v>
      </c>
      <c r="BH457" s="238">
        <v>0</v>
      </c>
      <c r="BI457" s="239" t="s">
        <v>1226</v>
      </c>
      <c r="BJ457" s="226">
        <v>0</v>
      </c>
      <c r="BK457" s="227">
        <v>0</v>
      </c>
      <c r="BL457" s="392">
        <v>0</v>
      </c>
      <c r="BM457" s="166" t="s">
        <v>1226</v>
      </c>
      <c r="BN457" s="392">
        <v>0</v>
      </c>
      <c r="BO457" s="166" t="s">
        <v>1226</v>
      </c>
      <c r="BP457" s="249"/>
      <c r="BQ457" s="239"/>
      <c r="BR457" s="249"/>
      <c r="BS457" s="239"/>
      <c r="BT457" s="244"/>
      <c r="BU457" s="245"/>
      <c r="BV457" s="246"/>
      <c r="BW457" s="245"/>
      <c r="BX457" s="245"/>
      <c r="BY457" s="245"/>
      <c r="BZ457" s="246"/>
      <c r="CA457" s="245"/>
      <c r="CB457" s="246"/>
      <c r="CC457" s="245"/>
      <c r="CD457" s="246"/>
      <c r="CE457" s="245"/>
      <c r="CF457" s="246"/>
      <c r="CG457" s="245"/>
      <c r="CH457" s="246"/>
      <c r="CI457" s="247" t="s">
        <v>150</v>
      </c>
      <c r="CJ457" s="234" t="s">
        <v>471</v>
      </c>
      <c r="CM457" s="237">
        <f t="shared" si="170"/>
        <v>3</v>
      </c>
    </row>
    <row r="458" spans="1:91" ht="16.5">
      <c r="A458" t="s">
        <v>2538</v>
      </c>
      <c r="B458" s="213">
        <v>10113</v>
      </c>
      <c r="D458" s="213" t="s">
        <v>866</v>
      </c>
      <c r="E458" s="213" t="s">
        <v>819</v>
      </c>
      <c r="G458" s="213" t="s">
        <v>866</v>
      </c>
      <c r="H458" s="390" t="s">
        <v>2118</v>
      </c>
      <c r="I458" s="223">
        <v>7</v>
      </c>
      <c r="J458" s="224">
        <v>2</v>
      </c>
      <c r="K458" s="223">
        <v>21</v>
      </c>
      <c r="L458" s="224">
        <v>0</v>
      </c>
      <c r="M458" s="185">
        <f t="shared" ref="M458:M463" si="173">+K458</f>
        <v>21</v>
      </c>
      <c r="N458" s="185" t="s">
        <v>1226</v>
      </c>
      <c r="O458" s="278">
        <v>18</v>
      </c>
      <c r="P458" s="274"/>
      <c r="Q458" s="278">
        <v>17</v>
      </c>
      <c r="R458" s="274">
        <v>0</v>
      </c>
      <c r="S458" s="181">
        <f t="shared" ref="S458:S463" si="174">+Q458</f>
        <v>17</v>
      </c>
      <c r="T458" s="426" t="s">
        <v>1226</v>
      </c>
      <c r="U458" s="222">
        <v>16</v>
      </c>
      <c r="V458" s="224">
        <v>5</v>
      </c>
      <c r="W458" s="223">
        <v>14</v>
      </c>
      <c r="X458" s="224">
        <v>6</v>
      </c>
      <c r="Y458" s="223">
        <v>17</v>
      </c>
      <c r="Z458" s="224">
        <v>6</v>
      </c>
      <c r="AA458" s="223">
        <v>17</v>
      </c>
      <c r="AB458" s="223">
        <v>6</v>
      </c>
      <c r="AC458" s="453">
        <v>15</v>
      </c>
      <c r="AD458" s="470">
        <v>1</v>
      </c>
      <c r="AE458" s="280">
        <v>13</v>
      </c>
      <c r="AF458" s="311">
        <v>0</v>
      </c>
      <c r="AG458" s="274">
        <v>13</v>
      </c>
      <c r="AH458" s="274">
        <v>0</v>
      </c>
      <c r="AI458" s="181">
        <f t="shared" si="172"/>
        <v>11</v>
      </c>
      <c r="AJ458" s="426">
        <f>+AM458</f>
        <v>3</v>
      </c>
      <c r="AK458" s="360"/>
      <c r="AL458" s="437">
        <v>11</v>
      </c>
      <c r="AM458" s="438">
        <v>3</v>
      </c>
      <c r="AN458" s="164">
        <f t="shared" si="169"/>
        <v>11</v>
      </c>
      <c r="AO458" s="164">
        <f>+AM458</f>
        <v>3</v>
      </c>
      <c r="AP458" s="437">
        <v>13</v>
      </c>
      <c r="AQ458" s="438">
        <v>1</v>
      </c>
      <c r="AR458" s="164">
        <f>+AP458</f>
        <v>13</v>
      </c>
      <c r="AS458" s="166" t="s">
        <v>1226</v>
      </c>
      <c r="AT458" s="226">
        <v>13</v>
      </c>
      <c r="AU458" s="227">
        <v>0</v>
      </c>
      <c r="AV458" s="226">
        <v>15</v>
      </c>
      <c r="AW458" s="227">
        <v>0</v>
      </c>
      <c r="AX458" s="226"/>
      <c r="AY458" s="227"/>
      <c r="AZ458" s="164">
        <f t="shared" ref="AZ458:AZ472" si="175">+BB458</f>
        <v>17</v>
      </c>
      <c r="BA458" s="166" t="s">
        <v>1226</v>
      </c>
      <c r="BB458" s="392">
        <f t="shared" ref="BB458:BB472" si="176">+BD458</f>
        <v>17</v>
      </c>
      <c r="BC458" s="166" t="s">
        <v>1226</v>
      </c>
      <c r="BD458" s="392">
        <f t="shared" ref="BD458:BD472" si="177">+BF458</f>
        <v>17</v>
      </c>
      <c r="BE458" s="166" t="s">
        <v>1226</v>
      </c>
      <c r="BF458" s="226">
        <v>17</v>
      </c>
      <c r="BG458" s="226">
        <v>0</v>
      </c>
      <c r="BH458" s="238">
        <f>+BJ458</f>
        <v>16</v>
      </c>
      <c r="BI458" s="239" t="s">
        <v>1226</v>
      </c>
      <c r="BJ458" s="226">
        <v>16</v>
      </c>
      <c r="BK458" s="227">
        <v>0</v>
      </c>
      <c r="BL458" s="392">
        <f>+BJ458</f>
        <v>16</v>
      </c>
      <c r="BM458" s="166" t="s">
        <v>1226</v>
      </c>
      <c r="BN458" s="392">
        <f>+BL458</f>
        <v>16</v>
      </c>
      <c r="BO458" s="166" t="s">
        <v>1226</v>
      </c>
      <c r="BP458" s="249"/>
      <c r="BQ458" s="239"/>
      <c r="BR458" s="249"/>
      <c r="BS458" s="239"/>
      <c r="BT458" s="244"/>
      <c r="BU458" s="245"/>
      <c r="BV458" s="246"/>
      <c r="BW458" s="245"/>
      <c r="BX458" s="245"/>
      <c r="BY458" s="245"/>
      <c r="BZ458" s="246"/>
      <c r="CA458" s="245"/>
      <c r="CB458" s="246"/>
      <c r="CC458" s="245"/>
      <c r="CD458" s="246"/>
      <c r="CE458" s="245"/>
      <c r="CF458" s="246"/>
      <c r="CG458" s="245"/>
      <c r="CH458" s="246"/>
      <c r="CI458" s="247" t="s">
        <v>371</v>
      </c>
      <c r="CJ458" s="235" t="s">
        <v>472</v>
      </c>
      <c r="CK458" s="235"/>
      <c r="CM458" s="237">
        <f t="shared" si="170"/>
        <v>21</v>
      </c>
    </row>
    <row r="459" spans="1:91" ht="16.5">
      <c r="A459" t="s">
        <v>2538</v>
      </c>
      <c r="B459" s="213">
        <v>10196</v>
      </c>
      <c r="D459" s="213" t="s">
        <v>866</v>
      </c>
      <c r="E459" s="213" t="s">
        <v>819</v>
      </c>
      <c r="G459" s="213" t="s">
        <v>866</v>
      </c>
      <c r="H459" s="390" t="s">
        <v>2034</v>
      </c>
      <c r="I459" s="223">
        <v>8</v>
      </c>
      <c r="J459" s="224">
        <v>0</v>
      </c>
      <c r="K459" s="223">
        <v>7</v>
      </c>
      <c r="L459" s="224">
        <v>0</v>
      </c>
      <c r="M459" s="181">
        <f t="shared" si="173"/>
        <v>7</v>
      </c>
      <c r="N459" s="426" t="s">
        <v>1226</v>
      </c>
      <c r="O459" s="278">
        <v>14</v>
      </c>
      <c r="P459" s="279">
        <v>0</v>
      </c>
      <c r="Q459" s="278">
        <v>14</v>
      </c>
      <c r="R459" s="279">
        <v>0</v>
      </c>
      <c r="S459" s="181">
        <f t="shared" si="174"/>
        <v>14</v>
      </c>
      <c r="T459" s="426" t="s">
        <v>1226</v>
      </c>
      <c r="U459" s="223">
        <v>7</v>
      </c>
      <c r="V459" s="224">
        <v>0</v>
      </c>
      <c r="W459" s="223">
        <v>7</v>
      </c>
      <c r="X459" s="224">
        <v>0</v>
      </c>
      <c r="Y459" s="223">
        <v>7</v>
      </c>
      <c r="Z459" s="223">
        <v>0</v>
      </c>
      <c r="AA459" s="799">
        <v>1</v>
      </c>
      <c r="AB459" s="684">
        <v>0</v>
      </c>
      <c r="AC459" s="453">
        <v>6</v>
      </c>
      <c r="AD459" s="470">
        <v>0</v>
      </c>
      <c r="AE459" s="280">
        <v>4</v>
      </c>
      <c r="AF459" s="311">
        <v>0</v>
      </c>
      <c r="AG459" s="274">
        <v>5</v>
      </c>
      <c r="AH459" s="279">
        <v>0</v>
      </c>
      <c r="AI459" s="185">
        <f t="shared" si="172"/>
        <v>12</v>
      </c>
      <c r="AJ459" s="426" t="s">
        <v>1226</v>
      </c>
      <c r="AK459" s="360"/>
      <c r="AL459" s="437">
        <v>12</v>
      </c>
      <c r="AM459" s="438">
        <v>0</v>
      </c>
      <c r="AN459" s="164">
        <f t="shared" si="169"/>
        <v>12</v>
      </c>
      <c r="AO459" s="164" t="s">
        <v>1226</v>
      </c>
      <c r="AP459" s="437">
        <v>12</v>
      </c>
      <c r="AQ459" s="438">
        <v>0</v>
      </c>
      <c r="AR459" s="164">
        <f>+AT459</f>
        <v>11</v>
      </c>
      <c r="AS459" s="166" t="s">
        <v>1226</v>
      </c>
      <c r="AT459" s="226">
        <v>11</v>
      </c>
      <c r="AU459" s="227">
        <v>0</v>
      </c>
      <c r="AV459" s="226">
        <v>12</v>
      </c>
      <c r="AW459" s="227">
        <v>0</v>
      </c>
      <c r="AX459" s="226"/>
      <c r="AY459" s="227"/>
      <c r="AZ459" s="164">
        <f t="shared" si="175"/>
        <v>5</v>
      </c>
      <c r="BA459" s="166" t="s">
        <v>1226</v>
      </c>
      <c r="BB459" s="392">
        <f t="shared" si="176"/>
        <v>5</v>
      </c>
      <c r="BC459" s="166" t="s">
        <v>1226</v>
      </c>
      <c r="BD459" s="392">
        <f t="shared" si="177"/>
        <v>5</v>
      </c>
      <c r="BE459" s="166" t="s">
        <v>1226</v>
      </c>
      <c r="BF459" s="226">
        <v>5</v>
      </c>
      <c r="BG459" s="226">
        <v>0</v>
      </c>
      <c r="BH459" s="238">
        <f>+BJ459</f>
        <v>9</v>
      </c>
      <c r="BI459" s="239" t="s">
        <v>1226</v>
      </c>
      <c r="BJ459" s="226">
        <v>9</v>
      </c>
      <c r="BK459" s="227">
        <v>0</v>
      </c>
      <c r="BL459" s="392">
        <f>+BJ459</f>
        <v>9</v>
      </c>
      <c r="BM459" s="166" t="s">
        <v>1226</v>
      </c>
      <c r="BN459" s="392">
        <f>+BL459</f>
        <v>9</v>
      </c>
      <c r="BO459" s="166" t="s">
        <v>1226</v>
      </c>
      <c r="BP459" s="249"/>
      <c r="BQ459" s="239"/>
      <c r="BR459" s="249"/>
      <c r="BS459" s="239"/>
      <c r="BT459" s="244"/>
      <c r="BU459" s="245"/>
      <c r="BV459" s="246"/>
      <c r="BW459" s="245"/>
      <c r="BX459" s="245"/>
      <c r="BY459" s="245"/>
      <c r="BZ459" s="246"/>
      <c r="CA459" s="245"/>
      <c r="CB459" s="246"/>
      <c r="CC459" s="245"/>
      <c r="CD459" s="246"/>
      <c r="CE459" s="245"/>
      <c r="CF459" s="246"/>
      <c r="CG459" s="245"/>
      <c r="CH459" s="246"/>
      <c r="CI459" s="247" t="s">
        <v>150</v>
      </c>
      <c r="CJ459" s="235" t="s">
        <v>469</v>
      </c>
      <c r="CK459" s="235"/>
      <c r="CM459" s="237">
        <f t="shared" si="170"/>
        <v>14</v>
      </c>
    </row>
    <row r="460" spans="1:91" ht="16.5">
      <c r="A460" t="s">
        <v>2538</v>
      </c>
      <c r="B460" s="213">
        <v>10201</v>
      </c>
      <c r="D460" s="213" t="s">
        <v>866</v>
      </c>
      <c r="E460" s="213" t="s">
        <v>819</v>
      </c>
      <c r="G460" s="213" t="s">
        <v>866</v>
      </c>
      <c r="H460" s="390" t="s">
        <v>2035</v>
      </c>
      <c r="I460" s="223">
        <v>13</v>
      </c>
      <c r="J460" s="257">
        <v>0</v>
      </c>
      <c r="K460" s="222">
        <v>11</v>
      </c>
      <c r="L460" s="224">
        <v>0</v>
      </c>
      <c r="M460" s="181">
        <f t="shared" si="173"/>
        <v>11</v>
      </c>
      <c r="N460" s="426" t="s">
        <v>1226</v>
      </c>
      <c r="O460" s="278">
        <v>9</v>
      </c>
      <c r="P460" s="279">
        <v>0</v>
      </c>
      <c r="Q460" s="278">
        <v>9</v>
      </c>
      <c r="R460" s="828">
        <v>0</v>
      </c>
      <c r="S460" s="181">
        <f t="shared" si="174"/>
        <v>9</v>
      </c>
      <c r="T460" s="426" t="s">
        <v>1226</v>
      </c>
      <c r="U460" s="223">
        <v>8</v>
      </c>
      <c r="V460" s="224">
        <v>0</v>
      </c>
      <c r="W460" s="223">
        <v>14</v>
      </c>
      <c r="X460" s="224">
        <v>0</v>
      </c>
      <c r="Y460" s="223">
        <v>11</v>
      </c>
      <c r="Z460" s="223">
        <v>0</v>
      </c>
      <c r="AA460" s="799">
        <v>8</v>
      </c>
      <c r="AB460" s="684">
        <v>0</v>
      </c>
      <c r="AC460" s="453">
        <v>11</v>
      </c>
      <c r="AD460" s="470">
        <v>0</v>
      </c>
      <c r="AE460" s="280">
        <v>6</v>
      </c>
      <c r="AF460" s="311">
        <v>0</v>
      </c>
      <c r="AG460" s="274">
        <v>12</v>
      </c>
      <c r="AH460" s="274">
        <v>0</v>
      </c>
      <c r="AI460" s="181">
        <f t="shared" si="172"/>
        <v>12</v>
      </c>
      <c r="AJ460" s="426" t="s">
        <v>1226</v>
      </c>
      <c r="AK460" s="360"/>
      <c r="AL460" s="437">
        <v>12</v>
      </c>
      <c r="AM460" s="438">
        <v>0</v>
      </c>
      <c r="AN460" s="164">
        <f t="shared" si="169"/>
        <v>12</v>
      </c>
      <c r="AO460" s="164" t="s">
        <v>1226</v>
      </c>
      <c r="AP460" s="437">
        <v>5</v>
      </c>
      <c r="AQ460" s="438">
        <v>0</v>
      </c>
      <c r="AR460" s="164">
        <f>+AP460</f>
        <v>5</v>
      </c>
      <c r="AS460" s="166" t="s">
        <v>1226</v>
      </c>
      <c r="AT460" s="226">
        <v>7</v>
      </c>
      <c r="AU460" s="227">
        <v>0</v>
      </c>
      <c r="AV460" s="226">
        <v>1</v>
      </c>
      <c r="AW460" s="227">
        <v>0</v>
      </c>
      <c r="AX460" s="226"/>
      <c r="AY460" s="227"/>
      <c r="AZ460" s="164">
        <f t="shared" si="175"/>
        <v>2</v>
      </c>
      <c r="BA460" s="166" t="s">
        <v>1226</v>
      </c>
      <c r="BB460" s="392">
        <f t="shared" si="176"/>
        <v>2</v>
      </c>
      <c r="BC460" s="166" t="s">
        <v>1226</v>
      </c>
      <c r="BD460" s="392">
        <f t="shared" si="177"/>
        <v>2</v>
      </c>
      <c r="BE460" s="166" t="s">
        <v>1226</v>
      </c>
      <c r="BF460" s="226">
        <v>2</v>
      </c>
      <c r="BG460" s="226">
        <v>0</v>
      </c>
      <c r="BH460" s="238">
        <f>+BJ460</f>
        <v>9</v>
      </c>
      <c r="BI460" s="239" t="s">
        <v>1226</v>
      </c>
      <c r="BJ460" s="226">
        <v>9</v>
      </c>
      <c r="BK460" s="227">
        <v>0</v>
      </c>
      <c r="BL460" s="392">
        <f>+BJ460</f>
        <v>9</v>
      </c>
      <c r="BM460" s="166" t="s">
        <v>1226</v>
      </c>
      <c r="BN460" s="392">
        <f>+BL460</f>
        <v>9</v>
      </c>
      <c r="BO460" s="166" t="s">
        <v>1226</v>
      </c>
      <c r="BP460" s="249"/>
      <c r="BQ460" s="239"/>
      <c r="BR460" s="249"/>
      <c r="BS460" s="239"/>
      <c r="BT460" s="244"/>
      <c r="BU460" s="245"/>
      <c r="BV460" s="246"/>
      <c r="BW460" s="245"/>
      <c r="BX460" s="245"/>
      <c r="BY460" s="245"/>
      <c r="BZ460" s="246"/>
      <c r="CA460" s="245"/>
      <c r="CB460" s="246"/>
      <c r="CC460" s="245"/>
      <c r="CD460" s="246"/>
      <c r="CE460" s="245"/>
      <c r="CF460" s="246"/>
      <c r="CG460" s="245"/>
      <c r="CH460" s="246"/>
      <c r="CI460" s="247" t="s">
        <v>148</v>
      </c>
      <c r="CJ460" s="235" t="s">
        <v>470</v>
      </c>
      <c r="CK460" s="235"/>
      <c r="CM460" s="237">
        <f t="shared" si="170"/>
        <v>14</v>
      </c>
    </row>
    <row r="461" spans="1:91" ht="16.5">
      <c r="A461" t="s">
        <v>2538</v>
      </c>
      <c r="B461" s="213">
        <v>10189</v>
      </c>
      <c r="D461" s="213" t="s">
        <v>866</v>
      </c>
      <c r="E461" s="213" t="s">
        <v>819</v>
      </c>
      <c r="G461" s="213" t="s">
        <v>866</v>
      </c>
      <c r="H461" s="390" t="s">
        <v>2036</v>
      </c>
      <c r="I461" s="223">
        <v>6</v>
      </c>
      <c r="J461" s="224">
        <v>3</v>
      </c>
      <c r="K461" s="222">
        <v>6</v>
      </c>
      <c r="L461" s="224">
        <v>0</v>
      </c>
      <c r="M461" s="185">
        <f t="shared" si="173"/>
        <v>6</v>
      </c>
      <c r="N461" s="185" t="s">
        <v>1226</v>
      </c>
      <c r="O461" s="278">
        <v>11</v>
      </c>
      <c r="P461" s="279">
        <v>0</v>
      </c>
      <c r="Q461" s="278">
        <v>9</v>
      </c>
      <c r="R461" s="910">
        <v>0</v>
      </c>
      <c r="S461" s="181">
        <f t="shared" si="174"/>
        <v>9</v>
      </c>
      <c r="T461" s="426" t="s">
        <v>1226</v>
      </c>
      <c r="U461" s="223">
        <v>4</v>
      </c>
      <c r="V461" s="224">
        <v>0</v>
      </c>
      <c r="W461" s="223">
        <v>5</v>
      </c>
      <c r="X461" s="224">
        <v>0</v>
      </c>
      <c r="Y461" s="223">
        <v>5</v>
      </c>
      <c r="Z461" s="224">
        <v>0</v>
      </c>
      <c r="AA461" s="223">
        <v>5</v>
      </c>
      <c r="AB461" s="223">
        <v>0</v>
      </c>
      <c r="AC461" s="453">
        <v>6</v>
      </c>
      <c r="AD461" s="470">
        <v>0</v>
      </c>
      <c r="AE461" s="280">
        <v>5</v>
      </c>
      <c r="AF461" s="311">
        <v>0</v>
      </c>
      <c r="AG461" s="274">
        <v>5</v>
      </c>
      <c r="AH461" s="274">
        <v>0</v>
      </c>
      <c r="AI461" s="181">
        <f t="shared" si="172"/>
        <v>3</v>
      </c>
      <c r="AJ461" s="426">
        <f>+AM461</f>
        <v>3</v>
      </c>
      <c r="AK461" s="360"/>
      <c r="AL461" s="437">
        <v>3</v>
      </c>
      <c r="AM461" s="438">
        <v>3</v>
      </c>
      <c r="AN461" s="164">
        <f t="shared" si="169"/>
        <v>3</v>
      </c>
      <c r="AO461" s="164">
        <f>+AM461</f>
        <v>3</v>
      </c>
      <c r="AP461" s="437">
        <v>5</v>
      </c>
      <c r="AQ461" s="438">
        <v>3</v>
      </c>
      <c r="AR461" s="164">
        <f>+AP461</f>
        <v>5</v>
      </c>
      <c r="AS461" s="166">
        <f>+AQ461</f>
        <v>3</v>
      </c>
      <c r="AT461" s="226">
        <v>8</v>
      </c>
      <c r="AU461" s="227">
        <v>0</v>
      </c>
      <c r="AV461" s="226">
        <v>7</v>
      </c>
      <c r="AW461" s="227">
        <v>0</v>
      </c>
      <c r="AX461" s="226"/>
      <c r="AY461" s="227"/>
      <c r="AZ461" s="164">
        <f t="shared" si="175"/>
        <v>3</v>
      </c>
      <c r="BA461" s="166" t="s">
        <v>1226</v>
      </c>
      <c r="BB461" s="392">
        <f t="shared" si="176"/>
        <v>3</v>
      </c>
      <c r="BC461" s="166" t="s">
        <v>1226</v>
      </c>
      <c r="BD461" s="392">
        <f t="shared" si="177"/>
        <v>3</v>
      </c>
      <c r="BE461" s="166" t="s">
        <v>1226</v>
      </c>
      <c r="BF461" s="226">
        <v>3</v>
      </c>
      <c r="BG461" s="226">
        <v>0</v>
      </c>
      <c r="BH461" s="238">
        <f>+BJ461</f>
        <v>0</v>
      </c>
      <c r="BI461" s="239" t="s">
        <v>1226</v>
      </c>
      <c r="BJ461" s="341">
        <v>0</v>
      </c>
      <c r="BK461" s="227">
        <v>0</v>
      </c>
      <c r="BL461" s="392">
        <v>0</v>
      </c>
      <c r="BM461" s="166" t="s">
        <v>1226</v>
      </c>
      <c r="BN461" s="392">
        <v>0</v>
      </c>
      <c r="BO461" s="166" t="s">
        <v>1226</v>
      </c>
      <c r="BP461" s="249"/>
      <c r="BQ461" s="239"/>
      <c r="BR461" s="249"/>
      <c r="BS461" s="239"/>
      <c r="BT461" s="244"/>
      <c r="BU461" s="245"/>
      <c r="BV461" s="246"/>
      <c r="BW461" s="245"/>
      <c r="BX461" s="245"/>
      <c r="BY461" s="245"/>
      <c r="BZ461" s="246"/>
      <c r="CA461" s="245"/>
      <c r="CB461" s="246"/>
      <c r="CC461" s="245"/>
      <c r="CD461" s="246"/>
      <c r="CE461" s="245"/>
      <c r="CF461" s="246"/>
      <c r="CG461" s="245"/>
      <c r="CH461" s="246"/>
      <c r="CI461" s="233" t="s">
        <v>772</v>
      </c>
      <c r="CJ461" s="235"/>
      <c r="CK461" s="235"/>
      <c r="CM461" s="237">
        <f t="shared" si="170"/>
        <v>11</v>
      </c>
    </row>
    <row r="462" spans="1:91" ht="16.5">
      <c r="A462" t="s">
        <v>2538</v>
      </c>
      <c r="B462" s="213">
        <v>10326</v>
      </c>
      <c r="D462" s="213" t="s">
        <v>866</v>
      </c>
      <c r="E462" s="213" t="s">
        <v>819</v>
      </c>
      <c r="G462" s="213" t="s">
        <v>866</v>
      </c>
      <c r="H462" s="390" t="s">
        <v>2037</v>
      </c>
      <c r="I462" s="223">
        <v>0</v>
      </c>
      <c r="J462" s="224">
        <v>0</v>
      </c>
      <c r="K462" s="222">
        <v>0</v>
      </c>
      <c r="L462" s="224">
        <v>0</v>
      </c>
      <c r="M462" s="185">
        <f t="shared" si="173"/>
        <v>0</v>
      </c>
      <c r="N462" s="426" t="s">
        <v>1226</v>
      </c>
      <c r="O462" s="274">
        <v>0</v>
      </c>
      <c r="P462" s="279">
        <v>0</v>
      </c>
      <c r="Q462" s="274">
        <v>0</v>
      </c>
      <c r="R462" s="910">
        <v>0</v>
      </c>
      <c r="S462" s="181">
        <f t="shared" si="174"/>
        <v>0</v>
      </c>
      <c r="T462" s="426"/>
      <c r="U462" s="223">
        <v>0</v>
      </c>
      <c r="V462" s="224">
        <v>0</v>
      </c>
      <c r="W462" s="223">
        <v>0</v>
      </c>
      <c r="X462" s="224">
        <v>0</v>
      </c>
      <c r="Y462" s="223">
        <v>0</v>
      </c>
      <c r="Z462" s="223">
        <v>0</v>
      </c>
      <c r="AA462" s="266">
        <v>1</v>
      </c>
      <c r="AB462" s="271">
        <v>0</v>
      </c>
      <c r="AC462" s="439">
        <v>1</v>
      </c>
      <c r="AD462" s="830">
        <v>1</v>
      </c>
      <c r="AE462" s="280">
        <v>0</v>
      </c>
      <c r="AF462" s="311">
        <v>1</v>
      </c>
      <c r="AG462" s="274">
        <v>0</v>
      </c>
      <c r="AH462" s="274">
        <v>0</v>
      </c>
      <c r="AI462" s="181">
        <f t="shared" si="172"/>
        <v>0</v>
      </c>
      <c r="AJ462" s="426" t="s">
        <v>1226</v>
      </c>
      <c r="AK462" s="360">
        <v>42251</v>
      </c>
      <c r="AL462" s="437">
        <v>0</v>
      </c>
      <c r="AM462" s="438">
        <v>0</v>
      </c>
      <c r="AN462" s="164">
        <f t="shared" si="169"/>
        <v>0</v>
      </c>
      <c r="AO462" s="164" t="s">
        <v>1226</v>
      </c>
      <c r="AP462" s="437">
        <v>0</v>
      </c>
      <c r="AQ462" s="438">
        <v>0</v>
      </c>
      <c r="AR462" s="164">
        <f>+AP462</f>
        <v>0</v>
      </c>
      <c r="AS462" s="166" t="s">
        <v>1226</v>
      </c>
      <c r="AT462" s="226">
        <v>0</v>
      </c>
      <c r="AU462" s="227">
        <v>0</v>
      </c>
      <c r="AV462" s="305">
        <v>0</v>
      </c>
      <c r="AW462" s="241">
        <v>1</v>
      </c>
      <c r="AX462" s="164">
        <f>+AZ462</f>
        <v>0</v>
      </c>
      <c r="AY462" s="166" t="s">
        <v>1226</v>
      </c>
      <c r="AZ462" s="164">
        <f t="shared" si="175"/>
        <v>0</v>
      </c>
      <c r="BA462" s="166" t="s">
        <v>1226</v>
      </c>
      <c r="BB462" s="392">
        <f t="shared" si="176"/>
        <v>0</v>
      </c>
      <c r="BC462" s="166" t="s">
        <v>1226</v>
      </c>
      <c r="BD462" s="392">
        <f t="shared" si="177"/>
        <v>0</v>
      </c>
      <c r="BE462" s="166" t="s">
        <v>1226</v>
      </c>
      <c r="BF462" s="226">
        <v>0</v>
      </c>
      <c r="BG462" s="226">
        <v>0</v>
      </c>
      <c r="BH462" s="238">
        <f>+BF462</f>
        <v>0</v>
      </c>
      <c r="BI462" s="239" t="s">
        <v>1226</v>
      </c>
      <c r="BJ462" s="964">
        <v>1</v>
      </c>
      <c r="BK462" s="831">
        <v>0</v>
      </c>
      <c r="BL462" s="392">
        <v>0</v>
      </c>
      <c r="BM462" s="166" t="s">
        <v>1226</v>
      </c>
      <c r="BN462" s="392">
        <v>0</v>
      </c>
      <c r="BO462" s="166" t="s">
        <v>1226</v>
      </c>
      <c r="BP462" s="249"/>
      <c r="BQ462" s="239"/>
      <c r="BR462" s="249"/>
      <c r="BS462" s="239"/>
      <c r="BT462" s="244"/>
      <c r="BU462" s="245"/>
      <c r="BV462" s="246"/>
      <c r="BW462" s="245"/>
      <c r="BX462" s="245"/>
      <c r="BY462" s="245"/>
      <c r="BZ462" s="246"/>
      <c r="CA462" s="245"/>
      <c r="CB462" s="246"/>
      <c r="CC462" s="245"/>
      <c r="CD462" s="246"/>
      <c r="CE462" s="245"/>
      <c r="CF462" s="246"/>
      <c r="CG462" s="245"/>
      <c r="CH462" s="246"/>
      <c r="CI462" s="247" t="s">
        <v>150</v>
      </c>
      <c r="CJ462" s="235"/>
      <c r="CK462" s="235"/>
      <c r="CM462" s="237"/>
    </row>
    <row r="463" spans="1:91" ht="16.5">
      <c r="A463" t="s">
        <v>2538</v>
      </c>
      <c r="B463" s="213">
        <v>10202</v>
      </c>
      <c r="D463" s="213" t="s">
        <v>866</v>
      </c>
      <c r="E463" s="213" t="s">
        <v>819</v>
      </c>
      <c r="G463" s="213" t="s">
        <v>866</v>
      </c>
      <c r="H463" s="390" t="s">
        <v>2038</v>
      </c>
      <c r="I463" s="223">
        <v>3</v>
      </c>
      <c r="J463" s="224">
        <v>0</v>
      </c>
      <c r="K463" s="222">
        <v>3</v>
      </c>
      <c r="L463" s="224">
        <v>0</v>
      </c>
      <c r="M463" s="181">
        <f t="shared" si="173"/>
        <v>3</v>
      </c>
      <c r="N463" s="185" t="s">
        <v>1226</v>
      </c>
      <c r="O463" s="181">
        <f>+M463</f>
        <v>3</v>
      </c>
      <c r="P463" s="426" t="s">
        <v>1226</v>
      </c>
      <c r="Q463" s="278">
        <v>1</v>
      </c>
      <c r="R463" s="279">
        <v>0</v>
      </c>
      <c r="S463" s="181">
        <f t="shared" si="174"/>
        <v>1</v>
      </c>
      <c r="T463" s="426" t="s">
        <v>1226</v>
      </c>
      <c r="U463" s="223">
        <v>1</v>
      </c>
      <c r="V463" s="224">
        <v>0</v>
      </c>
      <c r="W463" s="223">
        <v>2</v>
      </c>
      <c r="X463" s="224"/>
      <c r="Y463" s="223">
        <v>3</v>
      </c>
      <c r="Z463" s="223">
        <v>0</v>
      </c>
      <c r="AA463" s="181">
        <f>+Y463</f>
        <v>3</v>
      </c>
      <c r="AB463" s="185" t="s">
        <v>1226</v>
      </c>
      <c r="AC463" s="453">
        <v>2</v>
      </c>
      <c r="AD463" s="470">
        <v>0</v>
      </c>
      <c r="AE463" s="274">
        <v>2</v>
      </c>
      <c r="AF463" s="311">
        <v>0</v>
      </c>
      <c r="AG463" s="274">
        <v>1</v>
      </c>
      <c r="AH463" s="279">
        <v>0</v>
      </c>
      <c r="AI463" s="181">
        <f t="shared" si="172"/>
        <v>2</v>
      </c>
      <c r="AJ463" s="426" t="s">
        <v>1226</v>
      </c>
      <c r="AK463" s="360"/>
      <c r="AL463" s="437">
        <v>2</v>
      </c>
      <c r="AM463" s="438">
        <v>0</v>
      </c>
      <c r="AN463" s="164">
        <f t="shared" si="169"/>
        <v>2</v>
      </c>
      <c r="AO463" s="164" t="s">
        <v>1226</v>
      </c>
      <c r="AP463" s="437">
        <v>2</v>
      </c>
      <c r="AQ463" s="438">
        <v>0</v>
      </c>
      <c r="AR463" s="164">
        <f>+AP463</f>
        <v>2</v>
      </c>
      <c r="AS463" s="166" t="s">
        <v>1226</v>
      </c>
      <c r="AT463" s="223">
        <v>2</v>
      </c>
      <c r="AU463" s="224">
        <v>0</v>
      </c>
      <c r="AV463" s="223">
        <v>2</v>
      </c>
      <c r="AW463" s="224">
        <v>0</v>
      </c>
      <c r="AX463" s="223"/>
      <c r="AY463" s="224"/>
      <c r="AZ463" s="164">
        <f t="shared" si="175"/>
        <v>1</v>
      </c>
      <c r="BA463" s="166" t="s">
        <v>1226</v>
      </c>
      <c r="BB463" s="164">
        <f t="shared" si="176"/>
        <v>1</v>
      </c>
      <c r="BC463" s="164" t="s">
        <v>1226</v>
      </c>
      <c r="BD463" s="164">
        <f t="shared" si="177"/>
        <v>1</v>
      </c>
      <c r="BE463" s="164" t="s">
        <v>1226</v>
      </c>
      <c r="BF463" s="223">
        <v>1</v>
      </c>
      <c r="BG463" s="223">
        <v>0</v>
      </c>
      <c r="BH463" s="236">
        <f t="shared" ref="BH463:BH470" si="178">+BJ463</f>
        <v>2</v>
      </c>
      <c r="BI463" s="249" t="s">
        <v>1226</v>
      </c>
      <c r="BJ463" s="223">
        <v>2</v>
      </c>
      <c r="BK463" s="224">
        <v>0</v>
      </c>
      <c r="BL463" s="164">
        <f>+BJ463</f>
        <v>2</v>
      </c>
      <c r="BM463" s="164" t="s">
        <v>1226</v>
      </c>
      <c r="BN463" s="164">
        <f>+BL463</f>
        <v>2</v>
      </c>
      <c r="BO463" s="166" t="s">
        <v>1226</v>
      </c>
      <c r="BP463" s="249"/>
      <c r="BQ463" s="239"/>
      <c r="BR463" s="249"/>
      <c r="BS463" s="249"/>
      <c r="BT463" s="244"/>
      <c r="BU463" s="245"/>
      <c r="BV463" s="246"/>
      <c r="BW463" s="245"/>
      <c r="BX463" s="245"/>
      <c r="BY463" s="245"/>
      <c r="BZ463" s="246"/>
      <c r="CA463" s="245"/>
      <c r="CB463" s="246"/>
      <c r="CC463" s="245"/>
      <c r="CD463" s="246"/>
      <c r="CE463" s="245"/>
      <c r="CF463" s="246"/>
      <c r="CG463" s="245"/>
      <c r="CH463" s="246"/>
      <c r="CI463" s="247" t="s">
        <v>148</v>
      </c>
      <c r="CJ463" s="235" t="s">
        <v>468</v>
      </c>
      <c r="CK463" s="235"/>
      <c r="CM463" s="237">
        <f>MAX(I463:AJ463)</f>
        <v>3</v>
      </c>
    </row>
    <row r="464" spans="1:91" ht="16.5">
      <c r="A464" t="s">
        <v>2538</v>
      </c>
      <c r="B464" s="712" t="s">
        <v>52</v>
      </c>
      <c r="D464" s="213" t="s">
        <v>866</v>
      </c>
      <c r="E464" t="s">
        <v>871</v>
      </c>
      <c r="F464"/>
      <c r="G464" s="213" t="s">
        <v>866</v>
      </c>
      <c r="H464" s="390" t="s">
        <v>2039</v>
      </c>
      <c r="I464" s="223">
        <v>0</v>
      </c>
      <c r="J464" s="224">
        <v>0</v>
      </c>
      <c r="K464" s="222">
        <v>0</v>
      </c>
      <c r="L464" s="224">
        <v>0</v>
      </c>
      <c r="M464" s="181">
        <v>0</v>
      </c>
      <c r="N464" s="426" t="s">
        <v>1226</v>
      </c>
      <c r="O464" s="181">
        <v>0</v>
      </c>
      <c r="P464" s="426" t="s">
        <v>1226</v>
      </c>
      <c r="Q464" s="181">
        <v>0</v>
      </c>
      <c r="R464" s="426" t="s">
        <v>1226</v>
      </c>
      <c r="S464" s="181">
        <v>0</v>
      </c>
      <c r="T464" s="426" t="s">
        <v>1226</v>
      </c>
      <c r="U464" s="223">
        <v>0</v>
      </c>
      <c r="V464" s="259">
        <v>0</v>
      </c>
      <c r="W464" s="223">
        <v>0</v>
      </c>
      <c r="X464" s="259">
        <v>0</v>
      </c>
      <c r="Y464" s="258"/>
      <c r="Z464" s="258"/>
      <c r="AA464" s="181"/>
      <c r="AB464" s="185"/>
      <c r="AC464" s="439">
        <v>0</v>
      </c>
      <c r="AD464" s="830">
        <v>5</v>
      </c>
      <c r="AE464" s="280">
        <v>0</v>
      </c>
      <c r="AF464" s="311">
        <v>0</v>
      </c>
      <c r="AG464" s="274">
        <v>0</v>
      </c>
      <c r="AH464" s="274">
        <v>0</v>
      </c>
      <c r="AI464" s="181">
        <f>+AG464</f>
        <v>0</v>
      </c>
      <c r="AJ464" s="426" t="s">
        <v>1226</v>
      </c>
      <c r="AK464" s="360"/>
      <c r="AL464" s="437">
        <v>0</v>
      </c>
      <c r="AM464" s="438">
        <v>0</v>
      </c>
      <c r="AN464" s="164">
        <f t="shared" si="169"/>
        <v>0</v>
      </c>
      <c r="AO464" s="164" t="s">
        <v>1226</v>
      </c>
      <c r="AP464" s="437">
        <v>0</v>
      </c>
      <c r="AQ464" s="438">
        <v>0</v>
      </c>
      <c r="AR464" s="164">
        <f>+AP464</f>
        <v>0</v>
      </c>
      <c r="AS464" s="166" t="s">
        <v>1226</v>
      </c>
      <c r="AT464" s="226">
        <v>0</v>
      </c>
      <c r="AU464" s="227">
        <v>0</v>
      </c>
      <c r="AV464" s="226">
        <v>0</v>
      </c>
      <c r="AW464" s="227">
        <v>0</v>
      </c>
      <c r="AX464" s="226"/>
      <c r="AY464" s="227"/>
      <c r="AZ464" s="164">
        <f t="shared" si="175"/>
        <v>0</v>
      </c>
      <c r="BA464" s="166" t="s">
        <v>1226</v>
      </c>
      <c r="BB464" s="392">
        <f t="shared" si="176"/>
        <v>0</v>
      </c>
      <c r="BC464" s="166" t="s">
        <v>1226</v>
      </c>
      <c r="BD464" s="392">
        <f t="shared" si="177"/>
        <v>0</v>
      </c>
      <c r="BE464" s="166" t="s">
        <v>1226</v>
      </c>
      <c r="BF464" s="226">
        <v>0</v>
      </c>
      <c r="BG464" s="226">
        <v>0</v>
      </c>
      <c r="BH464" s="238">
        <f t="shared" si="178"/>
        <v>0</v>
      </c>
      <c r="BI464" s="239" t="s">
        <v>1226</v>
      </c>
      <c r="BJ464" s="226">
        <v>0</v>
      </c>
      <c r="BK464" s="227">
        <v>0</v>
      </c>
      <c r="BL464" s="392">
        <v>0</v>
      </c>
      <c r="BM464" s="166" t="s">
        <v>1226</v>
      </c>
      <c r="BN464" s="392">
        <v>0</v>
      </c>
      <c r="BO464" s="166" t="s">
        <v>1226</v>
      </c>
      <c r="BP464" s="249"/>
      <c r="BQ464" s="239"/>
      <c r="BR464" s="249"/>
      <c r="BS464" s="239"/>
      <c r="BT464" s="244"/>
      <c r="BU464" s="245"/>
      <c r="BV464" s="246"/>
      <c r="BW464" s="245"/>
      <c r="BX464" s="245"/>
      <c r="BY464" s="245"/>
      <c r="BZ464" s="246"/>
      <c r="CA464" s="245"/>
      <c r="CB464" s="246"/>
      <c r="CC464" s="245"/>
      <c r="CD464" s="246"/>
      <c r="CE464" s="245"/>
      <c r="CF464" s="246"/>
      <c r="CG464" s="245"/>
      <c r="CH464" s="246"/>
      <c r="CI464" s="247" t="s">
        <v>148</v>
      </c>
      <c r="CJ464" s="235" t="s">
        <v>464</v>
      </c>
      <c r="CK464" s="235"/>
      <c r="CM464" s="237">
        <f>MAX(I464:AJ464)</f>
        <v>5</v>
      </c>
    </row>
    <row r="465" spans="1:91" ht="16.5">
      <c r="A465" t="s">
        <v>2538</v>
      </c>
      <c r="B465" s="171">
        <v>10288</v>
      </c>
      <c r="C465" t="s">
        <v>2602</v>
      </c>
      <c r="D465" t="s">
        <v>866</v>
      </c>
      <c r="E465" s="213" t="s">
        <v>819</v>
      </c>
      <c r="G465" s="213" t="s">
        <v>866</v>
      </c>
      <c r="H465" s="390" t="s">
        <v>2040</v>
      </c>
      <c r="I465" s="271">
        <v>0</v>
      </c>
      <c r="J465" s="271">
        <v>6</v>
      </c>
      <c r="K465" s="266">
        <v>0</v>
      </c>
      <c r="L465" s="271">
        <v>9</v>
      </c>
      <c r="M465" s="181">
        <f>+Q465</f>
        <v>0</v>
      </c>
      <c r="N465" s="185" t="s">
        <v>1226</v>
      </c>
      <c r="O465" s="181">
        <f>+S465</f>
        <v>0</v>
      </c>
      <c r="P465" s="426" t="s">
        <v>1226</v>
      </c>
      <c r="Q465" s="181">
        <f>+U465</f>
        <v>0</v>
      </c>
      <c r="R465" s="426" t="s">
        <v>1226</v>
      </c>
      <c r="S465" s="181">
        <f>+W465</f>
        <v>0</v>
      </c>
      <c r="T465" s="426" t="s">
        <v>1226</v>
      </c>
      <c r="U465" s="223">
        <v>0</v>
      </c>
      <c r="V465" s="259">
        <v>0</v>
      </c>
      <c r="W465" s="223">
        <v>0</v>
      </c>
      <c r="X465" s="259">
        <v>2</v>
      </c>
      <c r="Y465" s="358">
        <v>0</v>
      </c>
      <c r="Z465" s="358">
        <v>4</v>
      </c>
      <c r="AA465" s="181" t="s">
        <v>1226</v>
      </c>
      <c r="AB465" s="185">
        <f>+Z465</f>
        <v>4</v>
      </c>
      <c r="AC465" s="453">
        <v>0</v>
      </c>
      <c r="AD465" s="470">
        <v>1</v>
      </c>
      <c r="AE465" s="280">
        <v>1</v>
      </c>
      <c r="AF465" s="311">
        <v>2</v>
      </c>
      <c r="AG465" s="164" t="s">
        <v>1226</v>
      </c>
      <c r="AH465" s="164">
        <f>+AF465</f>
        <v>2</v>
      </c>
      <c r="AI465" s="392" t="s">
        <v>1226</v>
      </c>
      <c r="AJ465" s="166">
        <f>+AH465</f>
        <v>2</v>
      </c>
      <c r="AK465" s="360"/>
      <c r="AL465" s="437">
        <v>0</v>
      </c>
      <c r="AM465" s="438">
        <v>2</v>
      </c>
      <c r="AN465" s="164" t="s">
        <v>1226</v>
      </c>
      <c r="AO465" s="164">
        <f>+AM465</f>
        <v>2</v>
      </c>
      <c r="AP465" s="439">
        <v>0</v>
      </c>
      <c r="AQ465" s="440">
        <v>2</v>
      </c>
      <c r="AR465" s="164" t="s">
        <v>1226</v>
      </c>
      <c r="AS465" s="426">
        <f>+AU465</f>
        <v>2</v>
      </c>
      <c r="AT465" s="226">
        <v>0</v>
      </c>
      <c r="AU465" s="227">
        <v>2</v>
      </c>
      <c r="AV465" s="226">
        <v>0</v>
      </c>
      <c r="AW465" s="227">
        <v>0</v>
      </c>
      <c r="AX465" s="226"/>
      <c r="AY465" s="227"/>
      <c r="AZ465" s="164">
        <f t="shared" si="175"/>
        <v>0</v>
      </c>
      <c r="BA465" s="166" t="s">
        <v>1226</v>
      </c>
      <c r="BB465" s="164">
        <f t="shared" si="176"/>
        <v>0</v>
      </c>
      <c r="BC465" s="164" t="s">
        <v>1226</v>
      </c>
      <c r="BD465" s="392">
        <f t="shared" si="177"/>
        <v>0</v>
      </c>
      <c r="BE465" s="166" t="s">
        <v>1226</v>
      </c>
      <c r="BF465" s="226">
        <v>0</v>
      </c>
      <c r="BG465" s="226">
        <v>0</v>
      </c>
      <c r="BH465" s="238">
        <f t="shared" si="178"/>
        <v>0</v>
      </c>
      <c r="BI465" s="239" t="s">
        <v>1226</v>
      </c>
      <c r="BJ465" s="341">
        <v>0</v>
      </c>
      <c r="BK465" s="227">
        <v>0</v>
      </c>
      <c r="BL465" s="392">
        <v>0</v>
      </c>
      <c r="BM465" s="166" t="s">
        <v>1226</v>
      </c>
      <c r="BN465" s="392">
        <v>0</v>
      </c>
      <c r="BO465" s="166" t="s">
        <v>1226</v>
      </c>
      <c r="BP465" s="249"/>
      <c r="BQ465" s="239"/>
      <c r="BR465" s="249"/>
      <c r="BS465" s="239"/>
      <c r="BT465" s="244"/>
      <c r="BU465" s="245"/>
      <c r="BV465" s="246"/>
      <c r="BW465" s="245"/>
      <c r="BX465" s="245"/>
      <c r="BY465" s="245"/>
      <c r="BZ465" s="246"/>
      <c r="CA465" s="245"/>
      <c r="CB465" s="246"/>
      <c r="CC465" s="245"/>
      <c r="CD465" s="246"/>
      <c r="CE465" s="245"/>
      <c r="CF465" s="246"/>
      <c r="CG465" s="245"/>
      <c r="CH465" s="246"/>
      <c r="CI465" s="247" t="s">
        <v>150</v>
      </c>
      <c r="CJ465" s="235"/>
      <c r="CK465" s="235"/>
      <c r="CM465" s="237"/>
    </row>
    <row r="466" spans="1:91" ht="16.5">
      <c r="A466" t="s">
        <v>2538</v>
      </c>
      <c r="B466" s="213">
        <v>10117</v>
      </c>
      <c r="D466" s="213" t="s">
        <v>866</v>
      </c>
      <c r="E466" s="213" t="s">
        <v>819</v>
      </c>
      <c r="G466" s="213" t="s">
        <v>866</v>
      </c>
      <c r="H466" s="390" t="s">
        <v>2041</v>
      </c>
      <c r="I466" s="223">
        <v>0</v>
      </c>
      <c r="J466" s="224">
        <v>0</v>
      </c>
      <c r="K466" s="238">
        <f>+O466</f>
        <v>0</v>
      </c>
      <c r="L466" s="239" t="s">
        <v>1226</v>
      </c>
      <c r="M466" s="181">
        <f>+Q466</f>
        <v>0</v>
      </c>
      <c r="N466" s="426" t="s">
        <v>1226</v>
      </c>
      <c r="O466" s="278">
        <v>0</v>
      </c>
      <c r="P466" s="279">
        <v>0</v>
      </c>
      <c r="Q466" s="278">
        <v>0</v>
      </c>
      <c r="R466" s="279">
        <v>0</v>
      </c>
      <c r="S466" s="181">
        <f>+U466</f>
        <v>0</v>
      </c>
      <c r="T466" s="426" t="s">
        <v>1226</v>
      </c>
      <c r="U466" s="236">
        <f>+W466</f>
        <v>0</v>
      </c>
      <c r="V466" s="239" t="s">
        <v>1226</v>
      </c>
      <c r="W466" s="238">
        <f>+Y466</f>
        <v>0</v>
      </c>
      <c r="X466" s="239" t="s">
        <v>1226</v>
      </c>
      <c r="Y466" s="236">
        <f>+AC466</f>
        <v>0</v>
      </c>
      <c r="Z466" s="249" t="s">
        <v>1226</v>
      </c>
      <c r="AA466" s="181">
        <f>+Y466</f>
        <v>0</v>
      </c>
      <c r="AB466" s="185" t="s">
        <v>1226</v>
      </c>
      <c r="AC466" s="453">
        <v>0</v>
      </c>
      <c r="AD466" s="470">
        <v>0</v>
      </c>
      <c r="AE466" s="185">
        <f>+AC466</f>
        <v>0</v>
      </c>
      <c r="AF466" s="426" t="s">
        <v>1226</v>
      </c>
      <c r="AG466" s="185">
        <f>+AE466</f>
        <v>0</v>
      </c>
      <c r="AH466" s="426" t="s">
        <v>1226</v>
      </c>
      <c r="AI466" s="185">
        <f>+AG466</f>
        <v>0</v>
      </c>
      <c r="AJ466" s="426" t="s">
        <v>1226</v>
      </c>
      <c r="AK466" s="302"/>
      <c r="AL466" s="437">
        <v>2</v>
      </c>
      <c r="AM466" s="438"/>
      <c r="AN466" s="164">
        <v>0</v>
      </c>
      <c r="AO466" s="164" t="s">
        <v>1226</v>
      </c>
      <c r="AP466" s="683">
        <f>+AN466</f>
        <v>0</v>
      </c>
      <c r="AQ466" s="468" t="s">
        <v>1226</v>
      </c>
      <c r="AR466" s="185">
        <f>+AP466</f>
        <v>0</v>
      </c>
      <c r="AS466" s="426" t="s">
        <v>1226</v>
      </c>
      <c r="AT466" s="245">
        <v>0</v>
      </c>
      <c r="AU466" s="227">
        <v>0</v>
      </c>
      <c r="AV466" s="226">
        <v>1</v>
      </c>
      <c r="AW466" s="227">
        <v>0</v>
      </c>
      <c r="AX466" s="226"/>
      <c r="AY466" s="227"/>
      <c r="AZ466" s="164">
        <f t="shared" si="175"/>
        <v>0</v>
      </c>
      <c r="BA466" s="166" t="s">
        <v>1226</v>
      </c>
      <c r="BB466" s="392">
        <f t="shared" si="176"/>
        <v>0</v>
      </c>
      <c r="BC466" s="166" t="s">
        <v>1226</v>
      </c>
      <c r="BD466" s="392">
        <f t="shared" si="177"/>
        <v>0</v>
      </c>
      <c r="BE466" s="166" t="s">
        <v>1226</v>
      </c>
      <c r="BF466" s="236">
        <f>+BH466</f>
        <v>0</v>
      </c>
      <c r="BG466" s="249" t="s">
        <v>1226</v>
      </c>
      <c r="BH466" s="238">
        <f t="shared" si="178"/>
        <v>0</v>
      </c>
      <c r="BI466" s="239" t="s">
        <v>1226</v>
      </c>
      <c r="BJ466" s="236">
        <f>+BL466</f>
        <v>0</v>
      </c>
      <c r="BK466" s="239" t="s">
        <v>1226</v>
      </c>
      <c r="BL466" s="392">
        <v>0</v>
      </c>
      <c r="BM466" s="166" t="s">
        <v>1226</v>
      </c>
      <c r="BN466" s="392">
        <v>0</v>
      </c>
      <c r="BO466" s="166" t="s">
        <v>1226</v>
      </c>
      <c r="BP466" s="249"/>
      <c r="BQ466" s="239"/>
      <c r="BR466" s="249"/>
      <c r="BS466" s="239"/>
      <c r="BT466" s="262"/>
      <c r="BU466" s="245"/>
      <c r="BV466" s="246"/>
      <c r="BW466" s="245"/>
      <c r="BX466" s="245"/>
      <c r="BY466" s="245"/>
      <c r="BZ466" s="246"/>
      <c r="CA466" s="245"/>
      <c r="CB466" s="246"/>
      <c r="CC466" s="245"/>
      <c r="CD466" s="246"/>
      <c r="CE466" s="245"/>
      <c r="CF466" s="246"/>
      <c r="CG466" s="245"/>
      <c r="CH466" s="246"/>
      <c r="CI466" s="247" t="s">
        <v>150</v>
      </c>
      <c r="CJ466" s="235" t="s">
        <v>476</v>
      </c>
      <c r="CK466" s="235"/>
      <c r="CM466" s="237">
        <f t="shared" ref="CM466:CM479" si="179">MAX(I466:AJ466)</f>
        <v>0</v>
      </c>
    </row>
    <row r="467" spans="1:91" ht="16.5">
      <c r="A467" t="s">
        <v>2538</v>
      </c>
      <c r="B467" s="213">
        <v>10198</v>
      </c>
      <c r="D467" s="213" t="s">
        <v>866</v>
      </c>
      <c r="E467" s="213" t="s">
        <v>819</v>
      </c>
      <c r="G467" s="213" t="s">
        <v>866</v>
      </c>
      <c r="H467" s="390" t="s">
        <v>2042</v>
      </c>
      <c r="I467" s="223">
        <v>1</v>
      </c>
      <c r="J467" s="259">
        <v>0</v>
      </c>
      <c r="K467" s="222">
        <v>3</v>
      </c>
      <c r="L467" s="223">
        <v>0</v>
      </c>
      <c r="M467" s="181">
        <f>+K467</f>
        <v>3</v>
      </c>
      <c r="N467" s="185" t="s">
        <v>1226</v>
      </c>
      <c r="O467" s="181">
        <f>+M467</f>
        <v>3</v>
      </c>
      <c r="P467" s="185" t="s">
        <v>1226</v>
      </c>
      <c r="Q467" s="278">
        <v>3</v>
      </c>
      <c r="R467" s="279">
        <v>0</v>
      </c>
      <c r="S467" s="181">
        <f>+U467</f>
        <v>1</v>
      </c>
      <c r="T467" s="426" t="s">
        <v>1226</v>
      </c>
      <c r="U467" s="223">
        <v>1</v>
      </c>
      <c r="V467" s="224">
        <v>0</v>
      </c>
      <c r="W467" s="222">
        <v>1</v>
      </c>
      <c r="X467" s="224">
        <v>0</v>
      </c>
      <c r="Y467" s="223">
        <v>1</v>
      </c>
      <c r="Z467" s="223">
        <v>0</v>
      </c>
      <c r="AA467" s="181">
        <f>+AC467</f>
        <v>2</v>
      </c>
      <c r="AB467" s="185" t="s">
        <v>1226</v>
      </c>
      <c r="AC467" s="453">
        <v>2</v>
      </c>
      <c r="AD467" s="470">
        <v>0</v>
      </c>
      <c r="AE467" s="280">
        <v>2</v>
      </c>
      <c r="AF467" s="311">
        <v>0</v>
      </c>
      <c r="AG467" s="274">
        <v>0</v>
      </c>
      <c r="AH467" s="274">
        <v>0</v>
      </c>
      <c r="AI467" s="181">
        <f>+AM467</f>
        <v>0</v>
      </c>
      <c r="AJ467" s="426" t="s">
        <v>1226</v>
      </c>
      <c r="AK467" s="360"/>
      <c r="AL467" s="437">
        <v>0</v>
      </c>
      <c r="AM467" s="438">
        <v>0</v>
      </c>
      <c r="AN467" s="164">
        <f>+AL467</f>
        <v>0</v>
      </c>
      <c r="AO467" s="164" t="s">
        <v>1226</v>
      </c>
      <c r="AP467" s="437">
        <v>0</v>
      </c>
      <c r="AQ467" s="438">
        <v>0</v>
      </c>
      <c r="AR467" s="185">
        <v>0</v>
      </c>
      <c r="AS467" s="426" t="s">
        <v>1226</v>
      </c>
      <c r="AT467" s="245">
        <v>0</v>
      </c>
      <c r="AU467" s="227">
        <v>0</v>
      </c>
      <c r="AV467" s="226">
        <v>0</v>
      </c>
      <c r="AW467" s="227">
        <v>0</v>
      </c>
      <c r="AX467" s="226"/>
      <c r="AY467" s="227"/>
      <c r="AZ467" s="164">
        <f t="shared" si="175"/>
        <v>0</v>
      </c>
      <c r="BA467" s="166" t="s">
        <v>1226</v>
      </c>
      <c r="BB467" s="164">
        <f t="shared" si="176"/>
        <v>0</v>
      </c>
      <c r="BC467" s="164" t="s">
        <v>1226</v>
      </c>
      <c r="BD467" s="164">
        <f t="shared" si="177"/>
        <v>0</v>
      </c>
      <c r="BE467" s="164" t="s">
        <v>1226</v>
      </c>
      <c r="BF467" s="226">
        <v>0</v>
      </c>
      <c r="BG467" s="226">
        <v>0</v>
      </c>
      <c r="BH467" s="238">
        <f t="shared" si="178"/>
        <v>0</v>
      </c>
      <c r="BI467" s="239" t="s">
        <v>1226</v>
      </c>
      <c r="BJ467" s="226">
        <v>0</v>
      </c>
      <c r="BK467" s="227">
        <v>0</v>
      </c>
      <c r="BL467" s="392">
        <v>0</v>
      </c>
      <c r="BM467" s="166" t="s">
        <v>1226</v>
      </c>
      <c r="BN467" s="392">
        <v>0</v>
      </c>
      <c r="BO467" s="166" t="s">
        <v>1226</v>
      </c>
      <c r="BP467" s="249"/>
      <c r="BQ467" s="239"/>
      <c r="BR467" s="249"/>
      <c r="BS467" s="239"/>
      <c r="BT467" s="244"/>
      <c r="BU467" s="245"/>
      <c r="BV467" s="246"/>
      <c r="BW467" s="245"/>
      <c r="BX467" s="245"/>
      <c r="BY467" s="245"/>
      <c r="BZ467" s="246"/>
      <c r="CA467" s="245"/>
      <c r="CB467" s="246"/>
      <c r="CC467" s="245"/>
      <c r="CD467" s="246"/>
      <c r="CE467" s="245"/>
      <c r="CF467" s="246"/>
      <c r="CG467" s="245"/>
      <c r="CH467" s="246"/>
      <c r="CI467" s="247" t="s">
        <v>150</v>
      </c>
      <c r="CJ467" s="235" t="s">
        <v>467</v>
      </c>
      <c r="CK467" s="235"/>
      <c r="CM467" s="237">
        <f t="shared" si="179"/>
        <v>3</v>
      </c>
    </row>
    <row r="468" spans="1:91" ht="16.5">
      <c r="A468" t="s">
        <v>2538</v>
      </c>
      <c r="B468" s="213">
        <v>10197</v>
      </c>
      <c r="D468" s="213" t="s">
        <v>866</v>
      </c>
      <c r="E468" s="213" t="s">
        <v>819</v>
      </c>
      <c r="G468" s="213" t="s">
        <v>866</v>
      </c>
      <c r="H468" s="390" t="s">
        <v>2043</v>
      </c>
      <c r="I468" s="223">
        <v>5</v>
      </c>
      <c r="J468" s="259">
        <v>1</v>
      </c>
      <c r="K468" s="324">
        <v>0</v>
      </c>
      <c r="L468" s="224">
        <v>3</v>
      </c>
      <c r="M468" s="181">
        <f>+O468</f>
        <v>1</v>
      </c>
      <c r="N468" s="185" t="s">
        <v>1226</v>
      </c>
      <c r="O468" s="181">
        <f>+Q468</f>
        <v>1</v>
      </c>
      <c r="P468" s="426" t="s">
        <v>1226</v>
      </c>
      <c r="Q468" s="278">
        <v>1</v>
      </c>
      <c r="R468" s="279">
        <v>0</v>
      </c>
      <c r="S468" s="181">
        <f>+U468</f>
        <v>1</v>
      </c>
      <c r="T468" s="426" t="s">
        <v>1226</v>
      </c>
      <c r="U468" s="223">
        <v>1</v>
      </c>
      <c r="V468" s="224">
        <v>0</v>
      </c>
      <c r="W468" s="222">
        <v>0</v>
      </c>
      <c r="X468" s="224">
        <v>0</v>
      </c>
      <c r="Y468" s="223">
        <v>0</v>
      </c>
      <c r="Z468" s="223">
        <v>0</v>
      </c>
      <c r="AA468" s="181">
        <f>+Y468</f>
        <v>0</v>
      </c>
      <c r="AB468" s="185" t="s">
        <v>1226</v>
      </c>
      <c r="AC468" s="453">
        <v>0</v>
      </c>
      <c r="AD468" s="470">
        <v>0</v>
      </c>
      <c r="AE468" s="252">
        <f>+AC468</f>
        <v>0</v>
      </c>
      <c r="AF468" s="423" t="s">
        <v>1226</v>
      </c>
      <c r="AG468" s="274">
        <v>0</v>
      </c>
      <c r="AH468" s="274">
        <v>0</v>
      </c>
      <c r="AI468" s="181">
        <f>+AG468</f>
        <v>0</v>
      </c>
      <c r="AJ468" s="426" t="s">
        <v>1226</v>
      </c>
      <c r="AK468" s="360"/>
      <c r="AL468" s="437">
        <v>1</v>
      </c>
      <c r="AM468" s="438">
        <v>1</v>
      </c>
      <c r="AN468" s="164">
        <f>+AL468</f>
        <v>1</v>
      </c>
      <c r="AO468" s="164">
        <f>+AM468</f>
        <v>1</v>
      </c>
      <c r="AP468" s="437">
        <v>1</v>
      </c>
      <c r="AQ468" s="438">
        <v>1</v>
      </c>
      <c r="AR468" s="185">
        <f>+AP468</f>
        <v>1</v>
      </c>
      <c r="AS468" s="426">
        <f>+AQ468</f>
        <v>1</v>
      </c>
      <c r="AT468" s="245">
        <v>0</v>
      </c>
      <c r="AU468" s="227">
        <v>0</v>
      </c>
      <c r="AV468" s="226">
        <v>1</v>
      </c>
      <c r="AW468" s="227">
        <v>2</v>
      </c>
      <c r="AX468" s="226"/>
      <c r="AY468" s="227"/>
      <c r="AZ468" s="164">
        <f t="shared" si="175"/>
        <v>1</v>
      </c>
      <c r="BA468" s="166">
        <f>+AW468</f>
        <v>2</v>
      </c>
      <c r="BB468" s="392">
        <f t="shared" si="176"/>
        <v>1</v>
      </c>
      <c r="BC468" s="166">
        <f>+BA468</f>
        <v>2</v>
      </c>
      <c r="BD468" s="392">
        <f t="shared" si="177"/>
        <v>1</v>
      </c>
      <c r="BE468" s="166">
        <f>+BC468</f>
        <v>2</v>
      </c>
      <c r="BF468" s="226">
        <v>1</v>
      </c>
      <c r="BG468" s="226">
        <v>2</v>
      </c>
      <c r="BH468" s="20">
        <f t="shared" si="178"/>
        <v>0</v>
      </c>
      <c r="BI468" s="21">
        <f>+BG468</f>
        <v>2</v>
      </c>
      <c r="BJ468" s="341">
        <v>0</v>
      </c>
      <c r="BK468" s="227">
        <v>2</v>
      </c>
      <c r="BL468" s="392">
        <f>+BJ468</f>
        <v>0</v>
      </c>
      <c r="BM468" s="166">
        <f>+BK468</f>
        <v>2</v>
      </c>
      <c r="BN468" s="392">
        <f>+BL468</f>
        <v>0</v>
      </c>
      <c r="BO468" s="166">
        <f>+BM468</f>
        <v>2</v>
      </c>
      <c r="BP468" s="22"/>
      <c r="BQ468" s="21"/>
      <c r="BR468" s="22"/>
      <c r="BS468" s="21"/>
      <c r="BT468" s="244"/>
      <c r="BU468" s="245"/>
      <c r="BV468" s="246"/>
      <c r="BW468" s="245"/>
      <c r="BX468" s="245"/>
      <c r="BY468" s="245"/>
      <c r="BZ468" s="246"/>
      <c r="CA468" s="245"/>
      <c r="CB468" s="246"/>
      <c r="CC468" s="245"/>
      <c r="CD468" s="246"/>
      <c r="CE468" s="245"/>
      <c r="CF468" s="246"/>
      <c r="CG468" s="245"/>
      <c r="CH468" s="246"/>
      <c r="CI468" s="247" t="s">
        <v>148</v>
      </c>
      <c r="CJ468" s="235" t="s">
        <v>466</v>
      </c>
      <c r="CK468" s="235"/>
      <c r="CM468" s="237">
        <f t="shared" si="179"/>
        <v>5</v>
      </c>
    </row>
    <row r="469" spans="1:91" ht="16.5">
      <c r="A469" t="s">
        <v>2538</v>
      </c>
      <c r="B469" s="213">
        <v>10204</v>
      </c>
      <c r="D469" s="213" t="s">
        <v>866</v>
      </c>
      <c r="E469" s="213" t="s">
        <v>819</v>
      </c>
      <c r="G469" s="213" t="s">
        <v>866</v>
      </c>
      <c r="H469" s="390" t="s">
        <v>2044</v>
      </c>
      <c r="I469" s="223">
        <v>0</v>
      </c>
      <c r="J469" s="224">
        <v>0</v>
      </c>
      <c r="K469" s="223">
        <v>0</v>
      </c>
      <c r="L469" s="224">
        <v>0</v>
      </c>
      <c r="M469" s="181">
        <f>+O469</f>
        <v>2</v>
      </c>
      <c r="N469" s="185" t="s">
        <v>1226</v>
      </c>
      <c r="O469" s="181">
        <f>+Q469</f>
        <v>2</v>
      </c>
      <c r="P469" s="185" t="s">
        <v>1226</v>
      </c>
      <c r="Q469" s="278">
        <v>2</v>
      </c>
      <c r="R469" s="910">
        <v>0</v>
      </c>
      <c r="S469" s="181">
        <f>+Q469</f>
        <v>2</v>
      </c>
      <c r="T469" s="426" t="s">
        <v>1226</v>
      </c>
      <c r="U469" s="223">
        <v>5</v>
      </c>
      <c r="V469" s="224">
        <v>0</v>
      </c>
      <c r="W469" s="222">
        <v>7</v>
      </c>
      <c r="X469" s="224">
        <v>0</v>
      </c>
      <c r="Y469" s="223">
        <v>5</v>
      </c>
      <c r="Z469" s="223">
        <v>0</v>
      </c>
      <c r="AA469" s="181">
        <f>+Y469</f>
        <v>5</v>
      </c>
      <c r="AB469" s="185" t="s">
        <v>1226</v>
      </c>
      <c r="AC469" s="453">
        <v>3</v>
      </c>
      <c r="AD469" s="470">
        <v>0</v>
      </c>
      <c r="AE469" s="274">
        <v>5</v>
      </c>
      <c r="AF469" s="311">
        <v>0</v>
      </c>
      <c r="AG469" s="274">
        <v>5</v>
      </c>
      <c r="AH469" s="274">
        <v>0</v>
      </c>
      <c r="AI469" s="278">
        <v>5</v>
      </c>
      <c r="AJ469" s="279">
        <v>0</v>
      </c>
      <c r="AK469" s="360"/>
      <c r="AL469" s="437">
        <v>5</v>
      </c>
      <c r="AM469" s="438">
        <v>0</v>
      </c>
      <c r="AN469" s="164">
        <f>+AL469</f>
        <v>5</v>
      </c>
      <c r="AO469" s="164" t="s">
        <v>1226</v>
      </c>
      <c r="AP469" s="437">
        <v>5</v>
      </c>
      <c r="AQ469" s="438">
        <v>0</v>
      </c>
      <c r="AR469" s="185">
        <f>+AP469</f>
        <v>5</v>
      </c>
      <c r="AS469" s="426" t="s">
        <v>1226</v>
      </c>
      <c r="AT469" s="245">
        <v>5</v>
      </c>
      <c r="AU469" s="227">
        <v>0</v>
      </c>
      <c r="AV469" s="226">
        <v>6</v>
      </c>
      <c r="AW469" s="227">
        <v>0</v>
      </c>
      <c r="AX469" s="226"/>
      <c r="AY469" s="227"/>
      <c r="AZ469" s="164">
        <f t="shared" si="175"/>
        <v>5</v>
      </c>
      <c r="BA469" s="166" t="s">
        <v>1226</v>
      </c>
      <c r="BB469" s="164">
        <f t="shared" si="176"/>
        <v>5</v>
      </c>
      <c r="BC469" s="166" t="s">
        <v>1226</v>
      </c>
      <c r="BD469" s="164">
        <f t="shared" si="177"/>
        <v>5</v>
      </c>
      <c r="BE469" s="166" t="s">
        <v>1226</v>
      </c>
      <c r="BF469" s="226">
        <v>5</v>
      </c>
      <c r="BG469" s="227">
        <v>0</v>
      </c>
      <c r="BH469" s="236">
        <f t="shared" si="178"/>
        <v>5</v>
      </c>
      <c r="BI469" s="239" t="s">
        <v>1226</v>
      </c>
      <c r="BJ469" s="226">
        <v>5</v>
      </c>
      <c r="BK469" s="227">
        <v>0</v>
      </c>
      <c r="BL469" s="392">
        <f t="shared" ref="BL469:BL475" si="180">+BJ469</f>
        <v>5</v>
      </c>
      <c r="BM469" s="166" t="s">
        <v>1226</v>
      </c>
      <c r="BN469" s="392">
        <f t="shared" ref="BN469:BN475" si="181">+BL469</f>
        <v>5</v>
      </c>
      <c r="BO469" s="166" t="s">
        <v>1226</v>
      </c>
      <c r="BP469" s="249"/>
      <c r="BQ469" s="239"/>
      <c r="BR469" s="249"/>
      <c r="BS469" s="239"/>
      <c r="BT469" s="244"/>
      <c r="BU469" s="245"/>
      <c r="BV469" s="246"/>
      <c r="BW469" s="245"/>
      <c r="BX469" s="245"/>
      <c r="BY469" s="245"/>
      <c r="BZ469" s="246"/>
      <c r="CA469" s="245"/>
      <c r="CB469" s="246"/>
      <c r="CC469" s="245"/>
      <c r="CD469" s="246"/>
      <c r="CE469" s="245"/>
      <c r="CF469" s="246"/>
      <c r="CG469" s="245"/>
      <c r="CH469" s="246"/>
      <c r="CI469" s="247" t="s">
        <v>152</v>
      </c>
      <c r="CJ469" s="235" t="s">
        <v>466</v>
      </c>
      <c r="CK469" s="235"/>
      <c r="CM469" s="237">
        <f t="shared" si="179"/>
        <v>7</v>
      </c>
    </row>
    <row r="470" spans="1:91" ht="16.5">
      <c r="A470" t="s">
        <v>2538</v>
      </c>
      <c r="B470" s="213">
        <v>10087</v>
      </c>
      <c r="D470" s="213" t="s">
        <v>866</v>
      </c>
      <c r="E470" s="213" t="s">
        <v>819</v>
      </c>
      <c r="G470" s="213" t="s">
        <v>866</v>
      </c>
      <c r="H470" s="390" t="s">
        <v>2045</v>
      </c>
      <c r="I470" s="223">
        <v>0</v>
      </c>
      <c r="J470" s="259">
        <v>0</v>
      </c>
      <c r="K470" s="223">
        <v>0</v>
      </c>
      <c r="L470" s="259">
        <v>0</v>
      </c>
      <c r="M470" s="181">
        <f>+K470</f>
        <v>0</v>
      </c>
      <c r="N470" s="426" t="s">
        <v>1226</v>
      </c>
      <c r="O470" s="181">
        <f>+M470</f>
        <v>0</v>
      </c>
      <c r="P470" s="426" t="s">
        <v>1226</v>
      </c>
      <c r="Q470" s="278">
        <v>0</v>
      </c>
      <c r="R470" s="311">
        <v>0</v>
      </c>
      <c r="S470" s="181">
        <f>+Q470</f>
        <v>0</v>
      </c>
      <c r="T470" s="426" t="s">
        <v>1226</v>
      </c>
      <c r="U470" s="223">
        <v>0</v>
      </c>
      <c r="V470" s="259">
        <v>0</v>
      </c>
      <c r="W470" s="223">
        <v>0</v>
      </c>
      <c r="X470" s="259">
        <v>0</v>
      </c>
      <c r="Y470" s="236">
        <f>+W470</f>
        <v>0</v>
      </c>
      <c r="Z470" s="249" t="s">
        <v>1226</v>
      </c>
      <c r="AA470" s="181">
        <f>+Y470</f>
        <v>0</v>
      </c>
      <c r="AB470" s="185" t="s">
        <v>1226</v>
      </c>
      <c r="AC470" s="453">
        <v>0</v>
      </c>
      <c r="AD470" s="470">
        <v>0</v>
      </c>
      <c r="AE470" s="274">
        <v>0</v>
      </c>
      <c r="AF470" s="311">
        <v>0</v>
      </c>
      <c r="AG470" s="274">
        <v>0</v>
      </c>
      <c r="AH470" s="311">
        <v>0</v>
      </c>
      <c r="AI470" s="185">
        <f>+AL470</f>
        <v>4</v>
      </c>
      <c r="AJ470" s="426">
        <f>+AM470</f>
        <v>3</v>
      </c>
      <c r="AK470" s="360"/>
      <c r="AL470" s="437">
        <v>4</v>
      </c>
      <c r="AM470" s="438">
        <v>3</v>
      </c>
      <c r="AN470" s="164">
        <f>+AP470</f>
        <v>2</v>
      </c>
      <c r="AO470" s="164">
        <f>+AQ470</f>
        <v>5</v>
      </c>
      <c r="AP470" s="437">
        <v>2</v>
      </c>
      <c r="AQ470" s="438">
        <v>5</v>
      </c>
      <c r="AR470" s="185">
        <f>+AP470</f>
        <v>2</v>
      </c>
      <c r="AS470" s="426">
        <f>+AQ470</f>
        <v>5</v>
      </c>
      <c r="AT470" s="245">
        <v>4</v>
      </c>
      <c r="AU470" s="227">
        <v>2</v>
      </c>
      <c r="AV470" s="226">
        <v>8</v>
      </c>
      <c r="AW470" s="227">
        <v>9</v>
      </c>
      <c r="AX470" s="226"/>
      <c r="AY470" s="227"/>
      <c r="AZ470" s="164">
        <f t="shared" si="175"/>
        <v>5</v>
      </c>
      <c r="BA470" s="166">
        <f>+AW470</f>
        <v>9</v>
      </c>
      <c r="BB470" s="164">
        <f t="shared" si="176"/>
        <v>5</v>
      </c>
      <c r="BC470" s="164">
        <f>+BA470</f>
        <v>9</v>
      </c>
      <c r="BD470" s="392">
        <f t="shared" si="177"/>
        <v>5</v>
      </c>
      <c r="BE470" s="166">
        <f>+BC470</f>
        <v>9</v>
      </c>
      <c r="BF470" s="226">
        <v>5</v>
      </c>
      <c r="BG470" s="226">
        <v>3</v>
      </c>
      <c r="BH470" s="20">
        <f t="shared" si="178"/>
        <v>3</v>
      </c>
      <c r="BI470" s="21">
        <f>+BG470</f>
        <v>3</v>
      </c>
      <c r="BJ470" s="341">
        <v>3</v>
      </c>
      <c r="BK470" s="227">
        <v>3</v>
      </c>
      <c r="BL470" s="392">
        <f t="shared" si="180"/>
        <v>3</v>
      </c>
      <c r="BM470" s="166">
        <f>+BK470</f>
        <v>3</v>
      </c>
      <c r="BN470" s="392">
        <f t="shared" si="181"/>
        <v>3</v>
      </c>
      <c r="BO470" s="166">
        <f>+BM470</f>
        <v>3</v>
      </c>
      <c r="BP470" s="22"/>
      <c r="BQ470" s="21"/>
      <c r="BR470" s="22"/>
      <c r="BS470" s="21"/>
      <c r="BT470" s="244"/>
      <c r="BU470" s="245"/>
      <c r="BV470" s="246"/>
      <c r="BW470" s="245"/>
      <c r="BX470" s="245"/>
      <c r="BY470" s="245"/>
      <c r="BZ470" s="246"/>
      <c r="CA470" s="245"/>
      <c r="CB470" s="246"/>
      <c r="CC470" s="245"/>
      <c r="CD470" s="246"/>
      <c r="CE470" s="245"/>
      <c r="CF470" s="246"/>
      <c r="CG470" s="245"/>
      <c r="CH470" s="246"/>
      <c r="CI470" s="247" t="s">
        <v>150</v>
      </c>
      <c r="CJ470" s="235" t="s">
        <v>474</v>
      </c>
      <c r="CK470" s="235"/>
      <c r="CM470" s="237">
        <f t="shared" si="179"/>
        <v>4</v>
      </c>
    </row>
    <row r="471" spans="1:91" ht="16.5">
      <c r="A471" t="s">
        <v>2538</v>
      </c>
      <c r="B471" s="213">
        <v>10306</v>
      </c>
      <c r="D471" s="213" t="s">
        <v>866</v>
      </c>
      <c r="E471" s="213" t="s">
        <v>819</v>
      </c>
      <c r="G471" s="213" t="s">
        <v>866</v>
      </c>
      <c r="H471" s="390" t="s">
        <v>1143</v>
      </c>
      <c r="I471" s="223">
        <v>0</v>
      </c>
      <c r="J471" s="224">
        <v>0</v>
      </c>
      <c r="K471" s="236">
        <f>+M471</f>
        <v>0</v>
      </c>
      <c r="L471" s="239" t="s">
        <v>1226</v>
      </c>
      <c r="M471" s="181">
        <f>+O471</f>
        <v>0</v>
      </c>
      <c r="N471" s="426" t="s">
        <v>1226</v>
      </c>
      <c r="O471" s="181">
        <f>+Q471</f>
        <v>0</v>
      </c>
      <c r="P471" s="426" t="s">
        <v>1226</v>
      </c>
      <c r="Q471" s="278">
        <v>0</v>
      </c>
      <c r="R471" s="279">
        <v>0</v>
      </c>
      <c r="S471" s="748">
        <v>0</v>
      </c>
      <c r="T471" s="790">
        <v>0</v>
      </c>
      <c r="U471" s="223">
        <v>1</v>
      </c>
      <c r="V471" s="224">
        <v>0</v>
      </c>
      <c r="W471" s="223">
        <v>2</v>
      </c>
      <c r="X471" s="224">
        <v>0</v>
      </c>
      <c r="Y471" s="223">
        <v>2</v>
      </c>
      <c r="Z471" s="223">
        <v>0</v>
      </c>
      <c r="AA471" s="181">
        <f>+AC471</f>
        <v>5</v>
      </c>
      <c r="AB471" s="185" t="s">
        <v>1226</v>
      </c>
      <c r="AC471" s="453">
        <v>5</v>
      </c>
      <c r="AD471" s="470">
        <v>0</v>
      </c>
      <c r="AE471" s="280">
        <v>4</v>
      </c>
      <c r="AF471" s="311">
        <v>0</v>
      </c>
      <c r="AG471" s="274">
        <v>2</v>
      </c>
      <c r="AH471" s="279">
        <v>0</v>
      </c>
      <c r="AI471" s="185">
        <f>+AL471</f>
        <v>5</v>
      </c>
      <c r="AJ471" s="426" t="s">
        <v>1226</v>
      </c>
      <c r="AK471" s="360">
        <v>42270</v>
      </c>
      <c r="AL471" s="437">
        <v>5</v>
      </c>
      <c r="AM471" s="438">
        <v>0</v>
      </c>
      <c r="AN471" s="164">
        <f>+AL471</f>
        <v>5</v>
      </c>
      <c r="AO471" s="164" t="s">
        <v>1226</v>
      </c>
      <c r="AP471" s="437">
        <v>5</v>
      </c>
      <c r="AQ471" s="438">
        <v>0</v>
      </c>
      <c r="AR471" s="185">
        <f>+AP471</f>
        <v>5</v>
      </c>
      <c r="AS471" s="426" t="s">
        <v>1226</v>
      </c>
      <c r="AT471" s="245">
        <v>1</v>
      </c>
      <c r="AU471" s="227">
        <v>0</v>
      </c>
      <c r="AV471" s="226">
        <v>2</v>
      </c>
      <c r="AW471" s="227">
        <v>0</v>
      </c>
      <c r="AX471" s="226"/>
      <c r="AY471" s="227"/>
      <c r="AZ471" s="164">
        <f t="shared" si="175"/>
        <v>0</v>
      </c>
      <c r="BA471" s="166" t="s">
        <v>1226</v>
      </c>
      <c r="BB471" s="164">
        <f t="shared" si="176"/>
        <v>0</v>
      </c>
      <c r="BC471" s="164" t="s">
        <v>1226</v>
      </c>
      <c r="BD471" s="392">
        <f t="shared" si="177"/>
        <v>0</v>
      </c>
      <c r="BE471" s="166" t="s">
        <v>1226</v>
      </c>
      <c r="BF471" s="226">
        <v>0</v>
      </c>
      <c r="BG471" s="226">
        <v>0</v>
      </c>
      <c r="BH471" s="238">
        <f>+BF471</f>
        <v>0</v>
      </c>
      <c r="BI471" s="239" t="s">
        <v>1226</v>
      </c>
      <c r="BJ471" s="226">
        <v>1</v>
      </c>
      <c r="BK471" s="227">
        <v>0</v>
      </c>
      <c r="BL471" s="392">
        <f t="shared" si="180"/>
        <v>1</v>
      </c>
      <c r="BM471" s="166" t="s">
        <v>1226</v>
      </c>
      <c r="BN471" s="392">
        <f t="shared" si="181"/>
        <v>1</v>
      </c>
      <c r="BO471" s="166" t="s">
        <v>1226</v>
      </c>
      <c r="BP471" s="249"/>
      <c r="BQ471" s="239"/>
      <c r="BR471" s="249"/>
      <c r="BS471" s="239"/>
      <c r="BT471" s="244"/>
      <c r="BU471" s="245"/>
      <c r="BV471" s="246"/>
      <c r="BW471" s="245"/>
      <c r="BX471" s="245"/>
      <c r="BY471" s="245"/>
      <c r="BZ471" s="246"/>
      <c r="CA471" s="245"/>
      <c r="CB471" s="246"/>
      <c r="CC471" s="245"/>
      <c r="CD471" s="246"/>
      <c r="CE471" s="245"/>
      <c r="CF471" s="246"/>
      <c r="CG471" s="245"/>
      <c r="CH471" s="246"/>
      <c r="CI471" s="247" t="s">
        <v>148</v>
      </c>
      <c r="CJ471" s="235" t="s">
        <v>762</v>
      </c>
      <c r="CK471" s="235"/>
      <c r="CM471" s="237">
        <f t="shared" si="179"/>
        <v>5</v>
      </c>
    </row>
    <row r="472" spans="1:91" ht="16.5">
      <c r="A472" t="s">
        <v>2538</v>
      </c>
      <c r="B472" s="213">
        <v>10083</v>
      </c>
      <c r="D472" s="213" t="s">
        <v>866</v>
      </c>
      <c r="E472" s="213" t="s">
        <v>819</v>
      </c>
      <c r="G472" s="213" t="s">
        <v>866</v>
      </c>
      <c r="H472" s="390" t="s">
        <v>2046</v>
      </c>
      <c r="I472" s="223">
        <v>0</v>
      </c>
      <c r="J472" s="224">
        <v>2</v>
      </c>
      <c r="K472" s="223">
        <v>0</v>
      </c>
      <c r="L472" s="224">
        <v>4</v>
      </c>
      <c r="M472" s="181" t="s">
        <v>1226</v>
      </c>
      <c r="N472" s="426">
        <f>+P472</f>
        <v>2</v>
      </c>
      <c r="O472" s="181" t="s">
        <v>1226</v>
      </c>
      <c r="P472" s="426">
        <f>+R472</f>
        <v>2</v>
      </c>
      <c r="Q472" s="278">
        <v>0</v>
      </c>
      <c r="R472" s="279">
        <v>2</v>
      </c>
      <c r="S472" s="181" t="s">
        <v>1226</v>
      </c>
      <c r="T472" s="426">
        <f>+R472</f>
        <v>2</v>
      </c>
      <c r="U472" s="223">
        <v>0</v>
      </c>
      <c r="V472" s="224">
        <v>2</v>
      </c>
      <c r="W472" s="223">
        <v>2</v>
      </c>
      <c r="X472" s="224">
        <v>2</v>
      </c>
      <c r="Y472" s="164">
        <f>+W472</f>
        <v>2</v>
      </c>
      <c r="Z472" s="164">
        <f>+X472</f>
        <v>2</v>
      </c>
      <c r="AA472" s="181">
        <f>+Y472</f>
        <v>2</v>
      </c>
      <c r="AB472" s="185">
        <f>+Z472</f>
        <v>2</v>
      </c>
      <c r="AC472" s="453">
        <v>2</v>
      </c>
      <c r="AD472" s="470">
        <v>2</v>
      </c>
      <c r="AE472" s="280">
        <v>3</v>
      </c>
      <c r="AF472" s="311">
        <v>0</v>
      </c>
      <c r="AG472" s="274">
        <v>1</v>
      </c>
      <c r="AH472" s="279">
        <v>2</v>
      </c>
      <c r="AI472" s="185">
        <f>+AL472</f>
        <v>2</v>
      </c>
      <c r="AJ472" s="426">
        <f>+AM472</f>
        <v>3</v>
      </c>
      <c r="AK472" s="360"/>
      <c r="AL472" s="437">
        <v>2</v>
      </c>
      <c r="AM472" s="438">
        <v>3</v>
      </c>
      <c r="AN472" s="164">
        <f>+AP472</f>
        <v>4</v>
      </c>
      <c r="AO472" s="164">
        <f>+AQ472</f>
        <v>2</v>
      </c>
      <c r="AP472" s="437">
        <v>4</v>
      </c>
      <c r="AQ472" s="438">
        <v>2</v>
      </c>
      <c r="AR472" s="185">
        <f>+AP472</f>
        <v>4</v>
      </c>
      <c r="AS472" s="426">
        <f>+AQ472</f>
        <v>2</v>
      </c>
      <c r="AT472" s="245">
        <v>1</v>
      </c>
      <c r="AU472" s="227">
        <v>0</v>
      </c>
      <c r="AV472" s="226">
        <v>3</v>
      </c>
      <c r="AW472" s="227">
        <v>1</v>
      </c>
      <c r="AX472" s="226"/>
      <c r="AY472" s="227"/>
      <c r="AZ472" s="164">
        <f t="shared" si="175"/>
        <v>1</v>
      </c>
      <c r="BA472" s="166" t="s">
        <v>1226</v>
      </c>
      <c r="BB472" s="164">
        <f t="shared" si="176"/>
        <v>1</v>
      </c>
      <c r="BC472" s="164" t="s">
        <v>1226</v>
      </c>
      <c r="BD472" s="164">
        <f t="shared" si="177"/>
        <v>1</v>
      </c>
      <c r="BE472" s="166" t="s">
        <v>1226</v>
      </c>
      <c r="BF472" s="226">
        <v>1</v>
      </c>
      <c r="BG472" s="226">
        <v>0</v>
      </c>
      <c r="BH472" s="238">
        <f>+BJ472</f>
        <v>1</v>
      </c>
      <c r="BI472" s="239" t="s">
        <v>1226</v>
      </c>
      <c r="BJ472" s="341">
        <v>1</v>
      </c>
      <c r="BK472" s="227">
        <v>0</v>
      </c>
      <c r="BL472" s="392">
        <f t="shared" si="180"/>
        <v>1</v>
      </c>
      <c r="BM472" s="166" t="s">
        <v>1226</v>
      </c>
      <c r="BN472" s="392">
        <f t="shared" si="181"/>
        <v>1</v>
      </c>
      <c r="BO472" s="166" t="s">
        <v>1226</v>
      </c>
      <c r="BP472" s="249"/>
      <c r="BQ472" s="239"/>
      <c r="BR472" s="249"/>
      <c r="BS472" s="239"/>
      <c r="BT472" s="244"/>
      <c r="BU472" s="245"/>
      <c r="BV472" s="246"/>
      <c r="BW472" s="245"/>
      <c r="BX472" s="245"/>
      <c r="BY472" s="245"/>
      <c r="BZ472" s="246"/>
      <c r="CA472" s="245"/>
      <c r="CB472" s="246"/>
      <c r="CC472" s="245"/>
      <c r="CD472" s="246"/>
      <c r="CE472" s="245"/>
      <c r="CF472" s="246"/>
      <c r="CG472" s="245"/>
      <c r="CH472" s="246"/>
      <c r="CI472" s="247" t="s">
        <v>150</v>
      </c>
      <c r="CJ472" s="235" t="s">
        <v>473</v>
      </c>
      <c r="CK472" s="235"/>
      <c r="CM472" s="237">
        <f t="shared" si="179"/>
        <v>4</v>
      </c>
    </row>
    <row r="473" spans="1:91" ht="16.5">
      <c r="A473" t="s">
        <v>2538</v>
      </c>
      <c r="B473" s="213">
        <v>10203</v>
      </c>
      <c r="D473" s="213" t="s">
        <v>866</v>
      </c>
      <c r="E473" s="213" t="s">
        <v>819</v>
      </c>
      <c r="G473" s="213" t="s">
        <v>866</v>
      </c>
      <c r="H473" s="390" t="s">
        <v>2047</v>
      </c>
      <c r="I473" s="223">
        <v>2</v>
      </c>
      <c r="J473" s="224">
        <v>0</v>
      </c>
      <c r="K473" s="223">
        <v>1</v>
      </c>
      <c r="L473" s="224">
        <v>0</v>
      </c>
      <c r="M473" s="181">
        <f>+K473</f>
        <v>1</v>
      </c>
      <c r="N473" s="426" t="s">
        <v>1226</v>
      </c>
      <c r="O473" s="181">
        <f>+M473</f>
        <v>1</v>
      </c>
      <c r="P473" s="426" t="s">
        <v>1226</v>
      </c>
      <c r="Q473" s="278">
        <v>1</v>
      </c>
      <c r="R473" s="279">
        <v>1</v>
      </c>
      <c r="S473" s="181">
        <f>+U473</f>
        <v>1</v>
      </c>
      <c r="T473" s="426">
        <f>+R473</f>
        <v>1</v>
      </c>
      <c r="U473" s="223">
        <v>1</v>
      </c>
      <c r="V473" s="224">
        <v>0</v>
      </c>
      <c r="W473" s="223">
        <v>3</v>
      </c>
      <c r="X473" s="224">
        <v>0</v>
      </c>
      <c r="Y473" s="223">
        <v>3</v>
      </c>
      <c r="Z473" s="223">
        <v>0</v>
      </c>
      <c r="AA473" s="181">
        <f>+Y473</f>
        <v>3</v>
      </c>
      <c r="AB473" s="185" t="s">
        <v>1226</v>
      </c>
      <c r="AC473" s="453">
        <v>0</v>
      </c>
      <c r="AD473" s="470">
        <v>0</v>
      </c>
      <c r="AE473" s="280">
        <v>0</v>
      </c>
      <c r="AF473" s="311">
        <v>0</v>
      </c>
      <c r="AG473" s="274">
        <v>0</v>
      </c>
      <c r="AH473" s="279">
        <v>0</v>
      </c>
      <c r="AI473" s="185">
        <f>+AG473</f>
        <v>0</v>
      </c>
      <c r="AJ473" s="426" t="s">
        <v>1226</v>
      </c>
      <c r="AK473" s="360"/>
      <c r="AL473" s="437">
        <v>0</v>
      </c>
      <c r="AM473" s="438">
        <v>0</v>
      </c>
      <c r="AN473" s="680">
        <v>0</v>
      </c>
      <c r="AO473" s="164" t="s">
        <v>1226</v>
      </c>
      <c r="AP473" s="437">
        <v>0</v>
      </c>
      <c r="AQ473" s="438">
        <v>0</v>
      </c>
      <c r="AR473" s="185">
        <f>+AT473</f>
        <v>0</v>
      </c>
      <c r="AS473" s="426" t="s">
        <v>1226</v>
      </c>
      <c r="AT473" s="245">
        <v>0</v>
      </c>
      <c r="AU473" s="227">
        <v>0</v>
      </c>
      <c r="AV473" s="226">
        <v>0</v>
      </c>
      <c r="AW473" s="227">
        <v>0</v>
      </c>
      <c r="AX473" s="226"/>
      <c r="AY473" s="227"/>
      <c r="AZ473" s="164">
        <f>+AV473</f>
        <v>0</v>
      </c>
      <c r="BA473" s="166" t="s">
        <v>1226</v>
      </c>
      <c r="BB473" s="164">
        <f>+AZ473</f>
        <v>0</v>
      </c>
      <c r="BC473" s="164" t="s">
        <v>1226</v>
      </c>
      <c r="BD473" s="392">
        <f>+BB473</f>
        <v>0</v>
      </c>
      <c r="BE473" s="166" t="s">
        <v>1226</v>
      </c>
      <c r="BF473" s="226">
        <v>1</v>
      </c>
      <c r="BG473" s="226">
        <v>0</v>
      </c>
      <c r="BH473" s="238">
        <f>+BJ473</f>
        <v>0</v>
      </c>
      <c r="BI473" s="239" t="s">
        <v>1226</v>
      </c>
      <c r="BJ473" s="226">
        <v>0</v>
      </c>
      <c r="BK473" s="227">
        <v>0</v>
      </c>
      <c r="BL473" s="392">
        <f t="shared" si="180"/>
        <v>0</v>
      </c>
      <c r="BM473" s="166" t="s">
        <v>1226</v>
      </c>
      <c r="BN473" s="392">
        <f t="shared" si="181"/>
        <v>0</v>
      </c>
      <c r="BO473" s="166" t="s">
        <v>1226</v>
      </c>
      <c r="BP473" s="249"/>
      <c r="BQ473" s="239"/>
      <c r="BR473" s="249"/>
      <c r="BS473" s="239"/>
      <c r="BT473" s="244"/>
      <c r="BU473" s="245"/>
      <c r="BV473" s="246"/>
      <c r="BW473" s="245"/>
      <c r="BX473" s="245"/>
      <c r="BY473" s="245"/>
      <c r="BZ473" s="246"/>
      <c r="CA473" s="245"/>
      <c r="CB473" s="246"/>
      <c r="CC473" s="245"/>
      <c r="CD473" s="246"/>
      <c r="CE473" s="245"/>
      <c r="CF473" s="246"/>
      <c r="CG473" s="245"/>
      <c r="CH473" s="246"/>
      <c r="CI473" s="247" t="s">
        <v>154</v>
      </c>
      <c r="CJ473" s="235" t="s">
        <v>473</v>
      </c>
      <c r="CK473" s="235"/>
      <c r="CM473" s="237">
        <f t="shared" si="179"/>
        <v>3</v>
      </c>
    </row>
    <row r="474" spans="1:91" ht="16.5">
      <c r="A474" t="s">
        <v>2538</v>
      </c>
      <c r="B474" s="213">
        <v>0</v>
      </c>
      <c r="D474" s="213" t="s">
        <v>866</v>
      </c>
      <c r="E474" s="213" t="s">
        <v>819</v>
      </c>
      <c r="G474" s="213" t="s">
        <v>866</v>
      </c>
      <c r="H474" s="390" t="s">
        <v>2048</v>
      </c>
      <c r="I474" s="271">
        <v>1</v>
      </c>
      <c r="J474" s="267">
        <v>0</v>
      </c>
      <c r="K474" s="223">
        <v>0</v>
      </c>
      <c r="L474" s="224">
        <v>0</v>
      </c>
      <c r="M474" s="181">
        <f>+K474</f>
        <v>0</v>
      </c>
      <c r="N474" s="426" t="s">
        <v>1226</v>
      </c>
      <c r="O474" s="181">
        <f>+M474</f>
        <v>0</v>
      </c>
      <c r="P474" s="426" t="s">
        <v>1226</v>
      </c>
      <c r="Q474" s="181">
        <f>+O474</f>
        <v>0</v>
      </c>
      <c r="R474" s="426" t="s">
        <v>1226</v>
      </c>
      <c r="S474" s="181">
        <f>+Q474</f>
        <v>0</v>
      </c>
      <c r="T474" s="426" t="s">
        <v>1226</v>
      </c>
      <c r="U474" s="223">
        <v>0</v>
      </c>
      <c r="V474" s="224">
        <v>0</v>
      </c>
      <c r="W474" s="223">
        <v>0</v>
      </c>
      <c r="X474" s="224">
        <v>0</v>
      </c>
      <c r="Y474" s="223">
        <v>0</v>
      </c>
      <c r="Z474" s="223">
        <v>0</v>
      </c>
      <c r="AA474" s="181">
        <f>+W474</f>
        <v>0</v>
      </c>
      <c r="AB474" s="185" t="s">
        <v>1226</v>
      </c>
      <c r="AC474" s="453">
        <v>0</v>
      </c>
      <c r="AD474" s="470">
        <v>0</v>
      </c>
      <c r="AE474" s="280">
        <v>0</v>
      </c>
      <c r="AF474" s="311">
        <v>0</v>
      </c>
      <c r="AG474" s="274">
        <v>0</v>
      </c>
      <c r="AH474" s="279">
        <v>0</v>
      </c>
      <c r="AI474" s="185">
        <f>+AE474</f>
        <v>0</v>
      </c>
      <c r="AJ474" s="426" t="s">
        <v>1226</v>
      </c>
      <c r="AK474" s="360">
        <v>42062</v>
      </c>
      <c r="AL474" s="437">
        <v>0</v>
      </c>
      <c r="AM474" s="438">
        <v>0</v>
      </c>
      <c r="AN474" s="164">
        <f t="shared" ref="AN474:AN486" si="182">+AL474</f>
        <v>0</v>
      </c>
      <c r="AO474" s="164" t="s">
        <v>1226</v>
      </c>
      <c r="AP474" s="437">
        <v>1</v>
      </c>
      <c r="AQ474" s="438">
        <v>0</v>
      </c>
      <c r="AR474" s="185">
        <f t="shared" ref="AR474:AR483" si="183">+AP474</f>
        <v>1</v>
      </c>
      <c r="AS474" s="426" t="s">
        <v>1226</v>
      </c>
      <c r="AT474" s="245">
        <v>0</v>
      </c>
      <c r="AU474" s="227">
        <v>0</v>
      </c>
      <c r="AV474" s="226">
        <v>1</v>
      </c>
      <c r="AW474" s="227">
        <v>0</v>
      </c>
      <c r="AX474" s="226"/>
      <c r="AY474" s="227"/>
      <c r="AZ474" s="164">
        <f>+BB474</f>
        <v>0</v>
      </c>
      <c r="BA474" s="166" t="s">
        <v>1226</v>
      </c>
      <c r="BB474" s="392">
        <f>+BD474</f>
        <v>0</v>
      </c>
      <c r="BC474" s="166" t="s">
        <v>1226</v>
      </c>
      <c r="BD474" s="392">
        <f>+BF474</f>
        <v>0</v>
      </c>
      <c r="BE474" s="166" t="s">
        <v>1226</v>
      </c>
      <c r="BF474" s="226">
        <v>0</v>
      </c>
      <c r="BG474" s="226">
        <v>0</v>
      </c>
      <c r="BH474" s="238">
        <f>+BF474</f>
        <v>0</v>
      </c>
      <c r="BI474" s="239" t="s">
        <v>1226</v>
      </c>
      <c r="BJ474" s="226">
        <v>1</v>
      </c>
      <c r="BK474" s="227">
        <v>0</v>
      </c>
      <c r="BL474" s="392">
        <f t="shared" si="180"/>
        <v>1</v>
      </c>
      <c r="BM474" s="166" t="s">
        <v>1226</v>
      </c>
      <c r="BN474" s="392">
        <f t="shared" si="181"/>
        <v>1</v>
      </c>
      <c r="BO474" s="166" t="s">
        <v>1226</v>
      </c>
      <c r="BP474" s="249"/>
      <c r="BQ474" s="239"/>
      <c r="BR474" s="249"/>
      <c r="BS474" s="239"/>
      <c r="BT474" s="244"/>
      <c r="BU474" s="245"/>
      <c r="BV474" s="246"/>
      <c r="BW474" s="245"/>
      <c r="BX474" s="245"/>
      <c r="BY474" s="245"/>
      <c r="BZ474" s="246"/>
      <c r="CA474" s="245"/>
      <c r="CB474" s="246"/>
      <c r="CC474" s="245"/>
      <c r="CD474" s="246"/>
      <c r="CE474" s="245"/>
      <c r="CF474" s="246"/>
      <c r="CG474" s="245"/>
      <c r="CH474" s="246"/>
      <c r="CI474" s="233" t="s">
        <v>793</v>
      </c>
      <c r="CJ474" s="235" t="s">
        <v>794</v>
      </c>
      <c r="CK474" s="235"/>
      <c r="CM474" s="237">
        <f t="shared" si="179"/>
        <v>1</v>
      </c>
    </row>
    <row r="475" spans="1:91" ht="16.5">
      <c r="A475" t="s">
        <v>2538</v>
      </c>
      <c r="B475" s="213">
        <v>10200</v>
      </c>
      <c r="D475" s="213" t="s">
        <v>866</v>
      </c>
      <c r="E475" s="213" t="s">
        <v>819</v>
      </c>
      <c r="G475" s="213" t="s">
        <v>866</v>
      </c>
      <c r="H475" s="390" t="s">
        <v>2049</v>
      </c>
      <c r="I475" s="223">
        <v>13</v>
      </c>
      <c r="J475" s="224">
        <v>0</v>
      </c>
      <c r="K475" s="223">
        <v>10</v>
      </c>
      <c r="L475" s="224">
        <v>0</v>
      </c>
      <c r="M475" s="181">
        <f>+O475</f>
        <v>8</v>
      </c>
      <c r="N475" s="426" t="s">
        <v>1226</v>
      </c>
      <c r="O475" s="181">
        <f>+Q475</f>
        <v>8</v>
      </c>
      <c r="P475" s="426" t="s">
        <v>1226</v>
      </c>
      <c r="Q475" s="278">
        <v>8</v>
      </c>
      <c r="R475" s="279">
        <v>0</v>
      </c>
      <c r="S475" s="181">
        <f>+U475</f>
        <v>13</v>
      </c>
      <c r="T475" s="426" t="s">
        <v>1226</v>
      </c>
      <c r="U475" s="223">
        <v>13</v>
      </c>
      <c r="V475" s="224">
        <v>0</v>
      </c>
      <c r="W475" s="223">
        <v>13</v>
      </c>
      <c r="X475" s="224">
        <v>0</v>
      </c>
      <c r="Y475" s="222">
        <v>12</v>
      </c>
      <c r="Z475" s="223">
        <v>0</v>
      </c>
      <c r="AA475" s="181">
        <f>+AC475</f>
        <v>14</v>
      </c>
      <c r="AB475" s="185" t="s">
        <v>1226</v>
      </c>
      <c r="AC475" s="453">
        <v>14</v>
      </c>
      <c r="AD475" s="470">
        <v>0</v>
      </c>
      <c r="AE475" s="274">
        <v>14</v>
      </c>
      <c r="AF475" s="279">
        <v>0</v>
      </c>
      <c r="AG475" s="274">
        <v>14</v>
      </c>
      <c r="AH475" s="279">
        <v>0</v>
      </c>
      <c r="AI475" s="185">
        <f>+AG475</f>
        <v>14</v>
      </c>
      <c r="AJ475" s="426" t="s">
        <v>1226</v>
      </c>
      <c r="AK475" s="360"/>
      <c r="AL475" s="223">
        <v>9</v>
      </c>
      <c r="AM475" s="224">
        <v>0</v>
      </c>
      <c r="AN475" s="164">
        <f t="shared" si="182"/>
        <v>9</v>
      </c>
      <c r="AO475" s="166" t="s">
        <v>1226</v>
      </c>
      <c r="AP475" s="223">
        <v>10</v>
      </c>
      <c r="AQ475" s="224">
        <v>0</v>
      </c>
      <c r="AR475" s="185">
        <f t="shared" si="183"/>
        <v>10</v>
      </c>
      <c r="AS475" s="426" t="s">
        <v>1226</v>
      </c>
      <c r="AT475" s="245">
        <v>10</v>
      </c>
      <c r="AU475" s="227">
        <v>0</v>
      </c>
      <c r="AV475" s="226">
        <v>14</v>
      </c>
      <c r="AW475" s="227">
        <v>0</v>
      </c>
      <c r="AX475" s="226"/>
      <c r="AY475" s="227"/>
      <c r="AZ475" s="164">
        <f>+BB475</f>
        <v>10</v>
      </c>
      <c r="BA475" s="166" t="s">
        <v>1226</v>
      </c>
      <c r="BB475" s="164">
        <f>+BD475</f>
        <v>10</v>
      </c>
      <c r="BC475" s="166" t="s">
        <v>1226</v>
      </c>
      <c r="BD475" s="164">
        <f>+BF475</f>
        <v>10</v>
      </c>
      <c r="BE475" s="166" t="s">
        <v>1226</v>
      </c>
      <c r="BF475" s="226">
        <v>10</v>
      </c>
      <c r="BG475" s="227">
        <v>0</v>
      </c>
      <c r="BH475" s="236">
        <f>+BF475</f>
        <v>10</v>
      </c>
      <c r="BI475" s="239" t="s">
        <v>1226</v>
      </c>
      <c r="BJ475" s="226">
        <v>12</v>
      </c>
      <c r="BK475" s="227">
        <v>0</v>
      </c>
      <c r="BL475" s="164">
        <f t="shared" si="180"/>
        <v>12</v>
      </c>
      <c r="BM475" s="166" t="s">
        <v>1226</v>
      </c>
      <c r="BN475" s="164">
        <f t="shared" si="181"/>
        <v>12</v>
      </c>
      <c r="BO475" s="166" t="s">
        <v>1226</v>
      </c>
      <c r="BP475" s="249"/>
      <c r="BQ475" s="239"/>
      <c r="BR475" s="249"/>
      <c r="BS475" s="239"/>
      <c r="BT475" s="244"/>
      <c r="BU475" s="245"/>
      <c r="BV475" s="246"/>
      <c r="BW475" s="245"/>
      <c r="BX475" s="245"/>
      <c r="BY475" s="245"/>
      <c r="BZ475" s="246"/>
      <c r="CA475" s="245"/>
      <c r="CB475" s="246"/>
      <c r="CC475" s="245"/>
      <c r="CD475" s="246"/>
      <c r="CE475" s="245"/>
      <c r="CF475" s="246"/>
      <c r="CG475" s="245"/>
      <c r="CH475" s="246"/>
      <c r="CI475" s="233" t="s">
        <v>65</v>
      </c>
      <c r="CJ475" s="234" t="s">
        <v>466</v>
      </c>
      <c r="CM475" s="237">
        <f t="shared" si="179"/>
        <v>14</v>
      </c>
    </row>
    <row r="476" spans="1:91" ht="16.5">
      <c r="A476" t="s">
        <v>2538</v>
      </c>
      <c r="B476" s="213">
        <v>10194</v>
      </c>
      <c r="D476" s="213" t="s">
        <v>866</v>
      </c>
      <c r="E476" s="213" t="s">
        <v>819</v>
      </c>
      <c r="G476" s="213" t="s">
        <v>866</v>
      </c>
      <c r="H476" s="390" t="s">
        <v>2050</v>
      </c>
      <c r="I476" s="223">
        <v>6</v>
      </c>
      <c r="J476" s="224">
        <v>0</v>
      </c>
      <c r="K476" s="223">
        <v>7</v>
      </c>
      <c r="L476" s="224">
        <v>0</v>
      </c>
      <c r="M476" s="181">
        <f>+O476</f>
        <v>7</v>
      </c>
      <c r="N476" s="426" t="s">
        <v>1226</v>
      </c>
      <c r="O476" s="181">
        <f>+Q476</f>
        <v>7</v>
      </c>
      <c r="P476" s="426" t="s">
        <v>1226</v>
      </c>
      <c r="Q476" s="185">
        <f>+S476</f>
        <v>7</v>
      </c>
      <c r="R476" s="426" t="s">
        <v>1226</v>
      </c>
      <c r="S476" s="181">
        <f>+U476</f>
        <v>7</v>
      </c>
      <c r="T476" s="426" t="s">
        <v>1226</v>
      </c>
      <c r="U476" s="223">
        <v>7</v>
      </c>
      <c r="V476" s="224">
        <v>0</v>
      </c>
      <c r="W476" s="223">
        <v>6</v>
      </c>
      <c r="X476" s="224">
        <v>0</v>
      </c>
      <c r="Y476" s="304">
        <v>6</v>
      </c>
      <c r="Z476" s="304">
        <v>0</v>
      </c>
      <c r="AA476" s="181">
        <f>+Y476</f>
        <v>6</v>
      </c>
      <c r="AB476" s="185" t="s">
        <v>1226</v>
      </c>
      <c r="AC476" s="453">
        <v>4</v>
      </c>
      <c r="AD476" s="470">
        <v>0</v>
      </c>
      <c r="AE476" s="278">
        <v>6</v>
      </c>
      <c r="AF476" s="274">
        <v>0</v>
      </c>
      <c r="AG476" s="278">
        <v>3</v>
      </c>
      <c r="AH476" s="274">
        <v>0</v>
      </c>
      <c r="AI476" s="181">
        <f>+AL476</f>
        <v>8</v>
      </c>
      <c r="AJ476" s="185" t="s">
        <v>1226</v>
      </c>
      <c r="AK476" s="360"/>
      <c r="AL476" s="223">
        <v>8</v>
      </c>
      <c r="AM476" s="224">
        <v>0</v>
      </c>
      <c r="AN476" s="164">
        <f t="shared" si="182"/>
        <v>8</v>
      </c>
      <c r="AO476" s="166" t="s">
        <v>1226</v>
      </c>
      <c r="AP476" s="437">
        <v>8</v>
      </c>
      <c r="AQ476" s="438">
        <v>0</v>
      </c>
      <c r="AR476" s="185">
        <f t="shared" si="183"/>
        <v>8</v>
      </c>
      <c r="AS476" s="426" t="s">
        <v>1226</v>
      </c>
      <c r="AT476" s="245">
        <v>6</v>
      </c>
      <c r="AU476" s="227">
        <v>0</v>
      </c>
      <c r="AV476" s="226">
        <v>6</v>
      </c>
      <c r="AW476" s="227">
        <v>0</v>
      </c>
      <c r="AX476" s="226"/>
      <c r="AY476" s="227"/>
      <c r="AZ476" s="164">
        <f>+BB476</f>
        <v>2</v>
      </c>
      <c r="BA476" s="166" t="s">
        <v>1226</v>
      </c>
      <c r="BB476" s="164">
        <f>+BD476</f>
        <v>2</v>
      </c>
      <c r="BC476" s="166" t="s">
        <v>1226</v>
      </c>
      <c r="BD476" s="164">
        <f>+BF476</f>
        <v>2</v>
      </c>
      <c r="BE476" s="166" t="s">
        <v>1226</v>
      </c>
      <c r="BF476" s="226">
        <v>2</v>
      </c>
      <c r="BG476" s="227">
        <v>0</v>
      </c>
      <c r="BH476" s="236">
        <v>0</v>
      </c>
      <c r="BI476" s="239" t="s">
        <v>1226</v>
      </c>
      <c r="BJ476" s="236">
        <v>0</v>
      </c>
      <c r="BK476" s="239" t="s">
        <v>1226</v>
      </c>
      <c r="BL476" s="164">
        <v>0</v>
      </c>
      <c r="BM476" s="166" t="s">
        <v>1226</v>
      </c>
      <c r="BN476" s="164">
        <v>0</v>
      </c>
      <c r="BO476" s="166" t="s">
        <v>1226</v>
      </c>
      <c r="BP476" s="249"/>
      <c r="BQ476" s="239"/>
      <c r="BR476" s="249"/>
      <c r="BS476" s="239"/>
      <c r="BT476" s="244"/>
      <c r="BU476" s="245"/>
      <c r="BV476" s="246"/>
      <c r="BW476" s="245"/>
      <c r="BX476" s="245"/>
      <c r="BY476" s="245"/>
      <c r="BZ476" s="246"/>
      <c r="CA476" s="245"/>
      <c r="CB476" s="246"/>
      <c r="CC476" s="245"/>
      <c r="CD476" s="246"/>
      <c r="CE476" s="245"/>
      <c r="CF476" s="246"/>
      <c r="CG476" s="245"/>
      <c r="CH476" s="246"/>
      <c r="CI476" s="233" t="s">
        <v>52</v>
      </c>
      <c r="CM476" s="237">
        <f t="shared" si="179"/>
        <v>8</v>
      </c>
    </row>
    <row r="477" spans="1:91" ht="16.5">
      <c r="A477" t="s">
        <v>2538</v>
      </c>
      <c r="B477" s="213">
        <v>10114</v>
      </c>
      <c r="D477" s="213" t="s">
        <v>866</v>
      </c>
      <c r="E477" s="213" t="s">
        <v>819</v>
      </c>
      <c r="G477" s="213" t="s">
        <v>866</v>
      </c>
      <c r="H477" s="390" t="s">
        <v>157</v>
      </c>
      <c r="I477" s="223">
        <v>0</v>
      </c>
      <c r="J477" s="259">
        <v>0</v>
      </c>
      <c r="K477" s="223">
        <v>1</v>
      </c>
      <c r="L477" s="224">
        <v>4</v>
      </c>
      <c r="M477" s="181">
        <f>+O477</f>
        <v>1</v>
      </c>
      <c r="N477" s="426">
        <f>+P477</f>
        <v>4</v>
      </c>
      <c r="O477" s="181">
        <f>+Q477</f>
        <v>1</v>
      </c>
      <c r="P477" s="426">
        <f>+R477</f>
        <v>4</v>
      </c>
      <c r="Q477" s="185">
        <f>+S477</f>
        <v>1</v>
      </c>
      <c r="R477" s="426">
        <f>+T477</f>
        <v>4</v>
      </c>
      <c r="S477" s="181">
        <f>+U477</f>
        <v>1</v>
      </c>
      <c r="T477" s="426">
        <f>+V477</f>
        <v>4</v>
      </c>
      <c r="U477" s="223">
        <v>1</v>
      </c>
      <c r="V477" s="224">
        <v>4</v>
      </c>
      <c r="W477" s="223">
        <v>1</v>
      </c>
      <c r="X477" s="224">
        <v>4</v>
      </c>
      <c r="Y477" s="304">
        <v>1</v>
      </c>
      <c r="Z477" s="304">
        <v>4</v>
      </c>
      <c r="AA477" s="181">
        <f>+Y477</f>
        <v>1</v>
      </c>
      <c r="AB477" s="185">
        <f>+Z477</f>
        <v>4</v>
      </c>
      <c r="AC477" s="453">
        <v>0</v>
      </c>
      <c r="AD477" s="470">
        <v>1</v>
      </c>
      <c r="AE477" s="274">
        <v>0</v>
      </c>
      <c r="AF477" s="311">
        <v>1</v>
      </c>
      <c r="AG477" s="278">
        <v>0</v>
      </c>
      <c r="AH477" s="274">
        <v>0</v>
      </c>
      <c r="AI477" s="181">
        <v>0</v>
      </c>
      <c r="AJ477" s="185" t="s">
        <v>1226</v>
      </c>
      <c r="AK477" s="360"/>
      <c r="AL477" s="223">
        <v>0</v>
      </c>
      <c r="AM477" s="224">
        <v>0</v>
      </c>
      <c r="AN477" s="164">
        <f t="shared" si="182"/>
        <v>0</v>
      </c>
      <c r="AO477" s="166" t="s">
        <v>1226</v>
      </c>
      <c r="AP477" s="437">
        <v>0</v>
      </c>
      <c r="AQ477" s="438">
        <v>0</v>
      </c>
      <c r="AR477" s="185">
        <f t="shared" si="183"/>
        <v>0</v>
      </c>
      <c r="AS477" s="426" t="s">
        <v>1226</v>
      </c>
      <c r="AT477" s="245">
        <v>0</v>
      </c>
      <c r="AU477" s="227">
        <v>0</v>
      </c>
      <c r="AV477" s="226">
        <v>0</v>
      </c>
      <c r="AW477" s="227">
        <v>0</v>
      </c>
      <c r="AX477" s="226"/>
      <c r="AY477" s="227"/>
      <c r="AZ477" s="164">
        <f>+BB477</f>
        <v>0</v>
      </c>
      <c r="BA477" s="166" t="s">
        <v>1226</v>
      </c>
      <c r="BB477" s="164">
        <f>+BD477</f>
        <v>0</v>
      </c>
      <c r="BC477" s="166" t="s">
        <v>1226</v>
      </c>
      <c r="BD477" s="164">
        <f>+BF477</f>
        <v>0</v>
      </c>
      <c r="BE477" s="166" t="s">
        <v>1226</v>
      </c>
      <c r="BF477" s="226">
        <v>0</v>
      </c>
      <c r="BG477" s="227">
        <v>0</v>
      </c>
      <c r="BH477" s="236">
        <v>0</v>
      </c>
      <c r="BI477" s="239" t="s">
        <v>1226</v>
      </c>
      <c r="BJ477" s="236">
        <v>0</v>
      </c>
      <c r="BK477" s="239" t="s">
        <v>1226</v>
      </c>
      <c r="BL477" s="164">
        <v>0</v>
      </c>
      <c r="BM477" s="166" t="s">
        <v>1226</v>
      </c>
      <c r="BN477" s="164">
        <v>0</v>
      </c>
      <c r="BO477" s="166" t="s">
        <v>1226</v>
      </c>
      <c r="BP477" s="249"/>
      <c r="BQ477" s="239"/>
      <c r="BR477" s="249"/>
      <c r="BS477" s="239"/>
      <c r="BT477" s="244"/>
      <c r="BU477" s="245"/>
      <c r="BV477" s="246"/>
      <c r="BW477" s="245"/>
      <c r="BX477" s="245"/>
      <c r="BY477" s="245"/>
      <c r="BZ477" s="246"/>
      <c r="CA477" s="245"/>
      <c r="CB477" s="246"/>
      <c r="CC477" s="245"/>
      <c r="CD477" s="246"/>
      <c r="CE477" s="245"/>
      <c r="CF477" s="246"/>
      <c r="CG477" s="245"/>
      <c r="CH477" s="246"/>
      <c r="CI477" s="247" t="s">
        <v>150</v>
      </c>
      <c r="CJ477" s="235" t="s">
        <v>466</v>
      </c>
      <c r="CK477" s="235"/>
      <c r="CM477" s="237">
        <f t="shared" si="179"/>
        <v>4</v>
      </c>
    </row>
    <row r="478" spans="1:91" ht="16.5">
      <c r="A478" t="s">
        <v>2538</v>
      </c>
      <c r="B478" s="61" t="s">
        <v>52</v>
      </c>
      <c r="D478" s="213" t="s">
        <v>866</v>
      </c>
      <c r="E478" s="213" t="s">
        <v>819</v>
      </c>
      <c r="G478" s="213" t="s">
        <v>866</v>
      </c>
      <c r="H478" s="390" t="s">
        <v>2051</v>
      </c>
      <c r="I478" s="223" t="s">
        <v>52</v>
      </c>
      <c r="J478" s="224">
        <v>0</v>
      </c>
      <c r="K478" s="223" t="s">
        <v>52</v>
      </c>
      <c r="L478" s="224">
        <v>0</v>
      </c>
      <c r="M478" s="181" t="str">
        <f>+K478</f>
        <v>?</v>
      </c>
      <c r="N478" s="426" t="s">
        <v>1226</v>
      </c>
      <c r="O478" s="181" t="str">
        <f>+M478</f>
        <v>?</v>
      </c>
      <c r="P478" s="426" t="s">
        <v>1226</v>
      </c>
      <c r="Q478" s="185" t="str">
        <f>+O478</f>
        <v>?</v>
      </c>
      <c r="R478" s="426" t="s">
        <v>1226</v>
      </c>
      <c r="S478" s="181" t="str">
        <f>+Q478</f>
        <v>?</v>
      </c>
      <c r="T478" s="426" t="s">
        <v>1226</v>
      </c>
      <c r="U478" s="223" t="s">
        <v>52</v>
      </c>
      <c r="V478" s="224">
        <v>0</v>
      </c>
      <c r="W478" s="223" t="s">
        <v>52</v>
      </c>
      <c r="X478" s="224">
        <v>0</v>
      </c>
      <c r="Y478" s="223" t="s">
        <v>52</v>
      </c>
      <c r="Z478" s="223">
        <v>0</v>
      </c>
      <c r="AA478" s="181" t="str">
        <f>+Y478</f>
        <v>?</v>
      </c>
      <c r="AB478" s="185" t="s">
        <v>1226</v>
      </c>
      <c r="AC478" s="453" t="s">
        <v>52</v>
      </c>
      <c r="AD478" s="459">
        <v>0</v>
      </c>
      <c r="AE478" s="274" t="s">
        <v>52</v>
      </c>
      <c r="AF478" s="279">
        <v>0</v>
      </c>
      <c r="AG478" s="274" t="s">
        <v>52</v>
      </c>
      <c r="AH478" s="279">
        <v>0</v>
      </c>
      <c r="AI478" s="185" t="str">
        <f>+AG478</f>
        <v>?</v>
      </c>
      <c r="AJ478" s="426" t="s">
        <v>1226</v>
      </c>
      <c r="AK478" s="360"/>
      <c r="AL478" s="437" t="s">
        <v>52</v>
      </c>
      <c r="AM478" s="438">
        <v>0</v>
      </c>
      <c r="AN478" s="164" t="str">
        <f t="shared" si="182"/>
        <v>?</v>
      </c>
      <c r="AO478" s="164" t="s">
        <v>1226</v>
      </c>
      <c r="AP478" s="437" t="s">
        <v>52</v>
      </c>
      <c r="AQ478" s="438">
        <v>0</v>
      </c>
      <c r="AR478" s="185" t="str">
        <f t="shared" si="183"/>
        <v>?</v>
      </c>
      <c r="AS478" s="426" t="s">
        <v>1226</v>
      </c>
      <c r="AT478" s="245" t="s">
        <v>52</v>
      </c>
      <c r="AU478" s="227">
        <v>0</v>
      </c>
      <c r="AV478" s="226" t="s">
        <v>52</v>
      </c>
      <c r="AW478" s="227">
        <v>0</v>
      </c>
      <c r="AX478" s="341"/>
      <c r="AY478" s="227"/>
      <c r="AZ478" s="971"/>
      <c r="BA478" s="400"/>
      <c r="BB478" s="971"/>
      <c r="BC478" s="400"/>
      <c r="BD478" s="971"/>
      <c r="BE478" s="400"/>
      <c r="BF478" s="226"/>
      <c r="BG478" s="226"/>
      <c r="BH478" s="341"/>
      <c r="BI478" s="227"/>
      <c r="BJ478" s="226"/>
      <c r="BK478" s="226"/>
      <c r="BL478" s="971"/>
      <c r="BM478" s="400"/>
      <c r="BN478" s="971"/>
      <c r="BO478" s="400"/>
      <c r="BP478" s="226"/>
      <c r="BQ478" s="227"/>
      <c r="BR478" s="226"/>
      <c r="BS478" s="227"/>
      <c r="BT478" s="244"/>
      <c r="BU478" s="245"/>
      <c r="BV478" s="246"/>
      <c r="BW478" s="245"/>
      <c r="BX478" s="245"/>
      <c r="BY478" s="245"/>
      <c r="BZ478" s="246"/>
      <c r="CA478" s="245"/>
      <c r="CB478" s="246"/>
      <c r="CC478" s="245"/>
      <c r="CD478" s="246"/>
      <c r="CE478" s="245"/>
      <c r="CF478" s="246"/>
      <c r="CG478" s="245"/>
      <c r="CH478" s="246"/>
      <c r="CI478" s="247" t="s">
        <v>153</v>
      </c>
      <c r="CM478" s="237">
        <f t="shared" si="179"/>
        <v>0</v>
      </c>
    </row>
    <row r="479" spans="1:91" ht="16.5">
      <c r="A479" t="s">
        <v>2538</v>
      </c>
      <c r="B479" s="213">
        <v>10191</v>
      </c>
      <c r="D479" s="213" t="s">
        <v>866</v>
      </c>
      <c r="E479" s="213" t="s">
        <v>819</v>
      </c>
      <c r="G479" s="213" t="s">
        <v>866</v>
      </c>
      <c r="H479" s="390" t="s">
        <v>2052</v>
      </c>
      <c r="I479" s="223">
        <v>3</v>
      </c>
      <c r="J479" s="224">
        <v>0</v>
      </c>
      <c r="K479" s="223">
        <v>3</v>
      </c>
      <c r="L479" s="224">
        <v>0</v>
      </c>
      <c r="M479" s="181">
        <f>+O479</f>
        <v>11</v>
      </c>
      <c r="N479" s="426" t="s">
        <v>1226</v>
      </c>
      <c r="O479" s="181">
        <f>+Q479</f>
        <v>11</v>
      </c>
      <c r="P479" s="426" t="s">
        <v>1226</v>
      </c>
      <c r="Q479" s="185">
        <f>+S479</f>
        <v>11</v>
      </c>
      <c r="R479" s="426" t="s">
        <v>1226</v>
      </c>
      <c r="S479" s="181">
        <f>+U479</f>
        <v>11</v>
      </c>
      <c r="T479" s="426" t="s">
        <v>1226</v>
      </c>
      <c r="U479" s="223">
        <v>11</v>
      </c>
      <c r="V479" s="224">
        <v>0</v>
      </c>
      <c r="W479" s="223">
        <v>10</v>
      </c>
      <c r="X479" s="224">
        <v>0</v>
      </c>
      <c r="Y479" s="223">
        <v>7</v>
      </c>
      <c r="Z479" s="223">
        <v>0</v>
      </c>
      <c r="AA479" s="181">
        <f>+Y479</f>
        <v>7</v>
      </c>
      <c r="AB479" s="185" t="s">
        <v>1226</v>
      </c>
      <c r="AC479" s="453">
        <v>4</v>
      </c>
      <c r="AD479" s="470">
        <v>0</v>
      </c>
      <c r="AE479" s="274">
        <v>7</v>
      </c>
      <c r="AF479" s="279">
        <v>0</v>
      </c>
      <c r="AG479" s="274">
        <v>3</v>
      </c>
      <c r="AH479" s="279">
        <v>0</v>
      </c>
      <c r="AI479" s="185">
        <f>+AL479</f>
        <v>6</v>
      </c>
      <c r="AJ479" s="426" t="s">
        <v>1226</v>
      </c>
      <c r="AK479" s="360"/>
      <c r="AL479" s="437">
        <v>6</v>
      </c>
      <c r="AM479" s="438">
        <v>0</v>
      </c>
      <c r="AN479" s="164">
        <f t="shared" si="182"/>
        <v>6</v>
      </c>
      <c r="AO479" s="164" t="s">
        <v>1226</v>
      </c>
      <c r="AP479" s="437">
        <v>8</v>
      </c>
      <c r="AQ479" s="438">
        <v>1</v>
      </c>
      <c r="AR479" s="185">
        <f t="shared" si="183"/>
        <v>8</v>
      </c>
      <c r="AS479" s="426">
        <f>+AQ479</f>
        <v>1</v>
      </c>
      <c r="AT479" s="245">
        <v>2</v>
      </c>
      <c r="AU479" s="227">
        <v>0</v>
      </c>
      <c r="AV479" s="226">
        <v>1</v>
      </c>
      <c r="AW479" s="227">
        <v>0</v>
      </c>
      <c r="AX479" s="341"/>
      <c r="AY479" s="227"/>
      <c r="AZ479" s="392">
        <f>+BB479</f>
        <v>0</v>
      </c>
      <c r="BA479" s="166" t="s">
        <v>1226</v>
      </c>
      <c r="BB479" s="392">
        <f>+BD479</f>
        <v>0</v>
      </c>
      <c r="BC479" s="166" t="s">
        <v>1226</v>
      </c>
      <c r="BD479" s="392">
        <f>+BF479</f>
        <v>0</v>
      </c>
      <c r="BE479" s="166" t="s">
        <v>1226</v>
      </c>
      <c r="BF479" s="226">
        <v>0</v>
      </c>
      <c r="BG479" s="226">
        <v>0</v>
      </c>
      <c r="BH479" s="238">
        <f>+BF479</f>
        <v>0</v>
      </c>
      <c r="BI479" s="239" t="s">
        <v>1226</v>
      </c>
      <c r="BJ479" s="226">
        <v>0</v>
      </c>
      <c r="BK479" s="226">
        <v>0</v>
      </c>
      <c r="BL479" s="392">
        <f>+BJ479</f>
        <v>0</v>
      </c>
      <c r="BM479" s="166" t="s">
        <v>1226</v>
      </c>
      <c r="BN479" s="392">
        <f>+BL479</f>
        <v>0</v>
      </c>
      <c r="BO479" s="166" t="s">
        <v>1226</v>
      </c>
      <c r="BP479" s="249"/>
      <c r="BQ479" s="239"/>
      <c r="BR479" s="249"/>
      <c r="BS479" s="239"/>
      <c r="BT479" s="244"/>
      <c r="BU479" s="245"/>
      <c r="BV479" s="246"/>
      <c r="BW479" s="245"/>
      <c r="BX479" s="245"/>
      <c r="BY479" s="245"/>
      <c r="BZ479" s="246"/>
      <c r="CA479" s="245"/>
      <c r="CB479" s="246"/>
      <c r="CC479" s="245"/>
      <c r="CD479" s="246"/>
      <c r="CE479" s="245"/>
      <c r="CF479" s="246"/>
      <c r="CG479" s="245"/>
      <c r="CH479" s="246"/>
      <c r="CI479" s="247" t="s">
        <v>150</v>
      </c>
      <c r="CM479" s="237">
        <f t="shared" si="179"/>
        <v>11</v>
      </c>
    </row>
    <row r="480" spans="1:91" ht="16.5">
      <c r="A480" t="s">
        <v>2538</v>
      </c>
      <c r="B480" s="213">
        <v>0</v>
      </c>
      <c r="D480" s="213" t="s">
        <v>866</v>
      </c>
      <c r="E480" s="213" t="s">
        <v>821</v>
      </c>
      <c r="G480" s="213" t="s">
        <v>866</v>
      </c>
      <c r="H480" s="390" t="s">
        <v>2125</v>
      </c>
      <c r="I480" s="223">
        <v>0</v>
      </c>
      <c r="J480" s="224">
        <v>0</v>
      </c>
      <c r="K480" s="223">
        <v>0</v>
      </c>
      <c r="L480" s="224">
        <v>0</v>
      </c>
      <c r="M480" s="181">
        <f>+K480</f>
        <v>0</v>
      </c>
      <c r="N480" s="426" t="s">
        <v>1226</v>
      </c>
      <c r="O480" s="185">
        <f>+M480</f>
        <v>0</v>
      </c>
      <c r="P480" s="426" t="s">
        <v>1226</v>
      </c>
      <c r="Q480" s="185">
        <f>+O480</f>
        <v>0</v>
      </c>
      <c r="R480" s="426" t="s">
        <v>1226</v>
      </c>
      <c r="S480" s="181">
        <f>+Q480</f>
        <v>0</v>
      </c>
      <c r="T480" s="426" t="s">
        <v>1226</v>
      </c>
      <c r="U480" s="222">
        <v>0</v>
      </c>
      <c r="V480" s="224">
        <v>0</v>
      </c>
      <c r="W480" s="222">
        <v>0</v>
      </c>
      <c r="X480" s="224">
        <v>0</v>
      </c>
      <c r="Y480" s="223">
        <v>0</v>
      </c>
      <c r="Z480" s="224">
        <v>0</v>
      </c>
      <c r="AA480" s="185">
        <f>+Y480</f>
        <v>0</v>
      </c>
      <c r="AB480" s="185">
        <v>1</v>
      </c>
      <c r="AC480" s="474">
        <v>0</v>
      </c>
      <c r="AD480" s="809">
        <v>2</v>
      </c>
      <c r="AE480" s="780">
        <v>0</v>
      </c>
      <c r="AF480" s="311">
        <v>0</v>
      </c>
      <c r="AG480" s="274">
        <v>0</v>
      </c>
      <c r="AH480" s="311">
        <v>0</v>
      </c>
      <c r="AI480" s="181">
        <f>+AG480</f>
        <v>0</v>
      </c>
      <c r="AJ480" s="426" t="s">
        <v>1226</v>
      </c>
      <c r="AK480" s="465"/>
      <c r="AL480" s="467">
        <v>0</v>
      </c>
      <c r="AM480" s="452">
        <v>0</v>
      </c>
      <c r="AN480" s="164">
        <f t="shared" si="182"/>
        <v>0</v>
      </c>
      <c r="AO480" s="164" t="s">
        <v>1226</v>
      </c>
      <c r="AP480" s="258">
        <v>0</v>
      </c>
      <c r="AQ480" s="258">
        <v>0</v>
      </c>
      <c r="AR480" s="185">
        <f t="shared" si="183"/>
        <v>0</v>
      </c>
      <c r="AS480" s="426" t="s">
        <v>1226</v>
      </c>
      <c r="AT480" s="245">
        <v>0</v>
      </c>
      <c r="AU480" s="227">
        <v>0</v>
      </c>
      <c r="AV480" s="226">
        <v>0</v>
      </c>
      <c r="AW480" s="227">
        <v>0</v>
      </c>
      <c r="AX480" s="341"/>
      <c r="AY480" s="227"/>
      <c r="AZ480" s="392">
        <f>+BB480</f>
        <v>0</v>
      </c>
      <c r="BA480" s="166" t="s">
        <v>1226</v>
      </c>
      <c r="BB480" s="341">
        <v>0</v>
      </c>
      <c r="BC480" s="227">
        <v>0</v>
      </c>
      <c r="BD480" s="392">
        <f>+BF480</f>
        <v>0</v>
      </c>
      <c r="BE480" s="166" t="s">
        <v>1226</v>
      </c>
      <c r="BF480" s="341">
        <v>0</v>
      </c>
      <c r="BG480" s="227">
        <v>0</v>
      </c>
      <c r="BH480" s="238">
        <f>+BF480</f>
        <v>0</v>
      </c>
      <c r="BI480" s="239" t="s">
        <v>1226</v>
      </c>
      <c r="BJ480" s="238">
        <f>+BH480</f>
        <v>0</v>
      </c>
      <c r="BK480" s="239" t="s">
        <v>1226</v>
      </c>
      <c r="BL480" s="392">
        <f>+BJ480</f>
        <v>0</v>
      </c>
      <c r="BM480" s="166" t="s">
        <v>1226</v>
      </c>
      <c r="BN480" s="392">
        <f>+BL480</f>
        <v>0</v>
      </c>
      <c r="BO480" s="166" t="s">
        <v>1226</v>
      </c>
      <c r="BP480" s="249"/>
      <c r="BQ480" s="239"/>
      <c r="BR480" s="249"/>
      <c r="BS480" s="239"/>
      <c r="BT480" s="313"/>
      <c r="BU480" s="314"/>
      <c r="BV480" s="315"/>
      <c r="BW480" s="314"/>
      <c r="BX480" s="314"/>
      <c r="BY480" s="314"/>
      <c r="BZ480" s="315"/>
      <c r="CA480" s="314"/>
      <c r="CB480" s="315"/>
      <c r="CC480" s="314"/>
      <c r="CD480" s="315"/>
      <c r="CE480" s="314"/>
      <c r="CF480" s="315"/>
      <c r="CG480" s="314"/>
      <c r="CH480" s="315"/>
      <c r="CI480" s="233" t="s">
        <v>190</v>
      </c>
      <c r="CJ480" s="234" t="s">
        <v>597</v>
      </c>
    </row>
    <row r="481" spans="1:91" ht="16.5">
      <c r="A481" t="s">
        <v>2538</v>
      </c>
      <c r="B481" s="213">
        <v>0</v>
      </c>
      <c r="D481" s="213" t="s">
        <v>866</v>
      </c>
      <c r="E481" s="213" t="s">
        <v>819</v>
      </c>
      <c r="G481" s="213" t="s">
        <v>866</v>
      </c>
      <c r="H481" s="390" t="s">
        <v>2053</v>
      </c>
      <c r="I481" s="223">
        <v>0</v>
      </c>
      <c r="J481" s="224">
        <v>0</v>
      </c>
      <c r="K481" s="236">
        <f>+I481</f>
        <v>0</v>
      </c>
      <c r="L481" s="239" t="s">
        <v>1226</v>
      </c>
      <c r="M481" s="181">
        <f>+K481</f>
        <v>0</v>
      </c>
      <c r="N481" s="426" t="s">
        <v>1226</v>
      </c>
      <c r="O481" s="278">
        <v>0</v>
      </c>
      <c r="P481" s="279">
        <v>0</v>
      </c>
      <c r="Q481" s="274">
        <v>0</v>
      </c>
      <c r="R481" s="279">
        <v>0</v>
      </c>
      <c r="S481" s="181">
        <f>+Q481</f>
        <v>0</v>
      </c>
      <c r="T481" s="426" t="s">
        <v>1226</v>
      </c>
      <c r="U481" s="223">
        <v>0</v>
      </c>
      <c r="V481" s="224">
        <v>0</v>
      </c>
      <c r="W481" s="223">
        <v>0</v>
      </c>
      <c r="X481" s="224">
        <v>0</v>
      </c>
      <c r="Y481" s="223">
        <v>0</v>
      </c>
      <c r="Z481" s="224">
        <v>0</v>
      </c>
      <c r="AA481" s="799">
        <v>0</v>
      </c>
      <c r="AB481" s="684">
        <v>0</v>
      </c>
      <c r="AC481" s="453">
        <v>0</v>
      </c>
      <c r="AD481" s="470">
        <v>0</v>
      </c>
      <c r="AE481" s="280" t="s">
        <v>52</v>
      </c>
      <c r="AF481" s="311">
        <v>0</v>
      </c>
      <c r="AG481" s="274">
        <v>0</v>
      </c>
      <c r="AH481" s="279">
        <v>0</v>
      </c>
      <c r="AI481" s="181" t="str">
        <f>+AE481</f>
        <v>?</v>
      </c>
      <c r="AJ481" s="185" t="s">
        <v>1226</v>
      </c>
      <c r="AK481" s="465"/>
      <c r="AL481" s="223">
        <v>0</v>
      </c>
      <c r="AM481" s="224">
        <v>0</v>
      </c>
      <c r="AN481" s="164">
        <f t="shared" si="182"/>
        <v>0</v>
      </c>
      <c r="AO481" s="166" t="s">
        <v>1226</v>
      </c>
      <c r="AP481" s="437">
        <v>1</v>
      </c>
      <c r="AQ481" s="452">
        <v>0</v>
      </c>
      <c r="AR481" s="185">
        <f t="shared" si="183"/>
        <v>1</v>
      </c>
      <c r="AS481" s="426" t="s">
        <v>1226</v>
      </c>
      <c r="AT481" s="314">
        <v>1</v>
      </c>
      <c r="AU481" s="326">
        <v>0</v>
      </c>
      <c r="AV481" s="325">
        <v>1</v>
      </c>
      <c r="AW481" s="326">
        <v>0</v>
      </c>
      <c r="AX481" s="325"/>
      <c r="AY481" s="326"/>
      <c r="AZ481" s="164">
        <f>+BB481</f>
        <v>1</v>
      </c>
      <c r="BA481" s="166" t="s">
        <v>1226</v>
      </c>
      <c r="BB481" s="164">
        <f>+BD481</f>
        <v>1</v>
      </c>
      <c r="BC481" s="166" t="s">
        <v>1226</v>
      </c>
      <c r="BD481" s="164">
        <f>+BF481</f>
        <v>1</v>
      </c>
      <c r="BE481" s="166" t="s">
        <v>1226</v>
      </c>
      <c r="BF481" s="325">
        <v>1</v>
      </c>
      <c r="BG481" s="326">
        <v>0</v>
      </c>
      <c r="BH481" s="236">
        <f>+BF481</f>
        <v>1</v>
      </c>
      <c r="BI481" s="239" t="s">
        <v>1226</v>
      </c>
      <c r="BJ481" s="325">
        <v>1</v>
      </c>
      <c r="BK481" s="326">
        <v>0</v>
      </c>
      <c r="BL481" s="164">
        <f>+BJ481</f>
        <v>1</v>
      </c>
      <c r="BM481" s="166" t="s">
        <v>1226</v>
      </c>
      <c r="BN481" s="164">
        <f>+BL481</f>
        <v>1</v>
      </c>
      <c r="BO481" s="166" t="s">
        <v>1226</v>
      </c>
      <c r="BP481" s="249"/>
      <c r="BQ481" s="239"/>
      <c r="BR481" s="249"/>
      <c r="BS481" s="239"/>
      <c r="BT481" s="313"/>
      <c r="BU481" s="314"/>
      <c r="BV481" s="315"/>
      <c r="BW481" s="314"/>
      <c r="BX481" s="314"/>
      <c r="BY481" s="314"/>
      <c r="BZ481" s="315"/>
      <c r="CA481" s="314"/>
      <c r="CB481" s="315"/>
      <c r="CC481" s="314"/>
      <c r="CD481" s="315"/>
      <c r="CE481" s="314"/>
      <c r="CF481" s="315"/>
      <c r="CG481" s="314"/>
      <c r="CH481" s="315"/>
      <c r="CI481" s="233" t="s">
        <v>41</v>
      </c>
      <c r="CJ481" s="256"/>
      <c r="CM481" s="237">
        <f>MAX(I481:AJ481)</f>
        <v>0</v>
      </c>
    </row>
    <row r="482" spans="1:91" ht="16.5">
      <c r="A482" t="s">
        <v>2538</v>
      </c>
      <c r="B482" s="213">
        <v>0</v>
      </c>
      <c r="D482" s="213" t="s">
        <v>866</v>
      </c>
      <c r="E482" s="213" t="s">
        <v>819</v>
      </c>
      <c r="G482" s="213" t="s">
        <v>866</v>
      </c>
      <c r="H482" s="390" t="s">
        <v>2054</v>
      </c>
      <c r="I482" s="223">
        <v>0</v>
      </c>
      <c r="J482" s="224">
        <v>0</v>
      </c>
      <c r="K482" s="236">
        <f>+M482</f>
        <v>0</v>
      </c>
      <c r="L482" s="239" t="s">
        <v>1226</v>
      </c>
      <c r="M482" s="181">
        <f>+O482</f>
        <v>0</v>
      </c>
      <c r="N482" s="426" t="s">
        <v>1226</v>
      </c>
      <c r="O482" s="181">
        <f>+Q482</f>
        <v>0</v>
      </c>
      <c r="P482" s="426" t="s">
        <v>1226</v>
      </c>
      <c r="Q482" s="185">
        <f>+S482</f>
        <v>0</v>
      </c>
      <c r="R482" s="426" t="s">
        <v>1226</v>
      </c>
      <c r="S482" s="181">
        <f>+U482</f>
        <v>0</v>
      </c>
      <c r="T482" s="426" t="s">
        <v>1226</v>
      </c>
      <c r="U482" s="223">
        <v>0</v>
      </c>
      <c r="V482" s="224">
        <v>0</v>
      </c>
      <c r="W482" s="223">
        <v>0</v>
      </c>
      <c r="X482" s="224">
        <v>0</v>
      </c>
      <c r="Y482" s="223">
        <v>0</v>
      </c>
      <c r="Z482" s="224">
        <v>0</v>
      </c>
      <c r="AA482" s="181">
        <f>+AC482</f>
        <v>0</v>
      </c>
      <c r="AB482" s="185" t="s">
        <v>1226</v>
      </c>
      <c r="AC482" s="453">
        <v>0</v>
      </c>
      <c r="AD482" s="470">
        <v>0</v>
      </c>
      <c r="AE482" s="280">
        <v>1</v>
      </c>
      <c r="AF482" s="311">
        <v>0</v>
      </c>
      <c r="AG482" s="274">
        <v>0</v>
      </c>
      <c r="AH482" s="279">
        <v>0</v>
      </c>
      <c r="AI482" s="181">
        <f>+AG482</f>
        <v>0</v>
      </c>
      <c r="AJ482" s="185" t="s">
        <v>1226</v>
      </c>
      <c r="AK482" s="360"/>
      <c r="AL482" s="223">
        <v>0</v>
      </c>
      <c r="AM482" s="224">
        <v>0</v>
      </c>
      <c r="AN482" s="164">
        <f t="shared" si="182"/>
        <v>0</v>
      </c>
      <c r="AO482" s="166" t="s">
        <v>1226</v>
      </c>
      <c r="AP482" s="437">
        <v>0</v>
      </c>
      <c r="AQ482" s="438">
        <v>0</v>
      </c>
      <c r="AR482" s="185">
        <f t="shared" si="183"/>
        <v>0</v>
      </c>
      <c r="AS482" s="426" t="s">
        <v>1226</v>
      </c>
      <c r="AT482" s="245">
        <v>0</v>
      </c>
      <c r="AU482" s="227">
        <v>0</v>
      </c>
      <c r="AV482" s="226">
        <v>0</v>
      </c>
      <c r="AW482" s="227">
        <v>0</v>
      </c>
      <c r="AX482" s="226"/>
      <c r="AY482" s="227"/>
      <c r="AZ482" s="684"/>
      <c r="BA482" s="400"/>
      <c r="BB482" s="684"/>
      <c r="BC482" s="400"/>
      <c r="BD482" s="226">
        <v>0</v>
      </c>
      <c r="BE482" s="227">
        <v>0</v>
      </c>
      <c r="BF482" s="226">
        <v>0</v>
      </c>
      <c r="BG482" s="227">
        <v>0</v>
      </c>
      <c r="BH482" s="236">
        <f>+BF482</f>
        <v>0</v>
      </c>
      <c r="BI482" s="239" t="s">
        <v>1226</v>
      </c>
      <c r="BJ482" s="226">
        <v>0</v>
      </c>
      <c r="BK482" s="227">
        <v>0</v>
      </c>
      <c r="BL482" s="164">
        <f>+BJ482</f>
        <v>0</v>
      </c>
      <c r="BM482" s="166" t="s">
        <v>1226</v>
      </c>
      <c r="BN482" s="164">
        <f>+BL482</f>
        <v>0</v>
      </c>
      <c r="BO482" s="166" t="s">
        <v>1226</v>
      </c>
      <c r="BP482" s="249"/>
      <c r="BQ482" s="239"/>
      <c r="BR482" s="249"/>
      <c r="BS482" s="239"/>
      <c r="BT482" s="244"/>
      <c r="BU482" s="245"/>
      <c r="BV482" s="246"/>
      <c r="BW482" s="245"/>
      <c r="BX482" s="245"/>
      <c r="BY482" s="245"/>
      <c r="BZ482" s="246"/>
      <c r="CA482" s="245"/>
      <c r="CB482" s="246"/>
      <c r="CC482" s="245"/>
      <c r="CD482" s="246"/>
      <c r="CE482" s="245"/>
      <c r="CF482" s="246"/>
      <c r="CG482" s="245"/>
      <c r="CH482" s="246"/>
      <c r="CI482" s="233" t="s">
        <v>41</v>
      </c>
      <c r="CJ482" s="256"/>
      <c r="CM482" s="237">
        <f>MAX(I482:AJ482)</f>
        <v>1</v>
      </c>
    </row>
    <row r="483" spans="1:91" ht="16.5">
      <c r="A483" t="s">
        <v>2538</v>
      </c>
      <c r="B483" s="213">
        <v>10305</v>
      </c>
      <c r="D483" s="213" t="s">
        <v>866</v>
      </c>
      <c r="E483" s="213" t="s">
        <v>819</v>
      </c>
      <c r="G483" s="213" t="s">
        <v>866</v>
      </c>
      <c r="H483" s="390" t="s">
        <v>2055</v>
      </c>
      <c r="I483" s="223">
        <v>2</v>
      </c>
      <c r="J483" s="224">
        <v>0</v>
      </c>
      <c r="K483" s="304">
        <v>10</v>
      </c>
      <c r="L483" s="273">
        <v>0</v>
      </c>
      <c r="M483" s="185">
        <f>+K483</f>
        <v>10</v>
      </c>
      <c r="N483" s="426" t="s">
        <v>1226</v>
      </c>
      <c r="O483" s="274">
        <v>6</v>
      </c>
      <c r="P483" s="279">
        <v>0</v>
      </c>
      <c r="Q483" s="274">
        <v>8</v>
      </c>
      <c r="R483" s="279">
        <v>0</v>
      </c>
      <c r="S483" s="181">
        <f>+Q483</f>
        <v>8</v>
      </c>
      <c r="T483" s="426" t="s">
        <v>1226</v>
      </c>
      <c r="U483" s="222">
        <v>0</v>
      </c>
      <c r="V483" s="224">
        <v>0</v>
      </c>
      <c r="W483" s="222">
        <v>0</v>
      </c>
      <c r="X483" s="224">
        <v>0</v>
      </c>
      <c r="Y483" s="222">
        <v>0</v>
      </c>
      <c r="Z483" s="224">
        <v>0</v>
      </c>
      <c r="AA483" s="799">
        <v>0</v>
      </c>
      <c r="AB483" s="684">
        <v>0</v>
      </c>
      <c r="AC483" s="453">
        <v>0</v>
      </c>
      <c r="AD483" s="470">
        <v>0</v>
      </c>
      <c r="AE483" s="780">
        <v>0</v>
      </c>
      <c r="AF483" s="311">
        <v>0</v>
      </c>
      <c r="AG483" s="274">
        <v>0</v>
      </c>
      <c r="AH483" s="279">
        <v>0</v>
      </c>
      <c r="AI483" s="181">
        <f>+AL483</f>
        <v>5</v>
      </c>
      <c r="AJ483" s="185" t="s">
        <v>1226</v>
      </c>
      <c r="AK483" s="360"/>
      <c r="AL483" s="223">
        <v>5</v>
      </c>
      <c r="AM483" s="224">
        <v>0</v>
      </c>
      <c r="AN483" s="164">
        <f t="shared" si="182"/>
        <v>5</v>
      </c>
      <c r="AO483" s="166" t="s">
        <v>1226</v>
      </c>
      <c r="AP483" s="223">
        <v>6</v>
      </c>
      <c r="AQ483" s="224">
        <v>0</v>
      </c>
      <c r="AR483" s="185">
        <f t="shared" si="183"/>
        <v>6</v>
      </c>
      <c r="AS483" s="426" t="s">
        <v>1226</v>
      </c>
      <c r="AT483" s="245">
        <v>0</v>
      </c>
      <c r="AU483" s="227">
        <v>0</v>
      </c>
      <c r="AV483" s="226">
        <v>0</v>
      </c>
      <c r="AW483" s="227">
        <v>0</v>
      </c>
      <c r="AX483" s="226"/>
      <c r="AY483" s="227"/>
      <c r="AZ483" s="164">
        <f>+BB483</f>
        <v>0</v>
      </c>
      <c r="BA483" s="166" t="s">
        <v>1226</v>
      </c>
      <c r="BB483" s="164">
        <f>+BD483</f>
        <v>0</v>
      </c>
      <c r="BC483" s="166" t="s">
        <v>1226</v>
      </c>
      <c r="BD483" s="164">
        <f>+BF483</f>
        <v>0</v>
      </c>
      <c r="BE483" s="166" t="s">
        <v>1226</v>
      </c>
      <c r="BF483" s="226">
        <v>0</v>
      </c>
      <c r="BG483" s="227">
        <v>0</v>
      </c>
      <c r="BH483" s="236">
        <v>0</v>
      </c>
      <c r="BI483" s="239" t="s">
        <v>1226</v>
      </c>
      <c r="BJ483" s="236">
        <v>0</v>
      </c>
      <c r="BK483" s="239" t="s">
        <v>1226</v>
      </c>
      <c r="BL483" s="164">
        <v>0</v>
      </c>
      <c r="BM483" s="166" t="s">
        <v>1226</v>
      </c>
      <c r="BN483" s="164">
        <v>0</v>
      </c>
      <c r="BO483" s="166" t="s">
        <v>1226</v>
      </c>
      <c r="BP483" s="249"/>
      <c r="BQ483" s="239"/>
      <c r="BR483" s="249"/>
      <c r="BS483" s="239"/>
      <c r="BT483" s="244"/>
      <c r="BU483" s="245"/>
      <c r="BV483" s="246"/>
      <c r="BW483" s="245"/>
      <c r="BX483" s="245"/>
      <c r="BY483" s="245"/>
      <c r="BZ483" s="246"/>
      <c r="CA483" s="245"/>
      <c r="CB483" s="246"/>
      <c r="CC483" s="245"/>
      <c r="CD483" s="246"/>
      <c r="CE483" s="245"/>
      <c r="CF483" s="246"/>
      <c r="CG483" s="245"/>
      <c r="CH483" s="246"/>
      <c r="CI483" s="247" t="s">
        <v>148</v>
      </c>
      <c r="CJ483" s="256"/>
      <c r="CM483" s="237">
        <f>MAX(I483:AJ483)</f>
        <v>10</v>
      </c>
    </row>
    <row r="484" spans="1:91" ht="16.5">
      <c r="A484" t="s">
        <v>2538</v>
      </c>
      <c r="B484" s="61" t="s">
        <v>52</v>
      </c>
      <c r="D484" s="213" t="s">
        <v>866</v>
      </c>
      <c r="E484" s="213" t="s">
        <v>819</v>
      </c>
      <c r="G484" s="213" t="s">
        <v>866</v>
      </c>
      <c r="H484" s="390" t="s">
        <v>2056</v>
      </c>
      <c r="I484" s="223">
        <v>0</v>
      </c>
      <c r="J484" s="224">
        <v>0</v>
      </c>
      <c r="K484" s="223">
        <v>0</v>
      </c>
      <c r="L484" s="224">
        <v>0</v>
      </c>
      <c r="M484" s="392">
        <f>+O484</f>
        <v>0</v>
      </c>
      <c r="N484" s="166" t="s">
        <v>1226</v>
      </c>
      <c r="O484" s="392">
        <f>+Q484</f>
        <v>0</v>
      </c>
      <c r="P484" s="166" t="s">
        <v>1226</v>
      </c>
      <c r="Q484" s="392">
        <f>+S484</f>
        <v>0</v>
      </c>
      <c r="R484" s="166" t="s">
        <v>1226</v>
      </c>
      <c r="S484" s="392">
        <f>+U484</f>
        <v>0</v>
      </c>
      <c r="T484" s="166" t="s">
        <v>1226</v>
      </c>
      <c r="U484" s="223">
        <v>0</v>
      </c>
      <c r="V484" s="224">
        <v>0</v>
      </c>
      <c r="W484" s="223">
        <v>0</v>
      </c>
      <c r="X484" s="224">
        <v>0</v>
      </c>
      <c r="Y484" s="223">
        <v>0</v>
      </c>
      <c r="Z484" s="223">
        <v>0</v>
      </c>
      <c r="AA484" s="181">
        <f>+AC484</f>
        <v>0</v>
      </c>
      <c r="AB484" s="185" t="s">
        <v>1226</v>
      </c>
      <c r="AC484" s="453">
        <v>0</v>
      </c>
      <c r="AD484" s="470">
        <v>0</v>
      </c>
      <c r="AE484" s="280">
        <v>0</v>
      </c>
      <c r="AF484" s="311">
        <v>0</v>
      </c>
      <c r="AG484" s="274">
        <v>0</v>
      </c>
      <c r="AH484" s="279">
        <v>0</v>
      </c>
      <c r="AI484" s="185">
        <f>+AL484</f>
        <v>1</v>
      </c>
      <c r="AJ484" s="426">
        <f>+AM484</f>
        <v>1</v>
      </c>
      <c r="AK484" s="360"/>
      <c r="AL484" s="437">
        <v>1</v>
      </c>
      <c r="AM484" s="438">
        <v>1</v>
      </c>
      <c r="AN484" s="164">
        <f t="shared" si="182"/>
        <v>1</v>
      </c>
      <c r="AO484" s="164">
        <f>+AM484</f>
        <v>1</v>
      </c>
      <c r="AP484" s="437">
        <v>2</v>
      </c>
      <c r="AQ484" s="438">
        <v>2</v>
      </c>
      <c r="AR484" s="185">
        <f>+AT484</f>
        <v>3</v>
      </c>
      <c r="AS484" s="426">
        <f>+AU484</f>
        <v>1</v>
      </c>
      <c r="AT484" s="245">
        <v>3</v>
      </c>
      <c r="AU484" s="227">
        <v>1</v>
      </c>
      <c r="AV484" s="226">
        <v>3</v>
      </c>
      <c r="AW484" s="227">
        <v>0</v>
      </c>
      <c r="AX484" s="226"/>
      <c r="AY484" s="227"/>
      <c r="AZ484" s="164">
        <f>+BB484</f>
        <v>3</v>
      </c>
      <c r="BA484" s="166" t="s">
        <v>1226</v>
      </c>
      <c r="BB484" s="164">
        <f>+BD484</f>
        <v>3</v>
      </c>
      <c r="BC484" s="164" t="s">
        <v>1226</v>
      </c>
      <c r="BD484" s="392">
        <f>+BF484</f>
        <v>3</v>
      </c>
      <c r="BE484" s="166" t="s">
        <v>1226</v>
      </c>
      <c r="BF484" s="226">
        <v>3</v>
      </c>
      <c r="BG484" s="226">
        <v>1</v>
      </c>
      <c r="BH484" s="20">
        <f>+BJ484</f>
        <v>3</v>
      </c>
      <c r="BI484" s="21">
        <f>+BG484</f>
        <v>1</v>
      </c>
      <c r="BJ484" s="341">
        <v>3</v>
      </c>
      <c r="BK484" s="227">
        <v>1</v>
      </c>
      <c r="BL484" s="392">
        <v>0</v>
      </c>
      <c r="BM484" s="166" t="s">
        <v>1226</v>
      </c>
      <c r="BN484" s="392">
        <v>0</v>
      </c>
      <c r="BO484" s="166" t="s">
        <v>1226</v>
      </c>
      <c r="BP484" s="249"/>
      <c r="BQ484" s="239"/>
      <c r="BR484" s="249"/>
      <c r="BS484" s="239"/>
      <c r="BT484" s="244"/>
      <c r="BU484" s="245"/>
      <c r="BV484" s="246"/>
      <c r="BW484" s="245"/>
      <c r="BX484" s="245"/>
      <c r="BY484" s="245"/>
      <c r="BZ484" s="246"/>
      <c r="CA484" s="245"/>
      <c r="CB484" s="246"/>
      <c r="CC484" s="245"/>
      <c r="CD484" s="246"/>
      <c r="CE484" s="245"/>
      <c r="CF484" s="246"/>
      <c r="CG484" s="245"/>
      <c r="CH484" s="246"/>
      <c r="CI484" s="247" t="s">
        <v>148</v>
      </c>
      <c r="CJ484" s="256"/>
      <c r="CM484" s="237">
        <f>MAX(I484:AJ484)</f>
        <v>1</v>
      </c>
    </row>
    <row r="485" spans="1:91" ht="16.5">
      <c r="A485" t="s">
        <v>2538</v>
      </c>
      <c r="B485" s="213">
        <v>0</v>
      </c>
      <c r="D485" s="213" t="s">
        <v>866</v>
      </c>
      <c r="E485" s="213" t="s">
        <v>819</v>
      </c>
      <c r="G485" s="213" t="s">
        <v>866</v>
      </c>
      <c r="H485" s="390" t="s">
        <v>2057</v>
      </c>
      <c r="I485" s="223">
        <v>0</v>
      </c>
      <c r="J485" s="224">
        <v>0</v>
      </c>
      <c r="K485" s="222">
        <v>0</v>
      </c>
      <c r="L485" s="224">
        <v>0</v>
      </c>
      <c r="M485" s="392">
        <f>+K485</f>
        <v>0</v>
      </c>
      <c r="N485" s="166" t="s">
        <v>1226</v>
      </c>
      <c r="O485" s="164">
        <f t="shared" ref="O485:O496" si="184">+M485</f>
        <v>0</v>
      </c>
      <c r="P485" s="166" t="s">
        <v>1226</v>
      </c>
      <c r="Q485" s="164">
        <f t="shared" ref="Q485:Q490" si="185">+O485</f>
        <v>0</v>
      </c>
      <c r="R485" s="166" t="s">
        <v>1226</v>
      </c>
      <c r="S485" s="392">
        <f t="shared" ref="S485:S497" si="186">+Q485</f>
        <v>0</v>
      </c>
      <c r="T485" s="166" t="s">
        <v>1226</v>
      </c>
      <c r="U485" s="222">
        <v>0</v>
      </c>
      <c r="V485" s="224">
        <v>0</v>
      </c>
      <c r="W485" s="222">
        <v>0</v>
      </c>
      <c r="X485" s="224">
        <v>0</v>
      </c>
      <c r="Y485" s="222">
        <v>0</v>
      </c>
      <c r="Z485" s="224">
        <v>0</v>
      </c>
      <c r="AA485" s="392">
        <f>+W485</f>
        <v>0</v>
      </c>
      <c r="AB485" s="164" t="s">
        <v>1226</v>
      </c>
      <c r="AC485" s="437">
        <v>0</v>
      </c>
      <c r="AD485" s="452">
        <v>0</v>
      </c>
      <c r="AE485" s="307">
        <v>0</v>
      </c>
      <c r="AF485" s="259">
        <v>0</v>
      </c>
      <c r="AG485" s="223">
        <v>0</v>
      </c>
      <c r="AH485" s="224">
        <v>0</v>
      </c>
      <c r="AI485" s="392">
        <f>+AE485</f>
        <v>0</v>
      </c>
      <c r="AJ485" s="164" t="s">
        <v>1226</v>
      </c>
      <c r="AK485" s="360">
        <v>42074</v>
      </c>
      <c r="AL485" s="223">
        <v>0</v>
      </c>
      <c r="AM485" s="224">
        <v>0</v>
      </c>
      <c r="AN485" s="164">
        <f t="shared" si="182"/>
        <v>0</v>
      </c>
      <c r="AO485" s="166" t="s">
        <v>1226</v>
      </c>
      <c r="AP485" s="223">
        <v>0</v>
      </c>
      <c r="AQ485" s="224">
        <v>0</v>
      </c>
      <c r="AR485" s="185">
        <f>+AP485</f>
        <v>0</v>
      </c>
      <c r="AS485" s="426" t="s">
        <v>1226</v>
      </c>
      <c r="AT485" s="245">
        <v>0</v>
      </c>
      <c r="AU485" s="227">
        <v>0</v>
      </c>
      <c r="AV485" s="226">
        <v>0</v>
      </c>
      <c r="AW485" s="227">
        <v>0</v>
      </c>
      <c r="AX485" s="226"/>
      <c r="AY485" s="227"/>
      <c r="AZ485" s="164">
        <f>+BB485</f>
        <v>0</v>
      </c>
      <c r="BA485" s="166" t="s">
        <v>1226</v>
      </c>
      <c r="BB485" s="226">
        <v>0</v>
      </c>
      <c r="BC485" s="227">
        <v>0</v>
      </c>
      <c r="BD485" s="164">
        <f>+BF485</f>
        <v>0</v>
      </c>
      <c r="BE485" s="166" t="s">
        <v>1226</v>
      </c>
      <c r="BF485" s="226">
        <v>0</v>
      </c>
      <c r="BG485" s="227">
        <v>0</v>
      </c>
      <c r="BH485" s="236">
        <v>0</v>
      </c>
      <c r="BI485" s="239" t="s">
        <v>1226</v>
      </c>
      <c r="BJ485" s="236">
        <v>0</v>
      </c>
      <c r="BK485" s="239" t="s">
        <v>1226</v>
      </c>
      <c r="BL485" s="164">
        <v>0</v>
      </c>
      <c r="BM485" s="166" t="s">
        <v>1226</v>
      </c>
      <c r="BN485" s="164">
        <v>0</v>
      </c>
      <c r="BO485" s="166" t="s">
        <v>1226</v>
      </c>
      <c r="BP485" s="249"/>
      <c r="BQ485" s="239"/>
      <c r="BR485" s="249"/>
      <c r="BS485" s="239"/>
      <c r="BT485" s="244"/>
      <c r="BU485" s="245"/>
      <c r="BV485" s="246"/>
      <c r="BW485" s="245"/>
      <c r="BX485" s="245"/>
      <c r="BY485" s="245"/>
      <c r="BZ485" s="246"/>
      <c r="CA485" s="245"/>
      <c r="CB485" s="246"/>
      <c r="CC485" s="245"/>
      <c r="CD485" s="246"/>
      <c r="CE485" s="245"/>
      <c r="CF485" s="246"/>
      <c r="CG485" s="245"/>
      <c r="CH485" s="246"/>
      <c r="CI485" s="233" t="s">
        <v>1001</v>
      </c>
      <c r="CJ485" s="256"/>
      <c r="CM485" s="237">
        <f>MAX(I485:AJ485)</f>
        <v>0</v>
      </c>
    </row>
    <row r="486" spans="1:91" ht="16.5">
      <c r="A486" t="s">
        <v>2538</v>
      </c>
      <c r="B486" s="51">
        <v>10298</v>
      </c>
      <c r="D486" s="213" t="s">
        <v>866</v>
      </c>
      <c r="E486" s="213" t="s">
        <v>819</v>
      </c>
      <c r="G486" s="213" t="s">
        <v>866</v>
      </c>
      <c r="H486" s="390" t="s">
        <v>2126</v>
      </c>
      <c r="I486" s="223">
        <v>0</v>
      </c>
      <c r="J486" s="224">
        <v>0</v>
      </c>
      <c r="K486" s="222">
        <v>0</v>
      </c>
      <c r="L486" s="224">
        <v>0</v>
      </c>
      <c r="M486" s="392">
        <f>+K486</f>
        <v>0</v>
      </c>
      <c r="N486" s="166" t="s">
        <v>1226</v>
      </c>
      <c r="O486" s="164">
        <f t="shared" si="184"/>
        <v>0</v>
      </c>
      <c r="P486" s="166" t="s">
        <v>1226</v>
      </c>
      <c r="Q486" s="164">
        <f t="shared" si="185"/>
        <v>0</v>
      </c>
      <c r="R486" s="166" t="s">
        <v>1226</v>
      </c>
      <c r="S486" s="392">
        <f t="shared" si="186"/>
        <v>0</v>
      </c>
      <c r="T486" s="166" t="s">
        <v>1226</v>
      </c>
      <c r="U486" s="222">
        <v>0</v>
      </c>
      <c r="V486" s="224">
        <v>0</v>
      </c>
      <c r="W486" s="222">
        <v>0</v>
      </c>
      <c r="X486" s="224">
        <v>0</v>
      </c>
      <c r="Y486" s="222">
        <v>0</v>
      </c>
      <c r="Z486" s="224">
        <v>0</v>
      </c>
      <c r="AA486" s="392">
        <f>+W486</f>
        <v>0</v>
      </c>
      <c r="AB486" s="164" t="s">
        <v>1226</v>
      </c>
      <c r="AC486" s="437">
        <v>0</v>
      </c>
      <c r="AD486" s="452">
        <v>0</v>
      </c>
      <c r="AE486" s="307">
        <v>0</v>
      </c>
      <c r="AF486" s="259">
        <v>0</v>
      </c>
      <c r="AG486" s="223">
        <v>0</v>
      </c>
      <c r="AH486" s="224">
        <v>0</v>
      </c>
      <c r="AI486" s="222">
        <v>0</v>
      </c>
      <c r="AJ486" s="223">
        <v>0</v>
      </c>
      <c r="AK486" s="360"/>
      <c r="AL486" s="223">
        <v>0</v>
      </c>
      <c r="AM486" s="224">
        <v>0</v>
      </c>
      <c r="AN486" s="164">
        <f t="shared" si="182"/>
        <v>0</v>
      </c>
      <c r="AO486" s="166" t="s">
        <v>1226</v>
      </c>
      <c r="AP486" s="223">
        <v>0</v>
      </c>
      <c r="AQ486" s="224">
        <v>0</v>
      </c>
      <c r="AR486" s="185">
        <f>+AP486</f>
        <v>0</v>
      </c>
      <c r="AS486" s="426" t="s">
        <v>1226</v>
      </c>
      <c r="AT486" s="245">
        <v>0</v>
      </c>
      <c r="AU486" s="227">
        <v>0</v>
      </c>
      <c r="AV486" s="226">
        <v>0</v>
      </c>
      <c r="AW486" s="227">
        <v>0</v>
      </c>
      <c r="AX486" s="164">
        <f>+AZ486</f>
        <v>0</v>
      </c>
      <c r="AY486" s="166" t="s">
        <v>1226</v>
      </c>
      <c r="AZ486" s="164">
        <f>+BB486</f>
        <v>0</v>
      </c>
      <c r="BA486" s="166" t="s">
        <v>1226</v>
      </c>
      <c r="BB486" s="226">
        <v>0</v>
      </c>
      <c r="BC486" s="227">
        <v>0</v>
      </c>
      <c r="BD486" s="164">
        <f>+BF486</f>
        <v>0</v>
      </c>
      <c r="BE486" s="166" t="s">
        <v>1226</v>
      </c>
      <c r="BF486" s="226">
        <v>0</v>
      </c>
      <c r="BG486" s="227">
        <v>0</v>
      </c>
      <c r="BH486" s="236">
        <f>+BF486</f>
        <v>0</v>
      </c>
      <c r="BI486" s="239" t="s">
        <v>1226</v>
      </c>
      <c r="BJ486" s="226">
        <v>0</v>
      </c>
      <c r="BK486" s="227">
        <v>0</v>
      </c>
      <c r="BL486" s="164">
        <v>0</v>
      </c>
      <c r="BM486" s="166" t="s">
        <v>1226</v>
      </c>
      <c r="BN486" s="164">
        <v>0</v>
      </c>
      <c r="BO486" s="166" t="s">
        <v>1226</v>
      </c>
      <c r="BP486" s="164">
        <v>0</v>
      </c>
      <c r="BQ486" s="166" t="s">
        <v>1226</v>
      </c>
      <c r="BR486" s="164">
        <v>0</v>
      </c>
      <c r="BS486" s="166" t="s">
        <v>1226</v>
      </c>
      <c r="BT486" s="244"/>
      <c r="BU486" s="245"/>
      <c r="BV486" s="246"/>
      <c r="BW486" s="245"/>
      <c r="BX486" s="245"/>
      <c r="BY486" s="245"/>
      <c r="BZ486" s="246"/>
      <c r="CA486" s="245"/>
      <c r="CB486" s="246"/>
      <c r="CC486" s="245"/>
      <c r="CD486" s="246"/>
      <c r="CE486" s="245"/>
      <c r="CF486" s="246"/>
      <c r="CG486" s="245"/>
      <c r="CH486" s="246"/>
      <c r="CI486" s="247" t="s">
        <v>150</v>
      </c>
      <c r="CJ486" s="256"/>
      <c r="CM486" s="237"/>
    </row>
    <row r="487" spans="1:91" ht="16.5">
      <c r="A487" t="s">
        <v>2538</v>
      </c>
      <c r="B487" s="51">
        <v>10195</v>
      </c>
      <c r="D487" s="213" t="s">
        <v>866</v>
      </c>
      <c r="E487" s="213" t="s">
        <v>819</v>
      </c>
      <c r="G487" s="213" t="s">
        <v>866</v>
      </c>
      <c r="H487" s="390" t="s">
        <v>2127</v>
      </c>
      <c r="I487" s="223">
        <v>0</v>
      </c>
      <c r="J487" s="224">
        <v>0</v>
      </c>
      <c r="K487" s="222">
        <v>0</v>
      </c>
      <c r="L487" s="224">
        <v>0</v>
      </c>
      <c r="M487" s="392">
        <f>+K487</f>
        <v>0</v>
      </c>
      <c r="N487" s="166" t="s">
        <v>1226</v>
      </c>
      <c r="O487" s="164">
        <f t="shared" si="184"/>
        <v>0</v>
      </c>
      <c r="P487" s="166" t="s">
        <v>1226</v>
      </c>
      <c r="Q487" s="164">
        <f t="shared" si="185"/>
        <v>0</v>
      </c>
      <c r="R487" s="166" t="s">
        <v>1226</v>
      </c>
      <c r="S487" s="392">
        <f t="shared" si="186"/>
        <v>0</v>
      </c>
      <c r="T487" s="166" t="s">
        <v>1226</v>
      </c>
      <c r="U487" s="222">
        <v>0</v>
      </c>
      <c r="V487" s="224">
        <v>1</v>
      </c>
      <c r="W487" s="222">
        <v>0</v>
      </c>
      <c r="X487" s="224">
        <v>1</v>
      </c>
      <c r="Y487" s="222">
        <v>1</v>
      </c>
      <c r="Z487" s="224">
        <v>1</v>
      </c>
      <c r="AA487" s="392" t="s">
        <v>1226</v>
      </c>
      <c r="AB487" s="164">
        <f>+Z487</f>
        <v>1</v>
      </c>
      <c r="AC487" s="437">
        <v>0</v>
      </c>
      <c r="AD487" s="452">
        <v>2</v>
      </c>
      <c r="AE487" s="307"/>
      <c r="AF487" s="259">
        <v>2</v>
      </c>
      <c r="AG487" s="223">
        <v>0</v>
      </c>
      <c r="AH487" s="224">
        <v>2</v>
      </c>
      <c r="AI487" s="222">
        <v>0</v>
      </c>
      <c r="AJ487" s="223">
        <v>2</v>
      </c>
      <c r="AK487" s="360"/>
      <c r="AL487" s="223">
        <v>0</v>
      </c>
      <c r="AM487" s="224">
        <v>2</v>
      </c>
      <c r="AN487" s="164" t="s">
        <v>1226</v>
      </c>
      <c r="AO487" s="166">
        <f>+AM487</f>
        <v>2</v>
      </c>
      <c r="AP487" s="223">
        <v>0</v>
      </c>
      <c r="AQ487" s="224">
        <v>3</v>
      </c>
      <c r="AR487" s="164" t="s">
        <v>1226</v>
      </c>
      <c r="AS487" s="426">
        <f>+AU487</f>
        <v>2</v>
      </c>
      <c r="AT487" s="245">
        <v>0</v>
      </c>
      <c r="AU487" s="227">
        <v>2</v>
      </c>
      <c r="AV487" s="226">
        <v>0</v>
      </c>
      <c r="AW487" s="227">
        <v>1</v>
      </c>
      <c r="AX487" s="164" t="s">
        <v>1226</v>
      </c>
      <c r="AY487" s="426">
        <f>+AW487</f>
        <v>1</v>
      </c>
      <c r="AZ487" s="164" t="s">
        <v>1226</v>
      </c>
      <c r="BA487" s="426">
        <f>+AY487</f>
        <v>1</v>
      </c>
      <c r="BB487" s="226">
        <v>0</v>
      </c>
      <c r="BC487" s="227">
        <v>1</v>
      </c>
      <c r="BD487" s="164" t="s">
        <v>1226</v>
      </c>
      <c r="BE487" s="426">
        <f>+BC487</f>
        <v>1</v>
      </c>
      <c r="BF487" s="226"/>
      <c r="BG487" s="227"/>
      <c r="BH487" s="236"/>
      <c r="BI487" s="239"/>
      <c r="BJ487" s="236"/>
      <c r="BK487" s="239"/>
      <c r="BL487" s="236"/>
      <c r="BM487" s="239"/>
      <c r="BN487" s="236"/>
      <c r="BO487" s="239"/>
      <c r="BP487" s="249"/>
      <c r="BQ487" s="239"/>
      <c r="BR487" s="249"/>
      <c r="BS487" s="239"/>
      <c r="BT487" s="244"/>
      <c r="BU487" s="245"/>
      <c r="BV487" s="246"/>
      <c r="BW487" s="245"/>
      <c r="BX487" s="245"/>
      <c r="BY487" s="245"/>
      <c r="BZ487" s="246"/>
      <c r="CA487" s="245"/>
      <c r="CB487" s="246"/>
      <c r="CC487" s="245"/>
      <c r="CD487" s="246"/>
      <c r="CE487" s="245"/>
      <c r="CF487" s="246"/>
      <c r="CG487" s="245"/>
      <c r="CH487" s="246"/>
      <c r="CI487" s="103" t="s">
        <v>2128</v>
      </c>
      <c r="CJ487" s="60" t="s">
        <v>348</v>
      </c>
      <c r="CM487" s="237"/>
    </row>
    <row r="488" spans="1:91" ht="16.5">
      <c r="A488" t="s">
        <v>2538</v>
      </c>
      <c r="B488" s="51">
        <v>10193</v>
      </c>
      <c r="D488" s="213" t="s">
        <v>866</v>
      </c>
      <c r="E488" s="213" t="s">
        <v>819</v>
      </c>
      <c r="G488" s="213" t="s">
        <v>866</v>
      </c>
      <c r="H488" s="390" t="s">
        <v>2129</v>
      </c>
      <c r="I488" s="223">
        <v>0</v>
      </c>
      <c r="J488" s="224">
        <v>0</v>
      </c>
      <c r="K488" s="222">
        <v>0</v>
      </c>
      <c r="L488" s="224">
        <v>0</v>
      </c>
      <c r="M488" s="392">
        <f>+K488</f>
        <v>0</v>
      </c>
      <c r="N488" s="166" t="s">
        <v>1226</v>
      </c>
      <c r="O488" s="164">
        <f t="shared" si="184"/>
        <v>0</v>
      </c>
      <c r="P488" s="166" t="s">
        <v>1226</v>
      </c>
      <c r="Q488" s="164">
        <f t="shared" si="185"/>
        <v>0</v>
      </c>
      <c r="R488" s="166" t="s">
        <v>1226</v>
      </c>
      <c r="S488" s="392">
        <f t="shared" si="186"/>
        <v>0</v>
      </c>
      <c r="T488" s="166" t="s">
        <v>1226</v>
      </c>
      <c r="U488" s="222">
        <v>1</v>
      </c>
      <c r="V488" s="224">
        <v>0</v>
      </c>
      <c r="W488" s="222">
        <v>1</v>
      </c>
      <c r="X488" s="224">
        <v>0</v>
      </c>
      <c r="Y488" s="222">
        <v>4</v>
      </c>
      <c r="Z488" s="224">
        <v>0</v>
      </c>
      <c r="AA488" s="392">
        <f>+W488</f>
        <v>1</v>
      </c>
      <c r="AB488" s="164" t="s">
        <v>1226</v>
      </c>
      <c r="AC488" s="437">
        <v>2</v>
      </c>
      <c r="AD488" s="452">
        <v>0</v>
      </c>
      <c r="AE488" s="307">
        <v>2</v>
      </c>
      <c r="AF488" s="259">
        <v>0</v>
      </c>
      <c r="AG488" s="223">
        <v>2</v>
      </c>
      <c r="AH488" s="224">
        <v>0</v>
      </c>
      <c r="AI488" s="222">
        <v>2</v>
      </c>
      <c r="AJ488" s="223">
        <v>0</v>
      </c>
      <c r="AK488" s="360"/>
      <c r="AL488" s="223">
        <v>2</v>
      </c>
      <c r="AM488" s="224">
        <v>0</v>
      </c>
      <c r="AN488" s="164">
        <f t="shared" ref="AN488:AN497" si="187">+AL488</f>
        <v>2</v>
      </c>
      <c r="AO488" s="166" t="s">
        <v>1226</v>
      </c>
      <c r="AP488" s="223">
        <v>1</v>
      </c>
      <c r="AQ488" s="224">
        <v>0</v>
      </c>
      <c r="AR488" s="185">
        <f>+AP488</f>
        <v>1</v>
      </c>
      <c r="AS488" s="426" t="s">
        <v>1226</v>
      </c>
      <c r="AT488" s="226">
        <v>0</v>
      </c>
      <c r="AU488" s="227">
        <v>0</v>
      </c>
      <c r="AV488" s="226">
        <v>0</v>
      </c>
      <c r="AW488" s="227">
        <v>0</v>
      </c>
      <c r="AX488" s="164">
        <f>+AZ488</f>
        <v>0</v>
      </c>
      <c r="AY488" s="166" t="s">
        <v>1226</v>
      </c>
      <c r="AZ488" s="164">
        <f>+BB488</f>
        <v>0</v>
      </c>
      <c r="BA488" s="166" t="s">
        <v>1226</v>
      </c>
      <c r="BB488" s="226">
        <v>0</v>
      </c>
      <c r="BC488" s="227">
        <v>0</v>
      </c>
      <c r="BD488" s="164">
        <f>+BF488</f>
        <v>0</v>
      </c>
      <c r="BE488" s="166" t="s">
        <v>1226</v>
      </c>
      <c r="BF488" s="226">
        <v>0</v>
      </c>
      <c r="BG488" s="227">
        <v>0</v>
      </c>
      <c r="BH488" s="236">
        <f t="shared" ref="BH488:BH497" si="188">+BF488</f>
        <v>0</v>
      </c>
      <c r="BI488" s="239" t="s">
        <v>1226</v>
      </c>
      <c r="BJ488" s="226">
        <v>0</v>
      </c>
      <c r="BK488" s="227">
        <v>0</v>
      </c>
      <c r="BL488" s="164">
        <v>0</v>
      </c>
      <c r="BM488" s="166" t="s">
        <v>1226</v>
      </c>
      <c r="BN488" s="164">
        <v>0</v>
      </c>
      <c r="BO488" s="166" t="s">
        <v>1226</v>
      </c>
      <c r="BP488" s="164">
        <v>0</v>
      </c>
      <c r="BQ488" s="166" t="s">
        <v>1226</v>
      </c>
      <c r="BR488" s="164">
        <v>0</v>
      </c>
      <c r="BS488" s="166" t="s">
        <v>1226</v>
      </c>
      <c r="BT488" s="244"/>
      <c r="BU488" s="245"/>
      <c r="BV488" s="246"/>
      <c r="BW488" s="245"/>
      <c r="BX488" s="245"/>
      <c r="BY488" s="245"/>
      <c r="BZ488" s="246"/>
      <c r="CA488" s="245"/>
      <c r="CB488" s="246"/>
      <c r="CC488" s="245"/>
      <c r="CD488" s="246"/>
      <c r="CE488" s="245"/>
      <c r="CF488" s="246"/>
      <c r="CG488" s="245"/>
      <c r="CH488" s="246"/>
      <c r="CI488" s="247" t="s">
        <v>148</v>
      </c>
      <c r="CJ488" s="256"/>
      <c r="CM488" s="237"/>
    </row>
    <row r="489" spans="1:91" ht="16.5">
      <c r="A489" t="s">
        <v>2538</v>
      </c>
      <c r="B489" s="51">
        <v>10092</v>
      </c>
      <c r="D489" s="213" t="s">
        <v>866</v>
      </c>
      <c r="E489" s="213" t="s">
        <v>819</v>
      </c>
      <c r="G489" s="213" t="s">
        <v>866</v>
      </c>
      <c r="H489" s="390" t="s">
        <v>2130</v>
      </c>
      <c r="I489" s="223">
        <v>3</v>
      </c>
      <c r="J489" s="224">
        <v>0</v>
      </c>
      <c r="K489" s="222">
        <v>0</v>
      </c>
      <c r="L489" s="224">
        <v>0</v>
      </c>
      <c r="M489" s="392">
        <f>+K489</f>
        <v>0</v>
      </c>
      <c r="N489" s="166" t="s">
        <v>1226</v>
      </c>
      <c r="O489" s="164">
        <f t="shared" si="184"/>
        <v>0</v>
      </c>
      <c r="P489" s="166" t="s">
        <v>1226</v>
      </c>
      <c r="Q489" s="164">
        <f t="shared" si="185"/>
        <v>0</v>
      </c>
      <c r="R489" s="166" t="s">
        <v>1226</v>
      </c>
      <c r="S489" s="392">
        <f t="shared" si="186"/>
        <v>0</v>
      </c>
      <c r="T489" s="166" t="s">
        <v>1226</v>
      </c>
      <c r="U489" s="222">
        <v>0</v>
      </c>
      <c r="V489" s="224">
        <v>0</v>
      </c>
      <c r="W489" s="222">
        <v>1</v>
      </c>
      <c r="X489" s="224">
        <v>0</v>
      </c>
      <c r="Y489" s="222">
        <v>1</v>
      </c>
      <c r="Z489" s="224">
        <v>0</v>
      </c>
      <c r="AA489" s="392">
        <f>+W489</f>
        <v>1</v>
      </c>
      <c r="AB489" s="164" t="s">
        <v>1226</v>
      </c>
      <c r="AC489" s="437">
        <v>0</v>
      </c>
      <c r="AD489" s="452">
        <v>0</v>
      </c>
      <c r="AE489" s="307">
        <v>0</v>
      </c>
      <c r="AF489" s="259">
        <v>0</v>
      </c>
      <c r="AG489" s="223">
        <v>0</v>
      </c>
      <c r="AH489" s="224">
        <v>0</v>
      </c>
      <c r="AI489" s="392">
        <f>+AE489</f>
        <v>0</v>
      </c>
      <c r="AJ489" s="164" t="s">
        <v>1226</v>
      </c>
      <c r="AK489" s="360">
        <v>42278</v>
      </c>
      <c r="AL489" s="223">
        <v>0</v>
      </c>
      <c r="AM489" s="224">
        <v>0</v>
      </c>
      <c r="AN489" s="164">
        <f t="shared" si="187"/>
        <v>0</v>
      </c>
      <c r="AO489" s="166" t="s">
        <v>1226</v>
      </c>
      <c r="AP489" s="223">
        <v>2</v>
      </c>
      <c r="AQ489" s="224">
        <v>0</v>
      </c>
      <c r="AR489" s="185">
        <f>+AP489</f>
        <v>2</v>
      </c>
      <c r="AS489" s="426" t="s">
        <v>1226</v>
      </c>
      <c r="AT489" s="226">
        <v>0</v>
      </c>
      <c r="AU489" s="227">
        <v>0</v>
      </c>
      <c r="AV489" s="226">
        <v>0</v>
      </c>
      <c r="AW489" s="227">
        <v>0</v>
      </c>
      <c r="AX489" s="164">
        <f>+AZ489</f>
        <v>0</v>
      </c>
      <c r="AY489" s="166" t="s">
        <v>1226</v>
      </c>
      <c r="AZ489" s="164">
        <f>+BB489</f>
        <v>0</v>
      </c>
      <c r="BA489" s="166" t="s">
        <v>1226</v>
      </c>
      <c r="BB489" s="164">
        <f>+BD489</f>
        <v>0</v>
      </c>
      <c r="BC489" s="166" t="s">
        <v>1226</v>
      </c>
      <c r="BD489" s="164">
        <f>+BF489</f>
        <v>0</v>
      </c>
      <c r="BE489" s="166" t="s">
        <v>1226</v>
      </c>
      <c r="BF489" s="226">
        <v>0</v>
      </c>
      <c r="BG489" s="227">
        <v>0</v>
      </c>
      <c r="BH489" s="236">
        <f t="shared" si="188"/>
        <v>0</v>
      </c>
      <c r="BI489" s="239" t="s">
        <v>1226</v>
      </c>
      <c r="BJ489" s="226">
        <v>0</v>
      </c>
      <c r="BK489" s="227">
        <v>0</v>
      </c>
      <c r="BL489" s="236"/>
      <c r="BM489" s="239"/>
      <c r="BN489" s="236"/>
      <c r="BO489" s="239"/>
      <c r="BP489" s="249"/>
      <c r="BQ489" s="239"/>
      <c r="BR489" s="249"/>
      <c r="BS489" s="239"/>
      <c r="BT489" s="244"/>
      <c r="BU489" s="245"/>
      <c r="BV489" s="246"/>
      <c r="BW489" s="245"/>
      <c r="BX489" s="245"/>
      <c r="BY489" s="245"/>
      <c r="BZ489" s="246"/>
      <c r="CA489" s="245"/>
      <c r="CB489" s="246"/>
      <c r="CC489" s="245"/>
      <c r="CD489" s="246"/>
      <c r="CE489" s="245"/>
      <c r="CF489" s="246"/>
      <c r="CG489" s="245"/>
      <c r="CH489" s="246"/>
      <c r="CI489" s="247" t="s">
        <v>148</v>
      </c>
      <c r="CJ489" s="256"/>
      <c r="CM489" s="237"/>
    </row>
    <row r="490" spans="1:91" ht="16.5">
      <c r="A490" t="s">
        <v>2538</v>
      </c>
      <c r="B490" s="51">
        <v>10301</v>
      </c>
      <c r="D490" s="213" t="s">
        <v>866</v>
      </c>
      <c r="E490" s="213" t="s">
        <v>819</v>
      </c>
      <c r="G490" s="213" t="s">
        <v>866</v>
      </c>
      <c r="H490" s="390" t="s">
        <v>2131</v>
      </c>
      <c r="I490" s="223" t="s">
        <v>52</v>
      </c>
      <c r="J490" s="224">
        <v>0</v>
      </c>
      <c r="K490" s="223">
        <v>1</v>
      </c>
      <c r="L490" s="224">
        <v>0</v>
      </c>
      <c r="M490" s="392">
        <v>0</v>
      </c>
      <c r="N490" s="426" t="s">
        <v>1226</v>
      </c>
      <c r="O490" s="392">
        <f t="shared" si="184"/>
        <v>0</v>
      </c>
      <c r="P490" s="426" t="s">
        <v>1226</v>
      </c>
      <c r="Q490" s="392">
        <f t="shared" si="185"/>
        <v>0</v>
      </c>
      <c r="R490" s="426" t="s">
        <v>1226</v>
      </c>
      <c r="S490" s="392">
        <f t="shared" si="186"/>
        <v>0</v>
      </c>
      <c r="T490" s="426" t="s">
        <v>1226</v>
      </c>
      <c r="U490" s="223">
        <v>0</v>
      </c>
      <c r="V490" s="224">
        <v>0</v>
      </c>
      <c r="W490" s="223">
        <v>0</v>
      </c>
      <c r="X490" s="224">
        <v>0</v>
      </c>
      <c r="Y490" s="236">
        <f>+U490</f>
        <v>0</v>
      </c>
      <c r="Z490" s="249" t="s">
        <v>1226</v>
      </c>
      <c r="AA490" s="238">
        <f>+W490</f>
        <v>0</v>
      </c>
      <c r="AB490" s="249" t="s">
        <v>1226</v>
      </c>
      <c r="AC490" s="437">
        <v>0</v>
      </c>
      <c r="AD490" s="452">
        <v>0</v>
      </c>
      <c r="AE490" s="258">
        <v>0</v>
      </c>
      <c r="AF490" s="259">
        <v>0</v>
      </c>
      <c r="AG490" s="223">
        <v>0</v>
      </c>
      <c r="AH490" s="224">
        <v>0</v>
      </c>
      <c r="AI490" s="223">
        <v>0</v>
      </c>
      <c r="AJ490" s="224">
        <v>0</v>
      </c>
      <c r="AK490" s="360"/>
      <c r="AL490" s="437">
        <v>0</v>
      </c>
      <c r="AM490" s="438">
        <v>0</v>
      </c>
      <c r="AN490" s="164">
        <f t="shared" si="187"/>
        <v>0</v>
      </c>
      <c r="AO490" s="249" t="s">
        <v>1226</v>
      </c>
      <c r="AP490" s="437">
        <v>0</v>
      </c>
      <c r="AQ490" s="438">
        <v>0</v>
      </c>
      <c r="AR490" s="164">
        <f>+AP490</f>
        <v>0</v>
      </c>
      <c r="AS490" s="239" t="s">
        <v>1226</v>
      </c>
      <c r="AT490" s="223">
        <v>0</v>
      </c>
      <c r="AU490" s="224">
        <v>0</v>
      </c>
      <c r="AV490" s="223">
        <v>0</v>
      </c>
      <c r="AW490" s="224">
        <v>0</v>
      </c>
      <c r="AX490" s="236">
        <f>+AV490</f>
        <v>0</v>
      </c>
      <c r="AY490" s="239" t="s">
        <v>1226</v>
      </c>
      <c r="AZ490" s="236">
        <f>+AX490</f>
        <v>0</v>
      </c>
      <c r="BA490" s="239" t="s">
        <v>1226</v>
      </c>
      <c r="BB490" s="236">
        <f>+AZ490</f>
        <v>0</v>
      </c>
      <c r="BC490" s="239" t="s">
        <v>1226</v>
      </c>
      <c r="BD490" s="236">
        <f>+BB490</f>
        <v>0</v>
      </c>
      <c r="BE490" s="239" t="s">
        <v>1226</v>
      </c>
      <c r="BF490" s="223">
        <v>0</v>
      </c>
      <c r="BG490" s="224">
        <v>0</v>
      </c>
      <c r="BH490" s="236">
        <f t="shared" si="188"/>
        <v>0</v>
      </c>
      <c r="BI490" s="239" t="s">
        <v>1226</v>
      </c>
      <c r="BJ490" s="223">
        <v>0</v>
      </c>
      <c r="BK490" s="224">
        <v>0</v>
      </c>
      <c r="BL490" s="236">
        <f t="shared" ref="BL490:BL497" si="189">+BJ490</f>
        <v>0</v>
      </c>
      <c r="BM490" s="239" t="s">
        <v>1226</v>
      </c>
      <c r="BN490" s="236">
        <f t="shared" ref="BN490:BN497" si="190">+BL490</f>
        <v>0</v>
      </c>
      <c r="BO490" s="239" t="s">
        <v>1226</v>
      </c>
      <c r="BP490" s="236">
        <f t="shared" ref="BP490:BP497" si="191">+BN490</f>
        <v>0</v>
      </c>
      <c r="BQ490" s="239" t="s">
        <v>1226</v>
      </c>
      <c r="BR490" s="236">
        <f t="shared" ref="BR490:BR497" si="192">+BP490</f>
        <v>0</v>
      </c>
      <c r="BS490" s="239" t="s">
        <v>1226</v>
      </c>
      <c r="BT490" s="244"/>
      <c r="BU490" s="245"/>
      <c r="BV490" s="246"/>
      <c r="BW490" s="245"/>
      <c r="BX490" s="245"/>
      <c r="BY490" s="245"/>
      <c r="BZ490" s="246"/>
      <c r="CA490" s="245"/>
      <c r="CB490" s="246"/>
      <c r="CC490" s="245"/>
      <c r="CD490" s="246"/>
      <c r="CE490" s="245"/>
      <c r="CF490" s="246"/>
      <c r="CG490" s="245"/>
      <c r="CH490" s="246"/>
      <c r="CI490" s="103" t="s">
        <v>150</v>
      </c>
      <c r="CJ490" s="256"/>
      <c r="CM490" s="237"/>
    </row>
    <row r="491" spans="1:91" ht="16.5">
      <c r="A491" t="s">
        <v>2538</v>
      </c>
      <c r="B491" s="51">
        <v>10322</v>
      </c>
      <c r="D491" s="213" t="s">
        <v>866</v>
      </c>
      <c r="E491" s="213" t="s">
        <v>819</v>
      </c>
      <c r="G491" s="213" t="s">
        <v>866</v>
      </c>
      <c r="H491" s="390" t="s">
        <v>2132</v>
      </c>
      <c r="I491" s="223">
        <v>1</v>
      </c>
      <c r="J491" s="224">
        <v>0</v>
      </c>
      <c r="K491" s="223">
        <v>1</v>
      </c>
      <c r="L491" s="224">
        <v>0</v>
      </c>
      <c r="M491" s="392">
        <f t="shared" ref="M491:M496" si="193">+K491</f>
        <v>1</v>
      </c>
      <c r="N491" s="426" t="s">
        <v>1226</v>
      </c>
      <c r="O491" s="164">
        <f t="shared" si="184"/>
        <v>1</v>
      </c>
      <c r="P491" s="426" t="s">
        <v>1226</v>
      </c>
      <c r="Q491" s="223">
        <v>3</v>
      </c>
      <c r="R491" s="224">
        <v>0</v>
      </c>
      <c r="S491" s="392">
        <f t="shared" si="186"/>
        <v>3</v>
      </c>
      <c r="T491" s="426" t="s">
        <v>1226</v>
      </c>
      <c r="U491" s="223">
        <v>1</v>
      </c>
      <c r="V491" s="224">
        <v>0</v>
      </c>
      <c r="W491" s="223">
        <v>3</v>
      </c>
      <c r="X491" s="224">
        <v>0</v>
      </c>
      <c r="Y491" s="223">
        <v>3</v>
      </c>
      <c r="Z491" s="223">
        <v>0</v>
      </c>
      <c r="AA491" s="392">
        <f>+W491</f>
        <v>3</v>
      </c>
      <c r="AB491" s="249" t="s">
        <v>1226</v>
      </c>
      <c r="AC491" s="437">
        <v>3</v>
      </c>
      <c r="AD491" s="452">
        <v>0</v>
      </c>
      <c r="AE491" s="164">
        <f>+AA491</f>
        <v>3</v>
      </c>
      <c r="AF491" s="239" t="s">
        <v>1226</v>
      </c>
      <c r="AG491" s="164">
        <f>+AC491</f>
        <v>3</v>
      </c>
      <c r="AH491" s="239" t="s">
        <v>1226</v>
      </c>
      <c r="AI491" s="164">
        <f>+AE491</f>
        <v>3</v>
      </c>
      <c r="AJ491" s="249" t="s">
        <v>1226</v>
      </c>
      <c r="AK491" s="360"/>
      <c r="AL491" s="437">
        <v>3</v>
      </c>
      <c r="AM491" s="438">
        <v>0</v>
      </c>
      <c r="AN491" s="164">
        <f t="shared" si="187"/>
        <v>3</v>
      </c>
      <c r="AO491" s="239" t="s">
        <v>1226</v>
      </c>
      <c r="AP491" s="437">
        <v>6</v>
      </c>
      <c r="AQ491" s="438">
        <v>0</v>
      </c>
      <c r="AR491" s="164">
        <f>+AP491</f>
        <v>6</v>
      </c>
      <c r="AS491" s="239" t="s">
        <v>1226</v>
      </c>
      <c r="AT491" s="226">
        <v>6</v>
      </c>
      <c r="AU491" s="227">
        <v>0</v>
      </c>
      <c r="AV491" s="226">
        <v>4</v>
      </c>
      <c r="AW491" s="227">
        <v>0</v>
      </c>
      <c r="AX491" s="164">
        <f>+AV491</f>
        <v>4</v>
      </c>
      <c r="AY491" s="239" t="s">
        <v>1226</v>
      </c>
      <c r="AZ491" s="164">
        <f>+AX491</f>
        <v>4</v>
      </c>
      <c r="BA491" s="239" t="s">
        <v>1226</v>
      </c>
      <c r="BB491" s="164">
        <f>+AZ491</f>
        <v>4</v>
      </c>
      <c r="BC491" s="239" t="s">
        <v>1226</v>
      </c>
      <c r="BD491" s="164">
        <f>+BB491</f>
        <v>4</v>
      </c>
      <c r="BE491" s="239" t="s">
        <v>1226</v>
      </c>
      <c r="BF491" s="164">
        <f>+BD491</f>
        <v>4</v>
      </c>
      <c r="BG491" s="239" t="s">
        <v>1226</v>
      </c>
      <c r="BH491" s="164">
        <f t="shared" si="188"/>
        <v>4</v>
      </c>
      <c r="BI491" s="239" t="s">
        <v>1226</v>
      </c>
      <c r="BJ491" s="164">
        <f>+BH491</f>
        <v>4</v>
      </c>
      <c r="BK491" s="239" t="s">
        <v>1226</v>
      </c>
      <c r="BL491" s="164">
        <f t="shared" si="189"/>
        <v>4</v>
      </c>
      <c r="BM491" s="239" t="s">
        <v>1226</v>
      </c>
      <c r="BN491" s="164">
        <f t="shared" si="190"/>
        <v>4</v>
      </c>
      <c r="BO491" s="239" t="s">
        <v>1226</v>
      </c>
      <c r="BP491" s="164">
        <f t="shared" si="191"/>
        <v>4</v>
      </c>
      <c r="BQ491" s="239" t="s">
        <v>1226</v>
      </c>
      <c r="BR491" s="164">
        <f t="shared" si="192"/>
        <v>4</v>
      </c>
      <c r="BS491" s="239" t="s">
        <v>1226</v>
      </c>
      <c r="BT491" s="244"/>
      <c r="BU491" s="245"/>
      <c r="BV491" s="246"/>
      <c r="BW491" s="245"/>
      <c r="BX491" s="245"/>
      <c r="BY491" s="245"/>
      <c r="BZ491" s="246"/>
      <c r="CA491" s="245"/>
      <c r="CB491" s="246"/>
      <c r="CC491" s="245"/>
      <c r="CD491" s="246"/>
      <c r="CE491" s="245"/>
      <c r="CF491" s="246"/>
      <c r="CG491" s="245"/>
      <c r="CH491" s="246"/>
      <c r="CI491" s="247" t="s">
        <v>148</v>
      </c>
      <c r="CJ491" s="256"/>
      <c r="CM491" s="237"/>
    </row>
    <row r="492" spans="1:91" ht="16.5">
      <c r="A492" t="s">
        <v>2538</v>
      </c>
      <c r="B492" s="51">
        <v>10192</v>
      </c>
      <c r="D492" s="213" t="s">
        <v>866</v>
      </c>
      <c r="E492" s="213" t="s">
        <v>819</v>
      </c>
      <c r="G492" s="213" t="s">
        <v>866</v>
      </c>
      <c r="H492" s="390" t="s">
        <v>2133</v>
      </c>
      <c r="I492" s="223">
        <v>0</v>
      </c>
      <c r="J492" s="224">
        <v>0</v>
      </c>
      <c r="K492" s="223">
        <v>1</v>
      </c>
      <c r="L492" s="224">
        <v>0</v>
      </c>
      <c r="M492" s="392">
        <f t="shared" si="193"/>
        <v>1</v>
      </c>
      <c r="N492" s="426" t="s">
        <v>1226</v>
      </c>
      <c r="O492" s="164">
        <f t="shared" si="184"/>
        <v>1</v>
      </c>
      <c r="P492" s="426" t="s">
        <v>1226</v>
      </c>
      <c r="Q492" s="223">
        <v>1</v>
      </c>
      <c r="R492" s="224">
        <v>0</v>
      </c>
      <c r="S492" s="392">
        <f t="shared" si="186"/>
        <v>1</v>
      </c>
      <c r="T492" s="426" t="s">
        <v>1226</v>
      </c>
      <c r="U492" s="223">
        <v>4</v>
      </c>
      <c r="V492" s="224">
        <v>0</v>
      </c>
      <c r="W492" s="223">
        <v>4</v>
      </c>
      <c r="X492" s="224">
        <v>0</v>
      </c>
      <c r="Y492" s="223">
        <v>4</v>
      </c>
      <c r="Z492" s="223">
        <v>0</v>
      </c>
      <c r="AA492" s="392">
        <f>+W492</f>
        <v>4</v>
      </c>
      <c r="AB492" s="249" t="s">
        <v>1226</v>
      </c>
      <c r="AC492" s="437">
        <v>4</v>
      </c>
      <c r="AD492" s="452">
        <v>0</v>
      </c>
      <c r="AE492" s="258">
        <v>1</v>
      </c>
      <c r="AF492" s="259">
        <v>0</v>
      </c>
      <c r="AG492" s="164">
        <f>+AE492</f>
        <v>1</v>
      </c>
      <c r="AH492" s="239" t="s">
        <v>1226</v>
      </c>
      <c r="AI492" s="164">
        <f>+AE492</f>
        <v>1</v>
      </c>
      <c r="AJ492" s="239" t="s">
        <v>1226</v>
      </c>
      <c r="AK492" s="360"/>
      <c r="AL492" s="437">
        <v>1</v>
      </c>
      <c r="AM492" s="438">
        <v>0</v>
      </c>
      <c r="AN492" s="164">
        <f t="shared" si="187"/>
        <v>1</v>
      </c>
      <c r="AO492" s="239" t="s">
        <v>1226</v>
      </c>
      <c r="AP492" s="437">
        <v>3</v>
      </c>
      <c r="AQ492" s="438">
        <v>0</v>
      </c>
      <c r="AR492" s="164">
        <f>+AP492</f>
        <v>3</v>
      </c>
      <c r="AS492" s="239" t="s">
        <v>1226</v>
      </c>
      <c r="AT492" s="226">
        <v>2</v>
      </c>
      <c r="AU492" s="227">
        <v>0</v>
      </c>
      <c r="AV492" s="226">
        <v>1</v>
      </c>
      <c r="AW492" s="227" t="s">
        <v>1004</v>
      </c>
      <c r="AX492" s="164">
        <f>+AV492</f>
        <v>1</v>
      </c>
      <c r="AY492" s="239" t="s">
        <v>1226</v>
      </c>
      <c r="AZ492" s="164">
        <f>+AX492</f>
        <v>1</v>
      </c>
      <c r="BA492" s="239" t="s">
        <v>1226</v>
      </c>
      <c r="BB492" s="164">
        <f>+AZ492</f>
        <v>1</v>
      </c>
      <c r="BC492" s="239" t="s">
        <v>1226</v>
      </c>
      <c r="BD492" s="164">
        <f>+BB492</f>
        <v>1</v>
      </c>
      <c r="BE492" s="239" t="s">
        <v>1226</v>
      </c>
      <c r="BF492" s="226">
        <v>0</v>
      </c>
      <c r="BG492" s="227">
        <v>0</v>
      </c>
      <c r="BH492" s="164">
        <f t="shared" si="188"/>
        <v>0</v>
      </c>
      <c r="BI492" s="239" t="s">
        <v>1226</v>
      </c>
      <c r="BJ492" s="164">
        <f>+BH492</f>
        <v>0</v>
      </c>
      <c r="BK492" s="239" t="s">
        <v>1226</v>
      </c>
      <c r="BL492" s="164">
        <f t="shared" si="189"/>
        <v>0</v>
      </c>
      <c r="BM492" s="239" t="s">
        <v>1226</v>
      </c>
      <c r="BN492" s="164">
        <f t="shared" si="190"/>
        <v>0</v>
      </c>
      <c r="BO492" s="239" t="s">
        <v>1226</v>
      </c>
      <c r="BP492" s="164">
        <f t="shared" si="191"/>
        <v>0</v>
      </c>
      <c r="BQ492" s="239" t="s">
        <v>1226</v>
      </c>
      <c r="BR492" s="164">
        <f t="shared" si="192"/>
        <v>0</v>
      </c>
      <c r="BS492" s="239" t="s">
        <v>1226</v>
      </c>
      <c r="BT492" s="244"/>
      <c r="BU492" s="245"/>
      <c r="BV492" s="246"/>
      <c r="BW492" s="245"/>
      <c r="BX492" s="245"/>
      <c r="BY492" s="245"/>
      <c r="BZ492" s="246"/>
      <c r="CA492" s="245"/>
      <c r="CB492" s="246"/>
      <c r="CC492" s="245"/>
      <c r="CD492" s="246"/>
      <c r="CE492" s="245"/>
      <c r="CF492" s="246"/>
      <c r="CG492" s="245"/>
      <c r="CH492" s="246"/>
      <c r="CI492" s="247" t="s">
        <v>148</v>
      </c>
      <c r="CJ492" s="256"/>
      <c r="CM492" s="237"/>
    </row>
    <row r="493" spans="1:91" ht="16.5">
      <c r="A493" t="s">
        <v>2538</v>
      </c>
      <c r="B493" s="51">
        <v>10188</v>
      </c>
      <c r="D493" s="213" t="s">
        <v>866</v>
      </c>
      <c r="E493" s="213" t="s">
        <v>819</v>
      </c>
      <c r="G493" s="213" t="s">
        <v>866</v>
      </c>
      <c r="H493" s="390" t="s">
        <v>2134</v>
      </c>
      <c r="I493" s="33">
        <v>5</v>
      </c>
      <c r="J493" s="402" t="s">
        <v>52</v>
      </c>
      <c r="K493" s="10">
        <v>1</v>
      </c>
      <c r="L493" s="4">
        <v>1</v>
      </c>
      <c r="M493" s="392">
        <f t="shared" si="193"/>
        <v>1</v>
      </c>
      <c r="N493" s="166" t="s">
        <v>1226</v>
      </c>
      <c r="O493" s="392">
        <f t="shared" si="184"/>
        <v>1</v>
      </c>
      <c r="P493" s="166" t="s">
        <v>1226</v>
      </c>
      <c r="Q493" s="10">
        <v>1</v>
      </c>
      <c r="R493" s="4">
        <v>0</v>
      </c>
      <c r="S493" s="392">
        <f t="shared" si="186"/>
        <v>1</v>
      </c>
      <c r="T493" s="166" t="s">
        <v>1226</v>
      </c>
      <c r="U493" s="10">
        <v>3</v>
      </c>
      <c r="V493" s="4">
        <v>0</v>
      </c>
      <c r="W493" s="10">
        <v>4</v>
      </c>
      <c r="X493" s="4">
        <v>0</v>
      </c>
      <c r="Y493" s="10">
        <v>4</v>
      </c>
      <c r="Z493" s="10">
        <v>0</v>
      </c>
      <c r="AA493" s="392">
        <f>+Y493</f>
        <v>4</v>
      </c>
      <c r="AB493" s="164" t="s">
        <v>1226</v>
      </c>
      <c r="AC493" s="441">
        <v>1</v>
      </c>
      <c r="AD493" s="455">
        <v>0</v>
      </c>
      <c r="AE493" s="107">
        <v>1</v>
      </c>
      <c r="AF493" s="128">
        <v>0</v>
      </c>
      <c r="AG493" s="10">
        <v>1</v>
      </c>
      <c r="AH493" s="4">
        <v>0</v>
      </c>
      <c r="AI493" s="10">
        <v>0</v>
      </c>
      <c r="AJ493" s="4">
        <v>0</v>
      </c>
      <c r="AK493" s="835"/>
      <c r="AL493" s="441">
        <v>1</v>
      </c>
      <c r="AM493" s="442">
        <v>0</v>
      </c>
      <c r="AN493" s="164">
        <f t="shared" si="187"/>
        <v>1</v>
      </c>
      <c r="AO493" s="166" t="s">
        <v>1226</v>
      </c>
      <c r="AP493" s="441">
        <v>0</v>
      </c>
      <c r="AQ493" s="442">
        <v>0</v>
      </c>
      <c r="AR493" s="22"/>
      <c r="AS493" s="166"/>
      <c r="AT493" s="153">
        <v>0</v>
      </c>
      <c r="AU493" s="54">
        <v>0</v>
      </c>
      <c r="AV493" s="153">
        <v>0</v>
      </c>
      <c r="AW493" s="54">
        <v>0</v>
      </c>
      <c r="AX493" s="164">
        <f>+AZ493</f>
        <v>0</v>
      </c>
      <c r="AY493" s="166" t="s">
        <v>1226</v>
      </c>
      <c r="AZ493" s="164">
        <f>+BB493</f>
        <v>0</v>
      </c>
      <c r="BA493" s="166" t="s">
        <v>1226</v>
      </c>
      <c r="BB493" s="164">
        <f>+BD493</f>
        <v>0</v>
      </c>
      <c r="BC493" s="166" t="s">
        <v>1226</v>
      </c>
      <c r="BD493" s="164">
        <f>+BF493</f>
        <v>0</v>
      </c>
      <c r="BE493" s="166" t="s">
        <v>1226</v>
      </c>
      <c r="BF493" s="153">
        <v>0</v>
      </c>
      <c r="BG493" s="54">
        <v>0</v>
      </c>
      <c r="BH493" s="164">
        <f t="shared" si="188"/>
        <v>0</v>
      </c>
      <c r="BI493" s="166" t="s">
        <v>1226</v>
      </c>
      <c r="BJ493" s="799">
        <v>0</v>
      </c>
      <c r="BK493" s="54">
        <v>0</v>
      </c>
      <c r="BL493" s="164">
        <f t="shared" si="189"/>
        <v>0</v>
      </c>
      <c r="BM493" s="166" t="s">
        <v>1226</v>
      </c>
      <c r="BN493" s="164">
        <f t="shared" si="190"/>
        <v>0</v>
      </c>
      <c r="BO493" s="166" t="s">
        <v>1226</v>
      </c>
      <c r="BP493" s="164">
        <f t="shared" si="191"/>
        <v>0</v>
      </c>
      <c r="BQ493" s="166" t="s">
        <v>1226</v>
      </c>
      <c r="BR493" s="164">
        <f t="shared" si="192"/>
        <v>0</v>
      </c>
      <c r="BS493" s="166" t="s">
        <v>1226</v>
      </c>
      <c r="BT493" s="244"/>
      <c r="BU493" s="245"/>
      <c r="BV493" s="246"/>
      <c r="BW493" s="245"/>
      <c r="BX493" s="245"/>
      <c r="BY493" s="245"/>
      <c r="BZ493" s="246"/>
      <c r="CA493" s="245"/>
      <c r="CB493" s="246"/>
      <c r="CC493" s="245"/>
      <c r="CD493" s="246"/>
      <c r="CE493" s="245"/>
      <c r="CF493" s="246"/>
      <c r="CG493" s="245"/>
      <c r="CH493" s="246"/>
      <c r="CI493" s="247" t="s">
        <v>148</v>
      </c>
      <c r="CJ493" s="256"/>
      <c r="CM493" s="237"/>
    </row>
    <row r="494" spans="1:91" ht="16.5">
      <c r="A494" t="s">
        <v>2538</v>
      </c>
      <c r="B494" s="51">
        <v>10190</v>
      </c>
      <c r="D494" s="213" t="s">
        <v>866</v>
      </c>
      <c r="E494" s="213" t="s">
        <v>819</v>
      </c>
      <c r="G494" s="213" t="s">
        <v>866</v>
      </c>
      <c r="H494" s="390" t="s">
        <v>2135</v>
      </c>
      <c r="I494" s="10">
        <v>0</v>
      </c>
      <c r="J494" s="4">
        <v>0</v>
      </c>
      <c r="K494" s="10">
        <v>0</v>
      </c>
      <c r="L494" s="4">
        <v>0</v>
      </c>
      <c r="M494" s="392">
        <f t="shared" si="193"/>
        <v>0</v>
      </c>
      <c r="N494" s="166" t="s">
        <v>1226</v>
      </c>
      <c r="O494" s="392">
        <f t="shared" si="184"/>
        <v>0</v>
      </c>
      <c r="P494" s="166" t="s">
        <v>1226</v>
      </c>
      <c r="Q494" s="10">
        <v>0</v>
      </c>
      <c r="R494" s="4">
        <v>0</v>
      </c>
      <c r="S494" s="392">
        <f t="shared" si="186"/>
        <v>0</v>
      </c>
      <c r="T494" s="166" t="s">
        <v>1226</v>
      </c>
      <c r="U494" s="10">
        <v>0</v>
      </c>
      <c r="V494" s="4">
        <v>0</v>
      </c>
      <c r="W494" s="10">
        <v>3</v>
      </c>
      <c r="X494" s="4">
        <v>0</v>
      </c>
      <c r="Y494" s="10">
        <v>2</v>
      </c>
      <c r="Z494" s="10">
        <v>0</v>
      </c>
      <c r="AA494" s="392">
        <f>+Y494</f>
        <v>2</v>
      </c>
      <c r="AB494" s="164" t="s">
        <v>1226</v>
      </c>
      <c r="AC494" s="441">
        <v>2</v>
      </c>
      <c r="AD494" s="455">
        <v>0</v>
      </c>
      <c r="AE494" s="107">
        <v>3</v>
      </c>
      <c r="AF494" s="128">
        <v>0</v>
      </c>
      <c r="AG494" s="10">
        <v>3</v>
      </c>
      <c r="AH494" s="4">
        <v>0</v>
      </c>
      <c r="AI494" s="10">
        <v>1</v>
      </c>
      <c r="AJ494" s="4">
        <v>0</v>
      </c>
      <c r="AK494" s="835"/>
      <c r="AL494" s="441">
        <v>1</v>
      </c>
      <c r="AM494" s="442">
        <v>0</v>
      </c>
      <c r="AN494" s="164">
        <f t="shared" si="187"/>
        <v>1</v>
      </c>
      <c r="AO494" s="166" t="s">
        <v>1226</v>
      </c>
      <c r="AP494" s="441">
        <v>2</v>
      </c>
      <c r="AQ494" s="442">
        <v>0</v>
      </c>
      <c r="AR494" s="22"/>
      <c r="AS494" s="166"/>
      <c r="AT494" s="581">
        <v>2</v>
      </c>
      <c r="AU494" s="571">
        <v>0</v>
      </c>
      <c r="AV494" s="153">
        <v>0</v>
      </c>
      <c r="AW494" s="54">
        <v>0</v>
      </c>
      <c r="AX494" s="164">
        <f>+AZ494</f>
        <v>2</v>
      </c>
      <c r="AY494" s="166" t="s">
        <v>1226</v>
      </c>
      <c r="AZ494" s="164">
        <f>+BB494</f>
        <v>2</v>
      </c>
      <c r="BA494" s="166" t="s">
        <v>1226</v>
      </c>
      <c r="BB494" s="164">
        <f>+BD494</f>
        <v>2</v>
      </c>
      <c r="BC494" s="166" t="s">
        <v>1226</v>
      </c>
      <c r="BD494" s="164">
        <f>+BF494</f>
        <v>2</v>
      </c>
      <c r="BE494" s="166" t="s">
        <v>1226</v>
      </c>
      <c r="BF494" s="153">
        <v>2</v>
      </c>
      <c r="BG494" s="54">
        <v>0</v>
      </c>
      <c r="BH494" s="164">
        <f t="shared" si="188"/>
        <v>2</v>
      </c>
      <c r="BI494" s="166" t="s">
        <v>1226</v>
      </c>
      <c r="BJ494" s="153">
        <v>2</v>
      </c>
      <c r="BK494" s="54">
        <v>0</v>
      </c>
      <c r="BL494" s="164">
        <f t="shared" si="189"/>
        <v>2</v>
      </c>
      <c r="BM494" s="166" t="s">
        <v>1226</v>
      </c>
      <c r="BN494" s="164">
        <f t="shared" si="190"/>
        <v>2</v>
      </c>
      <c r="BO494" s="166" t="s">
        <v>1226</v>
      </c>
      <c r="BP494" s="164">
        <f t="shared" si="191"/>
        <v>2</v>
      </c>
      <c r="BQ494" s="166" t="s">
        <v>1226</v>
      </c>
      <c r="BR494" s="164">
        <f t="shared" si="192"/>
        <v>2</v>
      </c>
      <c r="BS494" s="166" t="s">
        <v>1226</v>
      </c>
      <c r="BT494" s="244"/>
      <c r="BU494" s="245"/>
      <c r="BV494" s="246"/>
      <c r="BW494" s="245"/>
      <c r="BX494" s="245"/>
      <c r="BY494" s="245"/>
      <c r="BZ494" s="246"/>
      <c r="CA494" s="245"/>
      <c r="CB494" s="246"/>
      <c r="CC494" s="245"/>
      <c r="CD494" s="246"/>
      <c r="CE494" s="245"/>
      <c r="CF494" s="246"/>
      <c r="CG494" s="245"/>
      <c r="CH494" s="246"/>
      <c r="CI494" s="233"/>
      <c r="CJ494" s="256"/>
      <c r="CM494" s="237"/>
    </row>
    <row r="495" spans="1:91" ht="16.5">
      <c r="A495" t="s">
        <v>2538</v>
      </c>
      <c r="B495" s="61" t="s">
        <v>1610</v>
      </c>
      <c r="D495" s="213" t="s">
        <v>866</v>
      </c>
      <c r="E495" s="213" t="s">
        <v>819</v>
      </c>
      <c r="G495" s="213" t="s">
        <v>866</v>
      </c>
      <c r="H495" s="390" t="s">
        <v>2480</v>
      </c>
      <c r="I495" s="223">
        <v>0</v>
      </c>
      <c r="J495" s="224">
        <v>0</v>
      </c>
      <c r="K495" s="223">
        <v>0</v>
      </c>
      <c r="L495" s="224">
        <v>0</v>
      </c>
      <c r="M495" s="392">
        <f t="shared" si="193"/>
        <v>0</v>
      </c>
      <c r="N495" s="426" t="s">
        <v>1226</v>
      </c>
      <c r="O495" s="392">
        <f t="shared" si="184"/>
        <v>0</v>
      </c>
      <c r="P495" s="426" t="s">
        <v>1226</v>
      </c>
      <c r="Q495" s="223">
        <v>0</v>
      </c>
      <c r="R495" s="224">
        <v>0</v>
      </c>
      <c r="S495" s="392">
        <f t="shared" si="186"/>
        <v>0</v>
      </c>
      <c r="T495" s="426" t="s">
        <v>1226</v>
      </c>
      <c r="U495" s="223">
        <v>0</v>
      </c>
      <c r="V495" s="224">
        <v>0</v>
      </c>
      <c r="W495" s="223">
        <v>0</v>
      </c>
      <c r="X495" s="224">
        <v>0</v>
      </c>
      <c r="Y495" s="223">
        <v>0</v>
      </c>
      <c r="Z495" s="223">
        <v>0</v>
      </c>
      <c r="AA495" s="238">
        <f>+W495</f>
        <v>0</v>
      </c>
      <c r="AB495" s="249" t="s">
        <v>1226</v>
      </c>
      <c r="AC495" s="437">
        <v>0</v>
      </c>
      <c r="AD495" s="452">
        <v>0</v>
      </c>
      <c r="AE495" s="307">
        <v>0</v>
      </c>
      <c r="AF495" s="259">
        <v>0</v>
      </c>
      <c r="AG495" s="223">
        <v>0</v>
      </c>
      <c r="AH495" s="224">
        <v>0</v>
      </c>
      <c r="AI495" s="392">
        <f>+AE495</f>
        <v>0</v>
      </c>
      <c r="AJ495" s="239" t="s">
        <v>1226</v>
      </c>
      <c r="AK495" s="360"/>
      <c r="AL495" s="437">
        <v>0</v>
      </c>
      <c r="AM495" s="438">
        <v>0</v>
      </c>
      <c r="AN495" s="164">
        <f t="shared" si="187"/>
        <v>0</v>
      </c>
      <c r="AO495" s="249" t="s">
        <v>1226</v>
      </c>
      <c r="AP495" s="437">
        <v>1</v>
      </c>
      <c r="AQ495" s="438">
        <v>0</v>
      </c>
      <c r="AR495" s="164">
        <f>+AP495</f>
        <v>1</v>
      </c>
      <c r="AS495" s="239" t="s">
        <v>1226</v>
      </c>
      <c r="AT495" s="226">
        <v>0</v>
      </c>
      <c r="AU495" s="227">
        <v>0</v>
      </c>
      <c r="AV495" s="226">
        <v>0</v>
      </c>
      <c r="AW495" s="227">
        <v>0</v>
      </c>
      <c r="AX495" s="226">
        <v>0</v>
      </c>
      <c r="AY495" s="227">
        <v>0</v>
      </c>
      <c r="AZ495" s="164">
        <f>+AX495</f>
        <v>0</v>
      </c>
      <c r="BA495" s="239" t="s">
        <v>1226</v>
      </c>
      <c r="BB495" s="164">
        <f>+AZ495</f>
        <v>0</v>
      </c>
      <c r="BC495" s="239" t="s">
        <v>1226</v>
      </c>
      <c r="BD495" s="164">
        <f>+BB495</f>
        <v>0</v>
      </c>
      <c r="BE495" s="239" t="s">
        <v>1226</v>
      </c>
      <c r="BF495" s="226">
        <v>0</v>
      </c>
      <c r="BG495" s="227">
        <v>0</v>
      </c>
      <c r="BH495" s="164">
        <f t="shared" si="188"/>
        <v>0</v>
      </c>
      <c r="BI495" s="239" t="s">
        <v>1226</v>
      </c>
      <c r="BJ495" s="226">
        <v>0</v>
      </c>
      <c r="BK495" s="226">
        <v>0</v>
      </c>
      <c r="BL495" s="392">
        <f t="shared" si="189"/>
        <v>0</v>
      </c>
      <c r="BM495" s="239" t="s">
        <v>1226</v>
      </c>
      <c r="BN495" s="392">
        <f t="shared" si="190"/>
        <v>0</v>
      </c>
      <c r="BO495" s="239" t="s">
        <v>1226</v>
      </c>
      <c r="BP495" s="164">
        <f t="shared" si="191"/>
        <v>0</v>
      </c>
      <c r="BQ495" s="239" t="s">
        <v>1226</v>
      </c>
      <c r="BR495" s="164">
        <f t="shared" si="192"/>
        <v>0</v>
      </c>
      <c r="BS495" s="239" t="s">
        <v>1226</v>
      </c>
      <c r="BT495" s="244"/>
      <c r="BU495" s="245"/>
      <c r="BV495" s="246"/>
      <c r="BW495" s="245"/>
      <c r="BX495" s="245"/>
      <c r="BY495" s="245"/>
      <c r="BZ495" s="246"/>
      <c r="CA495" s="245"/>
      <c r="CB495" s="246"/>
      <c r="CC495" s="245"/>
      <c r="CD495" s="246"/>
      <c r="CE495" s="245"/>
      <c r="CF495" s="246"/>
      <c r="CG495" s="245"/>
      <c r="CH495" s="246"/>
      <c r="CI495" s="16" t="s">
        <v>361</v>
      </c>
      <c r="CJ495" s="256"/>
      <c r="CM495" s="237"/>
    </row>
    <row r="496" spans="1:91" ht="16.5">
      <c r="A496" t="s">
        <v>2538</v>
      </c>
      <c r="B496" s="61">
        <v>0</v>
      </c>
      <c r="D496" s="213" t="s">
        <v>866</v>
      </c>
      <c r="E496" t="s">
        <v>871</v>
      </c>
      <c r="F496"/>
      <c r="G496" s="213" t="s">
        <v>866</v>
      </c>
      <c r="H496" s="390" t="s">
        <v>2607</v>
      </c>
      <c r="I496" s="223">
        <v>0</v>
      </c>
      <c r="J496" s="224">
        <v>0</v>
      </c>
      <c r="K496" s="223">
        <v>0</v>
      </c>
      <c r="L496" s="224">
        <v>0</v>
      </c>
      <c r="M496" s="392">
        <f t="shared" si="193"/>
        <v>0</v>
      </c>
      <c r="N496" s="426" t="s">
        <v>1226</v>
      </c>
      <c r="O496" s="392">
        <f t="shared" si="184"/>
        <v>0</v>
      </c>
      <c r="P496" s="426" t="s">
        <v>1226</v>
      </c>
      <c r="Q496" s="222">
        <v>0</v>
      </c>
      <c r="R496" s="224">
        <v>0</v>
      </c>
      <c r="S496" s="392">
        <f t="shared" si="186"/>
        <v>0</v>
      </c>
      <c r="T496" s="426" t="s">
        <v>1226</v>
      </c>
      <c r="U496" s="223">
        <v>0</v>
      </c>
      <c r="V496" s="224">
        <v>0</v>
      </c>
      <c r="W496" s="223">
        <v>0</v>
      </c>
      <c r="X496" s="224">
        <v>0</v>
      </c>
      <c r="Y496" s="223">
        <v>0</v>
      </c>
      <c r="Z496" s="223">
        <v>0</v>
      </c>
      <c r="AA496" s="238">
        <f>+W496</f>
        <v>0</v>
      </c>
      <c r="AB496" s="249" t="s">
        <v>1226</v>
      </c>
      <c r="AC496" s="437">
        <v>0</v>
      </c>
      <c r="AD496" s="452">
        <v>0</v>
      </c>
      <c r="AE496" s="258">
        <v>0</v>
      </c>
      <c r="AF496" s="259">
        <v>0</v>
      </c>
      <c r="AG496" s="223">
        <v>0</v>
      </c>
      <c r="AH496" s="224">
        <v>0</v>
      </c>
      <c r="AI496" s="164">
        <f>+AE496</f>
        <v>0</v>
      </c>
      <c r="AJ496" s="239" t="s">
        <v>1226</v>
      </c>
      <c r="AK496" s="360"/>
      <c r="AL496" s="439">
        <v>1</v>
      </c>
      <c r="AM496" s="440">
        <v>0</v>
      </c>
      <c r="AN496" s="164">
        <f t="shared" si="187"/>
        <v>1</v>
      </c>
      <c r="AO496" s="239" t="s">
        <v>1226</v>
      </c>
      <c r="AP496" s="437">
        <v>0</v>
      </c>
      <c r="AQ496" s="438">
        <v>0</v>
      </c>
      <c r="AR496" s="164">
        <f>+AP496</f>
        <v>0</v>
      </c>
      <c r="AS496" s="239" t="s">
        <v>1226</v>
      </c>
      <c r="AT496" s="226">
        <v>0</v>
      </c>
      <c r="AU496" s="227">
        <v>0</v>
      </c>
      <c r="AV496" s="575">
        <v>2</v>
      </c>
      <c r="AW496" s="831">
        <v>0</v>
      </c>
      <c r="AX496" s="226">
        <v>2</v>
      </c>
      <c r="AY496" s="227">
        <v>0</v>
      </c>
      <c r="AZ496" s="164">
        <f>+AX496</f>
        <v>2</v>
      </c>
      <c r="BA496" s="239" t="s">
        <v>1226</v>
      </c>
      <c r="BB496" s="164">
        <f>+AZ496</f>
        <v>2</v>
      </c>
      <c r="BC496" s="239" t="s">
        <v>1226</v>
      </c>
      <c r="BD496" s="164">
        <f>+BB496</f>
        <v>2</v>
      </c>
      <c r="BE496" s="239" t="s">
        <v>1226</v>
      </c>
      <c r="BF496" s="226">
        <v>2</v>
      </c>
      <c r="BG496" s="227">
        <v>0</v>
      </c>
      <c r="BH496" s="164">
        <f t="shared" si="188"/>
        <v>2</v>
      </c>
      <c r="BI496" s="239" t="s">
        <v>1226</v>
      </c>
      <c r="BJ496" s="226">
        <v>2</v>
      </c>
      <c r="BK496" s="227">
        <v>0</v>
      </c>
      <c r="BL496" s="164">
        <f t="shared" si="189"/>
        <v>2</v>
      </c>
      <c r="BM496" s="239" t="s">
        <v>1226</v>
      </c>
      <c r="BN496" s="164">
        <f t="shared" si="190"/>
        <v>2</v>
      </c>
      <c r="BO496" s="239" t="s">
        <v>1226</v>
      </c>
      <c r="BP496" s="164">
        <f t="shared" si="191"/>
        <v>2</v>
      </c>
      <c r="BQ496" s="239" t="s">
        <v>1226</v>
      </c>
      <c r="BR496" s="164">
        <f t="shared" si="192"/>
        <v>2</v>
      </c>
      <c r="BS496" s="239" t="s">
        <v>1226</v>
      </c>
      <c r="BT496" s="244"/>
      <c r="BU496" s="245"/>
      <c r="BV496" s="246"/>
      <c r="BW496" s="245"/>
      <c r="BX496" s="245"/>
      <c r="BY496" s="245"/>
      <c r="BZ496" s="246"/>
      <c r="CA496" s="245"/>
      <c r="CB496" s="246"/>
      <c r="CC496" s="245"/>
      <c r="CD496" s="246"/>
      <c r="CE496" s="245"/>
      <c r="CF496" s="246"/>
      <c r="CG496" s="245"/>
      <c r="CH496" s="246"/>
      <c r="CI496" s="16"/>
      <c r="CJ496" s="256"/>
      <c r="CM496" s="237"/>
    </row>
    <row r="497" spans="1:91" ht="16.5">
      <c r="A497" t="s">
        <v>2538</v>
      </c>
      <c r="B497" s="61" t="s">
        <v>1610</v>
      </c>
      <c r="D497" s="213" t="s">
        <v>866</v>
      </c>
      <c r="E497" s="213" t="s">
        <v>819</v>
      </c>
      <c r="G497" s="213" t="s">
        <v>866</v>
      </c>
      <c r="H497" s="390" t="s">
        <v>2481</v>
      </c>
      <c r="I497" s="223">
        <v>0</v>
      </c>
      <c r="J497" s="224">
        <v>0</v>
      </c>
      <c r="K497" s="223">
        <v>0</v>
      </c>
      <c r="L497" s="224">
        <v>0</v>
      </c>
      <c r="M497" s="222">
        <v>0</v>
      </c>
      <c r="N497" s="224">
        <v>0</v>
      </c>
      <c r="O497" s="222">
        <v>0</v>
      </c>
      <c r="P497" s="224">
        <v>0</v>
      </c>
      <c r="Q497" s="222">
        <v>0</v>
      </c>
      <c r="R497" s="224">
        <v>0</v>
      </c>
      <c r="S497" s="392">
        <f t="shared" si="186"/>
        <v>0</v>
      </c>
      <c r="T497" s="426" t="s">
        <v>1226</v>
      </c>
      <c r="U497" s="164">
        <f>+S497</f>
        <v>0</v>
      </c>
      <c r="V497" s="426" t="s">
        <v>1226</v>
      </c>
      <c r="W497" s="164">
        <f>+U497</f>
        <v>0</v>
      </c>
      <c r="X497" s="426" t="s">
        <v>1226</v>
      </c>
      <c r="Y497" s="164">
        <f>+W497</f>
        <v>0</v>
      </c>
      <c r="Z497" s="185" t="s">
        <v>1226</v>
      </c>
      <c r="AA497" s="799">
        <v>0</v>
      </c>
      <c r="AB497" s="684">
        <v>0</v>
      </c>
      <c r="AC497" s="437">
        <v>0</v>
      </c>
      <c r="AD497" s="452">
        <v>0</v>
      </c>
      <c r="AE497" s="164">
        <f>+AA497</f>
        <v>0</v>
      </c>
      <c r="AF497" s="239" t="s">
        <v>1226</v>
      </c>
      <c r="AG497" s="223">
        <v>0</v>
      </c>
      <c r="AH497" s="224">
        <v>0</v>
      </c>
      <c r="AI497" s="164">
        <f>+AE497</f>
        <v>0</v>
      </c>
      <c r="AJ497" s="239" t="s">
        <v>1226</v>
      </c>
      <c r="AK497" s="360"/>
      <c r="AL497" s="437">
        <v>0</v>
      </c>
      <c r="AM497" s="438">
        <v>0</v>
      </c>
      <c r="AN497" s="164">
        <f t="shared" si="187"/>
        <v>0</v>
      </c>
      <c r="AO497" s="249" t="s">
        <v>1226</v>
      </c>
      <c r="AP497" s="683">
        <f>+AN497</f>
        <v>0</v>
      </c>
      <c r="AQ497" s="444" t="s">
        <v>1226</v>
      </c>
      <c r="AR497" s="164">
        <f>+AP497</f>
        <v>0</v>
      </c>
      <c r="AS497" s="239" t="s">
        <v>1226</v>
      </c>
      <c r="AT497" s="226">
        <v>0</v>
      </c>
      <c r="AU497" s="227">
        <v>0</v>
      </c>
      <c r="AV497" s="226">
        <v>0</v>
      </c>
      <c r="AW497" s="227">
        <v>0</v>
      </c>
      <c r="AX497" s="164">
        <f>+AV497</f>
        <v>0</v>
      </c>
      <c r="AY497" s="239" t="s">
        <v>1226</v>
      </c>
      <c r="AZ497" s="164">
        <f>+AX497</f>
        <v>0</v>
      </c>
      <c r="BA497" s="239" t="s">
        <v>1226</v>
      </c>
      <c r="BB497" s="164">
        <f>+AZ497</f>
        <v>0</v>
      </c>
      <c r="BC497" s="239" t="s">
        <v>1226</v>
      </c>
      <c r="BD497" s="164">
        <f>+BB497</f>
        <v>0</v>
      </c>
      <c r="BE497" s="239" t="s">
        <v>1226</v>
      </c>
      <c r="BF497" s="164">
        <f>+BD497</f>
        <v>0</v>
      </c>
      <c r="BG497" s="249" t="s">
        <v>1226</v>
      </c>
      <c r="BH497" s="392">
        <f t="shared" si="188"/>
        <v>0</v>
      </c>
      <c r="BI497" s="239" t="s">
        <v>1226</v>
      </c>
      <c r="BJ497" s="164">
        <f>+BH497</f>
        <v>0</v>
      </c>
      <c r="BK497" s="249" t="s">
        <v>1226</v>
      </c>
      <c r="BL497" s="392">
        <f t="shared" si="189"/>
        <v>0</v>
      </c>
      <c r="BM497" s="239" t="s">
        <v>1226</v>
      </c>
      <c r="BN497" s="392">
        <f t="shared" si="190"/>
        <v>0</v>
      </c>
      <c r="BO497" s="239" t="s">
        <v>1226</v>
      </c>
      <c r="BP497" s="164">
        <f t="shared" si="191"/>
        <v>0</v>
      </c>
      <c r="BQ497" s="239" t="s">
        <v>1226</v>
      </c>
      <c r="BR497" s="164">
        <f t="shared" si="192"/>
        <v>0</v>
      </c>
      <c r="BS497" s="239" t="s">
        <v>1226</v>
      </c>
      <c r="BT497" s="244"/>
      <c r="BU497" s="245"/>
      <c r="BV497" s="246"/>
      <c r="BW497" s="245"/>
      <c r="BX497" s="245"/>
      <c r="BY497" s="245"/>
      <c r="BZ497" s="246"/>
      <c r="CA497" s="245"/>
      <c r="CB497" s="246"/>
      <c r="CC497" s="245"/>
      <c r="CD497" s="246"/>
      <c r="CE497" s="245"/>
      <c r="CF497" s="246"/>
      <c r="CG497" s="245"/>
      <c r="CH497" s="246"/>
      <c r="CI497" s="103" t="s">
        <v>601</v>
      </c>
      <c r="CJ497" s="256"/>
      <c r="CM497" s="237"/>
    </row>
    <row r="498" spans="1:91" ht="16.5">
      <c r="A498" t="s">
        <v>2538</v>
      </c>
      <c r="B498" s="61" t="s">
        <v>1610</v>
      </c>
      <c r="D498" s="213" t="s">
        <v>866</v>
      </c>
      <c r="E498" s="213" t="s">
        <v>819</v>
      </c>
      <c r="G498" s="213" t="s">
        <v>866</v>
      </c>
      <c r="H498" s="390" t="s">
        <v>2482</v>
      </c>
      <c r="I498" s="223"/>
      <c r="J498" s="224" t="s">
        <v>780</v>
      </c>
      <c r="K498" s="223"/>
      <c r="L498" s="224"/>
      <c r="M498" s="392"/>
      <c r="N498" s="166"/>
      <c r="O498" s="392"/>
      <c r="P498" s="166"/>
      <c r="Q498" s="392"/>
      <c r="R498" s="166"/>
      <c r="S498" s="392"/>
      <c r="T498" s="166"/>
      <c r="U498" s="223"/>
      <c r="V498" s="224"/>
      <c r="W498" s="223"/>
      <c r="X498" s="224"/>
      <c r="Y498" s="223"/>
      <c r="Z498" s="223"/>
      <c r="AA498" s="238"/>
      <c r="AB498" s="249"/>
      <c r="AC498" s="437"/>
      <c r="AD498" s="452"/>
      <c r="AE498" s="258"/>
      <c r="AF498" s="259"/>
      <c r="AG498" s="223"/>
      <c r="AH498" s="224"/>
      <c r="AI498" s="164"/>
      <c r="AJ498" s="166"/>
      <c r="AK498" s="360"/>
      <c r="AL498" s="437"/>
      <c r="AM498" s="438"/>
      <c r="AN498" s="236"/>
      <c r="AO498" s="239"/>
      <c r="AP498" s="437"/>
      <c r="AQ498" s="438"/>
      <c r="AR498" s="236"/>
      <c r="AS498" s="239"/>
      <c r="AT498" s="226"/>
      <c r="AU498" s="227"/>
      <c r="AV498" s="226"/>
      <c r="AW498" s="227"/>
      <c r="AX498" s="226"/>
      <c r="AY498" s="227"/>
      <c r="AZ498" s="164"/>
      <c r="BA498" s="166"/>
      <c r="BB498" s="226"/>
      <c r="BC498" s="227"/>
      <c r="BD498" s="164"/>
      <c r="BE498" s="166"/>
      <c r="BF498" s="226"/>
      <c r="BG498" s="227"/>
      <c r="BH498" s="236"/>
      <c r="BI498" s="239"/>
      <c r="BJ498" s="236"/>
      <c r="BK498" s="239"/>
      <c r="BL498" s="236"/>
      <c r="BM498" s="239"/>
      <c r="BN498" s="236"/>
      <c r="BO498" s="239"/>
      <c r="BP498" s="249"/>
      <c r="BQ498" s="239"/>
      <c r="BR498" s="249"/>
      <c r="BS498" s="239"/>
      <c r="BT498" s="244"/>
      <c r="BU498" s="245"/>
      <c r="BV498" s="246"/>
      <c r="BW498" s="245"/>
      <c r="BX498" s="245"/>
      <c r="BY498" s="245"/>
      <c r="BZ498" s="246"/>
      <c r="CA498" s="245"/>
      <c r="CB498" s="246"/>
      <c r="CC498" s="245"/>
      <c r="CD498" s="246"/>
      <c r="CE498" s="245"/>
      <c r="CF498" s="246"/>
      <c r="CG498" s="245"/>
      <c r="CH498" s="246"/>
      <c r="CI498" s="16" t="s">
        <v>361</v>
      </c>
      <c r="CJ498" s="256"/>
      <c r="CM498" s="237"/>
    </row>
    <row r="499" spans="1:91" ht="16.5">
      <c r="A499" t="s">
        <v>2538</v>
      </c>
      <c r="B499" s="61" t="s">
        <v>1592</v>
      </c>
      <c r="D499" s="213" t="s">
        <v>866</v>
      </c>
      <c r="E499" s="213" t="s">
        <v>819</v>
      </c>
      <c r="G499" s="213" t="s">
        <v>866</v>
      </c>
      <c r="H499" s="390" t="s">
        <v>2485</v>
      </c>
      <c r="I499" s="223">
        <v>0</v>
      </c>
      <c r="J499" s="224">
        <v>0</v>
      </c>
      <c r="K499" s="164">
        <f>+I499</f>
        <v>0</v>
      </c>
      <c r="L499" s="426" t="s">
        <v>1226</v>
      </c>
      <c r="M499" s="392">
        <f>+K499</f>
        <v>0</v>
      </c>
      <c r="N499" s="426" t="s">
        <v>1226</v>
      </c>
      <c r="O499" s="222">
        <v>0</v>
      </c>
      <c r="P499" s="224">
        <v>0</v>
      </c>
      <c r="Q499" s="222">
        <v>0</v>
      </c>
      <c r="R499" s="224">
        <v>0</v>
      </c>
      <c r="S499" s="392">
        <f>+Q499</f>
        <v>0</v>
      </c>
      <c r="T499" s="426" t="s">
        <v>1226</v>
      </c>
      <c r="U499" s="164">
        <f>+S499</f>
        <v>0</v>
      </c>
      <c r="V499" s="426" t="s">
        <v>1226</v>
      </c>
      <c r="W499" s="164">
        <f>+U499</f>
        <v>0</v>
      </c>
      <c r="X499" s="426" t="s">
        <v>1226</v>
      </c>
      <c r="Y499" s="164">
        <f>+W499</f>
        <v>0</v>
      </c>
      <c r="Z499" s="185" t="s">
        <v>1226</v>
      </c>
      <c r="AA499" s="799">
        <v>0</v>
      </c>
      <c r="AB499" s="684">
        <v>0</v>
      </c>
      <c r="AC499" s="437">
        <v>0</v>
      </c>
      <c r="AD499" s="452">
        <v>0</v>
      </c>
      <c r="AE499" s="164">
        <f>+AA499</f>
        <v>0</v>
      </c>
      <c r="AF499" s="239" t="s">
        <v>1226</v>
      </c>
      <c r="AG499" s="223">
        <v>0</v>
      </c>
      <c r="AH499" s="224">
        <v>0</v>
      </c>
      <c r="AI499" s="164">
        <f>+AE499</f>
        <v>0</v>
      </c>
      <c r="AJ499" s="239" t="s">
        <v>1226</v>
      </c>
      <c r="AK499" s="360"/>
      <c r="AL499" s="683">
        <v>0</v>
      </c>
      <c r="AM499" s="444" t="s">
        <v>1226</v>
      </c>
      <c r="AN499" s="164">
        <v>0</v>
      </c>
      <c r="AO499" s="239" t="s">
        <v>1226</v>
      </c>
      <c r="AP499" s="683">
        <v>0</v>
      </c>
      <c r="AQ499" s="444" t="s">
        <v>1226</v>
      </c>
      <c r="AR499" s="164">
        <v>0</v>
      </c>
      <c r="AS499" s="239" t="s">
        <v>1226</v>
      </c>
      <c r="AT499" s="226">
        <v>0</v>
      </c>
      <c r="AU499" s="227">
        <v>0</v>
      </c>
      <c r="AV499" s="226">
        <v>0</v>
      </c>
      <c r="AW499" s="227">
        <v>0</v>
      </c>
      <c r="AX499" s="164">
        <f>+AV499</f>
        <v>0</v>
      </c>
      <c r="AY499" s="239" t="s">
        <v>1226</v>
      </c>
      <c r="AZ499" s="164">
        <f t="shared" ref="AZ499:AZ512" si="194">+AX499</f>
        <v>0</v>
      </c>
      <c r="BA499" s="239" t="s">
        <v>1226</v>
      </c>
      <c r="BB499" s="164">
        <f t="shared" ref="BB499:BB512" si="195">+AZ499</f>
        <v>0</v>
      </c>
      <c r="BC499" s="239" t="s">
        <v>1226</v>
      </c>
      <c r="BD499" s="164">
        <f t="shared" ref="BD499:BD512" si="196">+BB499</f>
        <v>0</v>
      </c>
      <c r="BE499" s="239" t="s">
        <v>1226</v>
      </c>
      <c r="BF499" s="164">
        <f t="shared" ref="BF499:BF504" si="197">+BD499</f>
        <v>0</v>
      </c>
      <c r="BG499" s="239" t="s">
        <v>1226</v>
      </c>
      <c r="BH499" s="164">
        <f t="shared" ref="BH499:BH514" si="198">+BF499</f>
        <v>0</v>
      </c>
      <c r="BI499" s="239" t="s">
        <v>1226</v>
      </c>
      <c r="BJ499" s="164">
        <f t="shared" ref="BJ499:BJ504" si="199">+BH499</f>
        <v>0</v>
      </c>
      <c r="BK499" s="239" t="s">
        <v>1226</v>
      </c>
      <c r="BL499" s="164">
        <f t="shared" ref="BL499:BL508" si="200">+BJ499</f>
        <v>0</v>
      </c>
      <c r="BM499" s="239" t="s">
        <v>1226</v>
      </c>
      <c r="BN499" s="164">
        <f t="shared" ref="BN499:BN514" si="201">+BL499</f>
        <v>0</v>
      </c>
      <c r="BO499" s="239" t="s">
        <v>1226</v>
      </c>
      <c r="BP499" s="164">
        <f t="shared" ref="BP499:BP513" si="202">+BN499</f>
        <v>0</v>
      </c>
      <c r="BQ499" s="239" t="s">
        <v>1226</v>
      </c>
      <c r="BR499" s="164">
        <f t="shared" ref="BR499:BR514" si="203">+BP499</f>
        <v>0</v>
      </c>
      <c r="BS499" s="239" t="s">
        <v>1226</v>
      </c>
      <c r="BT499" s="244"/>
      <c r="BU499" s="245"/>
      <c r="BV499" s="246"/>
      <c r="BW499" s="245"/>
      <c r="BX499" s="245"/>
      <c r="BY499" s="245"/>
      <c r="BZ499" s="246"/>
      <c r="CA499" s="245"/>
      <c r="CB499" s="246"/>
      <c r="CC499" s="245"/>
      <c r="CD499" s="246"/>
      <c r="CE499" s="245"/>
      <c r="CF499" s="246"/>
      <c r="CG499" s="245"/>
      <c r="CH499" s="246"/>
      <c r="CI499" s="103" t="s">
        <v>2486</v>
      </c>
      <c r="CJ499" s="256"/>
      <c r="CM499" s="237"/>
    </row>
    <row r="500" spans="1:91" ht="16.5">
      <c r="A500" t="s">
        <v>2538</v>
      </c>
      <c r="B500" s="61" t="s">
        <v>1592</v>
      </c>
      <c r="D500" s="213" t="s">
        <v>866</v>
      </c>
      <c r="E500" s="51" t="s">
        <v>821</v>
      </c>
      <c r="F500" s="51"/>
      <c r="G500" s="213" t="s">
        <v>866</v>
      </c>
      <c r="H500" s="390" t="s">
        <v>2484</v>
      </c>
      <c r="I500" s="223">
        <v>1</v>
      </c>
      <c r="J500" s="224">
        <v>3</v>
      </c>
      <c r="K500" s="164">
        <f>+I500</f>
        <v>1</v>
      </c>
      <c r="L500" s="426">
        <f>+J500</f>
        <v>3</v>
      </c>
      <c r="M500" s="392">
        <f>+K500</f>
        <v>1</v>
      </c>
      <c r="N500" s="426" t="s">
        <v>1226</v>
      </c>
      <c r="O500" s="222">
        <v>1</v>
      </c>
      <c r="P500" s="224">
        <v>0</v>
      </c>
      <c r="Q500" s="222">
        <v>0</v>
      </c>
      <c r="R500" s="224">
        <v>0</v>
      </c>
      <c r="S500" s="392">
        <f>+Q500</f>
        <v>0</v>
      </c>
      <c r="T500" s="426" t="s">
        <v>1226</v>
      </c>
      <c r="U500" s="164">
        <f>+S500</f>
        <v>0</v>
      </c>
      <c r="V500" s="426" t="s">
        <v>1226</v>
      </c>
      <c r="W500" s="392">
        <f>+U500</f>
        <v>0</v>
      </c>
      <c r="X500" s="426" t="s">
        <v>1226</v>
      </c>
      <c r="Y500" s="164">
        <f>+W500</f>
        <v>0</v>
      </c>
      <c r="Z500" s="185" t="s">
        <v>1226</v>
      </c>
      <c r="AA500" s="799">
        <v>0</v>
      </c>
      <c r="AB500" s="684">
        <v>0</v>
      </c>
      <c r="AC500" s="437">
        <v>0</v>
      </c>
      <c r="AD500" s="452">
        <v>0</v>
      </c>
      <c r="AE500" s="164">
        <f>+AA500</f>
        <v>0</v>
      </c>
      <c r="AF500" s="239" t="s">
        <v>1226</v>
      </c>
      <c r="AG500" s="223">
        <v>0</v>
      </c>
      <c r="AH500" s="224">
        <v>0</v>
      </c>
      <c r="AI500" s="164">
        <f>+AE500</f>
        <v>0</v>
      </c>
      <c r="AJ500" s="239" t="s">
        <v>1226</v>
      </c>
      <c r="AK500" s="360"/>
      <c r="AL500" s="683">
        <v>0</v>
      </c>
      <c r="AM500" s="444" t="s">
        <v>1226</v>
      </c>
      <c r="AN500" s="164">
        <v>0</v>
      </c>
      <c r="AO500" s="249" t="s">
        <v>1226</v>
      </c>
      <c r="AP500" s="683">
        <v>0</v>
      </c>
      <c r="AQ500" s="444" t="s">
        <v>1226</v>
      </c>
      <c r="AR500" s="164">
        <v>0</v>
      </c>
      <c r="AS500" s="239" t="s">
        <v>1226</v>
      </c>
      <c r="AT500" s="226">
        <v>0</v>
      </c>
      <c r="AU500" s="227">
        <v>0</v>
      </c>
      <c r="AV500" s="226">
        <v>0</v>
      </c>
      <c r="AW500" s="227">
        <v>0</v>
      </c>
      <c r="AX500" s="226">
        <v>0</v>
      </c>
      <c r="AY500" s="227">
        <v>0</v>
      </c>
      <c r="AZ500" s="164">
        <f t="shared" si="194"/>
        <v>0</v>
      </c>
      <c r="BA500" s="239" t="s">
        <v>1226</v>
      </c>
      <c r="BB500" s="164">
        <f t="shared" si="195"/>
        <v>0</v>
      </c>
      <c r="BC500" s="249" t="s">
        <v>1226</v>
      </c>
      <c r="BD500" s="392">
        <f t="shared" si="196"/>
        <v>0</v>
      </c>
      <c r="BE500" s="239" t="s">
        <v>1226</v>
      </c>
      <c r="BF500" s="164">
        <f t="shared" si="197"/>
        <v>0</v>
      </c>
      <c r="BG500" s="249" t="s">
        <v>1226</v>
      </c>
      <c r="BH500" s="392">
        <f t="shared" si="198"/>
        <v>0</v>
      </c>
      <c r="BI500" s="239" t="s">
        <v>1226</v>
      </c>
      <c r="BJ500" s="164">
        <f t="shared" si="199"/>
        <v>0</v>
      </c>
      <c r="BK500" s="239" t="s">
        <v>1226</v>
      </c>
      <c r="BL500" s="392">
        <f t="shared" si="200"/>
        <v>0</v>
      </c>
      <c r="BM500" s="239" t="s">
        <v>1226</v>
      </c>
      <c r="BN500" s="164">
        <f t="shared" si="201"/>
        <v>0</v>
      </c>
      <c r="BO500" s="239" t="s">
        <v>1226</v>
      </c>
      <c r="BP500" s="164">
        <f t="shared" si="202"/>
        <v>0</v>
      </c>
      <c r="BQ500" s="239" t="s">
        <v>1226</v>
      </c>
      <c r="BR500" s="164">
        <f t="shared" si="203"/>
        <v>0</v>
      </c>
      <c r="BS500" s="239" t="s">
        <v>1226</v>
      </c>
      <c r="BT500" s="244"/>
      <c r="BU500" s="245"/>
      <c r="BV500" s="246"/>
      <c r="BW500" s="245"/>
      <c r="BX500" s="245"/>
      <c r="BY500" s="245"/>
      <c r="BZ500" s="246"/>
      <c r="CA500" s="245"/>
      <c r="CB500" s="246"/>
      <c r="CC500" s="245"/>
      <c r="CD500" s="246"/>
      <c r="CE500" s="245"/>
      <c r="CF500" s="246"/>
      <c r="CG500" s="245"/>
      <c r="CH500" s="246"/>
      <c r="CI500" s="247" t="s">
        <v>148</v>
      </c>
      <c r="CJ500" s="256"/>
      <c r="CM500" s="237"/>
    </row>
    <row r="501" spans="1:91" ht="16.5">
      <c r="A501" t="s">
        <v>2538</v>
      </c>
      <c r="B501" s="61" t="s">
        <v>1610</v>
      </c>
      <c r="D501" s="213" t="s">
        <v>866</v>
      </c>
      <c r="E501" s="213" t="s">
        <v>819</v>
      </c>
      <c r="G501" s="213" t="s">
        <v>866</v>
      </c>
      <c r="H501" s="390" t="s">
        <v>2483</v>
      </c>
      <c r="I501" s="223">
        <v>0</v>
      </c>
      <c r="J501" s="224">
        <v>0</v>
      </c>
      <c r="K501" s="164">
        <f>+I501</f>
        <v>0</v>
      </c>
      <c r="L501" s="426" t="s">
        <v>1226</v>
      </c>
      <c r="M501" s="392">
        <f>+K501</f>
        <v>0</v>
      </c>
      <c r="N501" s="426" t="s">
        <v>1226</v>
      </c>
      <c r="O501" s="222">
        <v>0</v>
      </c>
      <c r="P501" s="224">
        <v>0</v>
      </c>
      <c r="Q501" s="222">
        <v>0</v>
      </c>
      <c r="R501" s="224">
        <v>0</v>
      </c>
      <c r="S501" s="392">
        <f>+Q501</f>
        <v>0</v>
      </c>
      <c r="T501" s="426" t="s">
        <v>1226</v>
      </c>
      <c r="U501" s="164">
        <f>+S501</f>
        <v>0</v>
      </c>
      <c r="V501" s="426" t="s">
        <v>1226</v>
      </c>
      <c r="W501" s="392">
        <f>+U501</f>
        <v>0</v>
      </c>
      <c r="X501" s="426" t="s">
        <v>1226</v>
      </c>
      <c r="Y501" s="164">
        <f>+W501</f>
        <v>0</v>
      </c>
      <c r="Z501" s="185" t="s">
        <v>1226</v>
      </c>
      <c r="AA501" s="799">
        <v>0</v>
      </c>
      <c r="AB501" s="684">
        <v>0</v>
      </c>
      <c r="AC501" s="437">
        <v>0</v>
      </c>
      <c r="AD501" s="452">
        <v>0</v>
      </c>
      <c r="AE501" s="164">
        <f>+AA501</f>
        <v>0</v>
      </c>
      <c r="AF501" s="239" t="s">
        <v>1226</v>
      </c>
      <c r="AG501" s="223">
        <v>0</v>
      </c>
      <c r="AH501" s="224">
        <v>0</v>
      </c>
      <c r="AI501" s="164">
        <f>+AE501</f>
        <v>0</v>
      </c>
      <c r="AJ501" s="239" t="s">
        <v>1226</v>
      </c>
      <c r="AK501" s="360"/>
      <c r="AL501" s="437">
        <v>0</v>
      </c>
      <c r="AM501" s="438">
        <v>0</v>
      </c>
      <c r="AN501" s="164">
        <v>0</v>
      </c>
      <c r="AO501" s="249" t="s">
        <v>1226</v>
      </c>
      <c r="AP501" s="683">
        <v>0</v>
      </c>
      <c r="AQ501" s="444" t="s">
        <v>1226</v>
      </c>
      <c r="AR501" s="164">
        <v>0</v>
      </c>
      <c r="AS501" s="239" t="s">
        <v>1226</v>
      </c>
      <c r="AT501" s="226">
        <v>0</v>
      </c>
      <c r="AU501" s="227">
        <v>0</v>
      </c>
      <c r="AV501" s="226">
        <v>0</v>
      </c>
      <c r="AW501" s="227">
        <v>0</v>
      </c>
      <c r="AX501" s="226">
        <v>0</v>
      </c>
      <c r="AY501" s="227">
        <v>0</v>
      </c>
      <c r="AZ501" s="164">
        <f t="shared" si="194"/>
        <v>0</v>
      </c>
      <c r="BA501" s="239" t="s">
        <v>1226</v>
      </c>
      <c r="BB501" s="164">
        <f t="shared" si="195"/>
        <v>0</v>
      </c>
      <c r="BC501" s="249" t="s">
        <v>1226</v>
      </c>
      <c r="BD501" s="392">
        <f t="shared" si="196"/>
        <v>0</v>
      </c>
      <c r="BE501" s="239" t="s">
        <v>1226</v>
      </c>
      <c r="BF501" s="164">
        <f t="shared" si="197"/>
        <v>0</v>
      </c>
      <c r="BG501" s="249" t="s">
        <v>1226</v>
      </c>
      <c r="BH501" s="392">
        <f t="shared" si="198"/>
        <v>0</v>
      </c>
      <c r="BI501" s="239" t="s">
        <v>1226</v>
      </c>
      <c r="BJ501" s="164">
        <f t="shared" si="199"/>
        <v>0</v>
      </c>
      <c r="BK501" s="239" t="s">
        <v>1226</v>
      </c>
      <c r="BL501" s="392">
        <f t="shared" si="200"/>
        <v>0</v>
      </c>
      <c r="BM501" s="239" t="s">
        <v>1226</v>
      </c>
      <c r="BN501" s="164">
        <f t="shared" si="201"/>
        <v>0</v>
      </c>
      <c r="BO501" s="239" t="s">
        <v>1226</v>
      </c>
      <c r="BP501" s="164">
        <f t="shared" si="202"/>
        <v>0</v>
      </c>
      <c r="BQ501" s="239" t="s">
        <v>1226</v>
      </c>
      <c r="BR501" s="164">
        <f t="shared" si="203"/>
        <v>0</v>
      </c>
      <c r="BS501" s="239" t="s">
        <v>1226</v>
      </c>
      <c r="BT501" s="244"/>
      <c r="BU501" s="245"/>
      <c r="BV501" s="246"/>
      <c r="BW501" s="245"/>
      <c r="BX501" s="245"/>
      <c r="BY501" s="245"/>
      <c r="BZ501" s="246"/>
      <c r="CA501" s="245"/>
      <c r="CB501" s="246"/>
      <c r="CC501" s="245"/>
      <c r="CD501" s="246"/>
      <c r="CE501" s="245"/>
      <c r="CF501" s="246"/>
      <c r="CG501" s="245"/>
      <c r="CH501" s="246"/>
      <c r="CI501" s="103" t="s">
        <v>601</v>
      </c>
      <c r="CJ501" s="256"/>
      <c r="CM501" s="237"/>
    </row>
    <row r="502" spans="1:91" ht="16.5">
      <c r="A502" t="s">
        <v>2538</v>
      </c>
      <c r="B502" s="61" t="s">
        <v>1592</v>
      </c>
      <c r="D502" s="213" t="s">
        <v>866</v>
      </c>
      <c r="E502" s="213" t="s">
        <v>819</v>
      </c>
      <c r="G502" s="213" t="s">
        <v>866</v>
      </c>
      <c r="H502" s="390" t="s">
        <v>2487</v>
      </c>
      <c r="I502" s="223">
        <v>0</v>
      </c>
      <c r="J502" s="224">
        <v>0</v>
      </c>
      <c r="K502" s="164">
        <f>+I502</f>
        <v>0</v>
      </c>
      <c r="L502" s="426" t="s">
        <v>1226</v>
      </c>
      <c r="M502" s="392">
        <f>+K502</f>
        <v>0</v>
      </c>
      <c r="N502" s="426" t="s">
        <v>1226</v>
      </c>
      <c r="O502" s="222">
        <v>0</v>
      </c>
      <c r="P502" s="224">
        <v>0</v>
      </c>
      <c r="Q502" s="222">
        <v>0</v>
      </c>
      <c r="R502" s="224">
        <v>0</v>
      </c>
      <c r="S502" s="392">
        <f>+Q502</f>
        <v>0</v>
      </c>
      <c r="T502" s="426" t="s">
        <v>1226</v>
      </c>
      <c r="U502" s="164">
        <f>+S502</f>
        <v>0</v>
      </c>
      <c r="V502" s="426" t="s">
        <v>1226</v>
      </c>
      <c r="W502" s="392">
        <f>+U502</f>
        <v>0</v>
      </c>
      <c r="X502" s="426" t="s">
        <v>1226</v>
      </c>
      <c r="Y502" s="164">
        <f>+W502</f>
        <v>0</v>
      </c>
      <c r="Z502" s="185" t="s">
        <v>1226</v>
      </c>
      <c r="AA502" s="799">
        <v>0</v>
      </c>
      <c r="AB502" s="684">
        <v>0</v>
      </c>
      <c r="AC502" s="437">
        <v>0</v>
      </c>
      <c r="AD502" s="452">
        <v>0</v>
      </c>
      <c r="AE502" s="164">
        <f>+AA502</f>
        <v>0</v>
      </c>
      <c r="AF502" s="239" t="s">
        <v>1226</v>
      </c>
      <c r="AG502" s="223">
        <v>0</v>
      </c>
      <c r="AH502" s="224">
        <v>0</v>
      </c>
      <c r="AI502" s="164">
        <f>+AE502</f>
        <v>0</v>
      </c>
      <c r="AJ502" s="239" t="s">
        <v>1226</v>
      </c>
      <c r="AK502" s="360"/>
      <c r="AL502" s="437">
        <v>0</v>
      </c>
      <c r="AM502" s="438">
        <v>0</v>
      </c>
      <c r="AN502" s="164">
        <v>0</v>
      </c>
      <c r="AO502" s="249" t="s">
        <v>1226</v>
      </c>
      <c r="AP502" s="683">
        <v>0</v>
      </c>
      <c r="AQ502" s="444" t="s">
        <v>1226</v>
      </c>
      <c r="AR502" s="164">
        <v>0</v>
      </c>
      <c r="AS502" s="239" t="s">
        <v>1226</v>
      </c>
      <c r="AT502" s="226">
        <v>0</v>
      </c>
      <c r="AU502" s="227">
        <v>0</v>
      </c>
      <c r="AV502" s="226">
        <v>0</v>
      </c>
      <c r="AW502" s="227">
        <v>0</v>
      </c>
      <c r="AX502" s="226">
        <v>0</v>
      </c>
      <c r="AY502" s="227">
        <v>0</v>
      </c>
      <c r="AZ502" s="164">
        <f t="shared" si="194"/>
        <v>0</v>
      </c>
      <c r="BA502" s="239" t="s">
        <v>1226</v>
      </c>
      <c r="BB502" s="164">
        <f t="shared" si="195"/>
        <v>0</v>
      </c>
      <c r="BC502" s="249" t="s">
        <v>1226</v>
      </c>
      <c r="BD502" s="164">
        <f t="shared" si="196"/>
        <v>0</v>
      </c>
      <c r="BE502" s="249" t="s">
        <v>1226</v>
      </c>
      <c r="BF502" s="164">
        <f t="shared" si="197"/>
        <v>0</v>
      </c>
      <c r="BG502" s="249" t="s">
        <v>1226</v>
      </c>
      <c r="BH502" s="164">
        <f t="shared" si="198"/>
        <v>0</v>
      </c>
      <c r="BI502" s="239" t="s">
        <v>1226</v>
      </c>
      <c r="BJ502" s="164">
        <f t="shared" si="199"/>
        <v>0</v>
      </c>
      <c r="BK502" s="239" t="s">
        <v>1226</v>
      </c>
      <c r="BL502" s="164">
        <f t="shared" si="200"/>
        <v>0</v>
      </c>
      <c r="BM502" s="239" t="s">
        <v>1226</v>
      </c>
      <c r="BN502" s="164">
        <f t="shared" si="201"/>
        <v>0</v>
      </c>
      <c r="BO502" s="239" t="s">
        <v>1226</v>
      </c>
      <c r="BP502" s="164">
        <f t="shared" si="202"/>
        <v>0</v>
      </c>
      <c r="BQ502" s="239" t="s">
        <v>1226</v>
      </c>
      <c r="BR502" s="164">
        <f t="shared" si="203"/>
        <v>0</v>
      </c>
      <c r="BS502" s="249" t="s">
        <v>1226</v>
      </c>
      <c r="BT502" s="244"/>
      <c r="BU502" s="245"/>
      <c r="BV502" s="246"/>
      <c r="BW502" s="245"/>
      <c r="BX502" s="245"/>
      <c r="BY502" s="245"/>
      <c r="BZ502" s="246"/>
      <c r="CA502" s="245"/>
      <c r="CB502" s="246"/>
      <c r="CC502" s="245"/>
      <c r="CD502" s="246"/>
      <c r="CE502" s="245"/>
      <c r="CF502" s="246"/>
      <c r="CG502" s="245"/>
      <c r="CH502" s="246"/>
      <c r="CI502" s="103" t="s">
        <v>2488</v>
      </c>
      <c r="CJ502" s="256"/>
      <c r="CM502" s="237"/>
    </row>
    <row r="503" spans="1:91" ht="16.5">
      <c r="A503" t="s">
        <v>2538</v>
      </c>
      <c r="B503" s="61" t="s">
        <v>52</v>
      </c>
      <c r="D503" s="213" t="s">
        <v>866</v>
      </c>
      <c r="E503" s="213" t="s">
        <v>819</v>
      </c>
      <c r="G503" s="213" t="s">
        <v>866</v>
      </c>
      <c r="H503" s="390" t="s">
        <v>2496</v>
      </c>
      <c r="I503" s="223">
        <v>0</v>
      </c>
      <c r="J503" s="224">
        <v>0</v>
      </c>
      <c r="K503" s="392">
        <f>+I503</f>
        <v>0</v>
      </c>
      <c r="L503" s="426" t="s">
        <v>1226</v>
      </c>
      <c r="M503" s="392">
        <f>+K503</f>
        <v>0</v>
      </c>
      <c r="N503" s="426" t="s">
        <v>1226</v>
      </c>
      <c r="O503" s="222">
        <v>1</v>
      </c>
      <c r="P503" s="224">
        <v>0</v>
      </c>
      <c r="Q503" s="222">
        <v>1</v>
      </c>
      <c r="R503" s="224">
        <v>0</v>
      </c>
      <c r="S503" s="392">
        <f>+Q503</f>
        <v>1</v>
      </c>
      <c r="T503" s="426" t="s">
        <v>1226</v>
      </c>
      <c r="U503" s="164">
        <f>+S503</f>
        <v>1</v>
      </c>
      <c r="V503" s="426" t="s">
        <v>1226</v>
      </c>
      <c r="W503" s="392">
        <f>+U503</f>
        <v>1</v>
      </c>
      <c r="X503" s="426" t="s">
        <v>1226</v>
      </c>
      <c r="Y503" s="164">
        <f>+W503</f>
        <v>1</v>
      </c>
      <c r="Z503" s="426" t="s">
        <v>1226</v>
      </c>
      <c r="AA503" s="799">
        <v>1</v>
      </c>
      <c r="AB503" s="400">
        <v>0</v>
      </c>
      <c r="AC503" s="222">
        <v>1</v>
      </c>
      <c r="AD503" s="259">
        <v>0</v>
      </c>
      <c r="AE503" s="164">
        <f>+AC503</f>
        <v>1</v>
      </c>
      <c r="AF503" s="239" t="s">
        <v>1226</v>
      </c>
      <c r="AG503" s="223">
        <v>1</v>
      </c>
      <c r="AH503" s="224">
        <v>0</v>
      </c>
      <c r="AI503" s="392">
        <f>+AE503</f>
        <v>1</v>
      </c>
      <c r="AJ503" s="239" t="s">
        <v>1226</v>
      </c>
      <c r="AK503" s="243"/>
      <c r="AL503" s="223">
        <v>0</v>
      </c>
      <c r="AM503" s="224">
        <v>0</v>
      </c>
      <c r="AN503" s="164">
        <v>0</v>
      </c>
      <c r="AO503" s="239" t="s">
        <v>1226</v>
      </c>
      <c r="AP503" s="164">
        <v>0</v>
      </c>
      <c r="AQ503" s="239" t="s">
        <v>1226</v>
      </c>
      <c r="AR503" s="164">
        <v>0</v>
      </c>
      <c r="AS503" s="239" t="s">
        <v>1226</v>
      </c>
      <c r="AT503" s="226">
        <v>0</v>
      </c>
      <c r="AU503" s="227">
        <v>0</v>
      </c>
      <c r="AV503" s="226">
        <v>0</v>
      </c>
      <c r="AW503" s="227">
        <v>0</v>
      </c>
      <c r="AX503" s="226">
        <v>0</v>
      </c>
      <c r="AY503" s="227">
        <v>0</v>
      </c>
      <c r="AZ503" s="164">
        <f t="shared" si="194"/>
        <v>0</v>
      </c>
      <c r="BA503" s="239" t="s">
        <v>1226</v>
      </c>
      <c r="BB503" s="164">
        <f t="shared" si="195"/>
        <v>0</v>
      </c>
      <c r="BC503" s="249" t="s">
        <v>1226</v>
      </c>
      <c r="BD503" s="164">
        <f t="shared" si="196"/>
        <v>0</v>
      </c>
      <c r="BE503" s="249" t="s">
        <v>1226</v>
      </c>
      <c r="BF503" s="164">
        <f t="shared" si="197"/>
        <v>0</v>
      </c>
      <c r="BG503" s="249" t="s">
        <v>1226</v>
      </c>
      <c r="BH503" s="164">
        <f t="shared" si="198"/>
        <v>0</v>
      </c>
      <c r="BI503" s="239" t="s">
        <v>1226</v>
      </c>
      <c r="BJ503" s="164">
        <f t="shared" si="199"/>
        <v>0</v>
      </c>
      <c r="BK503" s="239" t="s">
        <v>1226</v>
      </c>
      <c r="BL503" s="164">
        <f t="shared" si="200"/>
        <v>0</v>
      </c>
      <c r="BM503" s="239" t="s">
        <v>1226</v>
      </c>
      <c r="BN503" s="164">
        <f t="shared" si="201"/>
        <v>0</v>
      </c>
      <c r="BO503" s="239" t="s">
        <v>1226</v>
      </c>
      <c r="BP503" s="164">
        <f t="shared" si="202"/>
        <v>0</v>
      </c>
      <c r="BQ503" s="239" t="s">
        <v>1226</v>
      </c>
      <c r="BR503" s="164">
        <f t="shared" si="203"/>
        <v>0</v>
      </c>
      <c r="BS503" s="249" t="s">
        <v>1226</v>
      </c>
      <c r="BT503" s="244"/>
      <c r="BU503" s="245"/>
      <c r="BV503" s="246"/>
      <c r="BW503" s="245"/>
      <c r="BX503" s="245"/>
      <c r="BY503" s="245"/>
      <c r="BZ503" s="246"/>
      <c r="CA503" s="245"/>
      <c r="CB503" s="246"/>
      <c r="CC503" s="245"/>
      <c r="CD503" s="246"/>
      <c r="CE503" s="245"/>
      <c r="CF503" s="246"/>
      <c r="CG503" s="245"/>
      <c r="CH503" s="246"/>
      <c r="CI503" s="103" t="s">
        <v>1920</v>
      </c>
      <c r="CJ503" s="256"/>
      <c r="CM503" s="237"/>
    </row>
    <row r="504" spans="1:91" ht="16.5">
      <c r="A504" t="s">
        <v>2538</v>
      </c>
      <c r="B504" s="61" t="s">
        <v>52</v>
      </c>
      <c r="D504" s="213" t="s">
        <v>866</v>
      </c>
      <c r="E504" s="213" t="s">
        <v>819</v>
      </c>
      <c r="G504" s="213" t="s">
        <v>866</v>
      </c>
      <c r="H504" s="390" t="s">
        <v>2497</v>
      </c>
      <c r="I504" s="223"/>
      <c r="J504" s="224" t="s">
        <v>780</v>
      </c>
      <c r="K504" s="223"/>
      <c r="L504" s="224"/>
      <c r="M504" s="392"/>
      <c r="N504" s="166"/>
      <c r="O504" s="392"/>
      <c r="P504" s="166"/>
      <c r="Q504" s="392"/>
      <c r="R504" s="166"/>
      <c r="S504" s="392"/>
      <c r="T504" s="166"/>
      <c r="U504" s="223"/>
      <c r="V504" s="224"/>
      <c r="W504" s="222"/>
      <c r="X504" s="224"/>
      <c r="Y504" s="223"/>
      <c r="Z504" s="224"/>
      <c r="AA504" s="799">
        <v>0</v>
      </c>
      <c r="AB504" s="684">
        <v>0</v>
      </c>
      <c r="AC504" s="222"/>
      <c r="AD504" s="259"/>
      <c r="AE504" s="258"/>
      <c r="AF504" s="259"/>
      <c r="AG504" s="223"/>
      <c r="AH504" s="224"/>
      <c r="AI504" s="164"/>
      <c r="AJ504" s="166"/>
      <c r="AK504" s="243"/>
      <c r="AL504" s="223">
        <v>0</v>
      </c>
      <c r="AM504" s="224">
        <v>0</v>
      </c>
      <c r="AN504" s="236"/>
      <c r="AO504" s="239"/>
      <c r="AP504" s="223" t="s">
        <v>52</v>
      </c>
      <c r="AQ504" s="224"/>
      <c r="AR504" s="164" t="str">
        <f>+AP504</f>
        <v>?</v>
      </c>
      <c r="AS504" s="239" t="s">
        <v>1226</v>
      </c>
      <c r="AT504" s="226" t="s">
        <v>52</v>
      </c>
      <c r="AU504" s="227">
        <v>0</v>
      </c>
      <c r="AV504" s="226" t="s">
        <v>52</v>
      </c>
      <c r="AW504" s="227">
        <v>0</v>
      </c>
      <c r="AX504" s="164" t="str">
        <f t="shared" ref="AX504:AX512" si="204">+AV504</f>
        <v>?</v>
      </c>
      <c r="AY504" s="166" t="s">
        <v>1226</v>
      </c>
      <c r="AZ504" s="164" t="str">
        <f t="shared" si="194"/>
        <v>?</v>
      </c>
      <c r="BA504" s="166" t="s">
        <v>1226</v>
      </c>
      <c r="BB504" s="164" t="str">
        <f t="shared" si="195"/>
        <v>?</v>
      </c>
      <c r="BC504" s="164" t="s">
        <v>1226</v>
      </c>
      <c r="BD504" s="164" t="str">
        <f t="shared" si="196"/>
        <v>?</v>
      </c>
      <c r="BE504" s="164" t="s">
        <v>1226</v>
      </c>
      <c r="BF504" s="164" t="str">
        <f t="shared" si="197"/>
        <v>?</v>
      </c>
      <c r="BG504" s="164" t="s">
        <v>1226</v>
      </c>
      <c r="BH504" s="164" t="str">
        <f t="shared" si="198"/>
        <v>?</v>
      </c>
      <c r="BI504" s="166" t="s">
        <v>1226</v>
      </c>
      <c r="BJ504" s="164" t="str">
        <f t="shared" si="199"/>
        <v>?</v>
      </c>
      <c r="BK504" s="166" t="s">
        <v>1226</v>
      </c>
      <c r="BL504" s="164" t="str">
        <f t="shared" si="200"/>
        <v>?</v>
      </c>
      <c r="BM504" s="166" t="s">
        <v>1226</v>
      </c>
      <c r="BN504" s="164" t="str">
        <f t="shared" si="201"/>
        <v>?</v>
      </c>
      <c r="BO504" s="166" t="s">
        <v>1226</v>
      </c>
      <c r="BP504" s="164" t="str">
        <f t="shared" si="202"/>
        <v>?</v>
      </c>
      <c r="BQ504" s="166" t="s">
        <v>1226</v>
      </c>
      <c r="BR504" s="164" t="str">
        <f t="shared" si="203"/>
        <v>?</v>
      </c>
      <c r="BS504" s="164" t="s">
        <v>1226</v>
      </c>
      <c r="BT504" s="244"/>
      <c r="BU504" s="245"/>
      <c r="BV504" s="246"/>
      <c r="BW504" s="245"/>
      <c r="BX504" s="245"/>
      <c r="BY504" s="245"/>
      <c r="BZ504" s="246"/>
      <c r="CA504" s="245"/>
      <c r="CB504" s="246"/>
      <c r="CC504" s="245"/>
      <c r="CD504" s="246"/>
      <c r="CE504" s="245"/>
      <c r="CF504" s="246"/>
      <c r="CG504" s="245"/>
      <c r="CH504" s="246"/>
      <c r="CI504" s="103" t="s">
        <v>1920</v>
      </c>
      <c r="CJ504" s="256"/>
      <c r="CM504" s="237"/>
    </row>
    <row r="505" spans="1:91" s="541" customFormat="1" ht="17.25" thickBot="1">
      <c r="A505" t="s">
        <v>2538</v>
      </c>
      <c r="B505" s="722" t="s">
        <v>52</v>
      </c>
      <c r="D505" s="541" t="s">
        <v>866</v>
      </c>
      <c r="E505" s="541" t="s">
        <v>819</v>
      </c>
      <c r="G505" s="541" t="s">
        <v>866</v>
      </c>
      <c r="H505" s="559" t="s">
        <v>2498</v>
      </c>
      <c r="I505" s="555">
        <v>0</v>
      </c>
      <c r="J505" s="546">
        <v>0</v>
      </c>
      <c r="K505" s="555">
        <v>2</v>
      </c>
      <c r="L505" s="546">
        <v>0</v>
      </c>
      <c r="M505" s="681">
        <f t="shared" ref="M505:M514" si="205">+K505</f>
        <v>2</v>
      </c>
      <c r="N505" s="561" t="s">
        <v>1226</v>
      </c>
      <c r="O505" s="555">
        <v>0</v>
      </c>
      <c r="P505" s="546">
        <v>0</v>
      </c>
      <c r="Q505" s="555">
        <v>0</v>
      </c>
      <c r="R505" s="546">
        <v>0</v>
      </c>
      <c r="S505" s="681">
        <f t="shared" ref="S505:S514" si="206">+Q505</f>
        <v>0</v>
      </c>
      <c r="T505" s="561" t="s">
        <v>1226</v>
      </c>
      <c r="U505" s="545">
        <v>0</v>
      </c>
      <c r="V505" s="546">
        <v>0</v>
      </c>
      <c r="W505" s="555">
        <v>0</v>
      </c>
      <c r="X505" s="546">
        <v>0</v>
      </c>
      <c r="Y505" s="545">
        <v>0</v>
      </c>
      <c r="Z505" s="546">
        <v>0</v>
      </c>
      <c r="AA505" s="918">
        <v>0</v>
      </c>
      <c r="AB505" s="921">
        <v>0</v>
      </c>
      <c r="AC505" s="555">
        <v>0</v>
      </c>
      <c r="AD505" s="556">
        <v>0</v>
      </c>
      <c r="AE505" s="557">
        <v>0</v>
      </c>
      <c r="AF505" s="556">
        <v>0</v>
      </c>
      <c r="AG505" s="545">
        <v>0</v>
      </c>
      <c r="AH505" s="546">
        <v>0</v>
      </c>
      <c r="AI505" s="681">
        <v>0</v>
      </c>
      <c r="AJ505" s="554" t="s">
        <v>1226</v>
      </c>
      <c r="AK505" s="542"/>
      <c r="AL505" s="545">
        <v>0</v>
      </c>
      <c r="AM505" s="546">
        <v>0</v>
      </c>
      <c r="AN505" s="682">
        <v>0</v>
      </c>
      <c r="AO505" s="554" t="s">
        <v>1226</v>
      </c>
      <c r="AP505" s="545">
        <v>0</v>
      </c>
      <c r="AQ505" s="546">
        <v>0</v>
      </c>
      <c r="AR505" s="682">
        <v>0</v>
      </c>
      <c r="AS505" s="554" t="s">
        <v>1226</v>
      </c>
      <c r="AT505" s="543">
        <v>0</v>
      </c>
      <c r="AU505" s="544">
        <v>0</v>
      </c>
      <c r="AV505" s="543">
        <v>0</v>
      </c>
      <c r="AW505" s="544">
        <v>0</v>
      </c>
      <c r="AX505" s="682">
        <f t="shared" si="204"/>
        <v>0</v>
      </c>
      <c r="AY505" s="554" t="s">
        <v>1226</v>
      </c>
      <c r="AZ505" s="682">
        <f t="shared" si="194"/>
        <v>0</v>
      </c>
      <c r="BA505" s="554" t="s">
        <v>1226</v>
      </c>
      <c r="BB505" s="682">
        <f t="shared" si="195"/>
        <v>0</v>
      </c>
      <c r="BC505" s="972" t="s">
        <v>1226</v>
      </c>
      <c r="BD505" s="682">
        <f t="shared" si="196"/>
        <v>0</v>
      </c>
      <c r="BE505" s="972" t="s">
        <v>1226</v>
      </c>
      <c r="BF505" s="543">
        <v>0</v>
      </c>
      <c r="BG505" s="543">
        <v>0</v>
      </c>
      <c r="BH505" s="682">
        <f t="shared" si="198"/>
        <v>0</v>
      </c>
      <c r="BI505" s="554" t="s">
        <v>1226</v>
      </c>
      <c r="BJ505" s="543">
        <v>0</v>
      </c>
      <c r="BK505" s="544">
        <v>0</v>
      </c>
      <c r="BL505" s="682">
        <f t="shared" si="200"/>
        <v>0</v>
      </c>
      <c r="BM505" s="554" t="s">
        <v>1226</v>
      </c>
      <c r="BN505" s="682">
        <f t="shared" si="201"/>
        <v>0</v>
      </c>
      <c r="BO505" s="554" t="s">
        <v>1226</v>
      </c>
      <c r="BP505" s="682">
        <f t="shared" si="202"/>
        <v>0</v>
      </c>
      <c r="BQ505" s="554" t="s">
        <v>1226</v>
      </c>
      <c r="BR505" s="682">
        <f t="shared" si="203"/>
        <v>0</v>
      </c>
      <c r="BS505" s="972" t="s">
        <v>1226</v>
      </c>
      <c r="BT505" s="547"/>
      <c r="BU505" s="548"/>
      <c r="BV505" s="549"/>
      <c r="BW505" s="548"/>
      <c r="BX505" s="548"/>
      <c r="BY505" s="548"/>
      <c r="BZ505" s="549"/>
      <c r="CA505" s="548"/>
      <c r="CB505" s="549"/>
      <c r="CC505" s="548"/>
      <c r="CD505" s="549"/>
      <c r="CE505" s="548"/>
      <c r="CF505" s="549"/>
      <c r="CG505" s="548"/>
      <c r="CH505" s="549"/>
      <c r="CI505" s="984" t="s">
        <v>1920</v>
      </c>
      <c r="CJ505" s="552"/>
      <c r="CM505" s="551"/>
    </row>
    <row r="506" spans="1:91" ht="17.25" thickTop="1">
      <c r="A506" t="s">
        <v>2538</v>
      </c>
      <c r="B506" s="61">
        <v>0</v>
      </c>
      <c r="D506" s="213" t="s">
        <v>866</v>
      </c>
      <c r="E506" s="213" t="s">
        <v>819</v>
      </c>
      <c r="G506" s="213" t="s">
        <v>866</v>
      </c>
      <c r="H506" s="390" t="s">
        <v>2608</v>
      </c>
      <c r="I506" s="223">
        <v>0</v>
      </c>
      <c r="J506" s="224">
        <v>0</v>
      </c>
      <c r="K506" s="222">
        <v>1</v>
      </c>
      <c r="L506" s="224">
        <v>0</v>
      </c>
      <c r="M506" s="392">
        <f t="shared" si="205"/>
        <v>1</v>
      </c>
      <c r="N506" s="426" t="s">
        <v>1226</v>
      </c>
      <c r="O506" s="222">
        <v>0</v>
      </c>
      <c r="P506" s="224">
        <v>0</v>
      </c>
      <c r="Q506" s="222">
        <v>0</v>
      </c>
      <c r="R506" s="224">
        <v>0</v>
      </c>
      <c r="S506" s="392">
        <f t="shared" si="206"/>
        <v>0</v>
      </c>
      <c r="T506" s="426" t="s">
        <v>1226</v>
      </c>
      <c r="U506" s="222">
        <v>0</v>
      </c>
      <c r="V506" s="224">
        <v>0</v>
      </c>
      <c r="W506" s="222">
        <v>0</v>
      </c>
      <c r="X506" s="224">
        <v>0</v>
      </c>
      <c r="Y506" s="266">
        <v>1</v>
      </c>
      <c r="Z506" s="267">
        <v>0</v>
      </c>
      <c r="AA506" s="799">
        <v>0</v>
      </c>
      <c r="AB506" s="400">
        <v>0</v>
      </c>
      <c r="AC506" s="222">
        <v>0</v>
      </c>
      <c r="AD506" s="259">
        <v>0</v>
      </c>
      <c r="AE506" s="307">
        <v>0</v>
      </c>
      <c r="AF506" s="259">
        <v>0</v>
      </c>
      <c r="AG506" s="223">
        <v>0</v>
      </c>
      <c r="AH506" s="224">
        <v>0</v>
      </c>
      <c r="AI506" s="223">
        <v>0</v>
      </c>
      <c r="AJ506" s="224">
        <v>0</v>
      </c>
      <c r="AK506" s="243"/>
      <c r="AL506" s="271">
        <v>2</v>
      </c>
      <c r="AM506" s="267">
        <v>0</v>
      </c>
      <c r="AN506" s="164">
        <f>+AP506</f>
        <v>1</v>
      </c>
      <c r="AO506" s="239" t="s">
        <v>1226</v>
      </c>
      <c r="AP506" s="223">
        <v>1</v>
      </c>
      <c r="AQ506" s="224">
        <v>0</v>
      </c>
      <c r="AR506" s="164">
        <v>0</v>
      </c>
      <c r="AS506" s="239" t="s">
        <v>1226</v>
      </c>
      <c r="AT506" s="226">
        <v>1</v>
      </c>
      <c r="AU506" s="227">
        <v>0</v>
      </c>
      <c r="AV506" s="226">
        <v>1</v>
      </c>
      <c r="AW506" s="227">
        <v>0</v>
      </c>
      <c r="AX506" s="164">
        <f t="shared" si="204"/>
        <v>1</v>
      </c>
      <c r="AY506" s="239" t="s">
        <v>1226</v>
      </c>
      <c r="AZ506" s="164">
        <f t="shared" si="194"/>
        <v>1</v>
      </c>
      <c r="BA506" s="239" t="s">
        <v>1226</v>
      </c>
      <c r="BB506" s="164">
        <f t="shared" si="195"/>
        <v>1</v>
      </c>
      <c r="BC506" s="249" t="s">
        <v>1226</v>
      </c>
      <c r="BD506" s="164">
        <f t="shared" si="196"/>
        <v>1</v>
      </c>
      <c r="BE506" s="249" t="s">
        <v>1226</v>
      </c>
      <c r="BF506" s="226">
        <v>1</v>
      </c>
      <c r="BG506" s="226">
        <v>0</v>
      </c>
      <c r="BH506" s="164">
        <f t="shared" si="198"/>
        <v>1</v>
      </c>
      <c r="BI506" s="239" t="s">
        <v>1226</v>
      </c>
      <c r="BJ506" s="575">
        <v>1</v>
      </c>
      <c r="BK506" s="831">
        <v>0</v>
      </c>
      <c r="BL506" s="164">
        <f t="shared" si="200"/>
        <v>1</v>
      </c>
      <c r="BM506" s="239" t="s">
        <v>1226</v>
      </c>
      <c r="BN506" s="164">
        <f t="shared" si="201"/>
        <v>1</v>
      </c>
      <c r="BO506" s="239" t="s">
        <v>1226</v>
      </c>
      <c r="BP506" s="164">
        <f t="shared" si="202"/>
        <v>1</v>
      </c>
      <c r="BQ506" s="239" t="s">
        <v>1226</v>
      </c>
      <c r="BR506" s="164">
        <f t="shared" si="203"/>
        <v>1</v>
      </c>
      <c r="BS506" s="249" t="s">
        <v>1226</v>
      </c>
      <c r="BT506" s="244"/>
      <c r="BU506" s="245"/>
      <c r="BV506" s="246"/>
      <c r="BW506" s="245"/>
      <c r="BX506" s="245"/>
      <c r="BY506" s="245"/>
      <c r="BZ506" s="246"/>
      <c r="CA506" s="245"/>
      <c r="CB506" s="246"/>
      <c r="CC506" s="245"/>
      <c r="CD506" s="246"/>
      <c r="CE506" s="245"/>
      <c r="CF506" s="246"/>
      <c r="CG506" s="245"/>
      <c r="CH506" s="246"/>
      <c r="CI506" s="103"/>
      <c r="CJ506" s="256"/>
      <c r="CM506" s="237"/>
    </row>
    <row r="507" spans="1:91" ht="16.5">
      <c r="A507" t="s">
        <v>2538</v>
      </c>
      <c r="B507" s="61" t="s">
        <v>52</v>
      </c>
      <c r="D507" s="213" t="s">
        <v>866</v>
      </c>
      <c r="E507" s="213" t="s">
        <v>819</v>
      </c>
      <c r="G507" s="213" t="s">
        <v>866</v>
      </c>
      <c r="H507" s="390" t="s">
        <v>2499</v>
      </c>
      <c r="I507" s="223" t="s">
        <v>52</v>
      </c>
      <c r="J507" s="224">
        <v>0</v>
      </c>
      <c r="K507" s="222">
        <v>0</v>
      </c>
      <c r="L507" s="224">
        <v>0</v>
      </c>
      <c r="M507" s="392">
        <f t="shared" si="205"/>
        <v>0</v>
      </c>
      <c r="N507" s="426" t="s">
        <v>1226</v>
      </c>
      <c r="O507" s="392">
        <f t="shared" ref="O507:O514" si="207">+M507</f>
        <v>0</v>
      </c>
      <c r="P507" s="426" t="s">
        <v>1226</v>
      </c>
      <c r="Q507" s="222">
        <v>0</v>
      </c>
      <c r="R507" s="224">
        <v>0</v>
      </c>
      <c r="S507" s="392">
        <f t="shared" si="206"/>
        <v>0</v>
      </c>
      <c r="T507" s="426" t="s">
        <v>1226</v>
      </c>
      <c r="U507" s="222">
        <v>0</v>
      </c>
      <c r="V507" s="224">
        <v>0</v>
      </c>
      <c r="W507" s="222">
        <v>0</v>
      </c>
      <c r="X507" s="224">
        <v>0</v>
      </c>
      <c r="Y507" s="222"/>
      <c r="Z507" s="224"/>
      <c r="AA507" s="238"/>
      <c r="AB507" s="239"/>
      <c r="AC507" s="222"/>
      <c r="AD507" s="259"/>
      <c r="AE507" s="307"/>
      <c r="AF507" s="259"/>
      <c r="AG507" s="223"/>
      <c r="AH507" s="224"/>
      <c r="AI507" s="164"/>
      <c r="AJ507" s="166"/>
      <c r="AK507" s="243"/>
      <c r="AL507" s="223">
        <v>0</v>
      </c>
      <c r="AM507" s="224">
        <v>0</v>
      </c>
      <c r="AN507" s="164">
        <v>0</v>
      </c>
      <c r="AO507" s="239" t="s">
        <v>1226</v>
      </c>
      <c r="AP507" s="223">
        <v>0</v>
      </c>
      <c r="AQ507" s="224">
        <v>0</v>
      </c>
      <c r="AR507" s="164">
        <v>0</v>
      </c>
      <c r="AS507" s="239" t="s">
        <v>1226</v>
      </c>
      <c r="AT507" s="226"/>
      <c r="AU507" s="227">
        <v>0</v>
      </c>
      <c r="AV507" s="226"/>
      <c r="AW507" s="227">
        <v>0</v>
      </c>
      <c r="AX507" s="164">
        <f t="shared" si="204"/>
        <v>0</v>
      </c>
      <c r="AY507" s="239" t="s">
        <v>1226</v>
      </c>
      <c r="AZ507" s="164">
        <f t="shared" si="194"/>
        <v>0</v>
      </c>
      <c r="BA507" s="239" t="s">
        <v>1226</v>
      </c>
      <c r="BB507" s="164">
        <f t="shared" si="195"/>
        <v>0</v>
      </c>
      <c r="BC507" s="249" t="s">
        <v>1226</v>
      </c>
      <c r="BD507" s="164">
        <f t="shared" si="196"/>
        <v>0</v>
      </c>
      <c r="BE507" s="249" t="s">
        <v>1226</v>
      </c>
      <c r="BF507" s="226"/>
      <c r="BG507" s="226">
        <v>0</v>
      </c>
      <c r="BH507" s="164">
        <f t="shared" si="198"/>
        <v>0</v>
      </c>
      <c r="BI507" s="239" t="s">
        <v>1226</v>
      </c>
      <c r="BJ507" s="236"/>
      <c r="BK507" s="239">
        <v>0</v>
      </c>
      <c r="BL507" s="164">
        <f t="shared" si="200"/>
        <v>0</v>
      </c>
      <c r="BM507" s="239" t="s">
        <v>1226</v>
      </c>
      <c r="BN507" s="164">
        <f t="shared" si="201"/>
        <v>0</v>
      </c>
      <c r="BO507" s="239" t="s">
        <v>1226</v>
      </c>
      <c r="BP507" s="164">
        <f t="shared" si="202"/>
        <v>0</v>
      </c>
      <c r="BQ507" s="239" t="s">
        <v>1226</v>
      </c>
      <c r="BR507" s="164">
        <f t="shared" si="203"/>
        <v>0</v>
      </c>
      <c r="BS507" s="249" t="s">
        <v>1226</v>
      </c>
      <c r="BT507" s="244"/>
      <c r="BU507" s="245"/>
      <c r="BV507" s="246"/>
      <c r="BW507" s="245"/>
      <c r="BX507" s="245"/>
      <c r="BY507" s="245"/>
      <c r="BZ507" s="246"/>
      <c r="CA507" s="245"/>
      <c r="CB507" s="246"/>
      <c r="CC507" s="245"/>
      <c r="CD507" s="246"/>
      <c r="CE507" s="245"/>
      <c r="CF507" s="246"/>
      <c r="CG507" s="245"/>
      <c r="CH507" s="246"/>
      <c r="CI507" s="103" t="s">
        <v>1920</v>
      </c>
      <c r="CJ507" s="256"/>
      <c r="CM507" s="237"/>
    </row>
    <row r="508" spans="1:91" ht="17.25" thickBot="1">
      <c r="A508" t="s">
        <v>2538</v>
      </c>
      <c r="B508" s="61">
        <v>0</v>
      </c>
      <c r="D508" s="213" t="s">
        <v>866</v>
      </c>
      <c r="E508" s="213" t="s">
        <v>819</v>
      </c>
      <c r="G508" s="213" t="s">
        <v>866</v>
      </c>
      <c r="H508" s="390" t="s">
        <v>2609</v>
      </c>
      <c r="I508" s="223">
        <v>2</v>
      </c>
      <c r="J508" s="224">
        <v>0</v>
      </c>
      <c r="K508" s="222">
        <v>1</v>
      </c>
      <c r="L508" s="224">
        <v>0</v>
      </c>
      <c r="M508" s="392">
        <f t="shared" si="205"/>
        <v>1</v>
      </c>
      <c r="N508" s="426" t="s">
        <v>1226</v>
      </c>
      <c r="O508" s="392">
        <f t="shared" si="207"/>
        <v>1</v>
      </c>
      <c r="P508" s="426" t="s">
        <v>1226</v>
      </c>
      <c r="Q508" s="222">
        <v>1</v>
      </c>
      <c r="R508" s="224">
        <v>0</v>
      </c>
      <c r="S508" s="392">
        <f t="shared" si="206"/>
        <v>1</v>
      </c>
      <c r="T508" s="426" t="s">
        <v>1226</v>
      </c>
      <c r="U508" s="223">
        <v>0</v>
      </c>
      <c r="V508" s="223">
        <v>0</v>
      </c>
      <c r="W508" s="437">
        <v>1</v>
      </c>
      <c r="X508" s="438">
        <v>0</v>
      </c>
      <c r="Y508" s="223">
        <v>0</v>
      </c>
      <c r="Z508" s="223">
        <v>0</v>
      </c>
      <c r="AA508" s="443">
        <v>0</v>
      </c>
      <c r="AB508" s="444" t="s">
        <v>1226</v>
      </c>
      <c r="AC508" s="223">
        <v>0</v>
      </c>
      <c r="AD508" s="452">
        <v>0</v>
      </c>
      <c r="AE508" s="467">
        <v>0</v>
      </c>
      <c r="AF508" s="452">
        <v>0</v>
      </c>
      <c r="AG508" s="437">
        <v>2</v>
      </c>
      <c r="AH508" s="223">
        <v>0</v>
      </c>
      <c r="AI508" s="437">
        <v>1</v>
      </c>
      <c r="AJ508" s="438">
        <v>0</v>
      </c>
      <c r="AK508" s="360">
        <v>42248</v>
      </c>
      <c r="AL508" s="437">
        <v>0</v>
      </c>
      <c r="AM508" s="438">
        <v>0</v>
      </c>
      <c r="AN508" s="164">
        <v>0</v>
      </c>
      <c r="AO508" s="249" t="s">
        <v>1226</v>
      </c>
      <c r="AP508" s="437">
        <v>0</v>
      </c>
      <c r="AQ508" s="438">
        <v>0</v>
      </c>
      <c r="AR508" s="164">
        <v>0</v>
      </c>
      <c r="AS508" s="239" t="s">
        <v>1226</v>
      </c>
      <c r="AT508" s="226">
        <v>1</v>
      </c>
      <c r="AU508" s="227">
        <v>0</v>
      </c>
      <c r="AV508" s="226">
        <v>0</v>
      </c>
      <c r="AW508" s="227">
        <v>0</v>
      </c>
      <c r="AX508" s="164">
        <f t="shared" si="204"/>
        <v>0</v>
      </c>
      <c r="AY508" s="239" t="s">
        <v>1226</v>
      </c>
      <c r="AZ508" s="164">
        <f t="shared" si="194"/>
        <v>0</v>
      </c>
      <c r="BA508" s="239" t="s">
        <v>1226</v>
      </c>
      <c r="BB508" s="164">
        <f t="shared" si="195"/>
        <v>0</v>
      </c>
      <c r="BC508" s="249" t="s">
        <v>1226</v>
      </c>
      <c r="BD508" s="164">
        <f t="shared" si="196"/>
        <v>0</v>
      </c>
      <c r="BE508" s="249" t="s">
        <v>1226</v>
      </c>
      <c r="BF508" s="226">
        <v>1</v>
      </c>
      <c r="BG508" s="226">
        <v>0</v>
      </c>
      <c r="BH508" s="164">
        <f t="shared" si="198"/>
        <v>1</v>
      </c>
      <c r="BI508" s="239" t="s">
        <v>1226</v>
      </c>
      <c r="BJ508" s="575">
        <v>2</v>
      </c>
      <c r="BK508" s="831">
        <v>0</v>
      </c>
      <c r="BL508" s="164">
        <f t="shared" si="200"/>
        <v>2</v>
      </c>
      <c r="BM508" s="239" t="s">
        <v>1226</v>
      </c>
      <c r="BN508" s="164">
        <f t="shared" si="201"/>
        <v>2</v>
      </c>
      <c r="BO508" s="239" t="s">
        <v>1226</v>
      </c>
      <c r="BP508" s="164">
        <f t="shared" si="202"/>
        <v>2</v>
      </c>
      <c r="BQ508" s="239" t="s">
        <v>1226</v>
      </c>
      <c r="BR508" s="164">
        <f t="shared" si="203"/>
        <v>2</v>
      </c>
      <c r="BS508" s="249" t="s">
        <v>1226</v>
      </c>
      <c r="BT508" s="244"/>
      <c r="BU508" s="245"/>
      <c r="BV508" s="246"/>
      <c r="BW508" s="245"/>
      <c r="BX508" s="245"/>
      <c r="BY508" s="245"/>
      <c r="BZ508" s="246"/>
      <c r="CA508" s="245"/>
      <c r="CB508" s="246"/>
      <c r="CC508" s="245"/>
      <c r="CD508" s="246"/>
      <c r="CE508" s="245"/>
      <c r="CF508" s="246"/>
      <c r="CG508" s="245"/>
      <c r="CH508" s="246"/>
      <c r="CI508" s="103"/>
      <c r="CJ508" s="256"/>
      <c r="CM508" s="237"/>
    </row>
    <row r="509" spans="1:91" ht="16.5">
      <c r="A509" t="s">
        <v>2538</v>
      </c>
      <c r="B509" s="61" t="s">
        <v>52</v>
      </c>
      <c r="D509" s="213" t="s">
        <v>866</v>
      </c>
      <c r="E509" s="213" t="s">
        <v>819</v>
      </c>
      <c r="G509" s="213" t="s">
        <v>866</v>
      </c>
      <c r="H509" s="390" t="s">
        <v>2500</v>
      </c>
      <c r="I509" s="223">
        <v>1</v>
      </c>
      <c r="J509" s="224">
        <v>0</v>
      </c>
      <c r="K509" s="222">
        <v>0</v>
      </c>
      <c r="L509" s="224">
        <v>0</v>
      </c>
      <c r="M509" s="392">
        <f t="shared" si="205"/>
        <v>0</v>
      </c>
      <c r="N509" s="166" t="s">
        <v>1226</v>
      </c>
      <c r="O509" s="392">
        <f t="shared" si="207"/>
        <v>0</v>
      </c>
      <c r="P509" s="426" t="s">
        <v>1226</v>
      </c>
      <c r="Q509" s="222">
        <v>1</v>
      </c>
      <c r="R509" s="224">
        <v>0</v>
      </c>
      <c r="S509" s="392">
        <f t="shared" si="206"/>
        <v>1</v>
      </c>
      <c r="T509" s="426" t="s">
        <v>1226</v>
      </c>
      <c r="U509" s="223">
        <v>0</v>
      </c>
      <c r="V509" s="223">
        <v>0</v>
      </c>
      <c r="W509" s="435">
        <v>1</v>
      </c>
      <c r="X509" s="436">
        <v>0</v>
      </c>
      <c r="Y509" s="304">
        <v>1</v>
      </c>
      <c r="Z509" s="304">
        <v>0</v>
      </c>
      <c r="AA509" s="932">
        <f>+Y509</f>
        <v>1</v>
      </c>
      <c r="AB509" s="920" t="s">
        <v>1226</v>
      </c>
      <c r="AC509" s="223">
        <v>1</v>
      </c>
      <c r="AD509" s="259">
        <v>0</v>
      </c>
      <c r="AE509" s="185">
        <f>+AC509</f>
        <v>1</v>
      </c>
      <c r="AF509" s="426" t="s">
        <v>1226</v>
      </c>
      <c r="AG509" s="223">
        <v>1</v>
      </c>
      <c r="AH509" s="223">
        <v>0</v>
      </c>
      <c r="AI509" s="990">
        <f>+AG509</f>
        <v>1</v>
      </c>
      <c r="AJ509" s="992" t="s">
        <v>1226</v>
      </c>
      <c r="AK509" s="360"/>
      <c r="AL509" s="435">
        <v>2</v>
      </c>
      <c r="AM509" s="436">
        <v>0</v>
      </c>
      <c r="AN509" s="164">
        <f>+AP509</f>
        <v>1</v>
      </c>
      <c r="AO509" s="249" t="s">
        <v>1226</v>
      </c>
      <c r="AP509" s="435">
        <v>1</v>
      </c>
      <c r="AQ509" s="436">
        <v>0</v>
      </c>
      <c r="AR509" s="164">
        <v>0</v>
      </c>
      <c r="AS509" s="239" t="s">
        <v>1226</v>
      </c>
      <c r="AT509" s="226">
        <v>1</v>
      </c>
      <c r="AU509" s="227">
        <v>0</v>
      </c>
      <c r="AV509" s="226">
        <v>1</v>
      </c>
      <c r="AW509" s="227">
        <v>0</v>
      </c>
      <c r="AX509" s="226">
        <f t="shared" si="204"/>
        <v>1</v>
      </c>
      <c r="AY509" s="227"/>
      <c r="AZ509" s="164">
        <f t="shared" si="194"/>
        <v>1</v>
      </c>
      <c r="BA509" s="166"/>
      <c r="BB509" s="341">
        <f t="shared" si="195"/>
        <v>1</v>
      </c>
      <c r="BC509" s="227"/>
      <c r="BD509" s="164">
        <f t="shared" si="196"/>
        <v>1</v>
      </c>
      <c r="BE509" s="164" t="s">
        <v>1226</v>
      </c>
      <c r="BF509" s="226">
        <v>2</v>
      </c>
      <c r="BG509" s="226">
        <v>0</v>
      </c>
      <c r="BH509" s="392">
        <f t="shared" si="198"/>
        <v>2</v>
      </c>
      <c r="BI509" s="166" t="s">
        <v>1226</v>
      </c>
      <c r="BJ509" s="226" t="s">
        <v>52</v>
      </c>
      <c r="BK509" s="227">
        <v>0</v>
      </c>
      <c r="BL509" s="238">
        <v>0</v>
      </c>
      <c r="BM509" s="239" t="s">
        <v>1226</v>
      </c>
      <c r="BN509" s="236">
        <f t="shared" si="201"/>
        <v>0</v>
      </c>
      <c r="BO509" s="239" t="s">
        <v>1226</v>
      </c>
      <c r="BP509" s="236">
        <f t="shared" si="202"/>
        <v>0</v>
      </c>
      <c r="BQ509" s="239" t="s">
        <v>1226</v>
      </c>
      <c r="BR509" s="236">
        <f t="shared" si="203"/>
        <v>0</v>
      </c>
      <c r="BS509" s="249" t="s">
        <v>1226</v>
      </c>
      <c r="BT509" s="244"/>
      <c r="BU509" s="245"/>
      <c r="BV509" s="246"/>
      <c r="BW509" s="245"/>
      <c r="BX509" s="245"/>
      <c r="BY509" s="245"/>
      <c r="BZ509" s="246"/>
      <c r="CA509" s="245"/>
      <c r="CB509" s="246"/>
      <c r="CC509" s="245"/>
      <c r="CD509" s="246"/>
      <c r="CE509" s="245"/>
      <c r="CF509" s="246"/>
      <c r="CG509" s="245"/>
      <c r="CH509" s="246"/>
      <c r="CI509" s="103" t="s">
        <v>1920</v>
      </c>
      <c r="CJ509" s="256"/>
      <c r="CM509" s="237"/>
    </row>
    <row r="510" spans="1:91" ht="16.5">
      <c r="A510" t="s">
        <v>2538</v>
      </c>
      <c r="B510" s="61" t="s">
        <v>52</v>
      </c>
      <c r="D510" s="213" t="s">
        <v>866</v>
      </c>
      <c r="E510" s="213" t="s">
        <v>819</v>
      </c>
      <c r="G510" s="213" t="s">
        <v>866</v>
      </c>
      <c r="H510" s="390" t="s">
        <v>2501</v>
      </c>
      <c r="I510" s="223">
        <v>0</v>
      </c>
      <c r="J510" s="224">
        <v>0</v>
      </c>
      <c r="K510" s="222">
        <v>0</v>
      </c>
      <c r="L510" s="224">
        <v>0</v>
      </c>
      <c r="M510" s="392">
        <f t="shared" si="205"/>
        <v>0</v>
      </c>
      <c r="N510" s="426" t="s">
        <v>1226</v>
      </c>
      <c r="O510" s="392">
        <f t="shared" si="207"/>
        <v>0</v>
      </c>
      <c r="P510" s="426" t="s">
        <v>1226</v>
      </c>
      <c r="Q510" s="392">
        <f>+O510</f>
        <v>0</v>
      </c>
      <c r="R510" s="426" t="s">
        <v>1226</v>
      </c>
      <c r="S510" s="392">
        <f t="shared" si="206"/>
        <v>0</v>
      </c>
      <c r="T510" s="426" t="s">
        <v>1226</v>
      </c>
      <c r="U510" s="223">
        <v>0</v>
      </c>
      <c r="V510" s="223">
        <v>0</v>
      </c>
      <c r="W510" s="437">
        <v>0</v>
      </c>
      <c r="X510" s="438">
        <v>0</v>
      </c>
      <c r="Y510" s="223">
        <v>0</v>
      </c>
      <c r="Z510" s="223">
        <v>0</v>
      </c>
      <c r="AA510" s="443">
        <v>0</v>
      </c>
      <c r="AB510" s="444" t="s">
        <v>1226</v>
      </c>
      <c r="AC510" s="223">
        <v>0</v>
      </c>
      <c r="AD510" s="259">
        <v>0</v>
      </c>
      <c r="AE510" s="258">
        <v>0</v>
      </c>
      <c r="AF510" s="259">
        <v>0</v>
      </c>
      <c r="AG510" s="223">
        <v>0</v>
      </c>
      <c r="AH510" s="223">
        <v>0</v>
      </c>
      <c r="AI510" s="437">
        <v>0</v>
      </c>
      <c r="AJ510" s="438">
        <v>0</v>
      </c>
      <c r="AK510" s="360"/>
      <c r="AL510" s="437">
        <v>0</v>
      </c>
      <c r="AM510" s="438">
        <v>0</v>
      </c>
      <c r="AN510" s="164">
        <v>0</v>
      </c>
      <c r="AO510" s="249" t="s">
        <v>1226</v>
      </c>
      <c r="AP510" s="437">
        <v>0</v>
      </c>
      <c r="AQ510" s="438">
        <v>0</v>
      </c>
      <c r="AR510" s="164">
        <v>0</v>
      </c>
      <c r="AS510" s="239" t="s">
        <v>1226</v>
      </c>
      <c r="AT510" s="226">
        <v>0</v>
      </c>
      <c r="AU510" s="227">
        <v>0</v>
      </c>
      <c r="AV510" s="226">
        <v>0</v>
      </c>
      <c r="AW510" s="227">
        <v>0</v>
      </c>
      <c r="AX510" s="164">
        <f t="shared" si="204"/>
        <v>0</v>
      </c>
      <c r="AY510" s="239" t="s">
        <v>1226</v>
      </c>
      <c r="AZ510" s="164">
        <f t="shared" si="194"/>
        <v>0</v>
      </c>
      <c r="BA510" s="239" t="s">
        <v>1226</v>
      </c>
      <c r="BB510" s="392">
        <f t="shared" si="195"/>
        <v>0</v>
      </c>
      <c r="BC510" s="239" t="s">
        <v>1226</v>
      </c>
      <c r="BD510" s="164">
        <f t="shared" si="196"/>
        <v>0</v>
      </c>
      <c r="BE510" s="239" t="s">
        <v>1226</v>
      </c>
      <c r="BF510" s="226">
        <v>0</v>
      </c>
      <c r="BG510" s="227">
        <v>0</v>
      </c>
      <c r="BH510" s="392">
        <f t="shared" si="198"/>
        <v>0</v>
      </c>
      <c r="BI510" s="239" t="s">
        <v>1226</v>
      </c>
      <c r="BJ510" s="226">
        <v>0</v>
      </c>
      <c r="BK510" s="227">
        <v>0</v>
      </c>
      <c r="BL510" s="392">
        <f>+BJ510</f>
        <v>0</v>
      </c>
      <c r="BM510" s="239" t="s">
        <v>1226</v>
      </c>
      <c r="BN510" s="164">
        <f t="shared" si="201"/>
        <v>0</v>
      </c>
      <c r="BO510" s="239" t="s">
        <v>1226</v>
      </c>
      <c r="BP510" s="164">
        <f t="shared" si="202"/>
        <v>0</v>
      </c>
      <c r="BQ510" s="239" t="s">
        <v>1226</v>
      </c>
      <c r="BR510" s="164">
        <f t="shared" si="203"/>
        <v>0</v>
      </c>
      <c r="BS510" s="239" t="s">
        <v>1226</v>
      </c>
      <c r="BT510" s="244"/>
      <c r="BU510" s="245"/>
      <c r="BV510" s="246"/>
      <c r="BW510" s="245"/>
      <c r="BX510" s="245"/>
      <c r="BY510" s="245"/>
      <c r="BZ510" s="246"/>
      <c r="CA510" s="245"/>
      <c r="CB510" s="246"/>
      <c r="CC510" s="245"/>
      <c r="CD510" s="246"/>
      <c r="CE510" s="245"/>
      <c r="CF510" s="246"/>
      <c r="CG510" s="245"/>
      <c r="CH510" s="246"/>
      <c r="CI510" s="103" t="s">
        <v>1920</v>
      </c>
      <c r="CJ510" s="256"/>
      <c r="CM510" s="237"/>
    </row>
    <row r="511" spans="1:91" ht="16.5">
      <c r="A511" t="s">
        <v>2538</v>
      </c>
      <c r="B511" s="61" t="s">
        <v>52</v>
      </c>
      <c r="D511" s="213" t="s">
        <v>866</v>
      </c>
      <c r="E511" s="213" t="s">
        <v>819</v>
      </c>
      <c r="G511" s="213" t="s">
        <v>866</v>
      </c>
      <c r="H511" s="390" t="s">
        <v>2502</v>
      </c>
      <c r="I511" s="223">
        <v>0</v>
      </c>
      <c r="J511" s="224">
        <v>0</v>
      </c>
      <c r="K511" s="222">
        <v>0</v>
      </c>
      <c r="L511" s="224">
        <v>0</v>
      </c>
      <c r="M511" s="392">
        <f t="shared" si="205"/>
        <v>0</v>
      </c>
      <c r="N511" s="426" t="s">
        <v>1226</v>
      </c>
      <c r="O511" s="392">
        <f t="shared" si="207"/>
        <v>0</v>
      </c>
      <c r="P511" s="426" t="s">
        <v>1226</v>
      </c>
      <c r="Q511" s="392">
        <f>+O511</f>
        <v>0</v>
      </c>
      <c r="R511" s="426" t="s">
        <v>1226</v>
      </c>
      <c r="S511" s="392">
        <f t="shared" si="206"/>
        <v>0</v>
      </c>
      <c r="T511" s="426" t="s">
        <v>1226</v>
      </c>
      <c r="U511" s="223">
        <v>0</v>
      </c>
      <c r="V511" s="223">
        <v>0</v>
      </c>
      <c r="W511" s="437">
        <v>0</v>
      </c>
      <c r="X511" s="438">
        <v>0</v>
      </c>
      <c r="Y511" s="223" t="s">
        <v>52</v>
      </c>
      <c r="Z511" s="223">
        <v>0</v>
      </c>
      <c r="AA511" s="443">
        <v>0</v>
      </c>
      <c r="AB511" s="444" t="s">
        <v>1226</v>
      </c>
      <c r="AC511" s="223">
        <v>0</v>
      </c>
      <c r="AD511" s="259">
        <v>0</v>
      </c>
      <c r="AE511" s="258">
        <v>0</v>
      </c>
      <c r="AF511" s="259">
        <v>0</v>
      </c>
      <c r="AG511" s="223">
        <v>0</v>
      </c>
      <c r="AH511" s="223">
        <v>0</v>
      </c>
      <c r="AI511" s="437">
        <v>0</v>
      </c>
      <c r="AJ511" s="438">
        <v>0</v>
      </c>
      <c r="AK511" s="360"/>
      <c r="AL511" s="437">
        <v>0</v>
      </c>
      <c r="AM511" s="438">
        <v>0</v>
      </c>
      <c r="AN511" s="164">
        <v>0</v>
      </c>
      <c r="AO511" s="249" t="s">
        <v>1226</v>
      </c>
      <c r="AP511" s="437" t="s">
        <v>52</v>
      </c>
      <c r="AQ511" s="438">
        <v>0</v>
      </c>
      <c r="AR511" s="164">
        <v>0</v>
      </c>
      <c r="AS511" s="239" t="s">
        <v>1226</v>
      </c>
      <c r="AT511" s="226">
        <v>0</v>
      </c>
      <c r="AU511" s="227">
        <v>0</v>
      </c>
      <c r="AV511" s="226">
        <v>0</v>
      </c>
      <c r="AW511" s="227">
        <v>0</v>
      </c>
      <c r="AX511" s="164">
        <f t="shared" si="204"/>
        <v>0</v>
      </c>
      <c r="AY511" s="166" t="s">
        <v>1226</v>
      </c>
      <c r="AZ511" s="164">
        <f t="shared" si="194"/>
        <v>0</v>
      </c>
      <c r="BA511" s="166" t="s">
        <v>1226</v>
      </c>
      <c r="BB511" s="392">
        <f t="shared" si="195"/>
        <v>0</v>
      </c>
      <c r="BC511" s="166" t="s">
        <v>1226</v>
      </c>
      <c r="BD511" s="164">
        <f t="shared" si="196"/>
        <v>0</v>
      </c>
      <c r="BE511" s="166" t="s">
        <v>1226</v>
      </c>
      <c r="BF511" s="226">
        <v>0</v>
      </c>
      <c r="BG511" s="227">
        <v>0</v>
      </c>
      <c r="BH511" s="238">
        <f t="shared" si="198"/>
        <v>0</v>
      </c>
      <c r="BI511" s="239" t="s">
        <v>1226</v>
      </c>
      <c r="BJ511" s="226">
        <v>0</v>
      </c>
      <c r="BK511" s="227">
        <v>0</v>
      </c>
      <c r="BL511" s="238">
        <v>0</v>
      </c>
      <c r="BM511" s="239" t="s">
        <v>1226</v>
      </c>
      <c r="BN511" s="236">
        <f t="shared" si="201"/>
        <v>0</v>
      </c>
      <c r="BO511" s="239" t="s">
        <v>1226</v>
      </c>
      <c r="BP511" s="236">
        <f t="shared" si="202"/>
        <v>0</v>
      </c>
      <c r="BQ511" s="239" t="s">
        <v>1226</v>
      </c>
      <c r="BR511" s="236">
        <f t="shared" si="203"/>
        <v>0</v>
      </c>
      <c r="BS511" s="239" t="s">
        <v>1226</v>
      </c>
      <c r="BT511" s="244"/>
      <c r="BU511" s="245"/>
      <c r="BV511" s="246"/>
      <c r="BW511" s="245"/>
      <c r="BX511" s="245"/>
      <c r="BY511" s="245"/>
      <c r="BZ511" s="246"/>
      <c r="CA511" s="245"/>
      <c r="CB511" s="246"/>
      <c r="CC511" s="245"/>
      <c r="CD511" s="246"/>
      <c r="CE511" s="245"/>
      <c r="CF511" s="246"/>
      <c r="CG511" s="245"/>
      <c r="CH511" s="246"/>
      <c r="CI511" s="103" t="s">
        <v>1920</v>
      </c>
      <c r="CJ511" s="256"/>
      <c r="CM511" s="237"/>
    </row>
    <row r="512" spans="1:91" ht="16.5">
      <c r="A512" t="s">
        <v>2538</v>
      </c>
      <c r="B512" s="61" t="s">
        <v>52</v>
      </c>
      <c r="D512" s="213" t="s">
        <v>866</v>
      </c>
      <c r="E512" s="213" t="s">
        <v>819</v>
      </c>
      <c r="G512" s="213" t="s">
        <v>866</v>
      </c>
      <c r="H512" s="390" t="s">
        <v>2503</v>
      </c>
      <c r="I512" s="223">
        <v>0</v>
      </c>
      <c r="J512" s="224">
        <v>0</v>
      </c>
      <c r="K512" s="222">
        <v>0</v>
      </c>
      <c r="L512" s="224">
        <v>0</v>
      </c>
      <c r="M512" s="392">
        <f t="shared" si="205"/>
        <v>0</v>
      </c>
      <c r="N512" s="426" t="s">
        <v>1226</v>
      </c>
      <c r="O512" s="392">
        <f t="shared" si="207"/>
        <v>0</v>
      </c>
      <c r="P512" s="426" t="s">
        <v>1226</v>
      </c>
      <c r="Q512" s="392">
        <f>+O512</f>
        <v>0</v>
      </c>
      <c r="R512" s="426" t="s">
        <v>1226</v>
      </c>
      <c r="S512" s="392">
        <f t="shared" si="206"/>
        <v>0</v>
      </c>
      <c r="T512" s="426" t="s">
        <v>1226</v>
      </c>
      <c r="U512" s="223">
        <v>0</v>
      </c>
      <c r="V512" s="223">
        <v>0</v>
      </c>
      <c r="W512" s="437">
        <v>0</v>
      </c>
      <c r="X512" s="438">
        <v>0</v>
      </c>
      <c r="Y512" s="223" t="s">
        <v>52</v>
      </c>
      <c r="Z512" s="223">
        <v>0</v>
      </c>
      <c r="AA512" s="443">
        <v>0</v>
      </c>
      <c r="AB512" s="444" t="s">
        <v>1226</v>
      </c>
      <c r="AC512" s="223">
        <v>0</v>
      </c>
      <c r="AD512" s="259">
        <v>0</v>
      </c>
      <c r="AE512" s="258">
        <v>0</v>
      </c>
      <c r="AF512" s="259">
        <v>0</v>
      </c>
      <c r="AG512" s="223">
        <v>0</v>
      </c>
      <c r="AH512" s="223">
        <v>0</v>
      </c>
      <c r="AI512" s="437">
        <v>0</v>
      </c>
      <c r="AJ512" s="438">
        <v>0</v>
      </c>
      <c r="AK512" s="360"/>
      <c r="AL512" s="437">
        <v>0</v>
      </c>
      <c r="AM512" s="438">
        <v>0</v>
      </c>
      <c r="AN512" s="164">
        <v>0</v>
      </c>
      <c r="AO512" s="249" t="s">
        <v>1226</v>
      </c>
      <c r="AP512" s="437">
        <v>0</v>
      </c>
      <c r="AQ512" s="438">
        <v>0</v>
      </c>
      <c r="AR512" s="164">
        <v>0</v>
      </c>
      <c r="AS512" s="239" t="s">
        <v>1226</v>
      </c>
      <c r="AT512" s="226">
        <v>0</v>
      </c>
      <c r="AU512" s="227">
        <v>0</v>
      </c>
      <c r="AV512" s="226">
        <v>0</v>
      </c>
      <c r="AW512" s="227">
        <v>0</v>
      </c>
      <c r="AX512" s="164">
        <f t="shared" si="204"/>
        <v>0</v>
      </c>
      <c r="AY512" s="239" t="s">
        <v>1226</v>
      </c>
      <c r="AZ512" s="164">
        <f t="shared" si="194"/>
        <v>0</v>
      </c>
      <c r="BA512" s="239" t="s">
        <v>1226</v>
      </c>
      <c r="BB512" s="392">
        <f t="shared" si="195"/>
        <v>0</v>
      </c>
      <c r="BC512" s="239" t="s">
        <v>1226</v>
      </c>
      <c r="BD512" s="164">
        <f t="shared" si="196"/>
        <v>0</v>
      </c>
      <c r="BE512" s="239" t="s">
        <v>1226</v>
      </c>
      <c r="BF512" s="226">
        <v>0</v>
      </c>
      <c r="BG512" s="227">
        <v>0</v>
      </c>
      <c r="BH512" s="392">
        <f t="shared" si="198"/>
        <v>0</v>
      </c>
      <c r="BI512" s="239" t="s">
        <v>1226</v>
      </c>
      <c r="BJ512" s="226">
        <v>0</v>
      </c>
      <c r="BK512" s="227">
        <v>0</v>
      </c>
      <c r="BL512" s="392">
        <f>+BJ512</f>
        <v>0</v>
      </c>
      <c r="BM512" s="239" t="s">
        <v>1226</v>
      </c>
      <c r="BN512" s="164">
        <f t="shared" si="201"/>
        <v>0</v>
      </c>
      <c r="BO512" s="239" t="s">
        <v>1226</v>
      </c>
      <c r="BP512" s="164">
        <f t="shared" si="202"/>
        <v>0</v>
      </c>
      <c r="BQ512" s="239" t="s">
        <v>1226</v>
      </c>
      <c r="BR512" s="164">
        <f t="shared" si="203"/>
        <v>0</v>
      </c>
      <c r="BS512" s="239" t="s">
        <v>1226</v>
      </c>
      <c r="BT512" s="244"/>
      <c r="BU512" s="245"/>
      <c r="BV512" s="246"/>
      <c r="BW512" s="245"/>
      <c r="BX512" s="245"/>
      <c r="BY512" s="245"/>
      <c r="BZ512" s="246"/>
      <c r="CA512" s="245"/>
      <c r="CB512" s="246"/>
      <c r="CC512" s="245"/>
      <c r="CD512" s="246"/>
      <c r="CE512" s="245"/>
      <c r="CF512" s="246"/>
      <c r="CG512" s="245"/>
      <c r="CH512" s="246"/>
      <c r="CI512" s="103" t="s">
        <v>1920</v>
      </c>
      <c r="CJ512" s="256"/>
      <c r="CM512" s="237"/>
    </row>
    <row r="513" spans="1:91" ht="16.5">
      <c r="A513" t="s">
        <v>2538</v>
      </c>
      <c r="B513" s="61" t="s">
        <v>52</v>
      </c>
      <c r="D513" s="213" t="s">
        <v>866</v>
      </c>
      <c r="E513" s="213" t="s">
        <v>819</v>
      </c>
      <c r="G513" s="213" t="s">
        <v>866</v>
      </c>
      <c r="H513" s="390" t="s">
        <v>2504</v>
      </c>
      <c r="I513" s="223">
        <v>0</v>
      </c>
      <c r="J513" s="224">
        <v>0</v>
      </c>
      <c r="K513" s="222">
        <v>0</v>
      </c>
      <c r="L513" s="224">
        <v>0</v>
      </c>
      <c r="M513" s="392">
        <f t="shared" si="205"/>
        <v>0</v>
      </c>
      <c r="N513" s="426" t="s">
        <v>1226</v>
      </c>
      <c r="O513" s="392">
        <f t="shared" si="207"/>
        <v>0</v>
      </c>
      <c r="P513" s="426" t="s">
        <v>1226</v>
      </c>
      <c r="Q513" s="392">
        <f>+O513</f>
        <v>0</v>
      </c>
      <c r="R513" s="426" t="s">
        <v>1226</v>
      </c>
      <c r="S513" s="392">
        <f t="shared" si="206"/>
        <v>0</v>
      </c>
      <c r="T513" s="426" t="s">
        <v>1226</v>
      </c>
      <c r="U513" s="223">
        <v>0</v>
      </c>
      <c r="V513" s="224">
        <v>0</v>
      </c>
      <c r="W513" s="223">
        <v>0</v>
      </c>
      <c r="X513" s="224">
        <v>0</v>
      </c>
      <c r="Y513" s="223">
        <v>0</v>
      </c>
      <c r="Z513" s="223">
        <v>0</v>
      </c>
      <c r="AA513" s="238">
        <v>0</v>
      </c>
      <c r="AB513" s="249" t="s">
        <v>1226</v>
      </c>
      <c r="AC513" s="437">
        <v>0</v>
      </c>
      <c r="AD513" s="452">
        <v>0</v>
      </c>
      <c r="AE513" s="258">
        <v>0</v>
      </c>
      <c r="AF513" s="259">
        <v>0</v>
      </c>
      <c r="AG513" s="223">
        <v>0</v>
      </c>
      <c r="AH513" s="224">
        <v>0</v>
      </c>
      <c r="AI513" s="223">
        <v>0</v>
      </c>
      <c r="AJ513" s="224">
        <v>0</v>
      </c>
      <c r="AK513" s="360"/>
      <c r="AL513" s="437">
        <v>0</v>
      </c>
      <c r="AM513" s="438">
        <v>0</v>
      </c>
      <c r="AN513" s="164">
        <v>0</v>
      </c>
      <c r="AO513" s="239" t="s">
        <v>1226</v>
      </c>
      <c r="AP513" s="437">
        <v>0</v>
      </c>
      <c r="AQ513" s="438">
        <v>0</v>
      </c>
      <c r="AR513" s="164">
        <v>0</v>
      </c>
      <c r="AS513" s="239" t="s">
        <v>1226</v>
      </c>
      <c r="AT513" s="226">
        <v>1</v>
      </c>
      <c r="AU513" s="227">
        <v>0</v>
      </c>
      <c r="AV513" s="226" t="s">
        <v>52</v>
      </c>
      <c r="AW513" s="227">
        <v>0</v>
      </c>
      <c r="AX513" s="164">
        <f>+AZ513</f>
        <v>1</v>
      </c>
      <c r="AY513" s="239" t="s">
        <v>1226</v>
      </c>
      <c r="AZ513" s="392">
        <f>+BB513</f>
        <v>1</v>
      </c>
      <c r="BA513" s="239" t="s">
        <v>1226</v>
      </c>
      <c r="BB513" s="392">
        <f>+BD513</f>
        <v>1</v>
      </c>
      <c r="BC513" s="239" t="s">
        <v>1226</v>
      </c>
      <c r="BD513" s="392">
        <f>+BF513</f>
        <v>1</v>
      </c>
      <c r="BE513" s="239" t="s">
        <v>1226</v>
      </c>
      <c r="BF513" s="226">
        <v>1</v>
      </c>
      <c r="BG513" s="227">
        <v>0</v>
      </c>
      <c r="BH513" s="392">
        <f t="shared" si="198"/>
        <v>1</v>
      </c>
      <c r="BI513" s="239" t="s">
        <v>1226</v>
      </c>
      <c r="BJ513" s="226">
        <v>1</v>
      </c>
      <c r="BK513" s="226">
        <v>0</v>
      </c>
      <c r="BL513" s="392">
        <f>+BJ513</f>
        <v>1</v>
      </c>
      <c r="BM513" s="239" t="s">
        <v>1226</v>
      </c>
      <c r="BN513" s="392">
        <f t="shared" si="201"/>
        <v>1</v>
      </c>
      <c r="BO513" s="239" t="s">
        <v>1226</v>
      </c>
      <c r="BP513" s="164">
        <f t="shared" si="202"/>
        <v>1</v>
      </c>
      <c r="BQ513" s="239" t="s">
        <v>1226</v>
      </c>
      <c r="BR513" s="164">
        <f t="shared" si="203"/>
        <v>1</v>
      </c>
      <c r="BS513" s="239" t="s">
        <v>1226</v>
      </c>
      <c r="BT513" s="244"/>
      <c r="BU513" s="245"/>
      <c r="BV513" s="246"/>
      <c r="BW513" s="245"/>
      <c r="BX513" s="245"/>
      <c r="BY513" s="245"/>
      <c r="BZ513" s="246"/>
      <c r="CA513" s="245"/>
      <c r="CB513" s="246"/>
      <c r="CC513" s="245"/>
      <c r="CD513" s="246"/>
      <c r="CE513" s="245"/>
      <c r="CF513" s="246"/>
      <c r="CG513" s="245"/>
      <c r="CH513" s="246"/>
      <c r="CI513" s="103" t="s">
        <v>1920</v>
      </c>
      <c r="CJ513" s="256"/>
      <c r="CM513" s="237"/>
    </row>
    <row r="514" spans="1:91" ht="16.5">
      <c r="A514" t="s">
        <v>2538</v>
      </c>
      <c r="B514" s="213">
        <v>0</v>
      </c>
      <c r="D514" s="213" t="s">
        <v>866</v>
      </c>
      <c r="E514" s="51" t="s">
        <v>821</v>
      </c>
      <c r="F514" s="51"/>
      <c r="G514" s="213" t="s">
        <v>866</v>
      </c>
      <c r="H514" s="390" t="s">
        <v>1553</v>
      </c>
      <c r="I514" s="223">
        <v>0</v>
      </c>
      <c r="J514" s="224">
        <v>0</v>
      </c>
      <c r="K514" s="222">
        <v>0</v>
      </c>
      <c r="L514" s="224">
        <v>0</v>
      </c>
      <c r="M514" s="392">
        <f t="shared" si="205"/>
        <v>0</v>
      </c>
      <c r="N514" s="166" t="s">
        <v>1226</v>
      </c>
      <c r="O514" s="392">
        <f t="shared" si="207"/>
        <v>0</v>
      </c>
      <c r="P514" s="166" t="s">
        <v>1226</v>
      </c>
      <c r="Q514" s="392">
        <f>+O514</f>
        <v>0</v>
      </c>
      <c r="R514" s="166" t="s">
        <v>1226</v>
      </c>
      <c r="S514" s="392">
        <f t="shared" si="206"/>
        <v>0</v>
      </c>
      <c r="T514" s="166" t="s">
        <v>1226</v>
      </c>
      <c r="U514" s="223">
        <v>0</v>
      </c>
      <c r="V514" s="224">
        <v>0</v>
      </c>
      <c r="W514" s="223">
        <v>1</v>
      </c>
      <c r="X514" s="224">
        <v>0</v>
      </c>
      <c r="Y514" s="223">
        <v>0</v>
      </c>
      <c r="Z514" s="223">
        <v>0</v>
      </c>
      <c r="AA514" s="238">
        <v>0</v>
      </c>
      <c r="AB514" s="249" t="s">
        <v>1226</v>
      </c>
      <c r="AC514" s="437">
        <v>0</v>
      </c>
      <c r="AD514" s="452">
        <v>0</v>
      </c>
      <c r="AE514" s="258">
        <v>0</v>
      </c>
      <c r="AF514" s="259">
        <v>0</v>
      </c>
      <c r="AG514" s="223">
        <v>0</v>
      </c>
      <c r="AH514" s="224">
        <v>0</v>
      </c>
      <c r="AI514" s="164">
        <f>+AE514</f>
        <v>0</v>
      </c>
      <c r="AJ514" s="166" t="s">
        <v>1226</v>
      </c>
      <c r="AK514" s="360">
        <v>42074</v>
      </c>
      <c r="AL514" s="437">
        <v>0</v>
      </c>
      <c r="AM514" s="438">
        <v>0</v>
      </c>
      <c r="AN514" s="236">
        <f>+AL514</f>
        <v>0</v>
      </c>
      <c r="AO514" s="239" t="s">
        <v>1226</v>
      </c>
      <c r="AP514" s="437">
        <v>0</v>
      </c>
      <c r="AQ514" s="438">
        <v>0</v>
      </c>
      <c r="AR514" s="236">
        <f>+AP514</f>
        <v>0</v>
      </c>
      <c r="AS514" s="239" t="s">
        <v>1226</v>
      </c>
      <c r="AT514" s="226">
        <v>0</v>
      </c>
      <c r="AU514" s="227">
        <v>0</v>
      </c>
      <c r="AV514" s="226">
        <v>0</v>
      </c>
      <c r="AW514" s="227">
        <v>0</v>
      </c>
      <c r="AX514" s="226"/>
      <c r="AY514" s="227"/>
      <c r="AZ514" s="392">
        <f>+BB514</f>
        <v>0</v>
      </c>
      <c r="BA514" s="166" t="s">
        <v>1226</v>
      </c>
      <c r="BB514" s="341">
        <v>0</v>
      </c>
      <c r="BC514" s="227">
        <v>0</v>
      </c>
      <c r="BD514" s="392">
        <f>+BF514</f>
        <v>0</v>
      </c>
      <c r="BE514" s="166" t="s">
        <v>1226</v>
      </c>
      <c r="BF514" s="226">
        <v>0</v>
      </c>
      <c r="BG514" s="227">
        <v>0</v>
      </c>
      <c r="BH514" s="392">
        <f t="shared" si="198"/>
        <v>0</v>
      </c>
      <c r="BI514" s="239" t="s">
        <v>1226</v>
      </c>
      <c r="BJ514" s="392">
        <f>+BH514</f>
        <v>0</v>
      </c>
      <c r="BK514" s="239" t="s">
        <v>1226</v>
      </c>
      <c r="BL514" s="392">
        <f>+BJ514</f>
        <v>0</v>
      </c>
      <c r="BM514" s="239" t="s">
        <v>1226</v>
      </c>
      <c r="BN514" s="392">
        <f t="shared" si="201"/>
        <v>0</v>
      </c>
      <c r="BO514" s="239" t="s">
        <v>1226</v>
      </c>
      <c r="BP514" s="226">
        <v>0</v>
      </c>
      <c r="BQ514" s="227">
        <v>0</v>
      </c>
      <c r="BR514" s="164">
        <f t="shared" si="203"/>
        <v>0</v>
      </c>
      <c r="BS514" s="239" t="s">
        <v>1226</v>
      </c>
      <c r="BT514" s="244"/>
      <c r="BU514" s="245"/>
      <c r="BV514" s="246"/>
      <c r="BW514" s="245"/>
      <c r="BX514" s="245"/>
      <c r="BY514" s="245"/>
      <c r="BZ514" s="246"/>
      <c r="CA514" s="245"/>
      <c r="CB514" s="246"/>
      <c r="CC514" s="245"/>
      <c r="CD514" s="246"/>
      <c r="CE514" s="245"/>
      <c r="CF514" s="246"/>
      <c r="CG514" s="245"/>
      <c r="CH514" s="246"/>
      <c r="CI514" s="233"/>
      <c r="CJ514" s="256"/>
      <c r="CM514" s="237"/>
    </row>
    <row r="515" spans="1:91" ht="16.5">
      <c r="A515" t="s">
        <v>2538</v>
      </c>
      <c r="B515" s="213">
        <v>0</v>
      </c>
      <c r="D515" s="213" t="s">
        <v>866</v>
      </c>
      <c r="E515" s="51" t="s">
        <v>871</v>
      </c>
      <c r="F515" s="51"/>
      <c r="G515" s="213" t="s">
        <v>866</v>
      </c>
      <c r="H515" s="390" t="s">
        <v>2386</v>
      </c>
      <c r="I515" s="223">
        <v>2</v>
      </c>
      <c r="J515" s="224">
        <v>3</v>
      </c>
      <c r="K515" s="222">
        <v>0</v>
      </c>
      <c r="L515" s="224">
        <v>0</v>
      </c>
      <c r="M515" s="392">
        <v>0</v>
      </c>
      <c r="N515" s="166" t="s">
        <v>1226</v>
      </c>
      <c r="O515" s="392">
        <v>0</v>
      </c>
      <c r="P515" s="166" t="s">
        <v>1226</v>
      </c>
      <c r="Q515" s="392">
        <v>0</v>
      </c>
      <c r="R515" s="166" t="s">
        <v>1226</v>
      </c>
      <c r="S515" s="392">
        <v>0</v>
      </c>
      <c r="T515" s="166" t="s">
        <v>1226</v>
      </c>
      <c r="U515" s="223">
        <v>0</v>
      </c>
      <c r="V515" s="223">
        <v>0</v>
      </c>
      <c r="W515" s="437">
        <v>0</v>
      </c>
      <c r="X515" s="438">
        <v>0</v>
      </c>
      <c r="Y515" s="223">
        <v>0</v>
      </c>
      <c r="Z515" s="223">
        <v>0</v>
      </c>
      <c r="AA515" s="443">
        <v>0</v>
      </c>
      <c r="AB515" s="468" t="s">
        <v>1226</v>
      </c>
      <c r="AC515" s="10">
        <v>0</v>
      </c>
      <c r="AD515" s="128">
        <v>0</v>
      </c>
      <c r="AE515" s="258">
        <v>0</v>
      </c>
      <c r="AF515" s="259">
        <v>0</v>
      </c>
      <c r="AG515" s="223">
        <v>0</v>
      </c>
      <c r="AH515" s="684">
        <v>0</v>
      </c>
      <c r="AI515" s="678">
        <f>+AL515</f>
        <v>2</v>
      </c>
      <c r="AJ515" s="490" t="s">
        <v>1226</v>
      </c>
      <c r="AK515" s="360"/>
      <c r="AL515" s="437">
        <v>2</v>
      </c>
      <c r="AM515" s="438">
        <v>0</v>
      </c>
      <c r="AN515" s="236">
        <f>+AP515</f>
        <v>1</v>
      </c>
      <c r="AO515" s="249" t="s">
        <v>1226</v>
      </c>
      <c r="AP515" s="437">
        <v>1</v>
      </c>
      <c r="AQ515" s="438">
        <v>0</v>
      </c>
      <c r="AR515" s="236">
        <f>+AT515</f>
        <v>0</v>
      </c>
      <c r="AS515" s="239" t="s">
        <v>1226</v>
      </c>
      <c r="AT515" s="341">
        <v>0</v>
      </c>
      <c r="AU515" s="227">
        <v>0</v>
      </c>
      <c r="AV515" s="341">
        <v>0</v>
      </c>
      <c r="AW515" s="227">
        <v>0</v>
      </c>
      <c r="AX515" s="226"/>
      <c r="AY515" s="227"/>
      <c r="AZ515" s="164">
        <f>+BB515</f>
        <v>0</v>
      </c>
      <c r="BA515" s="166" t="s">
        <v>1226</v>
      </c>
      <c r="BB515" s="341">
        <v>0</v>
      </c>
      <c r="BC515" s="227">
        <v>0</v>
      </c>
      <c r="BD515" s="164">
        <f>+BF515</f>
        <v>0</v>
      </c>
      <c r="BE515" s="166" t="s">
        <v>1226</v>
      </c>
      <c r="BF515" s="226">
        <v>0</v>
      </c>
      <c r="BG515" s="227">
        <v>0</v>
      </c>
      <c r="BH515" s="238">
        <v>0</v>
      </c>
      <c r="BI515" s="239" t="s">
        <v>1226</v>
      </c>
      <c r="BJ515" s="236">
        <v>0</v>
      </c>
      <c r="BK515" s="239" t="s">
        <v>1226</v>
      </c>
      <c r="BL515" s="238">
        <v>0</v>
      </c>
      <c r="BM515" s="239" t="s">
        <v>1226</v>
      </c>
      <c r="BN515" s="236">
        <v>0</v>
      </c>
      <c r="BO515" s="239" t="s">
        <v>1226</v>
      </c>
      <c r="BP515" s="249"/>
      <c r="BQ515" s="239"/>
      <c r="BR515" s="249"/>
      <c r="BS515" s="239"/>
      <c r="BT515" s="244"/>
      <c r="BU515" s="245"/>
      <c r="BV515" s="246"/>
      <c r="BW515" s="245"/>
      <c r="BX515" s="245"/>
      <c r="BY515" s="245"/>
      <c r="BZ515" s="246"/>
      <c r="CA515" s="245"/>
      <c r="CB515" s="246"/>
      <c r="CC515" s="245"/>
      <c r="CD515" s="246"/>
      <c r="CE515" s="245"/>
      <c r="CF515" s="246"/>
      <c r="CG515" s="245"/>
      <c r="CH515" s="246"/>
      <c r="CI515" s="233"/>
      <c r="CJ515" s="256"/>
    </row>
    <row r="516" spans="1:91" ht="16.5">
      <c r="A516" t="s">
        <v>2538</v>
      </c>
      <c r="B516" s="213">
        <v>0</v>
      </c>
      <c r="D516" s="213" t="s">
        <v>866</v>
      </c>
      <c r="E516" s="213" t="s">
        <v>821</v>
      </c>
      <c r="G516" s="213" t="s">
        <v>866</v>
      </c>
      <c r="H516" s="390" t="s">
        <v>2387</v>
      </c>
      <c r="I516" s="223">
        <v>0</v>
      </c>
      <c r="J516" s="224">
        <v>0</v>
      </c>
      <c r="K516" s="222">
        <v>0</v>
      </c>
      <c r="L516" s="224">
        <v>0</v>
      </c>
      <c r="M516" s="392">
        <v>0</v>
      </c>
      <c r="N516" s="166" t="s">
        <v>1226</v>
      </c>
      <c r="O516" s="392">
        <v>0</v>
      </c>
      <c r="P516" s="166" t="s">
        <v>1226</v>
      </c>
      <c r="Q516" s="392">
        <v>0</v>
      </c>
      <c r="R516" s="166" t="s">
        <v>1226</v>
      </c>
      <c r="S516" s="392">
        <v>0</v>
      </c>
      <c r="T516" s="166" t="s">
        <v>1226</v>
      </c>
      <c r="U516" s="223">
        <v>0</v>
      </c>
      <c r="V516" s="223">
        <v>0</v>
      </c>
      <c r="W516" s="437">
        <v>0</v>
      </c>
      <c r="X516" s="438">
        <v>0</v>
      </c>
      <c r="Y516" s="223">
        <v>0</v>
      </c>
      <c r="Z516" s="223">
        <v>0</v>
      </c>
      <c r="AA516" s="443">
        <v>0</v>
      </c>
      <c r="AB516" s="468" t="s">
        <v>1226</v>
      </c>
      <c r="AC516" s="10">
        <v>0</v>
      </c>
      <c r="AD516" s="128">
        <v>0</v>
      </c>
      <c r="AE516" s="258">
        <v>0</v>
      </c>
      <c r="AF516" s="259">
        <v>0</v>
      </c>
      <c r="AG516" s="223">
        <v>0</v>
      </c>
      <c r="AH516" s="684">
        <v>0</v>
      </c>
      <c r="AI516" s="678">
        <v>0</v>
      </c>
      <c r="AJ516" s="490" t="s">
        <v>1226</v>
      </c>
      <c r="AK516" s="360"/>
      <c r="AL516" s="437">
        <v>0</v>
      </c>
      <c r="AM516" s="438">
        <v>0</v>
      </c>
      <c r="AN516" s="236">
        <f>+AP516</f>
        <v>0</v>
      </c>
      <c r="AO516" s="249" t="s">
        <v>1226</v>
      </c>
      <c r="AP516" s="437">
        <v>0</v>
      </c>
      <c r="AQ516" s="438">
        <v>0</v>
      </c>
      <c r="AR516" s="236">
        <f>+AT516</f>
        <v>0</v>
      </c>
      <c r="AS516" s="239" t="s">
        <v>1226</v>
      </c>
      <c r="AT516" s="341">
        <v>0</v>
      </c>
      <c r="AU516" s="227">
        <v>0</v>
      </c>
      <c r="AV516" s="341">
        <v>0</v>
      </c>
      <c r="AW516" s="227">
        <v>1</v>
      </c>
      <c r="AX516" s="226"/>
      <c r="AY516" s="227"/>
      <c r="AZ516" s="164">
        <f>+BB516</f>
        <v>0</v>
      </c>
      <c r="BA516" s="166" t="s">
        <v>1226</v>
      </c>
      <c r="BB516" s="341">
        <v>0</v>
      </c>
      <c r="BC516" s="227">
        <v>0</v>
      </c>
      <c r="BD516" s="392">
        <f>+BF516</f>
        <v>0</v>
      </c>
      <c r="BE516" s="166" t="s">
        <v>1226</v>
      </c>
      <c r="BF516" s="226">
        <v>0</v>
      </c>
      <c r="BG516" s="227">
        <v>0</v>
      </c>
      <c r="BH516" s="238">
        <v>0</v>
      </c>
      <c r="BI516" s="239" t="s">
        <v>1226</v>
      </c>
      <c r="BJ516" s="236">
        <v>0</v>
      </c>
      <c r="BK516" s="239" t="s">
        <v>1226</v>
      </c>
      <c r="BL516" s="238">
        <v>0</v>
      </c>
      <c r="BM516" s="239" t="s">
        <v>1226</v>
      </c>
      <c r="BN516" s="236">
        <v>0</v>
      </c>
      <c r="BO516" s="239" t="s">
        <v>1226</v>
      </c>
      <c r="BP516" s="249"/>
      <c r="BQ516" s="239"/>
      <c r="BR516" s="249"/>
      <c r="BS516" s="239"/>
      <c r="BT516" s="244"/>
      <c r="BU516" s="245"/>
      <c r="BV516" s="246"/>
      <c r="BW516" s="245"/>
      <c r="BX516" s="245"/>
      <c r="BY516" s="245"/>
      <c r="BZ516" s="246"/>
      <c r="CA516" s="245"/>
      <c r="CB516" s="246"/>
      <c r="CC516" s="245"/>
      <c r="CD516" s="246"/>
      <c r="CE516" s="245"/>
      <c r="CF516" s="246"/>
      <c r="CG516" s="245"/>
      <c r="CH516" s="246"/>
      <c r="CI516" s="233"/>
      <c r="CJ516" s="256"/>
    </row>
    <row r="517" spans="1:91" ht="16.5">
      <c r="A517" t="s">
        <v>2538</v>
      </c>
      <c r="B517" s="213">
        <v>0</v>
      </c>
      <c r="D517" s="213" t="s">
        <v>866</v>
      </c>
      <c r="E517" s="213" t="s">
        <v>871</v>
      </c>
      <c r="G517" s="213" t="s">
        <v>866</v>
      </c>
      <c r="H517" s="220" t="s">
        <v>66</v>
      </c>
      <c r="I517" s="223">
        <v>3</v>
      </c>
      <c r="J517" s="224">
        <v>0</v>
      </c>
      <c r="K517" s="222"/>
      <c r="L517" s="224"/>
      <c r="M517" s="238"/>
      <c r="N517" s="166"/>
      <c r="O517" s="238"/>
      <c r="P517" s="166"/>
      <c r="Q517" s="238"/>
      <c r="R517" s="166"/>
      <c r="S517" s="392"/>
      <c r="T517" s="166"/>
      <c r="U517" s="223"/>
      <c r="V517" s="223"/>
      <c r="W517" s="437">
        <v>2</v>
      </c>
      <c r="X517" s="438"/>
      <c r="Y517" s="223"/>
      <c r="Z517" s="223"/>
      <c r="AA517" s="443"/>
      <c r="AB517" s="468"/>
      <c r="AC517" s="10"/>
      <c r="AD517" s="128"/>
      <c r="AE517" s="258"/>
      <c r="AF517" s="259"/>
      <c r="AG517" s="223"/>
      <c r="AH517" s="684"/>
      <c r="AI517" s="252"/>
      <c r="AJ517" s="426"/>
      <c r="AK517" s="360"/>
      <c r="AL517" s="437"/>
      <c r="AM517" s="438"/>
      <c r="AN517" s="236"/>
      <c r="AO517" s="249"/>
      <c r="AP517" s="437"/>
      <c r="AQ517" s="438"/>
      <c r="AR517" s="236"/>
      <c r="AS517" s="239"/>
      <c r="AT517" s="341"/>
      <c r="AU517" s="227"/>
      <c r="AV517" s="341"/>
      <c r="AW517" s="227"/>
      <c r="AX517" s="226"/>
      <c r="AY517" s="227"/>
      <c r="AZ517" s="226"/>
      <c r="BA517" s="227"/>
      <c r="BB517" s="341"/>
      <c r="BC517" s="227"/>
      <c r="BD517" s="226"/>
      <c r="BE517" s="227"/>
      <c r="BF517" s="226"/>
      <c r="BG517" s="227"/>
      <c r="BH517" s="341"/>
      <c r="BI517" s="227"/>
      <c r="BJ517" s="226"/>
      <c r="BK517" s="227"/>
      <c r="BL517" s="341"/>
      <c r="BM517" s="227"/>
      <c r="BN517" s="226"/>
      <c r="BO517" s="227"/>
      <c r="BP517" s="226"/>
      <c r="BQ517" s="227"/>
      <c r="BR517" s="226"/>
      <c r="BS517" s="227"/>
      <c r="BT517" s="347"/>
      <c r="BU517" s="245"/>
      <c r="BV517" s="245"/>
      <c r="BW517" s="245"/>
      <c r="BX517" s="245"/>
      <c r="BY517" s="245"/>
      <c r="BZ517" s="245"/>
      <c r="CA517" s="245"/>
      <c r="CB517" s="246"/>
      <c r="CC517" s="245"/>
      <c r="CD517" s="245"/>
      <c r="CE517" s="245"/>
      <c r="CF517" s="245"/>
      <c r="CG517" s="245"/>
      <c r="CH517" s="245"/>
      <c r="CJ517" s="256"/>
      <c r="CM517" s="237">
        <f>MAX(I517:AJ517)</f>
        <v>3</v>
      </c>
    </row>
    <row r="518" spans="1:91" ht="16.5">
      <c r="A518" t="s">
        <v>2538</v>
      </c>
      <c r="B518" s="213">
        <v>0</v>
      </c>
      <c r="D518" s="213" t="s">
        <v>866</v>
      </c>
      <c r="E518" s="213" t="s">
        <v>821</v>
      </c>
      <c r="G518" s="213" t="s">
        <v>893</v>
      </c>
      <c r="H518" s="390" t="s">
        <v>1055</v>
      </c>
      <c r="I518" s="223">
        <v>0</v>
      </c>
      <c r="J518" s="224">
        <v>0</v>
      </c>
      <c r="K518" s="20">
        <f>+M518</f>
        <v>0</v>
      </c>
      <c r="L518" s="166" t="s">
        <v>1226</v>
      </c>
      <c r="M518" s="392">
        <f>+O518</f>
        <v>0</v>
      </c>
      <c r="N518" s="166" t="s">
        <v>1226</v>
      </c>
      <c r="O518" s="392">
        <f>+Q518</f>
        <v>0</v>
      </c>
      <c r="P518" s="166" t="s">
        <v>1226</v>
      </c>
      <c r="Q518" s="222">
        <v>0</v>
      </c>
      <c r="R518" s="224">
        <v>0</v>
      </c>
      <c r="S518" s="392">
        <f>+U518</f>
        <v>0</v>
      </c>
      <c r="T518" s="166" t="s">
        <v>1226</v>
      </c>
      <c r="U518" s="223">
        <v>0</v>
      </c>
      <c r="V518" s="223">
        <v>0</v>
      </c>
      <c r="W518" s="437">
        <v>0</v>
      </c>
      <c r="X518" s="460">
        <v>0</v>
      </c>
      <c r="Y518" s="328">
        <v>0</v>
      </c>
      <c r="Z518" s="328">
        <v>0</v>
      </c>
      <c r="AA518" s="489">
        <f>+AC518</f>
        <v>0</v>
      </c>
      <c r="AB518" s="490" t="s">
        <v>1226</v>
      </c>
      <c r="AC518" s="922">
        <v>0</v>
      </c>
      <c r="AD518" s="427">
        <v>0</v>
      </c>
      <c r="AE518" s="430">
        <v>0</v>
      </c>
      <c r="AF518" s="429">
        <v>0</v>
      </c>
      <c r="AG518" s="428">
        <v>0</v>
      </c>
      <c r="AH518" s="428">
        <v>0</v>
      </c>
      <c r="AI518" s="489">
        <f>+AK518</f>
        <v>0</v>
      </c>
      <c r="AJ518" s="490" t="s">
        <v>1226</v>
      </c>
      <c r="AL518" s="478" t="s">
        <v>936</v>
      </c>
      <c r="AM518" s="479"/>
      <c r="AN518" s="330" t="s">
        <v>936</v>
      </c>
      <c r="AO518" s="330"/>
      <c r="AP518" s="478" t="s">
        <v>936</v>
      </c>
      <c r="AQ518" s="479"/>
      <c r="AR518" s="330" t="s">
        <v>936</v>
      </c>
      <c r="AS518" s="331"/>
      <c r="AT518" s="938" t="s">
        <v>936</v>
      </c>
      <c r="AU518" s="331"/>
      <c r="AV518" s="938" t="s">
        <v>936</v>
      </c>
      <c r="AW518" s="331"/>
      <c r="AX518" s="330"/>
      <c r="AY518" s="331"/>
      <c r="AZ518" s="330"/>
      <c r="BA518" s="331"/>
      <c r="BB518" s="938"/>
      <c r="BC518" s="331"/>
      <c r="BD518" s="938"/>
      <c r="BE518" s="331"/>
      <c r="BF518" s="330"/>
      <c r="BG518" s="331"/>
      <c r="BH518" s="938"/>
      <c r="BI518" s="331"/>
      <c r="BJ518" s="330"/>
      <c r="BK518" s="331"/>
      <c r="BL518" s="938"/>
      <c r="BM518" s="331"/>
      <c r="BN518" s="330"/>
      <c r="BO518" s="331"/>
      <c r="BP518" s="330"/>
      <c r="BQ518" s="331"/>
      <c r="BR518" s="330"/>
      <c r="BS518" s="331"/>
      <c r="BT518" s="332"/>
      <c r="BU518" s="333"/>
      <c r="BV518" s="334"/>
      <c r="BW518" s="333"/>
      <c r="BX518" s="333"/>
      <c r="BY518" s="333"/>
      <c r="BZ518" s="334"/>
      <c r="CA518" s="333"/>
      <c r="CB518" s="334"/>
      <c r="CC518" s="333"/>
      <c r="CD518" s="334"/>
      <c r="CE518" s="333"/>
      <c r="CF518" s="334"/>
      <c r="CG518" s="333"/>
      <c r="CH518" s="334"/>
      <c r="CI518" s="233" t="s">
        <v>718</v>
      </c>
      <c r="CJ518" s="256"/>
    </row>
    <row r="519" spans="1:91" ht="16.5">
      <c r="A519" t="s">
        <v>2538</v>
      </c>
      <c r="B519" s="213">
        <v>10078</v>
      </c>
      <c r="D519" s="213" t="s">
        <v>866</v>
      </c>
      <c r="E519" s="51" t="s">
        <v>819</v>
      </c>
      <c r="F519" s="51"/>
      <c r="G519" s="213" t="s">
        <v>893</v>
      </c>
      <c r="H519" s="390" t="s">
        <v>2136</v>
      </c>
      <c r="I519" s="223">
        <v>0</v>
      </c>
      <c r="J519" s="224">
        <v>0</v>
      </c>
      <c r="K519" s="222">
        <v>0</v>
      </c>
      <c r="L519" s="224">
        <v>0</v>
      </c>
      <c r="M519" s="392">
        <f>+K519</f>
        <v>0</v>
      </c>
      <c r="N519" s="166" t="s">
        <v>1226</v>
      </c>
      <c r="O519" s="392">
        <v>0</v>
      </c>
      <c r="P519" s="166" t="s">
        <v>1226</v>
      </c>
      <c r="Q519" s="223">
        <v>0</v>
      </c>
      <c r="R519" s="223">
        <v>0</v>
      </c>
      <c r="S519" s="392">
        <f>+Q519</f>
        <v>0</v>
      </c>
      <c r="T519" s="166" t="s">
        <v>1226</v>
      </c>
      <c r="U519" s="223">
        <v>0</v>
      </c>
      <c r="V519" s="223">
        <v>0</v>
      </c>
      <c r="W519" s="437">
        <v>0</v>
      </c>
      <c r="X519" s="460">
        <v>0</v>
      </c>
      <c r="Y519" s="328">
        <v>0</v>
      </c>
      <c r="Z519" s="328">
        <v>0</v>
      </c>
      <c r="AA519" s="489">
        <v>0</v>
      </c>
      <c r="AB519" s="490" t="s">
        <v>1226</v>
      </c>
      <c r="AC519" s="922">
        <v>0</v>
      </c>
      <c r="AD519" s="427">
        <v>0</v>
      </c>
      <c r="AE519" s="428">
        <v>0</v>
      </c>
      <c r="AF519" s="429">
        <v>0</v>
      </c>
      <c r="AG519" s="428">
        <v>0</v>
      </c>
      <c r="AH519" s="428">
        <v>0</v>
      </c>
      <c r="AI519" s="683">
        <f>+AE519</f>
        <v>0</v>
      </c>
      <c r="AJ519" s="468" t="s">
        <v>1226</v>
      </c>
      <c r="AL519" s="478"/>
      <c r="AM519" s="479"/>
      <c r="AN519" s="330"/>
      <c r="AO519" s="330"/>
      <c r="AP519" s="478"/>
      <c r="AQ519" s="479"/>
      <c r="AR519" s="330"/>
      <c r="AS519" s="331"/>
      <c r="AT519" s="938"/>
      <c r="AU519" s="331"/>
      <c r="AV519" s="330"/>
      <c r="AW519" s="331"/>
      <c r="AX519" s="938"/>
      <c r="AY519" s="331"/>
      <c r="AZ519" s="938"/>
      <c r="BA519" s="331"/>
      <c r="BB519" s="330"/>
      <c r="BC519" s="330"/>
      <c r="BD519" s="938"/>
      <c r="BE519" s="331"/>
      <c r="BF519" s="330"/>
      <c r="BG519" s="330"/>
      <c r="BH519" s="938"/>
      <c r="BI519" s="331"/>
      <c r="BJ519" s="330"/>
      <c r="BK519" s="331"/>
      <c r="BL519" s="938"/>
      <c r="BM519" s="331"/>
      <c r="BN519" s="330"/>
      <c r="BO519" s="331"/>
      <c r="BP519" s="330"/>
      <c r="BQ519" s="331"/>
      <c r="BR519" s="330"/>
      <c r="BS519" s="331"/>
      <c r="BT519" s="332"/>
      <c r="BU519" s="333"/>
      <c r="BV519" s="334"/>
      <c r="BW519" s="333"/>
      <c r="BX519" s="333"/>
      <c r="BY519" s="333"/>
      <c r="BZ519" s="334"/>
      <c r="CA519" s="333"/>
      <c r="CB519" s="334"/>
      <c r="CC519" s="333"/>
      <c r="CD519" s="334"/>
      <c r="CE519" s="333"/>
      <c r="CF519" s="334"/>
      <c r="CG519" s="333"/>
      <c r="CH519" s="334"/>
      <c r="CI519" s="103" t="s">
        <v>2137</v>
      </c>
      <c r="CJ519" s="256"/>
    </row>
    <row r="520" spans="1:91" ht="16.5">
      <c r="A520" t="s">
        <v>2538</v>
      </c>
      <c r="B520" s="213">
        <v>0</v>
      </c>
      <c r="C520" s="51" t="s">
        <v>843</v>
      </c>
      <c r="D520" s="213" t="s">
        <v>866</v>
      </c>
      <c r="E520" s="213" t="s">
        <v>821</v>
      </c>
      <c r="G520" s="213" t="s">
        <v>893</v>
      </c>
      <c r="H520" s="390" t="s">
        <v>1056</v>
      </c>
      <c r="I520" s="223">
        <v>0</v>
      </c>
      <c r="J520" s="224">
        <v>0</v>
      </c>
      <c r="K520" s="20">
        <f>+M520</f>
        <v>0</v>
      </c>
      <c r="L520" s="166" t="s">
        <v>1226</v>
      </c>
      <c r="M520" s="392">
        <f>+O520</f>
        <v>0</v>
      </c>
      <c r="N520" s="166" t="s">
        <v>1226</v>
      </c>
      <c r="O520" s="392">
        <f>+Q520</f>
        <v>0</v>
      </c>
      <c r="P520" s="166" t="s">
        <v>1226</v>
      </c>
      <c r="Q520" s="223">
        <v>0</v>
      </c>
      <c r="R520" s="223">
        <v>0</v>
      </c>
      <c r="S520" s="392">
        <f>+U520</f>
        <v>0</v>
      </c>
      <c r="T520" s="166" t="s">
        <v>1226</v>
      </c>
      <c r="U520" s="223">
        <v>0</v>
      </c>
      <c r="V520" s="223">
        <v>0</v>
      </c>
      <c r="W520" s="437">
        <v>0</v>
      </c>
      <c r="X520" s="460">
        <v>0</v>
      </c>
      <c r="Y520" s="328">
        <v>0</v>
      </c>
      <c r="Z520" s="328">
        <v>0</v>
      </c>
      <c r="AA520" s="799">
        <v>0</v>
      </c>
      <c r="AB520" s="400">
        <v>0</v>
      </c>
      <c r="AC520" s="922">
        <v>0</v>
      </c>
      <c r="AD520" s="427">
        <v>0</v>
      </c>
      <c r="AE520" s="428">
        <v>0</v>
      </c>
      <c r="AF520" s="429">
        <v>0</v>
      </c>
      <c r="AG520" s="428">
        <v>0</v>
      </c>
      <c r="AH520" s="428">
        <v>0</v>
      </c>
      <c r="AI520" s="489">
        <f>+AK520</f>
        <v>0</v>
      </c>
      <c r="AJ520" s="490" t="s">
        <v>1226</v>
      </c>
      <c r="AL520" s="478" t="s">
        <v>936</v>
      </c>
      <c r="AM520" s="479"/>
      <c r="AN520" s="330" t="s">
        <v>936</v>
      </c>
      <c r="AO520" s="330"/>
      <c r="AP520" s="478" t="s">
        <v>936</v>
      </c>
      <c r="AQ520" s="479"/>
      <c r="AR520" s="330" t="s">
        <v>936</v>
      </c>
      <c r="AS520" s="331"/>
      <c r="AT520" s="938" t="s">
        <v>936</v>
      </c>
      <c r="AU520" s="331"/>
      <c r="AV520" s="330" t="s">
        <v>936</v>
      </c>
      <c r="AW520" s="331"/>
      <c r="AX520" s="938"/>
      <c r="AY520" s="331"/>
      <c r="AZ520" s="938"/>
      <c r="BA520" s="331"/>
      <c r="BB520" s="330"/>
      <c r="BC520" s="330"/>
      <c r="BD520" s="938"/>
      <c r="BE520" s="331"/>
      <c r="BF520" s="330"/>
      <c r="BG520" s="330"/>
      <c r="BH520" s="938"/>
      <c r="BI520" s="331"/>
      <c r="BJ520" s="330"/>
      <c r="BK520" s="331"/>
      <c r="BL520" s="938"/>
      <c r="BM520" s="331"/>
      <c r="BN520" s="330"/>
      <c r="BO520" s="331"/>
      <c r="BP520" s="330"/>
      <c r="BQ520" s="331"/>
      <c r="BR520" s="330"/>
      <c r="BS520" s="331"/>
      <c r="BT520" s="332"/>
      <c r="BU520" s="333"/>
      <c r="BV520" s="334"/>
      <c r="BW520" s="333"/>
      <c r="BX520" s="333"/>
      <c r="BY520" s="333"/>
      <c r="BZ520" s="334"/>
      <c r="CA520" s="333"/>
      <c r="CB520" s="334"/>
      <c r="CC520" s="333"/>
      <c r="CD520" s="334"/>
      <c r="CE520" s="333"/>
      <c r="CF520" s="334"/>
      <c r="CG520" s="333"/>
      <c r="CH520" s="334"/>
      <c r="CI520" s="233" t="s">
        <v>718</v>
      </c>
      <c r="CJ520" s="256"/>
    </row>
    <row r="521" spans="1:91" ht="16.5">
      <c r="A521" t="s">
        <v>2538</v>
      </c>
      <c r="B521" s="51">
        <v>10324</v>
      </c>
      <c r="D521" s="213" t="s">
        <v>2138</v>
      </c>
      <c r="E521" s="51" t="s">
        <v>819</v>
      </c>
      <c r="F521" s="51"/>
      <c r="G521" s="213" t="s">
        <v>866</v>
      </c>
      <c r="H521" s="390" t="s">
        <v>2139</v>
      </c>
      <c r="I521" s="223">
        <v>0</v>
      </c>
      <c r="J521" s="224">
        <v>0</v>
      </c>
      <c r="K521" s="222">
        <v>0</v>
      </c>
      <c r="L521" s="224">
        <v>0</v>
      </c>
      <c r="M521" s="392">
        <v>0</v>
      </c>
      <c r="N521" s="166" t="s">
        <v>1226</v>
      </c>
      <c r="O521" s="222">
        <v>0</v>
      </c>
      <c r="P521" s="224">
        <v>0</v>
      </c>
      <c r="Q521" s="223">
        <v>0</v>
      </c>
      <c r="R521" s="223">
        <v>0</v>
      </c>
      <c r="S521" s="392">
        <v>0</v>
      </c>
      <c r="T521" s="166" t="s">
        <v>1226</v>
      </c>
      <c r="U521" s="164">
        <v>0</v>
      </c>
      <c r="V521" s="164" t="s">
        <v>1226</v>
      </c>
      <c r="W521" s="683">
        <v>0</v>
      </c>
      <c r="X521" s="468" t="s">
        <v>1226</v>
      </c>
      <c r="Y521" s="223">
        <v>0</v>
      </c>
      <c r="Z521" s="223">
        <v>0</v>
      </c>
      <c r="AA521" s="437" t="s">
        <v>52</v>
      </c>
      <c r="AB521" s="438">
        <v>0</v>
      </c>
      <c r="AC521" s="223" t="s">
        <v>52</v>
      </c>
      <c r="AD521" s="259">
        <v>0</v>
      </c>
      <c r="AE521" s="164">
        <v>0</v>
      </c>
      <c r="AF521" s="166" t="s">
        <v>1226</v>
      </c>
      <c r="AG521" s="223">
        <v>0</v>
      </c>
      <c r="AH521" s="223">
        <v>0</v>
      </c>
      <c r="AI521" s="683">
        <v>0</v>
      </c>
      <c r="AJ521" s="468" t="s">
        <v>1226</v>
      </c>
      <c r="AK521" s="360"/>
      <c r="AL521" s="437">
        <v>0</v>
      </c>
      <c r="AM521" s="438">
        <v>0</v>
      </c>
      <c r="AN521" s="236">
        <v>0</v>
      </c>
      <c r="AO521" s="249" t="s">
        <v>1226</v>
      </c>
      <c r="AP521" s="443">
        <v>0</v>
      </c>
      <c r="AQ521" s="444" t="s">
        <v>1226</v>
      </c>
      <c r="AR521" s="164">
        <f>+AP521</f>
        <v>0</v>
      </c>
      <c r="AS521" s="166" t="s">
        <v>1226</v>
      </c>
      <c r="AT521" s="341">
        <v>0</v>
      </c>
      <c r="AU521" s="227">
        <v>0</v>
      </c>
      <c r="AV521" s="226">
        <v>0</v>
      </c>
      <c r="AW521" s="227">
        <v>0</v>
      </c>
      <c r="AX521" s="392">
        <f>+AV521</f>
        <v>0</v>
      </c>
      <c r="AY521" s="166" t="s">
        <v>1226</v>
      </c>
      <c r="AZ521" s="392">
        <f>+AX521</f>
        <v>0</v>
      </c>
      <c r="BA521" s="166" t="s">
        <v>1226</v>
      </c>
      <c r="BB521" s="164">
        <f>+AZ521</f>
        <v>0</v>
      </c>
      <c r="BC521" s="164" t="s">
        <v>1226</v>
      </c>
      <c r="BD521" s="392">
        <f>+BB521</f>
        <v>0</v>
      </c>
      <c r="BE521" s="166" t="s">
        <v>1226</v>
      </c>
      <c r="BF521" s="164">
        <f>+BD521</f>
        <v>0</v>
      </c>
      <c r="BG521" s="164" t="s">
        <v>1226</v>
      </c>
      <c r="BH521" s="392">
        <f>+BF521</f>
        <v>0</v>
      </c>
      <c r="BI521" s="166" t="s">
        <v>1226</v>
      </c>
      <c r="BJ521" s="164">
        <f>+BH521</f>
        <v>0</v>
      </c>
      <c r="BK521" s="166" t="s">
        <v>1226</v>
      </c>
      <c r="BL521" s="392">
        <f>+BJ521</f>
        <v>0</v>
      </c>
      <c r="BM521" s="166" t="s">
        <v>1226</v>
      </c>
      <c r="BN521" s="164">
        <f>+BL521</f>
        <v>0</v>
      </c>
      <c r="BO521" s="166" t="s">
        <v>1226</v>
      </c>
      <c r="BP521" s="164">
        <f>+BN521</f>
        <v>0</v>
      </c>
      <c r="BQ521" s="166" t="s">
        <v>1226</v>
      </c>
      <c r="BR521" s="164">
        <f>+BP521</f>
        <v>0</v>
      </c>
      <c r="BS521" s="166" t="s">
        <v>1226</v>
      </c>
      <c r="BT521" s="244"/>
      <c r="BU521" s="245"/>
      <c r="BV521" s="246"/>
      <c r="BW521" s="245"/>
      <c r="BX521" s="245"/>
      <c r="BY521" s="245"/>
      <c r="BZ521" s="246"/>
      <c r="CA521" s="245"/>
      <c r="CB521" s="246"/>
      <c r="CC521" s="245"/>
      <c r="CD521" s="246"/>
      <c r="CE521" s="245"/>
      <c r="CF521" s="246"/>
      <c r="CG521" s="245"/>
      <c r="CH521" s="246"/>
      <c r="CI521" s="103" t="s">
        <v>150</v>
      </c>
      <c r="CJ521" s="256"/>
      <c r="CM521" s="237"/>
    </row>
    <row r="522" spans="1:91" ht="16.5">
      <c r="A522" t="s">
        <v>2538</v>
      </c>
      <c r="B522" s="51">
        <v>0</v>
      </c>
      <c r="D522" t="s">
        <v>2138</v>
      </c>
      <c r="E522" t="s">
        <v>871</v>
      </c>
      <c r="F522"/>
      <c r="G522" s="213" t="s">
        <v>866</v>
      </c>
      <c r="H522" s="390" t="s">
        <v>2668</v>
      </c>
      <c r="I522" s="223">
        <v>3</v>
      </c>
      <c r="J522" s="224">
        <v>1</v>
      </c>
      <c r="K522" s="222"/>
      <c r="L522" s="224"/>
      <c r="M522" s="392"/>
      <c r="N522" s="166"/>
      <c r="O522" s="222"/>
      <c r="P522" s="224"/>
      <c r="Q522" s="223">
        <v>0</v>
      </c>
      <c r="R522" s="223">
        <v>0</v>
      </c>
      <c r="S522" s="392"/>
      <c r="T522" s="166"/>
      <c r="U522" s="164"/>
      <c r="V522" s="164"/>
      <c r="W522" s="683"/>
      <c r="X522" s="468"/>
      <c r="Y522" s="223"/>
      <c r="Z522" s="223"/>
      <c r="AA522" s="799">
        <v>0</v>
      </c>
      <c r="AB522" s="400">
        <v>0</v>
      </c>
      <c r="AC522" s="922">
        <v>0</v>
      </c>
      <c r="AD522" s="427">
        <v>0</v>
      </c>
      <c r="AE522" s="428">
        <v>0</v>
      </c>
      <c r="AF522" s="429">
        <v>0</v>
      </c>
      <c r="AG522" s="223">
        <v>0</v>
      </c>
      <c r="AH522" s="223">
        <v>0</v>
      </c>
      <c r="AI522" s="683">
        <v>0</v>
      </c>
      <c r="AJ522" s="468" t="s">
        <v>1226</v>
      </c>
      <c r="AK522" s="360"/>
      <c r="AL522" s="437">
        <v>0</v>
      </c>
      <c r="AM522" s="438">
        <v>0</v>
      </c>
      <c r="AN522" s="236">
        <v>0</v>
      </c>
      <c r="AO522" s="249" t="s">
        <v>1226</v>
      </c>
      <c r="AP522" s="443">
        <v>0</v>
      </c>
      <c r="AQ522" s="444" t="s">
        <v>1226</v>
      </c>
      <c r="AR522" s="164">
        <f>+AP522</f>
        <v>0</v>
      </c>
      <c r="AS522" s="166" t="s">
        <v>1226</v>
      </c>
      <c r="AT522" s="341">
        <v>0</v>
      </c>
      <c r="AU522" s="227">
        <v>0</v>
      </c>
      <c r="AV522" s="226">
        <v>0</v>
      </c>
      <c r="AW522" s="227">
        <v>0</v>
      </c>
      <c r="AX522" s="392">
        <f t="shared" ref="AX522" si="208">+AV522</f>
        <v>0</v>
      </c>
      <c r="AY522" s="166" t="s">
        <v>1226</v>
      </c>
      <c r="AZ522" s="392">
        <f t="shared" ref="AZ522" si="209">+AX522</f>
        <v>0</v>
      </c>
      <c r="BA522" s="166" t="s">
        <v>1226</v>
      </c>
      <c r="BB522" s="164">
        <f t="shared" ref="BB522" si="210">+AZ522</f>
        <v>0</v>
      </c>
      <c r="BC522" s="164" t="s">
        <v>1226</v>
      </c>
      <c r="BD522" s="392">
        <f t="shared" ref="BD522" si="211">+BB522</f>
        <v>0</v>
      </c>
      <c r="BE522" s="166" t="s">
        <v>1226</v>
      </c>
      <c r="BF522" s="164">
        <f t="shared" ref="BF522" si="212">+BD522</f>
        <v>0</v>
      </c>
      <c r="BG522" s="164" t="s">
        <v>1226</v>
      </c>
      <c r="BH522" s="392">
        <f t="shared" ref="BH522" si="213">+BF522</f>
        <v>0</v>
      </c>
      <c r="BI522" s="166" t="s">
        <v>1226</v>
      </c>
      <c r="BJ522" s="164">
        <f t="shared" ref="BJ522" si="214">+BH522</f>
        <v>0</v>
      </c>
      <c r="BK522" s="166" t="s">
        <v>1226</v>
      </c>
      <c r="BL522" s="392">
        <f t="shared" ref="BL522" si="215">+BJ522</f>
        <v>0</v>
      </c>
      <c r="BM522" s="166" t="s">
        <v>1226</v>
      </c>
      <c r="BN522" s="164">
        <f t="shared" ref="BN522" si="216">+BL522</f>
        <v>0</v>
      </c>
      <c r="BO522" s="166" t="s">
        <v>1226</v>
      </c>
      <c r="BP522" s="164">
        <f t="shared" ref="BP522" si="217">+BN522</f>
        <v>0</v>
      </c>
      <c r="BQ522" s="166" t="s">
        <v>1226</v>
      </c>
      <c r="BR522" s="164"/>
      <c r="BS522" s="166"/>
      <c r="BT522" s="244"/>
      <c r="BU522" s="245"/>
      <c r="BV522" s="246"/>
      <c r="BW522" s="245"/>
      <c r="BX522" s="245"/>
      <c r="BY522" s="245"/>
      <c r="BZ522" s="246"/>
      <c r="CA522" s="245"/>
      <c r="CB522" s="246"/>
      <c r="CC522" s="245"/>
      <c r="CD522" s="246"/>
      <c r="CE522" s="245"/>
      <c r="CF522" s="246"/>
      <c r="CG522" s="245"/>
      <c r="CH522" s="246"/>
      <c r="CI522" s="103"/>
      <c r="CJ522" s="256"/>
      <c r="CM522" s="237"/>
    </row>
    <row r="523" spans="1:91" ht="16.5">
      <c r="A523" t="s">
        <v>2538</v>
      </c>
      <c r="B523" s="51">
        <v>0</v>
      </c>
      <c r="D523" t="s">
        <v>2138</v>
      </c>
      <c r="E523" t="s">
        <v>871</v>
      </c>
      <c r="F523"/>
      <c r="G523" s="213" t="s">
        <v>866</v>
      </c>
      <c r="H523" s="390" t="s">
        <v>2752</v>
      </c>
      <c r="I523" s="223"/>
      <c r="J523" s="224"/>
      <c r="K523" s="222"/>
      <c r="L523" s="224"/>
      <c r="M523" s="392"/>
      <c r="N523" s="166"/>
      <c r="O523" s="222"/>
      <c r="P523" s="224"/>
      <c r="Q523" s="223">
        <v>0</v>
      </c>
      <c r="R523" s="223">
        <v>0</v>
      </c>
      <c r="S523" s="392"/>
      <c r="T523" s="166"/>
      <c r="U523" s="164"/>
      <c r="V523" s="164"/>
      <c r="W523" s="683"/>
      <c r="X523" s="468"/>
      <c r="Y523" s="223"/>
      <c r="Z523" s="223"/>
      <c r="AA523" s="799"/>
      <c r="AB523" s="400"/>
      <c r="AC523" s="922">
        <v>1</v>
      </c>
      <c r="AD523" s="427">
        <v>0</v>
      </c>
      <c r="AE523" s="428"/>
      <c r="AF523" s="429"/>
      <c r="AG523" s="223"/>
      <c r="AH523" s="223"/>
      <c r="AI523" s="683"/>
      <c r="AJ523" s="468"/>
      <c r="AK523" s="360"/>
      <c r="AL523" s="437"/>
      <c r="AM523" s="438"/>
      <c r="AN523" s="236"/>
      <c r="AO523" s="249"/>
      <c r="AP523" s="443"/>
      <c r="AQ523" s="444"/>
      <c r="AR523" s="164"/>
      <c r="AS523" s="166"/>
      <c r="AT523" s="341"/>
      <c r="AU523" s="227"/>
      <c r="AV523" s="226"/>
      <c r="AW523" s="227"/>
      <c r="AX523" s="392"/>
      <c r="AY523" s="166"/>
      <c r="AZ523" s="392"/>
      <c r="BA523" s="166"/>
      <c r="BB523" s="164"/>
      <c r="BC523" s="164"/>
      <c r="BD523" s="392"/>
      <c r="BE523" s="166"/>
      <c r="BF523" s="164"/>
      <c r="BG523" s="164"/>
      <c r="BH523" s="392"/>
      <c r="BI523" s="166"/>
      <c r="BJ523" s="164"/>
      <c r="BK523" s="166"/>
      <c r="BL523" s="392"/>
      <c r="BM523" s="166"/>
      <c r="BN523" s="164"/>
      <c r="BO523" s="166"/>
      <c r="BP523" s="164"/>
      <c r="BQ523" s="166"/>
      <c r="BR523" s="164"/>
      <c r="BS523" s="166"/>
      <c r="BT523" s="244"/>
      <c r="BU523" s="245"/>
      <c r="BV523" s="246"/>
      <c r="BW523" s="245"/>
      <c r="BX523" s="245"/>
      <c r="BY523" s="245"/>
      <c r="BZ523" s="246"/>
      <c r="CA523" s="245"/>
      <c r="CB523" s="246"/>
      <c r="CC523" s="245"/>
      <c r="CD523" s="246"/>
      <c r="CE523" s="245"/>
      <c r="CF523" s="246"/>
      <c r="CG523" s="245"/>
      <c r="CH523" s="246"/>
      <c r="CI523" s="103"/>
      <c r="CJ523" s="256"/>
      <c r="CM523" s="237"/>
    </row>
    <row r="524" spans="1:91" ht="16.5">
      <c r="A524" t="s">
        <v>2626</v>
      </c>
      <c r="B524" s="213">
        <v>0</v>
      </c>
      <c r="D524" s="219" t="s">
        <v>858</v>
      </c>
      <c r="E524" s="213" t="s">
        <v>821</v>
      </c>
      <c r="G524" s="213" t="s">
        <v>893</v>
      </c>
      <c r="H524" s="390" t="s">
        <v>2665</v>
      </c>
      <c r="I524" s="223">
        <v>0</v>
      </c>
      <c r="J524" s="224">
        <v>0</v>
      </c>
      <c r="K524" s="238">
        <f>+I524</f>
        <v>0</v>
      </c>
      <c r="L524" s="239" t="s">
        <v>1226</v>
      </c>
      <c r="M524" s="392">
        <f>+K524</f>
        <v>0</v>
      </c>
      <c r="N524" s="166" t="s">
        <v>1226</v>
      </c>
      <c r="O524" s="679">
        <v>0</v>
      </c>
      <c r="P524" s="410">
        <v>0</v>
      </c>
      <c r="Q524" s="223">
        <v>0</v>
      </c>
      <c r="R524" s="223">
        <v>0</v>
      </c>
      <c r="S524" s="392">
        <f>+Q524</f>
        <v>0</v>
      </c>
      <c r="T524" s="166" t="s">
        <v>1226</v>
      </c>
      <c r="U524" s="236">
        <f>+S524</f>
        <v>0</v>
      </c>
      <c r="V524" s="249" t="s">
        <v>1226</v>
      </c>
      <c r="W524" s="443">
        <f>+U524</f>
        <v>0</v>
      </c>
      <c r="X524" s="444" t="s">
        <v>1226</v>
      </c>
      <c r="Y524" s="236">
        <f>+W524</f>
        <v>0</v>
      </c>
      <c r="Z524" s="249" t="s">
        <v>1226</v>
      </c>
      <c r="AA524" s="799">
        <v>1</v>
      </c>
      <c r="AB524" s="400">
        <v>0</v>
      </c>
      <c r="AC524" s="428">
        <v>0</v>
      </c>
      <c r="AD524" s="429">
        <v>0</v>
      </c>
      <c r="AE524" s="252">
        <f>+AC524</f>
        <v>0</v>
      </c>
      <c r="AF524" s="423" t="s">
        <v>1226</v>
      </c>
      <c r="AG524" s="428">
        <v>0</v>
      </c>
      <c r="AH524" s="428">
        <v>0</v>
      </c>
      <c r="AI524" s="491">
        <f>+AE524</f>
        <v>0</v>
      </c>
      <c r="AJ524" s="492" t="s">
        <v>1226</v>
      </c>
      <c r="AL524" s="478" t="s">
        <v>936</v>
      </c>
      <c r="AM524" s="479"/>
      <c r="AN524" s="330" t="s">
        <v>936</v>
      </c>
      <c r="AO524" s="330"/>
      <c r="AP524" s="478" t="s">
        <v>936</v>
      </c>
      <c r="AQ524" s="479"/>
      <c r="AR524" s="330" t="s">
        <v>936</v>
      </c>
      <c r="AS524" s="331"/>
      <c r="AT524" s="938" t="s">
        <v>936</v>
      </c>
      <c r="AU524" s="331"/>
      <c r="AV524" s="330" t="s">
        <v>936</v>
      </c>
      <c r="AW524" s="331"/>
      <c r="AX524" s="938"/>
      <c r="AY524" s="331"/>
      <c r="AZ524" s="938"/>
      <c r="BA524" s="331"/>
      <c r="BB524" s="330"/>
      <c r="BC524" s="330"/>
      <c r="BD524" s="938"/>
      <c r="BE524" s="331"/>
      <c r="BF524" s="330"/>
      <c r="BG524" s="330"/>
      <c r="BH524" s="938"/>
      <c r="BI524" s="331"/>
      <c r="BJ524" s="330"/>
      <c r="BK524" s="331"/>
      <c r="BL524" s="938"/>
      <c r="BM524" s="331"/>
      <c r="BN524" s="330"/>
      <c r="BO524" s="331"/>
      <c r="BP524" s="330"/>
      <c r="BQ524" s="331"/>
      <c r="BR524" s="330"/>
      <c r="BS524" s="331"/>
      <c r="BT524" s="332"/>
      <c r="BU524" s="333"/>
      <c r="BV524" s="334"/>
      <c r="BW524" s="333"/>
      <c r="BX524" s="333"/>
      <c r="BY524" s="333"/>
      <c r="BZ524" s="334"/>
      <c r="CA524" s="333"/>
      <c r="CB524" s="334"/>
      <c r="CC524" s="333"/>
      <c r="CD524" s="334"/>
      <c r="CE524" s="333"/>
      <c r="CF524" s="334"/>
      <c r="CG524" s="333"/>
      <c r="CH524" s="334"/>
      <c r="CI524" s="233" t="s">
        <v>501</v>
      </c>
      <c r="CJ524" s="256"/>
    </row>
    <row r="525" spans="1:91" ht="16.5">
      <c r="A525" t="s">
        <v>2626</v>
      </c>
      <c r="B525" s="213">
        <v>0</v>
      </c>
      <c r="D525" s="219" t="s">
        <v>858</v>
      </c>
      <c r="E525" s="213" t="s">
        <v>821</v>
      </c>
      <c r="G525" s="213" t="s">
        <v>893</v>
      </c>
      <c r="H525" s="390" t="s">
        <v>1011</v>
      </c>
      <c r="I525" s="223">
        <v>0</v>
      </c>
      <c r="J525" s="224">
        <v>0</v>
      </c>
      <c r="K525" s="238">
        <f>+I525</f>
        <v>0</v>
      </c>
      <c r="L525" s="239" t="s">
        <v>1226</v>
      </c>
      <c r="M525" s="392">
        <f>+K525</f>
        <v>0</v>
      </c>
      <c r="N525" s="166" t="s">
        <v>1226</v>
      </c>
      <c r="O525" s="679">
        <v>0</v>
      </c>
      <c r="P525" s="410">
        <v>0</v>
      </c>
      <c r="Q525" s="223">
        <v>0</v>
      </c>
      <c r="R525" s="223">
        <v>0</v>
      </c>
      <c r="S525" s="392">
        <f>+Q525</f>
        <v>0</v>
      </c>
      <c r="T525" s="166" t="s">
        <v>1226</v>
      </c>
      <c r="U525" s="236">
        <f>+S525</f>
        <v>0</v>
      </c>
      <c r="V525" s="249" t="s">
        <v>1226</v>
      </c>
      <c r="W525" s="443">
        <f>+U525</f>
        <v>0</v>
      </c>
      <c r="X525" s="444" t="s">
        <v>1226</v>
      </c>
      <c r="Y525" s="236">
        <f>+W525</f>
        <v>0</v>
      </c>
      <c r="Z525" s="249" t="s">
        <v>1226</v>
      </c>
      <c r="AA525" s="799">
        <v>0</v>
      </c>
      <c r="AB525" s="400">
        <v>0</v>
      </c>
      <c r="AC525" s="428">
        <v>0</v>
      </c>
      <c r="AD525" s="429">
        <v>0</v>
      </c>
      <c r="AE525" s="252">
        <f>+AC525</f>
        <v>0</v>
      </c>
      <c r="AF525" s="423" t="s">
        <v>1226</v>
      </c>
      <c r="AG525" s="428">
        <v>0</v>
      </c>
      <c r="AH525" s="428">
        <v>0</v>
      </c>
      <c r="AI525" s="491">
        <f>+AE525</f>
        <v>0</v>
      </c>
      <c r="AJ525" s="492" t="s">
        <v>1226</v>
      </c>
      <c r="AL525" s="478" t="s">
        <v>936</v>
      </c>
      <c r="AM525" s="479"/>
      <c r="AN525" s="330" t="s">
        <v>936</v>
      </c>
      <c r="AO525" s="330"/>
      <c r="AP525" s="478" t="s">
        <v>936</v>
      </c>
      <c r="AQ525" s="479"/>
      <c r="AR525" s="330" t="s">
        <v>936</v>
      </c>
      <c r="AS525" s="331"/>
      <c r="AT525" s="330" t="s">
        <v>936</v>
      </c>
      <c r="AU525" s="331"/>
      <c r="AV525" s="330" t="s">
        <v>936</v>
      </c>
      <c r="AW525" s="330"/>
      <c r="AX525" s="330"/>
      <c r="AY525" s="331"/>
      <c r="AZ525" s="330"/>
      <c r="BA525" s="330"/>
      <c r="BB525" s="330"/>
      <c r="BC525" s="330"/>
      <c r="BD525" s="330"/>
      <c r="BE525" s="330"/>
      <c r="BF525" s="330"/>
      <c r="BG525" s="330"/>
      <c r="BH525" s="330"/>
      <c r="BI525" s="331"/>
      <c r="BJ525" s="330"/>
      <c r="BK525" s="330"/>
      <c r="BL525" s="330"/>
      <c r="BM525" s="331"/>
      <c r="BN525" s="330"/>
      <c r="BO525" s="331"/>
      <c r="BP525" s="330"/>
      <c r="BQ525" s="331"/>
      <c r="BR525" s="330"/>
      <c r="BS525" s="330"/>
      <c r="BU525" s="333"/>
      <c r="BV525" s="333"/>
      <c r="BW525" s="333"/>
      <c r="BX525" s="333"/>
      <c r="BY525" s="333"/>
      <c r="BZ525" s="333"/>
      <c r="CA525" s="333"/>
      <c r="CB525" s="334"/>
      <c r="CC525" s="333"/>
      <c r="CD525" s="333"/>
      <c r="CE525" s="333"/>
      <c r="CF525" s="333"/>
      <c r="CG525" s="333"/>
      <c r="CH525" s="333"/>
      <c r="CI525" s="323"/>
      <c r="CJ525" s="256"/>
    </row>
    <row r="526" spans="1:91" ht="16.5">
      <c r="A526" t="s">
        <v>2626</v>
      </c>
      <c r="B526" s="213">
        <v>10315</v>
      </c>
      <c r="D526" s="219" t="s">
        <v>859</v>
      </c>
      <c r="E526" s="213" t="s">
        <v>819</v>
      </c>
      <c r="G526" s="219" t="s">
        <v>191</v>
      </c>
      <c r="H526" s="390" t="s">
        <v>2029</v>
      </c>
      <c r="I526" s="223">
        <v>1</v>
      </c>
      <c r="J526" s="224"/>
      <c r="K526" s="381">
        <f>+I526</f>
        <v>1</v>
      </c>
      <c r="L526" s="423" t="s">
        <v>1226</v>
      </c>
      <c r="M526" s="181">
        <f>+O526</f>
        <v>2</v>
      </c>
      <c r="N526" s="426" t="s">
        <v>1226</v>
      </c>
      <c r="O526" s="181">
        <f>+Q526</f>
        <v>2</v>
      </c>
      <c r="P526" s="426" t="s">
        <v>1226</v>
      </c>
      <c r="Q526" s="185">
        <f>+S526</f>
        <v>2</v>
      </c>
      <c r="R526" s="185" t="s">
        <v>1226</v>
      </c>
      <c r="S526" s="181">
        <f>+U526</f>
        <v>2</v>
      </c>
      <c r="T526" s="426" t="s">
        <v>1226</v>
      </c>
      <c r="U526" s="274">
        <v>2</v>
      </c>
      <c r="V526" s="274">
        <v>0</v>
      </c>
      <c r="W526" s="453">
        <v>2</v>
      </c>
      <c r="X526" s="459">
        <v>0</v>
      </c>
      <c r="Y526" s="274">
        <v>1</v>
      </c>
      <c r="Z526" s="274">
        <v>0</v>
      </c>
      <c r="AA526" s="678">
        <f>+AC526</f>
        <v>2</v>
      </c>
      <c r="AB526" s="490" t="s">
        <v>1226</v>
      </c>
      <c r="AC526" s="274">
        <v>2</v>
      </c>
      <c r="AD526" s="311">
        <v>0</v>
      </c>
      <c r="AE526" s="280">
        <v>2</v>
      </c>
      <c r="AF526" s="311" t="s">
        <v>52</v>
      </c>
      <c r="AG526" s="274">
        <v>0</v>
      </c>
      <c r="AH526" s="274">
        <v>0</v>
      </c>
      <c r="AI526" s="678">
        <f>+AG526</f>
        <v>0</v>
      </c>
      <c r="AJ526" s="490" t="s">
        <v>1226</v>
      </c>
      <c r="AK526" s="360"/>
      <c r="AL526" s="453">
        <v>4</v>
      </c>
      <c r="AM526" s="459">
        <v>1</v>
      </c>
      <c r="AN526" s="185">
        <f>+AP526</f>
        <v>3</v>
      </c>
      <c r="AO526" s="185" t="s">
        <v>1226</v>
      </c>
      <c r="AP526" s="453">
        <v>3</v>
      </c>
      <c r="AQ526" s="459">
        <v>0</v>
      </c>
      <c r="AR526" s="694">
        <f>+AP526</f>
        <v>3</v>
      </c>
      <c r="AS526" s="690" t="s">
        <v>1226</v>
      </c>
      <c r="AT526" s="341">
        <v>0</v>
      </c>
      <c r="AU526" s="227">
        <v>0</v>
      </c>
      <c r="AV526" s="226">
        <v>0</v>
      </c>
      <c r="AW526" s="239" t="s">
        <v>1226</v>
      </c>
      <c r="AX526" s="301"/>
      <c r="AY526" s="239"/>
      <c r="AZ526" s="392">
        <v>0</v>
      </c>
      <c r="BA526" s="166" t="s">
        <v>1226</v>
      </c>
      <c r="BB526" s="164">
        <v>0</v>
      </c>
      <c r="BC526" s="166" t="s">
        <v>1226</v>
      </c>
      <c r="BD526" s="164">
        <v>0</v>
      </c>
      <c r="BE526" s="166" t="s">
        <v>1226</v>
      </c>
      <c r="BF526" s="226">
        <v>0</v>
      </c>
      <c r="BG526" s="226">
        <v>0</v>
      </c>
      <c r="BH526" s="238">
        <v>0</v>
      </c>
      <c r="BI526" s="239" t="s">
        <v>1226</v>
      </c>
      <c r="BJ526" s="236">
        <v>0</v>
      </c>
      <c r="BK526" s="239" t="s">
        <v>1226</v>
      </c>
      <c r="BL526" s="392">
        <v>0</v>
      </c>
      <c r="BM526" s="166" t="s">
        <v>1226</v>
      </c>
      <c r="BN526" s="392">
        <v>0</v>
      </c>
      <c r="BO526" s="166" t="s">
        <v>1226</v>
      </c>
      <c r="BP526" s="249"/>
      <c r="BQ526" s="239"/>
      <c r="BR526" s="249"/>
      <c r="BS526" s="249"/>
      <c r="BT526" s="982"/>
      <c r="BU526" s="231"/>
      <c r="BV526" s="231"/>
      <c r="BW526" s="231"/>
      <c r="BX526" s="231"/>
      <c r="BY526" s="231"/>
      <c r="BZ526" s="231"/>
      <c r="CA526" s="231"/>
      <c r="CB526" s="232"/>
      <c r="CC526" s="231"/>
      <c r="CD526" s="231"/>
      <c r="CE526" s="231"/>
      <c r="CF526" s="231"/>
      <c r="CG526" s="231"/>
      <c r="CH526" s="231"/>
      <c r="CI526" s="247" t="s">
        <v>156</v>
      </c>
      <c r="CJ526" s="234" t="s">
        <v>860</v>
      </c>
      <c r="CM526" s="237">
        <f>MAX(I526:AJ526)</f>
        <v>2</v>
      </c>
    </row>
    <row r="527" spans="1:91" ht="16.5">
      <c r="A527" t="s">
        <v>2626</v>
      </c>
      <c r="B527" s="213">
        <v>0</v>
      </c>
      <c r="D527" s="219" t="s">
        <v>859</v>
      </c>
      <c r="E527" s="213" t="s">
        <v>871</v>
      </c>
      <c r="G527" s="219" t="s">
        <v>834</v>
      </c>
      <c r="H527" s="390" t="s">
        <v>2374</v>
      </c>
      <c r="I527" s="223">
        <v>0</v>
      </c>
      <c r="J527" s="224">
        <v>0</v>
      </c>
      <c r="K527" s="236">
        <f>+I527</f>
        <v>0</v>
      </c>
      <c r="L527" s="239" t="s">
        <v>1226</v>
      </c>
      <c r="M527" s="392">
        <f>+K527</f>
        <v>0</v>
      </c>
      <c r="N527" s="166" t="s">
        <v>1226</v>
      </c>
      <c r="O527" s="392">
        <f>+M527</f>
        <v>0</v>
      </c>
      <c r="P527" s="166" t="s">
        <v>1226</v>
      </c>
      <c r="Q527" s="392">
        <f>+O527</f>
        <v>0</v>
      </c>
      <c r="R527" s="166" t="s">
        <v>1226</v>
      </c>
      <c r="S527" s="392">
        <f>+Q527</f>
        <v>0</v>
      </c>
      <c r="T527" s="166" t="s">
        <v>1226</v>
      </c>
      <c r="U527" s="223">
        <v>0</v>
      </c>
      <c r="V527" s="224">
        <v>0</v>
      </c>
      <c r="W527" s="223">
        <v>0</v>
      </c>
      <c r="X527" s="224">
        <v>0</v>
      </c>
      <c r="Y527" s="223">
        <v>0</v>
      </c>
      <c r="Z527" s="223">
        <v>0</v>
      </c>
      <c r="AA527" s="392">
        <f>+W527</f>
        <v>0</v>
      </c>
      <c r="AB527" s="164" t="s">
        <v>1226</v>
      </c>
      <c r="AC527" s="437">
        <v>0</v>
      </c>
      <c r="AD527" s="438">
        <v>0</v>
      </c>
      <c r="AE527" s="274">
        <v>0</v>
      </c>
      <c r="AF527" s="279">
        <v>0</v>
      </c>
      <c r="AG527" s="252">
        <f>+AE527</f>
        <v>0</v>
      </c>
      <c r="AH527" s="423" t="s">
        <v>1226</v>
      </c>
      <c r="AI527" s="185">
        <f>+AG527</f>
        <v>0</v>
      </c>
      <c r="AJ527" s="426" t="s">
        <v>1226</v>
      </c>
      <c r="AK527" s="980"/>
      <c r="AL527" s="437">
        <v>0</v>
      </c>
      <c r="AM527" s="438">
        <v>0</v>
      </c>
      <c r="AN527" s="22">
        <v>0</v>
      </c>
      <c r="AO527" s="249" t="s">
        <v>1226</v>
      </c>
      <c r="AP527" s="437">
        <v>1</v>
      </c>
      <c r="AQ527" s="438">
        <v>0</v>
      </c>
      <c r="AR527" s="164">
        <f t="shared" ref="AR527:AR532" si="218">+AT527</f>
        <v>0</v>
      </c>
      <c r="AS527" s="166" t="s">
        <v>1226</v>
      </c>
      <c r="AT527" s="226">
        <v>0</v>
      </c>
      <c r="AU527" s="227">
        <v>0</v>
      </c>
      <c r="AV527" s="226">
        <v>0</v>
      </c>
      <c r="AW527" s="227">
        <v>0</v>
      </c>
      <c r="AX527" s="164">
        <v>0</v>
      </c>
      <c r="AY527" s="166" t="s">
        <v>1226</v>
      </c>
      <c r="AZ527" s="164">
        <v>0</v>
      </c>
      <c r="BA527" s="166" t="s">
        <v>1226</v>
      </c>
      <c r="BB527" s="164">
        <v>0</v>
      </c>
      <c r="BC527" s="164" t="s">
        <v>1226</v>
      </c>
      <c r="BD527" s="392">
        <v>0</v>
      </c>
      <c r="BE527" s="239" t="s">
        <v>1226</v>
      </c>
      <c r="BF527" s="226">
        <v>0</v>
      </c>
      <c r="BG527" s="226">
        <v>0</v>
      </c>
      <c r="BH527" s="392">
        <v>0</v>
      </c>
      <c r="BI527" s="166" t="s">
        <v>1226</v>
      </c>
      <c r="BJ527" s="341">
        <v>0</v>
      </c>
      <c r="BK527" s="227">
        <v>0</v>
      </c>
      <c r="BL527" s="392">
        <v>0</v>
      </c>
      <c r="BM527" s="166" t="s">
        <v>1226</v>
      </c>
      <c r="BN527" s="392">
        <v>0</v>
      </c>
      <c r="BO527" s="166" t="s">
        <v>1226</v>
      </c>
      <c r="BP527" s="249"/>
      <c r="BQ527" s="239"/>
      <c r="BR527" s="249"/>
      <c r="BS527" s="239"/>
      <c r="BT527" s="228"/>
      <c r="BU527" s="231"/>
      <c r="BV527" s="232"/>
      <c r="BW527" s="231"/>
      <c r="BX527" s="231"/>
      <c r="BY527" s="231"/>
      <c r="BZ527" s="232"/>
      <c r="CA527" s="231"/>
      <c r="CB527" s="232"/>
      <c r="CC527" s="231"/>
      <c r="CD527" s="232"/>
      <c r="CE527" s="231"/>
      <c r="CF527" s="232"/>
      <c r="CG527" s="231"/>
      <c r="CH527" s="232"/>
      <c r="CI527" s="233" t="s">
        <v>223</v>
      </c>
      <c r="CM527" s="237">
        <f>MAX(I527:AJ527)</f>
        <v>0</v>
      </c>
    </row>
    <row r="528" spans="1:91" ht="16.5">
      <c r="A528" t="s">
        <v>2626</v>
      </c>
      <c r="B528" s="213">
        <v>0</v>
      </c>
      <c r="D528" s="219" t="s">
        <v>859</v>
      </c>
      <c r="E528" s="51" t="s">
        <v>871</v>
      </c>
      <c r="F528" s="51"/>
      <c r="G528" s="219" t="s">
        <v>834</v>
      </c>
      <c r="H528" s="390" t="s">
        <v>2375</v>
      </c>
      <c r="I528" s="223">
        <v>0</v>
      </c>
      <c r="J528" s="224">
        <v>0</v>
      </c>
      <c r="K528" s="238">
        <f>+I528</f>
        <v>0</v>
      </c>
      <c r="L528" s="239" t="s">
        <v>1226</v>
      </c>
      <c r="M528" s="392">
        <f>+K528</f>
        <v>0</v>
      </c>
      <c r="N528" s="166" t="s">
        <v>1226</v>
      </c>
      <c r="O528" s="392">
        <f>+M528</f>
        <v>0</v>
      </c>
      <c r="P528" s="166" t="s">
        <v>1226</v>
      </c>
      <c r="Q528" s="164">
        <f>+O528</f>
        <v>0</v>
      </c>
      <c r="R528" s="164" t="s">
        <v>1226</v>
      </c>
      <c r="S528" s="392">
        <f>+Q528</f>
        <v>0</v>
      </c>
      <c r="T528" s="166" t="s">
        <v>1226</v>
      </c>
      <c r="U528" s="223">
        <v>0</v>
      </c>
      <c r="V528" s="223">
        <v>0</v>
      </c>
      <c r="W528" s="437">
        <v>0</v>
      </c>
      <c r="X528" s="460">
        <v>0</v>
      </c>
      <c r="Y528" s="328">
        <v>0</v>
      </c>
      <c r="Z528" s="328">
        <v>0</v>
      </c>
      <c r="AA528" s="683">
        <v>0</v>
      </c>
      <c r="AB528" s="468" t="s">
        <v>1226</v>
      </c>
      <c r="AC528" s="223">
        <v>0</v>
      </c>
      <c r="AD528" s="327">
        <v>0</v>
      </c>
      <c r="AE528" s="280">
        <v>0</v>
      </c>
      <c r="AF528" s="311">
        <v>0</v>
      </c>
      <c r="AG528" s="274">
        <v>0</v>
      </c>
      <c r="AH528" s="274">
        <v>0</v>
      </c>
      <c r="AI528" s="678">
        <f>+AG528</f>
        <v>0</v>
      </c>
      <c r="AJ528" s="490" t="s">
        <v>1226</v>
      </c>
      <c r="AK528" s="464"/>
      <c r="AL528" s="437">
        <v>1</v>
      </c>
      <c r="AM528" s="438">
        <v>0</v>
      </c>
      <c r="AN528" s="22">
        <v>0</v>
      </c>
      <c r="AO528" s="249" t="s">
        <v>1226</v>
      </c>
      <c r="AP528" s="437">
        <v>0</v>
      </c>
      <c r="AQ528" s="438">
        <v>0</v>
      </c>
      <c r="AR528" s="164">
        <f t="shared" si="218"/>
        <v>0</v>
      </c>
      <c r="AS528" s="166" t="s">
        <v>1226</v>
      </c>
      <c r="AT528" s="341">
        <v>0</v>
      </c>
      <c r="AU528" s="227">
        <v>0</v>
      </c>
      <c r="AV528" s="226">
        <v>0</v>
      </c>
      <c r="AW528" s="227">
        <v>0</v>
      </c>
      <c r="AX528" s="392">
        <v>0</v>
      </c>
      <c r="AY528" s="166" t="s">
        <v>1226</v>
      </c>
      <c r="AZ528" s="392">
        <v>0</v>
      </c>
      <c r="BA528" s="166" t="s">
        <v>1226</v>
      </c>
      <c r="BB528" s="164">
        <v>0</v>
      </c>
      <c r="BC528" s="166" t="s">
        <v>1226</v>
      </c>
      <c r="BD528" s="164">
        <v>0</v>
      </c>
      <c r="BE528" s="239" t="s">
        <v>1226</v>
      </c>
      <c r="BF528" s="226">
        <v>0</v>
      </c>
      <c r="BG528" s="226">
        <v>0</v>
      </c>
      <c r="BH528" s="392">
        <v>0</v>
      </c>
      <c r="BI528" s="166" t="s">
        <v>1226</v>
      </c>
      <c r="BJ528" s="164">
        <v>0</v>
      </c>
      <c r="BK528" s="166" t="s">
        <v>1226</v>
      </c>
      <c r="BL528" s="392">
        <v>0</v>
      </c>
      <c r="BM528" s="166" t="s">
        <v>1226</v>
      </c>
      <c r="BN528" s="392">
        <v>0</v>
      </c>
      <c r="BO528" s="166" t="s">
        <v>1226</v>
      </c>
      <c r="BP528" s="249"/>
      <c r="BQ528" s="239"/>
      <c r="BR528" s="249"/>
      <c r="BS528" s="249"/>
      <c r="BT528" s="982"/>
      <c r="BU528" s="231"/>
      <c r="BV528" s="231"/>
      <c r="BW528" s="231"/>
      <c r="BX528" s="231"/>
      <c r="BY528" s="231"/>
      <c r="BZ528" s="231"/>
      <c r="CA528" s="231"/>
      <c r="CB528" s="232"/>
      <c r="CC528" s="231"/>
      <c r="CD528" s="231"/>
      <c r="CE528" s="231"/>
      <c r="CF528" s="231"/>
      <c r="CG528" s="231"/>
      <c r="CH528" s="231"/>
      <c r="CI528" s="233" t="s">
        <v>501</v>
      </c>
    </row>
    <row r="529" spans="1:91" ht="16.5">
      <c r="A529" t="s">
        <v>2626</v>
      </c>
      <c r="B529" s="61" t="s">
        <v>52</v>
      </c>
      <c r="D529" s="71" t="s">
        <v>2664</v>
      </c>
      <c r="E529" s="213" t="s">
        <v>821</v>
      </c>
      <c r="G529" s="219" t="s">
        <v>834</v>
      </c>
      <c r="H529" s="390" t="s">
        <v>2339</v>
      </c>
      <c r="I529" s="223">
        <v>0</v>
      </c>
      <c r="J529" s="224">
        <v>1</v>
      </c>
      <c r="K529" s="181" t="s">
        <v>1226</v>
      </c>
      <c r="L529" s="426">
        <f>+J529</f>
        <v>1</v>
      </c>
      <c r="M529" s="181" t="s">
        <v>1226</v>
      </c>
      <c r="N529" s="426">
        <f>+L529</f>
        <v>1</v>
      </c>
      <c r="O529" s="278">
        <v>0</v>
      </c>
      <c r="P529" s="246">
        <v>0</v>
      </c>
      <c r="Q529" s="274">
        <v>0</v>
      </c>
      <c r="R529" s="245">
        <v>0</v>
      </c>
      <c r="S529" s="181">
        <v>0</v>
      </c>
      <c r="T529" s="426" t="s">
        <v>1226</v>
      </c>
      <c r="U529" s="185">
        <v>0</v>
      </c>
      <c r="V529" s="185" t="s">
        <v>1226</v>
      </c>
      <c r="W529" s="678">
        <v>0</v>
      </c>
      <c r="X529" s="490" t="s">
        <v>1226</v>
      </c>
      <c r="Y529" s="185">
        <v>0</v>
      </c>
      <c r="Z529" s="185" t="s">
        <v>1226</v>
      </c>
      <c r="AA529" s="799">
        <v>0</v>
      </c>
      <c r="AB529" s="400">
        <v>1</v>
      </c>
      <c r="AC529" s="10">
        <v>1</v>
      </c>
      <c r="AD529" s="128">
        <v>1</v>
      </c>
      <c r="AE529" s="185">
        <f>+AG529</f>
        <v>1</v>
      </c>
      <c r="AF529" s="426">
        <v>1</v>
      </c>
      <c r="AG529" s="274">
        <v>1</v>
      </c>
      <c r="AH529" s="274">
        <v>0</v>
      </c>
      <c r="AI529" s="678">
        <v>0</v>
      </c>
      <c r="AJ529" s="490" t="s">
        <v>1226</v>
      </c>
      <c r="AK529" s="302"/>
      <c r="AL529" s="443">
        <v>0</v>
      </c>
      <c r="AM529" s="444" t="s">
        <v>1226</v>
      </c>
      <c r="AN529" s="236">
        <v>0</v>
      </c>
      <c r="AO529" s="249" t="s">
        <v>1226</v>
      </c>
      <c r="AP529" s="443">
        <v>0</v>
      </c>
      <c r="AQ529" s="444" t="s">
        <v>1226</v>
      </c>
      <c r="AR529" s="164">
        <f t="shared" si="218"/>
        <v>0</v>
      </c>
      <c r="AS529" s="166" t="s">
        <v>1226</v>
      </c>
      <c r="AT529" s="341">
        <v>0</v>
      </c>
      <c r="AU529" s="227">
        <v>0</v>
      </c>
      <c r="AV529" s="226">
        <v>0</v>
      </c>
      <c r="AW529" s="227">
        <v>0</v>
      </c>
      <c r="AX529" s="392">
        <v>0</v>
      </c>
      <c r="AY529" s="166" t="s">
        <v>1226</v>
      </c>
      <c r="AZ529" s="392">
        <v>0</v>
      </c>
      <c r="BA529" s="166" t="s">
        <v>1226</v>
      </c>
      <c r="BB529" s="164">
        <v>0</v>
      </c>
      <c r="BC529" s="166" t="s">
        <v>1226</v>
      </c>
      <c r="BD529" s="164">
        <v>0</v>
      </c>
      <c r="BE529" s="239" t="s">
        <v>1226</v>
      </c>
      <c r="BF529" s="164">
        <v>0</v>
      </c>
      <c r="BG529" s="164" t="s">
        <v>1226</v>
      </c>
      <c r="BH529" s="392">
        <v>0</v>
      </c>
      <c r="BI529" s="166" t="s">
        <v>1226</v>
      </c>
      <c r="BJ529" s="164">
        <v>0</v>
      </c>
      <c r="BK529" s="166" t="s">
        <v>1226</v>
      </c>
      <c r="BL529" s="392">
        <v>0</v>
      </c>
      <c r="BM529" s="166" t="s">
        <v>1226</v>
      </c>
      <c r="BN529" s="392">
        <v>0</v>
      </c>
      <c r="BO529" s="166" t="s">
        <v>1226</v>
      </c>
      <c r="BP529" s="249"/>
      <c r="BQ529" s="239"/>
      <c r="BR529" s="249"/>
      <c r="BS529" s="249"/>
      <c r="BT529" s="262"/>
      <c r="BU529" s="245"/>
      <c r="BV529" s="246"/>
      <c r="BW529" s="245"/>
      <c r="BX529" s="245"/>
      <c r="BY529" s="245"/>
      <c r="BZ529" s="246"/>
      <c r="CA529" s="245"/>
      <c r="CB529" s="246"/>
      <c r="CC529" s="245"/>
      <c r="CD529" s="246"/>
      <c r="CE529" s="245"/>
      <c r="CF529" s="246"/>
      <c r="CG529" s="245"/>
      <c r="CH529" s="246"/>
      <c r="CI529" s="233" t="s">
        <v>774</v>
      </c>
    </row>
    <row r="530" spans="1:91" ht="16.5">
      <c r="A530" t="s">
        <v>2626</v>
      </c>
      <c r="B530" s="213">
        <v>0</v>
      </c>
      <c r="D530" s="219" t="s">
        <v>243</v>
      </c>
      <c r="E530" t="s">
        <v>871</v>
      </c>
      <c r="F530"/>
      <c r="G530" s="219" t="s">
        <v>834</v>
      </c>
      <c r="H530" s="390" t="s">
        <v>2667</v>
      </c>
      <c r="I530" s="223">
        <v>2</v>
      </c>
      <c r="J530" s="224">
        <v>1</v>
      </c>
      <c r="K530" s="341">
        <v>0</v>
      </c>
      <c r="L530" s="227">
        <v>0</v>
      </c>
      <c r="M530" s="392">
        <v>0</v>
      </c>
      <c r="N530" s="166" t="s">
        <v>1226</v>
      </c>
      <c r="O530" s="341">
        <v>0</v>
      </c>
      <c r="P530" s="326">
        <v>0</v>
      </c>
      <c r="Q530" s="274">
        <v>1</v>
      </c>
      <c r="R530" s="245">
        <v>0</v>
      </c>
      <c r="S530" s="181">
        <v>0</v>
      </c>
      <c r="T530" s="426" t="s">
        <v>1226</v>
      </c>
      <c r="U530" s="185">
        <v>0</v>
      </c>
      <c r="V530" s="185" t="s">
        <v>1226</v>
      </c>
      <c r="W530" s="678">
        <v>0</v>
      </c>
      <c r="X530" s="490" t="s">
        <v>1226</v>
      </c>
      <c r="Y530" s="185">
        <v>0</v>
      </c>
      <c r="Z530" s="185" t="s">
        <v>1226</v>
      </c>
      <c r="AA530" s="799">
        <v>0</v>
      </c>
      <c r="AB530" s="400">
        <v>0</v>
      </c>
      <c r="AC530" s="10">
        <v>0</v>
      </c>
      <c r="AD530" s="128">
        <v>0</v>
      </c>
      <c r="AE530" s="252">
        <f>+AC530</f>
        <v>0</v>
      </c>
      <c r="AF530" s="423" t="s">
        <v>1226</v>
      </c>
      <c r="AG530" s="428">
        <v>0</v>
      </c>
      <c r="AH530" s="428">
        <v>0</v>
      </c>
      <c r="AI530" s="491">
        <f>+AE530</f>
        <v>0</v>
      </c>
      <c r="AJ530" s="492" t="s">
        <v>1226</v>
      </c>
      <c r="AK530" s="302"/>
      <c r="AL530" s="466">
        <v>0</v>
      </c>
      <c r="AM530" s="438">
        <v>0</v>
      </c>
      <c r="AN530" s="981">
        <v>0</v>
      </c>
      <c r="AO530" s="382" t="s">
        <v>1226</v>
      </c>
      <c r="AP530" s="466">
        <v>0</v>
      </c>
      <c r="AQ530" s="438">
        <v>0</v>
      </c>
      <c r="AR530" s="164">
        <f t="shared" si="218"/>
        <v>0</v>
      </c>
      <c r="AS530" s="166" t="s">
        <v>1226</v>
      </c>
      <c r="AT530" s="341">
        <v>0</v>
      </c>
      <c r="AU530" s="227">
        <v>1</v>
      </c>
      <c r="AV530" s="226">
        <v>0</v>
      </c>
      <c r="AW530" s="227">
        <v>1</v>
      </c>
      <c r="AX530" s="392"/>
      <c r="AY530" s="166"/>
      <c r="AZ530" s="392"/>
      <c r="BA530" s="166"/>
      <c r="BB530" s="164"/>
      <c r="BC530" s="166"/>
      <c r="BD530" s="164"/>
      <c r="BE530" s="239"/>
      <c r="BF530" s="164"/>
      <c r="BG530" s="164"/>
      <c r="BH530" s="392"/>
      <c r="BI530" s="166"/>
      <c r="BJ530" s="164"/>
      <c r="BK530" s="166"/>
      <c r="BL530" s="392"/>
      <c r="BM530" s="166"/>
      <c r="BN530" s="392"/>
      <c r="BO530" s="166"/>
      <c r="BP530" s="249"/>
      <c r="BQ530" s="239"/>
      <c r="BR530" s="249"/>
      <c r="BS530" s="249"/>
      <c r="BT530" s="262"/>
      <c r="BU530" s="245"/>
      <c r="BV530" s="246"/>
      <c r="BW530" s="245"/>
      <c r="BX530" s="245"/>
      <c r="BY530" s="245"/>
      <c r="BZ530" s="246"/>
      <c r="CA530" s="245"/>
      <c r="CB530" s="246"/>
      <c r="CC530" s="245"/>
      <c r="CD530" s="246"/>
      <c r="CE530" s="245"/>
      <c r="CF530" s="246"/>
      <c r="CG530" s="245"/>
      <c r="CH530" s="246"/>
      <c r="CI530" s="233"/>
    </row>
    <row r="531" spans="1:91" ht="16.5">
      <c r="A531" t="s">
        <v>2626</v>
      </c>
      <c r="B531" s="213">
        <v>0</v>
      </c>
      <c r="D531" s="71" t="s">
        <v>243</v>
      </c>
      <c r="E531" s="213" t="s">
        <v>821</v>
      </c>
      <c r="G531" s="219" t="s">
        <v>834</v>
      </c>
      <c r="H531" s="390" t="s">
        <v>244</v>
      </c>
      <c r="I531" s="223">
        <v>0</v>
      </c>
      <c r="J531" s="224">
        <v>0</v>
      </c>
      <c r="K531" s="341">
        <v>0</v>
      </c>
      <c r="L531" s="227">
        <v>0</v>
      </c>
      <c r="M531" s="392">
        <v>0</v>
      </c>
      <c r="N531" s="166" t="s">
        <v>1226</v>
      </c>
      <c r="O531" s="341">
        <v>0</v>
      </c>
      <c r="P531" s="326">
        <v>0</v>
      </c>
      <c r="Q531" s="226">
        <v>0</v>
      </c>
      <c r="R531" s="226">
        <v>0</v>
      </c>
      <c r="S531" s="392">
        <v>0</v>
      </c>
      <c r="T531" s="166" t="s">
        <v>1226</v>
      </c>
      <c r="U531" s="226">
        <v>0</v>
      </c>
      <c r="V531" s="325">
        <v>0</v>
      </c>
      <c r="W531" s="462">
        <v>0</v>
      </c>
      <c r="X531" s="438">
        <v>2</v>
      </c>
      <c r="Y531" s="10">
        <v>0</v>
      </c>
      <c r="Z531" s="10">
        <v>2</v>
      </c>
      <c r="AA531" s="978"/>
      <c r="AB531" s="979"/>
      <c r="AC531" s="153">
        <v>0</v>
      </c>
      <c r="AD531" s="4">
        <v>0</v>
      </c>
      <c r="AE531" s="274">
        <v>0</v>
      </c>
      <c r="AF531" s="279">
        <v>0</v>
      </c>
      <c r="AG531" s="274">
        <v>0</v>
      </c>
      <c r="AH531" s="52">
        <v>0</v>
      </c>
      <c r="AI531" s="453">
        <v>0</v>
      </c>
      <c r="AJ531" s="791">
        <v>0</v>
      </c>
      <c r="AK531" s="360"/>
      <c r="AL531" s="466">
        <v>0</v>
      </c>
      <c r="AM531" s="438">
        <v>0</v>
      </c>
      <c r="AN531" s="981">
        <v>0</v>
      </c>
      <c r="AO531" s="382" t="s">
        <v>1226</v>
      </c>
      <c r="AP531" s="466">
        <v>0</v>
      </c>
      <c r="AQ531" s="438">
        <v>0</v>
      </c>
      <c r="AR531" s="164">
        <f t="shared" si="218"/>
        <v>0</v>
      </c>
      <c r="AS531" s="166" t="s">
        <v>1226</v>
      </c>
      <c r="AT531" s="341">
        <v>0</v>
      </c>
      <c r="AU531" s="227">
        <v>0</v>
      </c>
      <c r="AV531" s="226">
        <v>0</v>
      </c>
      <c r="AW531" s="227">
        <v>0</v>
      </c>
      <c r="AX531" s="392">
        <v>0</v>
      </c>
      <c r="AY531" s="166" t="s">
        <v>1226</v>
      </c>
      <c r="AZ531" s="392">
        <v>0</v>
      </c>
      <c r="BA531" s="166" t="s">
        <v>1226</v>
      </c>
      <c r="BB531" s="164">
        <v>0</v>
      </c>
      <c r="BC531" s="166" t="s">
        <v>1226</v>
      </c>
      <c r="BD531" s="164">
        <v>0</v>
      </c>
      <c r="BE531" s="239" t="s">
        <v>1226</v>
      </c>
      <c r="BF531" s="226">
        <v>0</v>
      </c>
      <c r="BG531" s="226">
        <v>0</v>
      </c>
      <c r="BH531" s="392">
        <v>0</v>
      </c>
      <c r="BI531" s="166" t="s">
        <v>1226</v>
      </c>
      <c r="BJ531" s="226">
        <v>0</v>
      </c>
      <c r="BK531" s="227">
        <v>0</v>
      </c>
      <c r="BL531" s="392">
        <v>0</v>
      </c>
      <c r="BM531" s="166" t="s">
        <v>1226</v>
      </c>
      <c r="BN531" s="392">
        <v>0</v>
      </c>
      <c r="BO531" s="166" t="s">
        <v>1226</v>
      </c>
      <c r="BP531" s="249"/>
      <c r="BQ531" s="239"/>
      <c r="BR531" s="249"/>
      <c r="BS531" s="249"/>
      <c r="BT531" s="244"/>
      <c r="BU531" s="245"/>
      <c r="BV531" s="246"/>
      <c r="BW531" s="245"/>
      <c r="BX531" s="245"/>
      <c r="BY531" s="245"/>
      <c r="BZ531" s="246"/>
      <c r="CA531" s="245"/>
      <c r="CB531" s="246"/>
      <c r="CC531" s="245"/>
      <c r="CD531" s="246"/>
      <c r="CE531" s="245"/>
      <c r="CF531" s="246"/>
      <c r="CG531" s="245"/>
      <c r="CH531" s="246"/>
      <c r="CI531" s="357" t="s">
        <v>555</v>
      </c>
      <c r="CJ531" s="345" t="s">
        <v>597</v>
      </c>
      <c r="CK531" s="345"/>
    </row>
    <row r="532" spans="1:91" ht="16.5">
      <c r="A532" t="s">
        <v>2626</v>
      </c>
      <c r="B532" s="213">
        <v>0</v>
      </c>
      <c r="D532" s="219" t="s">
        <v>243</v>
      </c>
      <c r="E532" s="213" t="s">
        <v>821</v>
      </c>
      <c r="G532" s="219" t="s">
        <v>834</v>
      </c>
      <c r="H532" s="390" t="s">
        <v>245</v>
      </c>
      <c r="I532" s="223">
        <v>0</v>
      </c>
      <c r="J532" s="224">
        <v>0</v>
      </c>
      <c r="K532" s="341">
        <v>0</v>
      </c>
      <c r="L532" s="227">
        <v>0</v>
      </c>
      <c r="M532" s="392">
        <v>0</v>
      </c>
      <c r="N532" s="166" t="s">
        <v>1226</v>
      </c>
      <c r="O532" s="341">
        <v>0</v>
      </c>
      <c r="P532" s="326">
        <v>0</v>
      </c>
      <c r="Q532" s="341">
        <v>0</v>
      </c>
      <c r="R532" s="227">
        <v>0</v>
      </c>
      <c r="S532" s="392">
        <v>0</v>
      </c>
      <c r="T532" s="166" t="s">
        <v>1226</v>
      </c>
      <c r="U532" s="226">
        <v>0</v>
      </c>
      <c r="V532" s="325">
        <v>0</v>
      </c>
      <c r="W532" s="462">
        <v>0</v>
      </c>
      <c r="X532" s="438">
        <v>1</v>
      </c>
      <c r="Y532" s="10">
        <v>0</v>
      </c>
      <c r="Z532" s="10">
        <v>1</v>
      </c>
      <c r="AA532" s="683">
        <v>0</v>
      </c>
      <c r="AB532" s="468" t="s">
        <v>1226</v>
      </c>
      <c r="AC532" s="226">
        <v>0</v>
      </c>
      <c r="AD532" s="4">
        <v>0</v>
      </c>
      <c r="AE532" s="274">
        <v>0</v>
      </c>
      <c r="AF532" s="279">
        <v>0</v>
      </c>
      <c r="AG532" s="278">
        <v>0</v>
      </c>
      <c r="AH532" s="52">
        <v>0</v>
      </c>
      <c r="AI532" s="453">
        <v>0</v>
      </c>
      <c r="AJ532" s="791">
        <v>0</v>
      </c>
      <c r="AK532" s="360"/>
      <c r="AL532" s="466">
        <v>0</v>
      </c>
      <c r="AM532" s="438">
        <v>0</v>
      </c>
      <c r="AN532" s="981">
        <v>0</v>
      </c>
      <c r="AO532" s="382" t="s">
        <v>1226</v>
      </c>
      <c r="AP532" s="466">
        <v>0</v>
      </c>
      <c r="AQ532" s="438">
        <v>0</v>
      </c>
      <c r="AR532" s="164">
        <f t="shared" si="218"/>
        <v>0</v>
      </c>
      <c r="AS532" s="166" t="s">
        <v>1226</v>
      </c>
      <c r="AT532" s="341">
        <v>0</v>
      </c>
      <c r="AU532" s="227">
        <v>0</v>
      </c>
      <c r="AV532" s="226">
        <v>0</v>
      </c>
      <c r="AW532" s="226">
        <v>0</v>
      </c>
      <c r="AX532" s="392">
        <v>0</v>
      </c>
      <c r="AY532" s="166" t="s">
        <v>1226</v>
      </c>
      <c r="AZ532" s="392">
        <f>+BB532</f>
        <v>0</v>
      </c>
      <c r="BA532" s="166" t="s">
        <v>1226</v>
      </c>
      <c r="BB532" s="164">
        <f>+BD532</f>
        <v>0</v>
      </c>
      <c r="BC532" s="164" t="s">
        <v>1226</v>
      </c>
      <c r="BD532" s="392">
        <f>+BF532</f>
        <v>0</v>
      </c>
      <c r="BE532" s="239" t="s">
        <v>1226</v>
      </c>
      <c r="BF532" s="226">
        <v>0</v>
      </c>
      <c r="BG532" s="226">
        <v>0</v>
      </c>
      <c r="BH532" s="392">
        <f>+BJ532</f>
        <v>0</v>
      </c>
      <c r="BI532" s="166" t="s">
        <v>1226</v>
      </c>
      <c r="BJ532" s="226">
        <v>0</v>
      </c>
      <c r="BK532" s="227">
        <v>0</v>
      </c>
      <c r="BL532" s="392">
        <f>+BN532</f>
        <v>0</v>
      </c>
      <c r="BM532" s="166" t="s">
        <v>1226</v>
      </c>
      <c r="BN532" s="164">
        <f>+BT532</f>
        <v>0</v>
      </c>
      <c r="BO532" s="166" t="s">
        <v>1226</v>
      </c>
      <c r="BP532" s="249"/>
      <c r="BQ532" s="239"/>
      <c r="BR532" s="249"/>
      <c r="BS532" s="249"/>
      <c r="BT532" s="347"/>
      <c r="BU532" s="245"/>
      <c r="BV532" s="245"/>
      <c r="BW532" s="245"/>
      <c r="BX532" s="245"/>
      <c r="BY532" s="245"/>
      <c r="BZ532" s="245"/>
      <c r="CA532" s="245"/>
      <c r="CB532" s="246"/>
      <c r="CC532" s="245"/>
      <c r="CD532" s="245"/>
      <c r="CE532" s="245"/>
      <c r="CF532" s="245"/>
      <c r="CG532" s="245"/>
      <c r="CH532" s="245"/>
      <c r="CI532" s="357" t="s">
        <v>555</v>
      </c>
      <c r="CJ532" s="345" t="s">
        <v>597</v>
      </c>
      <c r="CK532" s="345"/>
    </row>
    <row r="533" spans="1:91" ht="16.5">
      <c r="A533" t="s">
        <v>2627</v>
      </c>
      <c r="B533" s="213">
        <v>0</v>
      </c>
      <c r="D533" s="71" t="s">
        <v>893</v>
      </c>
      <c r="E533" s="213" t="s">
        <v>821</v>
      </c>
      <c r="G533" s="213" t="s">
        <v>893</v>
      </c>
      <c r="H533" s="390" t="s">
        <v>2666</v>
      </c>
      <c r="I533" s="223">
        <v>0</v>
      </c>
      <c r="J533" s="224">
        <v>0</v>
      </c>
      <c r="K533" s="20">
        <f>+I533</f>
        <v>0</v>
      </c>
      <c r="L533" s="166" t="s">
        <v>1226</v>
      </c>
      <c r="M533" s="392">
        <f t="shared" ref="M533:M546" si="219">+K533</f>
        <v>0</v>
      </c>
      <c r="N533" s="166" t="s">
        <v>1226</v>
      </c>
      <c r="O533" s="679">
        <v>0</v>
      </c>
      <c r="P533" s="410">
        <v>0</v>
      </c>
      <c r="Q533" s="223">
        <v>0</v>
      </c>
      <c r="R533" s="223">
        <v>0</v>
      </c>
      <c r="S533" s="392">
        <f>+Q533</f>
        <v>0</v>
      </c>
      <c r="T533" s="166" t="s">
        <v>1226</v>
      </c>
      <c r="U533" s="223">
        <v>0</v>
      </c>
      <c r="V533" s="223">
        <v>0</v>
      </c>
      <c r="W533" s="437">
        <v>0</v>
      </c>
      <c r="X533" s="460">
        <v>0</v>
      </c>
      <c r="Y533" s="328">
        <v>0</v>
      </c>
      <c r="Z533" s="328">
        <v>0</v>
      </c>
      <c r="AA533" s="678">
        <v>0</v>
      </c>
      <c r="AB533" s="490" t="s">
        <v>1226</v>
      </c>
      <c r="AC533" s="330" t="s">
        <v>936</v>
      </c>
      <c r="AD533" s="331"/>
      <c r="AE533" s="330" t="s">
        <v>936</v>
      </c>
      <c r="AF533" s="331"/>
      <c r="AG533" s="330" t="s">
        <v>936</v>
      </c>
      <c r="AH533" s="330"/>
      <c r="AI533" s="678">
        <v>0</v>
      </c>
      <c r="AJ533" s="490" t="s">
        <v>1226</v>
      </c>
      <c r="AK533" s="482"/>
      <c r="AL533" s="478" t="s">
        <v>936</v>
      </c>
      <c r="AM533" s="479"/>
      <c r="AN533" s="330" t="s">
        <v>936</v>
      </c>
      <c r="AO533" s="330"/>
      <c r="AP533" s="478" t="s">
        <v>936</v>
      </c>
      <c r="AQ533" s="479"/>
      <c r="AR533" s="330" t="s">
        <v>936</v>
      </c>
      <c r="AS533" s="331"/>
      <c r="AT533" s="938" t="s">
        <v>936</v>
      </c>
      <c r="AU533" s="340"/>
      <c r="AV533" s="330" t="s">
        <v>936</v>
      </c>
      <c r="AW533" s="340"/>
      <c r="AX533" s="970"/>
      <c r="AY533" s="340"/>
      <c r="AZ533" s="970"/>
      <c r="BA533" s="340"/>
      <c r="BB533" s="573"/>
      <c r="BC533" s="340"/>
      <c r="BD533" s="573"/>
      <c r="BE533" s="340"/>
      <c r="BF533" s="573"/>
      <c r="BG533" s="573"/>
      <c r="BH533" s="970"/>
      <c r="BI533" s="340"/>
      <c r="BJ533" s="573"/>
      <c r="BK533" s="340"/>
      <c r="BL533" s="970"/>
      <c r="BM533" s="340"/>
      <c r="BN533" s="970"/>
      <c r="BO533" s="340"/>
      <c r="BP533" s="573"/>
      <c r="BQ533" s="340"/>
      <c r="BR533" s="573"/>
      <c r="BS533" s="573"/>
      <c r="BT533" s="337"/>
      <c r="BU533" s="338"/>
      <c r="BV533" s="339"/>
      <c r="BW533" s="338"/>
      <c r="BX533" s="338"/>
      <c r="BY533" s="338"/>
      <c r="BZ533" s="339"/>
      <c r="CA533" s="338"/>
      <c r="CB533" s="339"/>
      <c r="CC533" s="338"/>
      <c r="CD533" s="339"/>
      <c r="CE533" s="338"/>
      <c r="CF533" s="339"/>
      <c r="CG533" s="338"/>
      <c r="CH533" s="339"/>
      <c r="CI533" s="233" t="s">
        <v>861</v>
      </c>
      <c r="CJ533" s="256"/>
    </row>
    <row r="534" spans="1:91" ht="16.5">
      <c r="A534" t="s">
        <v>2627</v>
      </c>
      <c r="B534" s="213">
        <v>0</v>
      </c>
      <c r="D534" s="219" t="s">
        <v>853</v>
      </c>
      <c r="E534" s="213" t="s">
        <v>821</v>
      </c>
      <c r="G534" s="213" t="s">
        <v>867</v>
      </c>
      <c r="H534" s="390" t="s">
        <v>2328</v>
      </c>
      <c r="I534" s="223">
        <v>0</v>
      </c>
      <c r="J534" s="224">
        <v>0</v>
      </c>
      <c r="K534" s="222">
        <v>0</v>
      </c>
      <c r="L534" s="224">
        <v>0</v>
      </c>
      <c r="M534" s="392">
        <f t="shared" si="219"/>
        <v>0</v>
      </c>
      <c r="N534" s="166" t="s">
        <v>1226</v>
      </c>
      <c r="O534" s="392">
        <f t="shared" ref="O534:O546" si="220">+M534</f>
        <v>0</v>
      </c>
      <c r="P534" s="166" t="s">
        <v>1226</v>
      </c>
      <c r="Q534" s="164">
        <f t="shared" ref="Q534:Q543" si="221">+O534</f>
        <v>0</v>
      </c>
      <c r="R534" s="164" t="s">
        <v>1226</v>
      </c>
      <c r="S534" s="392">
        <f>+Q534</f>
        <v>0</v>
      </c>
      <c r="T534" s="166" t="s">
        <v>1226</v>
      </c>
      <c r="U534" s="223">
        <v>0</v>
      </c>
      <c r="V534" s="223">
        <v>0</v>
      </c>
      <c r="W534" s="437">
        <v>0</v>
      </c>
      <c r="X534" s="460">
        <v>0</v>
      </c>
      <c r="Y534" s="328">
        <v>3</v>
      </c>
      <c r="Z534" s="328">
        <v>0</v>
      </c>
      <c r="AA534" s="678">
        <v>0</v>
      </c>
      <c r="AB534" s="490" t="s">
        <v>1226</v>
      </c>
      <c r="AC534" s="274">
        <v>0</v>
      </c>
      <c r="AD534" s="429">
        <v>0</v>
      </c>
      <c r="AE534" s="428">
        <v>0</v>
      </c>
      <c r="AF534" s="429">
        <v>1</v>
      </c>
      <c r="AG534" s="428">
        <v>0</v>
      </c>
      <c r="AH534" s="428">
        <v>1</v>
      </c>
      <c r="AI534" s="933" t="s">
        <v>1226</v>
      </c>
      <c r="AJ534" s="832">
        <f>+AM534</f>
        <v>3</v>
      </c>
      <c r="AK534" s="482"/>
      <c r="AL534" s="477">
        <v>0</v>
      </c>
      <c r="AM534" s="460">
        <v>3</v>
      </c>
      <c r="AN534" s="328">
        <v>0</v>
      </c>
      <c r="AO534" s="328">
        <v>2</v>
      </c>
      <c r="AP534" s="477">
        <v>1</v>
      </c>
      <c r="AQ534" s="460">
        <v>0</v>
      </c>
      <c r="AR534" s="236">
        <v>0</v>
      </c>
      <c r="AS534" s="239" t="s">
        <v>1226</v>
      </c>
      <c r="AT534" s="963">
        <v>0</v>
      </c>
      <c r="AU534" s="336">
        <v>0</v>
      </c>
      <c r="AV534" s="335">
        <v>0</v>
      </c>
      <c r="AW534" s="336">
        <v>0</v>
      </c>
      <c r="AX534" s="963">
        <v>0</v>
      </c>
      <c r="AY534" s="336">
        <v>0</v>
      </c>
      <c r="AZ534" s="963">
        <v>0</v>
      </c>
      <c r="BA534" s="336">
        <v>0</v>
      </c>
      <c r="BB534" s="236">
        <f t="shared" ref="BB534:BB543" si="222">+AZ534</f>
        <v>0</v>
      </c>
      <c r="BC534" s="239" t="s">
        <v>1226</v>
      </c>
      <c r="BD534" s="335">
        <v>0</v>
      </c>
      <c r="BE534" s="336">
        <v>2</v>
      </c>
      <c r="BF534" s="335">
        <v>0</v>
      </c>
      <c r="BG534" s="335">
        <v>2</v>
      </c>
      <c r="BH534" s="367" t="s">
        <v>1226</v>
      </c>
      <c r="BI534" s="317">
        <f>+BK534</f>
        <v>1</v>
      </c>
      <c r="BJ534" s="366" t="s">
        <v>1226</v>
      </c>
      <c r="BK534" s="317">
        <f>+BM534</f>
        <v>1</v>
      </c>
      <c r="BL534" s="367" t="s">
        <v>1226</v>
      </c>
      <c r="BM534" s="317">
        <f>+BO534</f>
        <v>1</v>
      </c>
      <c r="BN534" s="963">
        <v>0</v>
      </c>
      <c r="BO534" s="336">
        <v>1</v>
      </c>
      <c r="BP534" s="335"/>
      <c r="BQ534" s="336"/>
      <c r="BR534" s="335"/>
      <c r="BS534" s="335"/>
      <c r="BT534" s="337"/>
      <c r="BU534" s="338"/>
      <c r="BV534" s="339"/>
      <c r="BW534" s="338"/>
      <c r="BX534" s="338"/>
      <c r="BY534" s="338"/>
      <c r="BZ534" s="339"/>
      <c r="CA534" s="338"/>
      <c r="CB534" s="339"/>
      <c r="CC534" s="338"/>
      <c r="CD534" s="339"/>
      <c r="CE534" s="338"/>
      <c r="CF534" s="339"/>
      <c r="CG534" s="338"/>
      <c r="CH534" s="339"/>
      <c r="CI534" s="233" t="s">
        <v>501</v>
      </c>
      <c r="CJ534" s="256"/>
    </row>
    <row r="535" spans="1:91" ht="16.5">
      <c r="A535" t="s">
        <v>2627</v>
      </c>
      <c r="B535" s="213">
        <v>0</v>
      </c>
      <c r="D535" s="71" t="s">
        <v>853</v>
      </c>
      <c r="E535" s="213" t="s">
        <v>821</v>
      </c>
      <c r="G535" s="213" t="s">
        <v>867</v>
      </c>
      <c r="H535" s="390" t="s">
        <v>2327</v>
      </c>
      <c r="I535" s="223">
        <v>0</v>
      </c>
      <c r="J535" s="224">
        <v>0</v>
      </c>
      <c r="K535" s="222">
        <v>0</v>
      </c>
      <c r="L535" s="224">
        <v>0</v>
      </c>
      <c r="M535" s="392">
        <f t="shared" si="219"/>
        <v>0</v>
      </c>
      <c r="N535" s="166" t="s">
        <v>1226</v>
      </c>
      <c r="O535" s="392">
        <f t="shared" si="220"/>
        <v>0</v>
      </c>
      <c r="P535" s="166" t="s">
        <v>1226</v>
      </c>
      <c r="Q535" s="164">
        <f t="shared" si="221"/>
        <v>0</v>
      </c>
      <c r="R535" s="164" t="s">
        <v>1226</v>
      </c>
      <c r="S535" s="392">
        <f>+Q535</f>
        <v>0</v>
      </c>
      <c r="T535" s="166" t="s">
        <v>1226</v>
      </c>
      <c r="U535" s="223">
        <v>0</v>
      </c>
      <c r="V535" s="223">
        <v>0</v>
      </c>
      <c r="W535" s="437">
        <v>0</v>
      </c>
      <c r="X535" s="460">
        <v>0</v>
      </c>
      <c r="Y535" s="328">
        <v>0</v>
      </c>
      <c r="Z535" s="328">
        <v>0</v>
      </c>
      <c r="AA535" s="678">
        <v>0</v>
      </c>
      <c r="AB535" s="490" t="s">
        <v>1226</v>
      </c>
      <c r="AC535" s="274">
        <v>0</v>
      </c>
      <c r="AD535" s="429">
        <v>0</v>
      </c>
      <c r="AE535" s="428">
        <v>0</v>
      </c>
      <c r="AF535" s="429">
        <v>0</v>
      </c>
      <c r="AG535" s="428">
        <v>0</v>
      </c>
      <c r="AH535" s="428">
        <v>0</v>
      </c>
      <c r="AI535" s="678">
        <f>+AL535</f>
        <v>1</v>
      </c>
      <c r="AJ535" s="490" t="s">
        <v>1226</v>
      </c>
      <c r="AK535" s="482"/>
      <c r="AL535" s="477">
        <v>1</v>
      </c>
      <c r="AM535" s="460">
        <v>0</v>
      </c>
      <c r="AN535" s="328">
        <v>1</v>
      </c>
      <c r="AO535" s="328">
        <v>2</v>
      </c>
      <c r="AP535" s="477">
        <v>1</v>
      </c>
      <c r="AQ535" s="460">
        <v>0</v>
      </c>
      <c r="AR535" s="236">
        <v>0</v>
      </c>
      <c r="AS535" s="239" t="s">
        <v>1226</v>
      </c>
      <c r="AT535" s="963">
        <v>0</v>
      </c>
      <c r="AU535" s="336">
        <v>0</v>
      </c>
      <c r="AV535" s="335">
        <v>0</v>
      </c>
      <c r="AW535" s="336">
        <v>0</v>
      </c>
      <c r="AX535" s="963">
        <v>0</v>
      </c>
      <c r="AY535" s="336">
        <v>0</v>
      </c>
      <c r="AZ535" s="963">
        <v>0</v>
      </c>
      <c r="BA535" s="336">
        <v>0</v>
      </c>
      <c r="BB535" s="236">
        <f t="shared" si="222"/>
        <v>0</v>
      </c>
      <c r="BC535" s="239" t="s">
        <v>1226</v>
      </c>
      <c r="BD535" s="335">
        <v>0</v>
      </c>
      <c r="BE535" s="336">
        <v>0</v>
      </c>
      <c r="BF535" s="335">
        <v>0</v>
      </c>
      <c r="BG535" s="335">
        <v>0</v>
      </c>
      <c r="BH535" s="238">
        <f t="shared" ref="BH535:BH545" si="223">+BF535</f>
        <v>0</v>
      </c>
      <c r="BI535" s="239" t="s">
        <v>1226</v>
      </c>
      <c r="BJ535" s="236">
        <f>+BH535</f>
        <v>0</v>
      </c>
      <c r="BK535" s="239" t="s">
        <v>1226</v>
      </c>
      <c r="BL535" s="238">
        <f t="shared" ref="BL535:BL545" si="224">+BJ535</f>
        <v>0</v>
      </c>
      <c r="BM535" s="239" t="s">
        <v>1226</v>
      </c>
      <c r="BN535" s="963">
        <v>0</v>
      </c>
      <c r="BO535" s="336">
        <v>0</v>
      </c>
      <c r="BP535" s="335"/>
      <c r="BQ535" s="336"/>
      <c r="BR535" s="335"/>
      <c r="BS535" s="335"/>
      <c r="BT535" s="337"/>
      <c r="BU535" s="338"/>
      <c r="BV535" s="339"/>
      <c r="BW535" s="338"/>
      <c r="BX535" s="338"/>
      <c r="BY535" s="338"/>
      <c r="BZ535" s="339"/>
      <c r="CA535" s="338"/>
      <c r="CB535" s="339"/>
      <c r="CC535" s="338"/>
      <c r="CD535" s="339"/>
      <c r="CE535" s="338"/>
      <c r="CF535" s="339"/>
      <c r="CG535" s="338"/>
      <c r="CH535" s="339"/>
      <c r="CI535" s="233" t="s">
        <v>501</v>
      </c>
      <c r="CJ535" s="256"/>
    </row>
    <row r="536" spans="1:91" ht="16.5">
      <c r="A536" t="s">
        <v>2627</v>
      </c>
      <c r="B536" s="213">
        <v>0</v>
      </c>
      <c r="D536" s="219" t="s">
        <v>854</v>
      </c>
      <c r="E536" s="213" t="s">
        <v>821</v>
      </c>
      <c r="G536" s="213" t="s">
        <v>867</v>
      </c>
      <c r="H536" s="390" t="s">
        <v>1010</v>
      </c>
      <c r="I536" s="223">
        <v>0</v>
      </c>
      <c r="J536" s="224">
        <v>0</v>
      </c>
      <c r="K536" s="222">
        <v>0</v>
      </c>
      <c r="L536" s="224">
        <v>0</v>
      </c>
      <c r="M536" s="392">
        <f t="shared" si="219"/>
        <v>0</v>
      </c>
      <c r="N536" s="166" t="s">
        <v>1226</v>
      </c>
      <c r="O536" s="392">
        <f t="shared" si="220"/>
        <v>0</v>
      </c>
      <c r="P536" s="166" t="s">
        <v>1226</v>
      </c>
      <c r="Q536" s="164">
        <f t="shared" si="221"/>
        <v>0</v>
      </c>
      <c r="R536" s="164" t="s">
        <v>1226</v>
      </c>
      <c r="S536" s="392">
        <f>+Q536</f>
        <v>0</v>
      </c>
      <c r="T536" s="166" t="s">
        <v>1226</v>
      </c>
      <c r="U536" s="223">
        <v>0</v>
      </c>
      <c r="V536" s="223">
        <v>0</v>
      </c>
      <c r="W536" s="437">
        <v>0</v>
      </c>
      <c r="X536" s="460">
        <v>0</v>
      </c>
      <c r="Y536" s="328">
        <v>1</v>
      </c>
      <c r="Z536" s="328">
        <v>0</v>
      </c>
      <c r="AA536" s="678">
        <v>0</v>
      </c>
      <c r="AB536" s="490" t="s">
        <v>1226</v>
      </c>
      <c r="AC536" s="428">
        <v>0</v>
      </c>
      <c r="AD536" s="429">
        <v>0</v>
      </c>
      <c r="AE536" s="428">
        <v>0</v>
      </c>
      <c r="AF536" s="429">
        <v>0</v>
      </c>
      <c r="AG536" s="428">
        <v>0</v>
      </c>
      <c r="AH536" s="428">
        <v>0</v>
      </c>
      <c r="AI536" s="678">
        <f>+AL536</f>
        <v>1</v>
      </c>
      <c r="AJ536" s="490" t="s">
        <v>1226</v>
      </c>
      <c r="AK536" s="482"/>
      <c r="AL536" s="477">
        <v>1</v>
      </c>
      <c r="AM536" s="460">
        <v>0</v>
      </c>
      <c r="AN536" s="328">
        <v>0</v>
      </c>
      <c r="AO536" s="328">
        <v>0</v>
      </c>
      <c r="AP536" s="477">
        <v>0</v>
      </c>
      <c r="AQ536" s="460">
        <v>0</v>
      </c>
      <c r="AR536" s="236">
        <v>0</v>
      </c>
      <c r="AS536" s="239" t="s">
        <v>1226</v>
      </c>
      <c r="AT536" s="963">
        <v>0</v>
      </c>
      <c r="AU536" s="336">
        <v>0</v>
      </c>
      <c r="AV536" s="335">
        <v>0</v>
      </c>
      <c r="AW536" s="336">
        <v>0</v>
      </c>
      <c r="AX536" s="963">
        <v>0</v>
      </c>
      <c r="AY536" s="336">
        <v>0</v>
      </c>
      <c r="AZ536" s="963">
        <v>0</v>
      </c>
      <c r="BA536" s="336">
        <v>0</v>
      </c>
      <c r="BB536" s="236">
        <f t="shared" si="222"/>
        <v>0</v>
      </c>
      <c r="BC536" s="239" t="s">
        <v>1226</v>
      </c>
      <c r="BD536" s="335">
        <v>0</v>
      </c>
      <c r="BE536" s="336">
        <v>0</v>
      </c>
      <c r="BF536" s="335">
        <v>0</v>
      </c>
      <c r="BG536" s="335">
        <v>0</v>
      </c>
      <c r="BH536" s="238">
        <f t="shared" si="223"/>
        <v>0</v>
      </c>
      <c r="BI536" s="239" t="s">
        <v>1226</v>
      </c>
      <c r="BJ536" s="236">
        <f>+BH536</f>
        <v>0</v>
      </c>
      <c r="BK536" s="239" t="s">
        <v>1226</v>
      </c>
      <c r="BL536" s="238">
        <f t="shared" si="224"/>
        <v>0</v>
      </c>
      <c r="BM536" s="239" t="s">
        <v>1226</v>
      </c>
      <c r="BN536" s="963">
        <v>0</v>
      </c>
      <c r="BO536" s="336">
        <v>0</v>
      </c>
      <c r="BP536" s="335"/>
      <c r="BQ536" s="336"/>
      <c r="BR536" s="335"/>
      <c r="BS536" s="335"/>
      <c r="BT536" s="337"/>
      <c r="BU536" s="338"/>
      <c r="BV536" s="339"/>
      <c r="BW536" s="338"/>
      <c r="BX536" s="338"/>
      <c r="BY536" s="338"/>
      <c r="BZ536" s="339"/>
      <c r="CA536" s="338"/>
      <c r="CB536" s="339"/>
      <c r="CC536" s="338"/>
      <c r="CD536" s="339"/>
      <c r="CE536" s="338"/>
      <c r="CF536" s="339"/>
      <c r="CG536" s="338"/>
      <c r="CH536" s="339"/>
      <c r="CI536" s="233" t="s">
        <v>501</v>
      </c>
      <c r="CJ536" s="256"/>
    </row>
    <row r="537" spans="1:91" ht="16.5">
      <c r="A537" t="s">
        <v>2627</v>
      </c>
      <c r="B537" s="61" t="s">
        <v>1592</v>
      </c>
      <c r="D537" s="219" t="s">
        <v>854</v>
      </c>
      <c r="E537" s="213" t="s">
        <v>821</v>
      </c>
      <c r="G537" s="213" t="s">
        <v>867</v>
      </c>
      <c r="H537" s="390" t="s">
        <v>2329</v>
      </c>
      <c r="I537" s="223">
        <v>0</v>
      </c>
      <c r="J537" s="224">
        <v>0</v>
      </c>
      <c r="K537" s="222">
        <v>0</v>
      </c>
      <c r="L537" s="224">
        <v>0</v>
      </c>
      <c r="M537" s="392">
        <f t="shared" si="219"/>
        <v>0</v>
      </c>
      <c r="N537" s="166" t="s">
        <v>1226</v>
      </c>
      <c r="O537" s="392">
        <f t="shared" si="220"/>
        <v>0</v>
      </c>
      <c r="P537" s="166" t="s">
        <v>1226</v>
      </c>
      <c r="Q537" s="164">
        <f t="shared" si="221"/>
        <v>0</v>
      </c>
      <c r="R537" s="164" t="s">
        <v>1226</v>
      </c>
      <c r="S537" s="181">
        <f>+U537</f>
        <v>1</v>
      </c>
      <c r="T537" s="426" t="s">
        <v>1226</v>
      </c>
      <c r="U537" s="223">
        <v>1</v>
      </c>
      <c r="V537" s="223">
        <v>0</v>
      </c>
      <c r="W537" s="437">
        <v>2</v>
      </c>
      <c r="X537" s="460">
        <v>0</v>
      </c>
      <c r="Y537" s="328">
        <v>2</v>
      </c>
      <c r="Z537" s="328">
        <v>0</v>
      </c>
      <c r="AA537" s="678">
        <v>1</v>
      </c>
      <c r="AB537" s="490" t="s">
        <v>1226</v>
      </c>
      <c r="AC537" s="428">
        <v>2</v>
      </c>
      <c r="AD537" s="429">
        <v>0</v>
      </c>
      <c r="AE537" s="428">
        <v>1</v>
      </c>
      <c r="AF537" s="429">
        <v>0</v>
      </c>
      <c r="AG537" s="428">
        <v>0</v>
      </c>
      <c r="AH537" s="428">
        <v>0</v>
      </c>
      <c r="AI537" s="678" t="s">
        <v>1226</v>
      </c>
      <c r="AJ537" s="490">
        <f>+AM537</f>
        <v>2</v>
      </c>
      <c r="AK537" s="482"/>
      <c r="AL537" s="477">
        <v>0</v>
      </c>
      <c r="AM537" s="460">
        <v>2</v>
      </c>
      <c r="AN537" s="236" t="s">
        <v>1226</v>
      </c>
      <c r="AO537" s="236">
        <v>1</v>
      </c>
      <c r="AP537" s="477">
        <v>1</v>
      </c>
      <c r="AQ537" s="460">
        <v>1</v>
      </c>
      <c r="AR537" s="236">
        <f>+AT537</f>
        <v>1</v>
      </c>
      <c r="AS537" s="239" t="s">
        <v>1226</v>
      </c>
      <c r="AT537" s="963">
        <v>1</v>
      </c>
      <c r="AU537" s="336">
        <v>0</v>
      </c>
      <c r="AV537" s="335">
        <v>0</v>
      </c>
      <c r="AW537" s="336">
        <v>0</v>
      </c>
      <c r="AX537" s="963">
        <v>0</v>
      </c>
      <c r="AY537" s="336">
        <v>0</v>
      </c>
      <c r="AZ537" s="963">
        <v>0</v>
      </c>
      <c r="BA537" s="336">
        <v>0</v>
      </c>
      <c r="BB537" s="236">
        <f t="shared" si="222"/>
        <v>0</v>
      </c>
      <c r="BC537" s="239" t="s">
        <v>1226</v>
      </c>
      <c r="BD537" s="335">
        <v>0</v>
      </c>
      <c r="BE537" s="336">
        <v>0</v>
      </c>
      <c r="BF537" s="335">
        <v>0</v>
      </c>
      <c r="BG537" s="335">
        <v>0</v>
      </c>
      <c r="BH537" s="238">
        <f t="shared" si="223"/>
        <v>0</v>
      </c>
      <c r="BI537" s="239" t="s">
        <v>1226</v>
      </c>
      <c r="BJ537" s="236">
        <f>+BH537</f>
        <v>0</v>
      </c>
      <c r="BK537" s="239" t="s">
        <v>1226</v>
      </c>
      <c r="BL537" s="238">
        <f t="shared" si="224"/>
        <v>0</v>
      </c>
      <c r="BM537" s="239" t="s">
        <v>1226</v>
      </c>
      <c r="BN537" s="963">
        <v>0</v>
      </c>
      <c r="BO537" s="336">
        <v>0</v>
      </c>
      <c r="BP537" s="335"/>
      <c r="BQ537" s="336"/>
      <c r="BR537" s="335"/>
      <c r="BS537" s="336"/>
      <c r="BT537" s="337"/>
      <c r="BU537" s="338"/>
      <c r="BV537" s="339"/>
      <c r="BW537" s="338"/>
      <c r="BX537" s="338"/>
      <c r="BY537" s="338"/>
      <c r="BZ537" s="339"/>
      <c r="CA537" s="338"/>
      <c r="CB537" s="339"/>
      <c r="CC537" s="338"/>
      <c r="CD537" s="339"/>
      <c r="CE537" s="338"/>
      <c r="CF537" s="339"/>
      <c r="CG537" s="338"/>
      <c r="CH537" s="339"/>
      <c r="CI537" s="103" t="s">
        <v>2128</v>
      </c>
      <c r="CJ537" s="256"/>
    </row>
    <row r="538" spans="1:91" ht="16.5">
      <c r="A538" t="s">
        <v>2627</v>
      </c>
      <c r="B538" s="61" t="s">
        <v>1592</v>
      </c>
      <c r="D538" s="219" t="s">
        <v>854</v>
      </c>
      <c r="E538" s="213" t="s">
        <v>821</v>
      </c>
      <c r="G538" s="213" t="s">
        <v>867</v>
      </c>
      <c r="H538" s="390" t="s">
        <v>2478</v>
      </c>
      <c r="I538" s="223">
        <v>0</v>
      </c>
      <c r="J538" s="224">
        <v>0</v>
      </c>
      <c r="K538" s="222">
        <v>0</v>
      </c>
      <c r="L538" s="224">
        <v>0</v>
      </c>
      <c r="M538" s="392">
        <f t="shared" si="219"/>
        <v>0</v>
      </c>
      <c r="N538" s="166" t="s">
        <v>1226</v>
      </c>
      <c r="O538" s="392">
        <f t="shared" si="220"/>
        <v>0</v>
      </c>
      <c r="P538" s="166" t="s">
        <v>1226</v>
      </c>
      <c r="Q538" s="164">
        <f t="shared" si="221"/>
        <v>0</v>
      </c>
      <c r="R538" s="164" t="s">
        <v>1226</v>
      </c>
      <c r="S538" s="181">
        <f t="shared" ref="S538:S546" si="225">+Q538</f>
        <v>0</v>
      </c>
      <c r="T538" s="426" t="s">
        <v>1226</v>
      </c>
      <c r="U538" s="223">
        <v>0</v>
      </c>
      <c r="V538" s="223">
        <v>0</v>
      </c>
      <c r="W538" s="437">
        <v>0</v>
      </c>
      <c r="X538" s="438">
        <v>0</v>
      </c>
      <c r="Y538" s="328">
        <v>0</v>
      </c>
      <c r="Z538" s="328">
        <v>0</v>
      </c>
      <c r="AA538" s="678">
        <v>0</v>
      </c>
      <c r="AB538" s="444" t="s">
        <v>1226</v>
      </c>
      <c r="AC538" s="223">
        <v>0</v>
      </c>
      <c r="AD538" s="259">
        <v>0</v>
      </c>
      <c r="AE538" s="258">
        <v>0</v>
      </c>
      <c r="AF538" s="259">
        <v>0</v>
      </c>
      <c r="AG538" s="223">
        <v>0</v>
      </c>
      <c r="AH538" s="223">
        <v>0</v>
      </c>
      <c r="AI538" s="678">
        <f>+AE538</f>
        <v>0</v>
      </c>
      <c r="AJ538" s="490" t="s">
        <v>1226</v>
      </c>
      <c r="AK538" s="482"/>
      <c r="AL538" s="477">
        <v>0</v>
      </c>
      <c r="AM538" s="460">
        <v>0</v>
      </c>
      <c r="AN538" s="236">
        <v>0</v>
      </c>
      <c r="AO538" s="164" t="s">
        <v>1226</v>
      </c>
      <c r="AP538" s="477">
        <v>0</v>
      </c>
      <c r="AQ538" s="460">
        <v>0</v>
      </c>
      <c r="AR538" s="236">
        <f>+AP538</f>
        <v>0</v>
      </c>
      <c r="AS538" s="239" t="s">
        <v>1226</v>
      </c>
      <c r="AT538" s="963">
        <v>0</v>
      </c>
      <c r="AU538" s="336">
        <v>0</v>
      </c>
      <c r="AV538" s="335">
        <v>0</v>
      </c>
      <c r="AW538" s="336">
        <v>0</v>
      </c>
      <c r="AX538" s="963">
        <v>0</v>
      </c>
      <c r="AY538" s="336">
        <v>0</v>
      </c>
      <c r="AZ538" s="392">
        <f>+AX538</f>
        <v>0</v>
      </c>
      <c r="BA538" s="239" t="s">
        <v>1226</v>
      </c>
      <c r="BB538" s="164">
        <f t="shared" si="222"/>
        <v>0</v>
      </c>
      <c r="BC538" s="239" t="s">
        <v>1226</v>
      </c>
      <c r="BD538" s="164">
        <f>+BB538</f>
        <v>0</v>
      </c>
      <c r="BE538" s="239" t="s">
        <v>1226</v>
      </c>
      <c r="BF538" s="335">
        <v>0</v>
      </c>
      <c r="BG538" s="335">
        <v>0</v>
      </c>
      <c r="BH538" s="392">
        <f t="shared" si="223"/>
        <v>0</v>
      </c>
      <c r="BI538" s="239" t="s">
        <v>1226</v>
      </c>
      <c r="BJ538" s="226">
        <v>0</v>
      </c>
      <c r="BK538" s="227">
        <v>0</v>
      </c>
      <c r="BL538" s="392">
        <f t="shared" si="224"/>
        <v>0</v>
      </c>
      <c r="BM538" s="239" t="s">
        <v>1226</v>
      </c>
      <c r="BN538" s="392">
        <f t="shared" ref="BN538:BN545" si="226">+BL538</f>
        <v>0</v>
      </c>
      <c r="BO538" s="239" t="s">
        <v>1226</v>
      </c>
      <c r="BP538" s="335">
        <v>0</v>
      </c>
      <c r="BQ538" s="336">
        <v>0</v>
      </c>
      <c r="BR538" s="164">
        <f>+BP538</f>
        <v>0</v>
      </c>
      <c r="BS538" s="249" t="s">
        <v>1226</v>
      </c>
      <c r="BT538" s="337"/>
      <c r="BU538" s="338"/>
      <c r="BV538" s="339"/>
      <c r="BW538" s="338"/>
      <c r="BX538" s="338"/>
      <c r="BY538" s="338"/>
      <c r="BZ538" s="339"/>
      <c r="CA538" s="338"/>
      <c r="CB538" s="339"/>
      <c r="CC538" s="338"/>
      <c r="CD538" s="339"/>
      <c r="CE538" s="338"/>
      <c r="CF538" s="339"/>
      <c r="CG538" s="338"/>
      <c r="CH538" s="339"/>
      <c r="CI538" s="103" t="s">
        <v>150</v>
      </c>
      <c r="CJ538" s="256"/>
    </row>
    <row r="539" spans="1:91" ht="16.5">
      <c r="A539" t="s">
        <v>2627</v>
      </c>
      <c r="B539" s="61" t="s">
        <v>1592</v>
      </c>
      <c r="D539" s="219" t="s">
        <v>854</v>
      </c>
      <c r="E539" s="213" t="s">
        <v>821</v>
      </c>
      <c r="G539" s="213" t="s">
        <v>867</v>
      </c>
      <c r="H539" s="390" t="s">
        <v>2479</v>
      </c>
      <c r="I539" s="223">
        <v>0</v>
      </c>
      <c r="J539" s="224">
        <v>0</v>
      </c>
      <c r="K539" s="222">
        <v>0</v>
      </c>
      <c r="L539" s="224">
        <v>0</v>
      </c>
      <c r="M539" s="392">
        <f t="shared" si="219"/>
        <v>0</v>
      </c>
      <c r="N539" s="166" t="s">
        <v>1226</v>
      </c>
      <c r="O539" s="392">
        <f t="shared" si="220"/>
        <v>0</v>
      </c>
      <c r="P539" s="166" t="s">
        <v>1226</v>
      </c>
      <c r="Q539" s="164">
        <f t="shared" si="221"/>
        <v>0</v>
      </c>
      <c r="R539" s="164" t="s">
        <v>1226</v>
      </c>
      <c r="S539" s="181">
        <f t="shared" si="225"/>
        <v>0</v>
      </c>
      <c r="T539" s="426" t="s">
        <v>1226</v>
      </c>
      <c r="U539" s="223">
        <v>0</v>
      </c>
      <c r="V539" s="223">
        <v>0</v>
      </c>
      <c r="W539" s="437">
        <v>0</v>
      </c>
      <c r="X539" s="438">
        <v>0</v>
      </c>
      <c r="Y539" s="328">
        <v>0</v>
      </c>
      <c r="Z539" s="328">
        <v>0</v>
      </c>
      <c r="AA539" s="678">
        <v>0</v>
      </c>
      <c r="AB539" s="444" t="s">
        <v>1226</v>
      </c>
      <c r="AC539" s="223">
        <v>0</v>
      </c>
      <c r="AD539" s="259">
        <v>0</v>
      </c>
      <c r="AE539" s="258">
        <v>0</v>
      </c>
      <c r="AF539" s="259">
        <v>0</v>
      </c>
      <c r="AG539" s="223">
        <v>0</v>
      </c>
      <c r="AH539" s="223">
        <v>0</v>
      </c>
      <c r="AI539" s="678">
        <f>+AE539</f>
        <v>0</v>
      </c>
      <c r="AJ539" s="490" t="s">
        <v>1226</v>
      </c>
      <c r="AK539" s="482"/>
      <c r="AL539" s="477">
        <v>0</v>
      </c>
      <c r="AM539" s="460">
        <v>0</v>
      </c>
      <c r="AN539" s="236">
        <v>0</v>
      </c>
      <c r="AO539" s="164" t="s">
        <v>1226</v>
      </c>
      <c r="AP539" s="477">
        <v>0</v>
      </c>
      <c r="AQ539" s="460">
        <v>0</v>
      </c>
      <c r="AR539" s="236">
        <f>+AP539</f>
        <v>0</v>
      </c>
      <c r="AS539" s="239" t="s">
        <v>1226</v>
      </c>
      <c r="AT539" s="963">
        <v>0</v>
      </c>
      <c r="AU539" s="336">
        <v>0</v>
      </c>
      <c r="AV539" s="335">
        <v>0</v>
      </c>
      <c r="AW539" s="336">
        <v>0</v>
      </c>
      <c r="AX539" s="963">
        <v>0</v>
      </c>
      <c r="AY539" s="336">
        <v>0</v>
      </c>
      <c r="AZ539" s="392">
        <f>+AX539</f>
        <v>0</v>
      </c>
      <c r="BA539" s="239" t="s">
        <v>1226</v>
      </c>
      <c r="BB539" s="164">
        <f t="shared" si="222"/>
        <v>0</v>
      </c>
      <c r="BC539" s="239" t="s">
        <v>1226</v>
      </c>
      <c r="BD539" s="164">
        <f>+BB539</f>
        <v>0</v>
      </c>
      <c r="BE539" s="239" t="s">
        <v>1226</v>
      </c>
      <c r="BF539" s="335">
        <v>0</v>
      </c>
      <c r="BG539" s="335">
        <v>0</v>
      </c>
      <c r="BH539" s="392">
        <f t="shared" si="223"/>
        <v>0</v>
      </c>
      <c r="BI539" s="239" t="s">
        <v>1226</v>
      </c>
      <c r="BJ539" s="164">
        <f>+BH539</f>
        <v>0</v>
      </c>
      <c r="BK539" s="239" t="s">
        <v>1226</v>
      </c>
      <c r="BL539" s="392">
        <f t="shared" si="224"/>
        <v>0</v>
      </c>
      <c r="BM539" s="239" t="s">
        <v>1226</v>
      </c>
      <c r="BN539" s="392">
        <f t="shared" si="226"/>
        <v>0</v>
      </c>
      <c r="BO539" s="239" t="s">
        <v>1226</v>
      </c>
      <c r="BP539" s="335">
        <v>0</v>
      </c>
      <c r="BQ539" s="336">
        <v>0</v>
      </c>
      <c r="BR539" s="164">
        <f>+BP539</f>
        <v>0</v>
      </c>
      <c r="BS539" s="249" t="s">
        <v>1226</v>
      </c>
      <c r="BT539" s="337"/>
      <c r="BU539" s="338"/>
      <c r="BV539" s="339"/>
      <c r="BW539" s="338"/>
      <c r="BX539" s="338"/>
      <c r="BY539" s="338"/>
      <c r="BZ539" s="339"/>
      <c r="CA539" s="338"/>
      <c r="CB539" s="339"/>
      <c r="CC539" s="338"/>
      <c r="CD539" s="339"/>
      <c r="CE539" s="338"/>
      <c r="CF539" s="339"/>
      <c r="CG539" s="338"/>
      <c r="CH539" s="339"/>
      <c r="CI539" s="103" t="s">
        <v>150</v>
      </c>
      <c r="CJ539" s="256"/>
    </row>
    <row r="540" spans="1:91" ht="16.5">
      <c r="A540" t="s">
        <v>2627</v>
      </c>
      <c r="B540" s="213">
        <v>0</v>
      </c>
      <c r="D540" s="219" t="s">
        <v>854</v>
      </c>
      <c r="E540" s="213" t="s">
        <v>821</v>
      </c>
      <c r="G540" s="213" t="s">
        <v>867</v>
      </c>
      <c r="H540" s="390" t="s">
        <v>2330</v>
      </c>
      <c r="I540" s="223">
        <v>0</v>
      </c>
      <c r="J540" s="224">
        <v>0</v>
      </c>
      <c r="K540" s="222">
        <v>0</v>
      </c>
      <c r="L540" s="224">
        <v>0</v>
      </c>
      <c r="M540" s="392">
        <f t="shared" si="219"/>
        <v>0</v>
      </c>
      <c r="N540" s="166" t="s">
        <v>1226</v>
      </c>
      <c r="O540" s="392">
        <f t="shared" si="220"/>
        <v>0</v>
      </c>
      <c r="P540" s="166" t="s">
        <v>1226</v>
      </c>
      <c r="Q540" s="164">
        <f t="shared" si="221"/>
        <v>0</v>
      </c>
      <c r="R540" s="164" t="s">
        <v>1226</v>
      </c>
      <c r="S540" s="181">
        <f t="shared" si="225"/>
        <v>0</v>
      </c>
      <c r="T540" s="426" t="s">
        <v>1226</v>
      </c>
      <c r="U540" s="223">
        <v>0</v>
      </c>
      <c r="V540" s="223">
        <v>0</v>
      </c>
      <c r="W540" s="437">
        <v>0</v>
      </c>
      <c r="X540" s="460">
        <v>0</v>
      </c>
      <c r="Y540" s="328">
        <v>0</v>
      </c>
      <c r="Z540" s="328">
        <v>0</v>
      </c>
      <c r="AA540" s="678">
        <v>0</v>
      </c>
      <c r="AB540" s="490" t="s">
        <v>1226</v>
      </c>
      <c r="AC540" s="428">
        <v>0</v>
      </c>
      <c r="AD540" s="429">
        <v>0</v>
      </c>
      <c r="AE540" s="428">
        <v>0</v>
      </c>
      <c r="AF540" s="429">
        <v>0</v>
      </c>
      <c r="AG540" s="428">
        <v>0</v>
      </c>
      <c r="AH540" s="428">
        <v>0</v>
      </c>
      <c r="AI540" s="678" t="s">
        <v>1226</v>
      </c>
      <c r="AJ540" s="490">
        <f>+AM540</f>
        <v>2</v>
      </c>
      <c r="AK540" s="482"/>
      <c r="AL540" s="477">
        <v>0</v>
      </c>
      <c r="AM540" s="460">
        <v>2</v>
      </c>
      <c r="AN540" s="236">
        <v>0</v>
      </c>
      <c r="AO540" s="444" t="s">
        <v>1226</v>
      </c>
      <c r="AP540" s="477">
        <v>0</v>
      </c>
      <c r="AQ540" s="460">
        <v>0</v>
      </c>
      <c r="AR540" s="236">
        <f>+AT540</f>
        <v>0</v>
      </c>
      <c r="AS540" s="239" t="s">
        <v>1226</v>
      </c>
      <c r="AT540" s="329">
        <v>0</v>
      </c>
      <c r="AU540" s="327">
        <v>0</v>
      </c>
      <c r="AV540" s="328">
        <v>0</v>
      </c>
      <c r="AW540" s="327">
        <v>0</v>
      </c>
      <c r="AX540" s="963">
        <v>0</v>
      </c>
      <c r="AY540" s="336">
        <v>0</v>
      </c>
      <c r="AZ540" s="963">
        <v>0</v>
      </c>
      <c r="BA540" s="336">
        <v>0</v>
      </c>
      <c r="BB540" s="236">
        <f t="shared" si="222"/>
        <v>0</v>
      </c>
      <c r="BC540" s="239" t="s">
        <v>1226</v>
      </c>
      <c r="BD540" s="335">
        <v>0</v>
      </c>
      <c r="BE540" s="336">
        <v>0</v>
      </c>
      <c r="BF540" s="335">
        <v>0</v>
      </c>
      <c r="BG540" s="335">
        <v>0</v>
      </c>
      <c r="BH540" s="238">
        <f t="shared" si="223"/>
        <v>0</v>
      </c>
      <c r="BI540" s="239" t="s">
        <v>1226</v>
      </c>
      <c r="BJ540" s="335">
        <v>0</v>
      </c>
      <c r="BK540" s="336">
        <v>0</v>
      </c>
      <c r="BL540" s="238">
        <f t="shared" si="224"/>
        <v>0</v>
      </c>
      <c r="BM540" s="239" t="s">
        <v>1226</v>
      </c>
      <c r="BN540" s="238">
        <f t="shared" si="226"/>
        <v>0</v>
      </c>
      <c r="BO540" s="239" t="s">
        <v>1226</v>
      </c>
      <c r="BP540" s="249"/>
      <c r="BQ540" s="239"/>
      <c r="BR540" s="249"/>
      <c r="BS540" s="249"/>
      <c r="BT540" s="337"/>
      <c r="BU540" s="338"/>
      <c r="BV540" s="339"/>
      <c r="BW540" s="338"/>
      <c r="BX540" s="338"/>
      <c r="BY540" s="338"/>
      <c r="BZ540" s="339"/>
      <c r="CA540" s="338"/>
      <c r="CB540" s="339"/>
      <c r="CC540" s="338"/>
      <c r="CD540" s="339"/>
      <c r="CE540" s="338"/>
      <c r="CF540" s="339"/>
      <c r="CG540" s="338"/>
      <c r="CH540" s="339"/>
      <c r="CI540" s="233" t="s">
        <v>501</v>
      </c>
      <c r="CJ540" s="256"/>
    </row>
    <row r="541" spans="1:91" ht="16.5">
      <c r="A541" t="s">
        <v>2627</v>
      </c>
      <c r="B541" s="213">
        <v>0</v>
      </c>
      <c r="D541" s="219" t="s">
        <v>854</v>
      </c>
      <c r="E541" s="213" t="s">
        <v>821</v>
      </c>
      <c r="G541" s="213" t="s">
        <v>867</v>
      </c>
      <c r="H541" s="390" t="s">
        <v>2331</v>
      </c>
      <c r="I541" s="223">
        <v>0</v>
      </c>
      <c r="J541" s="224">
        <v>0</v>
      </c>
      <c r="K541" s="20">
        <f>+I541</f>
        <v>0</v>
      </c>
      <c r="L541" s="166" t="s">
        <v>1226</v>
      </c>
      <c r="M541" s="392">
        <f t="shared" si="219"/>
        <v>0</v>
      </c>
      <c r="N541" s="166" t="s">
        <v>1226</v>
      </c>
      <c r="O541" s="392">
        <f t="shared" si="220"/>
        <v>0</v>
      </c>
      <c r="P541" s="166" t="s">
        <v>1226</v>
      </c>
      <c r="Q541" s="164">
        <f t="shared" si="221"/>
        <v>0</v>
      </c>
      <c r="R541" s="164" t="s">
        <v>1226</v>
      </c>
      <c r="S541" s="181">
        <f t="shared" si="225"/>
        <v>0</v>
      </c>
      <c r="T541" s="426" t="s">
        <v>1226</v>
      </c>
      <c r="U541" s="223">
        <v>0</v>
      </c>
      <c r="V541" s="223">
        <v>0</v>
      </c>
      <c r="W541" s="437">
        <v>0</v>
      </c>
      <c r="X541" s="460">
        <v>0</v>
      </c>
      <c r="Y541" s="328">
        <v>0</v>
      </c>
      <c r="Z541" s="328">
        <v>0</v>
      </c>
      <c r="AA541" s="678">
        <v>0</v>
      </c>
      <c r="AB541" s="490" t="s">
        <v>1226</v>
      </c>
      <c r="AC541" s="428">
        <v>1</v>
      </c>
      <c r="AD541" s="429">
        <v>0</v>
      </c>
      <c r="AE541" s="428">
        <v>1</v>
      </c>
      <c r="AF541" s="429">
        <v>0</v>
      </c>
      <c r="AG541" s="428">
        <v>1</v>
      </c>
      <c r="AH541" s="428">
        <v>0</v>
      </c>
      <c r="AI541" s="678">
        <f>+AL541</f>
        <v>2</v>
      </c>
      <c r="AJ541" s="490" t="s">
        <v>1226</v>
      </c>
      <c r="AK541" s="482"/>
      <c r="AL541" s="477">
        <v>2</v>
      </c>
      <c r="AM541" s="460">
        <v>0</v>
      </c>
      <c r="AN541" s="236">
        <v>0</v>
      </c>
      <c r="AO541" s="249" t="s">
        <v>1226</v>
      </c>
      <c r="AP541" s="477">
        <v>0</v>
      </c>
      <c r="AQ541" s="460">
        <v>0</v>
      </c>
      <c r="AR541" s="236">
        <f>+AT541</f>
        <v>0</v>
      </c>
      <c r="AS541" s="239" t="s">
        <v>1226</v>
      </c>
      <c r="AT541" s="329">
        <v>0</v>
      </c>
      <c r="AU541" s="327">
        <v>0</v>
      </c>
      <c r="AV541" s="328">
        <v>0</v>
      </c>
      <c r="AW541" s="327">
        <v>0</v>
      </c>
      <c r="AX541" s="963">
        <v>0</v>
      </c>
      <c r="AY541" s="336">
        <v>0</v>
      </c>
      <c r="AZ541" s="963">
        <v>0</v>
      </c>
      <c r="BA541" s="336">
        <v>0</v>
      </c>
      <c r="BB541" s="236">
        <f t="shared" si="222"/>
        <v>0</v>
      </c>
      <c r="BC541" s="239" t="s">
        <v>1226</v>
      </c>
      <c r="BD541" s="236">
        <f>+BB541</f>
        <v>0</v>
      </c>
      <c r="BE541" s="239" t="s">
        <v>1226</v>
      </c>
      <c r="BF541" s="335">
        <v>0</v>
      </c>
      <c r="BG541" s="335">
        <v>0</v>
      </c>
      <c r="BH541" s="238">
        <f t="shared" si="223"/>
        <v>0</v>
      </c>
      <c r="BI541" s="239" t="s">
        <v>1226</v>
      </c>
      <c r="BJ541" s="335">
        <v>0</v>
      </c>
      <c r="BK541" s="336">
        <v>0</v>
      </c>
      <c r="BL541" s="238">
        <f t="shared" si="224"/>
        <v>0</v>
      </c>
      <c r="BM541" s="239" t="s">
        <v>1226</v>
      </c>
      <c r="BN541" s="238">
        <f t="shared" si="226"/>
        <v>0</v>
      </c>
      <c r="BO541" s="239" t="s">
        <v>1226</v>
      </c>
      <c r="BP541" s="249"/>
      <c r="BQ541" s="239"/>
      <c r="BR541" s="249"/>
      <c r="BS541" s="249"/>
      <c r="BT541" s="337"/>
      <c r="BU541" s="338"/>
      <c r="BV541" s="339"/>
      <c r="BW541" s="338"/>
      <c r="BX541" s="338"/>
      <c r="BY541" s="338"/>
      <c r="BZ541" s="339"/>
      <c r="CA541" s="338"/>
      <c r="CB541" s="339"/>
      <c r="CC541" s="338"/>
      <c r="CD541" s="339"/>
      <c r="CE541" s="338"/>
      <c r="CF541" s="339"/>
      <c r="CG541" s="338"/>
      <c r="CH541" s="339"/>
      <c r="CI541" s="233" t="s">
        <v>501</v>
      </c>
      <c r="CJ541" s="256"/>
    </row>
    <row r="542" spans="1:91" ht="16.5">
      <c r="A542" t="s">
        <v>2627</v>
      </c>
      <c r="B542" s="61" t="s">
        <v>1610</v>
      </c>
      <c r="D542" s="219" t="s">
        <v>854</v>
      </c>
      <c r="E542" s="51" t="s">
        <v>819</v>
      </c>
      <c r="F542" s="51"/>
      <c r="G542" s="213" t="s">
        <v>867</v>
      </c>
      <c r="H542" s="390" t="s">
        <v>2334</v>
      </c>
      <c r="I542" s="223">
        <v>0</v>
      </c>
      <c r="J542" s="224">
        <v>0</v>
      </c>
      <c r="K542" s="20">
        <f>+I542</f>
        <v>0</v>
      </c>
      <c r="L542" s="166" t="s">
        <v>1226</v>
      </c>
      <c r="M542" s="164">
        <f t="shared" si="219"/>
        <v>0</v>
      </c>
      <c r="N542" s="166" t="s">
        <v>1226</v>
      </c>
      <c r="O542" s="164">
        <f t="shared" si="220"/>
        <v>0</v>
      </c>
      <c r="P542" s="166" t="s">
        <v>1226</v>
      </c>
      <c r="Q542" s="164">
        <f t="shared" si="221"/>
        <v>0</v>
      </c>
      <c r="R542" s="166" t="s">
        <v>1226</v>
      </c>
      <c r="S542" s="185">
        <f t="shared" si="225"/>
        <v>0</v>
      </c>
      <c r="T542" s="426" t="s">
        <v>1226</v>
      </c>
      <c r="U542" s="223">
        <v>0</v>
      </c>
      <c r="V542" s="223">
        <v>0</v>
      </c>
      <c r="W542" s="437">
        <v>0</v>
      </c>
      <c r="X542" s="460">
        <v>0</v>
      </c>
      <c r="Y542" s="19" t="s">
        <v>52</v>
      </c>
      <c r="Z542" s="328">
        <v>0</v>
      </c>
      <c r="AA542" s="678">
        <v>0</v>
      </c>
      <c r="AB542" s="490" t="s">
        <v>1226</v>
      </c>
      <c r="AC542" s="822" t="s">
        <v>52</v>
      </c>
      <c r="AD542" s="429">
        <v>0</v>
      </c>
      <c r="AE542" s="822" t="s">
        <v>52</v>
      </c>
      <c r="AF542" s="429">
        <v>0</v>
      </c>
      <c r="AG542" s="428">
        <v>0</v>
      </c>
      <c r="AH542" s="428">
        <v>0</v>
      </c>
      <c r="AI542" s="678" t="str">
        <f>+AE542</f>
        <v>?</v>
      </c>
      <c r="AJ542" s="490" t="s">
        <v>1226</v>
      </c>
      <c r="AK542" s="482"/>
      <c r="AL542" s="477">
        <v>0</v>
      </c>
      <c r="AM542" s="460">
        <v>2</v>
      </c>
      <c r="AN542" s="236">
        <v>0</v>
      </c>
      <c r="AO542" s="249" t="s">
        <v>1226</v>
      </c>
      <c r="AP542" s="477">
        <v>0</v>
      </c>
      <c r="AQ542" s="460">
        <v>0</v>
      </c>
      <c r="AR542" s="236">
        <f>+AT542</f>
        <v>0</v>
      </c>
      <c r="AS542" s="239" t="s">
        <v>1226</v>
      </c>
      <c r="AT542" s="329">
        <v>0</v>
      </c>
      <c r="AU542" s="327">
        <v>0</v>
      </c>
      <c r="AV542" s="328">
        <v>0</v>
      </c>
      <c r="AW542" s="327">
        <v>0</v>
      </c>
      <c r="AX542" s="963">
        <v>0</v>
      </c>
      <c r="AY542" s="336">
        <v>0</v>
      </c>
      <c r="AZ542" s="963">
        <v>0</v>
      </c>
      <c r="BA542" s="336">
        <v>0</v>
      </c>
      <c r="BB542" s="236">
        <f t="shared" si="222"/>
        <v>0</v>
      </c>
      <c r="BC542" s="239" t="s">
        <v>1226</v>
      </c>
      <c r="BD542" s="335">
        <v>0</v>
      </c>
      <c r="BE542" s="336">
        <v>0</v>
      </c>
      <c r="BF542" s="335">
        <v>0</v>
      </c>
      <c r="BG542" s="335">
        <v>0</v>
      </c>
      <c r="BH542" s="238">
        <f t="shared" si="223"/>
        <v>0</v>
      </c>
      <c r="BI542" s="239" t="s">
        <v>1226</v>
      </c>
      <c r="BJ542" s="335">
        <v>0</v>
      </c>
      <c r="BK542" s="336">
        <v>0</v>
      </c>
      <c r="BL542" s="238">
        <f t="shared" si="224"/>
        <v>0</v>
      </c>
      <c r="BM542" s="239" t="s">
        <v>1226</v>
      </c>
      <c r="BN542" s="238">
        <f t="shared" si="226"/>
        <v>0</v>
      </c>
      <c r="BO542" s="239" t="s">
        <v>1226</v>
      </c>
      <c r="BP542" s="249"/>
      <c r="BQ542" s="239"/>
      <c r="BR542" s="249"/>
      <c r="BS542" s="249"/>
      <c r="BT542" s="332"/>
      <c r="BV542" s="370"/>
      <c r="BZ542" s="370"/>
      <c r="CD542" s="370"/>
      <c r="CF542" s="370"/>
      <c r="CH542" s="370"/>
      <c r="CI542" s="233"/>
    </row>
    <row r="543" spans="1:91" ht="16.5">
      <c r="A543" t="s">
        <v>2627</v>
      </c>
      <c r="B543" s="213">
        <v>0</v>
      </c>
      <c r="D543" s="219" t="s">
        <v>854</v>
      </c>
      <c r="E543" s="213" t="s">
        <v>871</v>
      </c>
      <c r="G543" s="213" t="s">
        <v>867</v>
      </c>
      <c r="H543" s="390" t="s">
        <v>2332</v>
      </c>
      <c r="I543" s="223">
        <v>0</v>
      </c>
      <c r="J543" s="224">
        <v>0</v>
      </c>
      <c r="K543" s="238">
        <f>+I543</f>
        <v>0</v>
      </c>
      <c r="L543" s="239" t="s">
        <v>1226</v>
      </c>
      <c r="M543" s="392">
        <f t="shared" si="219"/>
        <v>0</v>
      </c>
      <c r="N543" s="166" t="s">
        <v>1226</v>
      </c>
      <c r="O543" s="392">
        <f t="shared" si="220"/>
        <v>0</v>
      </c>
      <c r="P543" s="166" t="s">
        <v>1226</v>
      </c>
      <c r="Q543" s="164">
        <f t="shared" si="221"/>
        <v>0</v>
      </c>
      <c r="R543" s="164" t="s">
        <v>1226</v>
      </c>
      <c r="S543" s="181">
        <f t="shared" si="225"/>
        <v>0</v>
      </c>
      <c r="T543" s="426" t="s">
        <v>1226</v>
      </c>
      <c r="U543" s="223">
        <v>0</v>
      </c>
      <c r="V543" s="223">
        <v>0</v>
      </c>
      <c r="W543" s="437">
        <v>0</v>
      </c>
      <c r="X543" s="438">
        <v>0</v>
      </c>
      <c r="Y543" s="223">
        <v>0</v>
      </c>
      <c r="Z543" s="223">
        <v>0</v>
      </c>
      <c r="AA543" s="678">
        <f>+W543</f>
        <v>0</v>
      </c>
      <c r="AB543" s="490" t="s">
        <v>1226</v>
      </c>
      <c r="AC543" s="274">
        <v>0</v>
      </c>
      <c r="AD543" s="279">
        <v>0</v>
      </c>
      <c r="AE543" s="274">
        <v>0</v>
      </c>
      <c r="AF543" s="279">
        <v>0</v>
      </c>
      <c r="AG543" s="274">
        <v>0</v>
      </c>
      <c r="AH543" s="274">
        <v>0</v>
      </c>
      <c r="AI543" s="678">
        <f>+AL543</f>
        <v>2</v>
      </c>
      <c r="AJ543" s="490" t="s">
        <v>1226</v>
      </c>
      <c r="AK543" s="482"/>
      <c r="AL543" s="477">
        <v>2</v>
      </c>
      <c r="AM543" s="460"/>
      <c r="AN543" s="236">
        <v>0</v>
      </c>
      <c r="AO543" s="249" t="s">
        <v>1226</v>
      </c>
      <c r="AP543" s="477">
        <v>0</v>
      </c>
      <c r="AQ543" s="460">
        <v>0</v>
      </c>
      <c r="AR543" s="236">
        <f>+AT543</f>
        <v>0</v>
      </c>
      <c r="AS543" s="239" t="s">
        <v>1226</v>
      </c>
      <c r="AT543" s="329">
        <v>0</v>
      </c>
      <c r="AU543" s="327">
        <v>0</v>
      </c>
      <c r="AV543" s="328">
        <v>0</v>
      </c>
      <c r="AW543" s="328">
        <v>0</v>
      </c>
      <c r="AX543" s="963">
        <v>0</v>
      </c>
      <c r="AY543" s="336">
        <v>0</v>
      </c>
      <c r="AZ543" s="963">
        <v>0</v>
      </c>
      <c r="BA543" s="336">
        <v>0</v>
      </c>
      <c r="BB543" s="236">
        <f t="shared" si="222"/>
        <v>0</v>
      </c>
      <c r="BC543" s="239" t="s">
        <v>1226</v>
      </c>
      <c r="BD543" s="236">
        <f>+BB543</f>
        <v>0</v>
      </c>
      <c r="BE543" s="239" t="s">
        <v>1226</v>
      </c>
      <c r="BF543" s="335">
        <v>0</v>
      </c>
      <c r="BG543" s="335">
        <v>0</v>
      </c>
      <c r="BH543" s="392">
        <f t="shared" si="223"/>
        <v>0</v>
      </c>
      <c r="BI543" s="166" t="s">
        <v>1226</v>
      </c>
      <c r="BJ543" s="335">
        <v>0</v>
      </c>
      <c r="BK543" s="336">
        <v>0</v>
      </c>
      <c r="BL543" s="238">
        <f t="shared" si="224"/>
        <v>0</v>
      </c>
      <c r="BM543" s="239" t="s">
        <v>1226</v>
      </c>
      <c r="BN543" s="238">
        <f t="shared" si="226"/>
        <v>0</v>
      </c>
      <c r="BO543" s="239" t="s">
        <v>1226</v>
      </c>
      <c r="BP543" s="249"/>
      <c r="BQ543" s="239"/>
      <c r="BR543" s="249"/>
      <c r="BS543" s="249"/>
      <c r="BT543" s="983"/>
      <c r="BU543" s="338"/>
      <c r="BV543" s="338"/>
      <c r="BW543" s="338"/>
      <c r="BX543" s="338"/>
      <c r="BY543" s="338"/>
      <c r="BZ543" s="338"/>
      <c r="CA543" s="338"/>
      <c r="CB543" s="339"/>
      <c r="CC543" s="338"/>
      <c r="CD543" s="338"/>
      <c r="CE543" s="338"/>
      <c r="CF543" s="338"/>
      <c r="CG543" s="338"/>
      <c r="CH543" s="338"/>
      <c r="CI543" s="233" t="s">
        <v>718</v>
      </c>
      <c r="CJ543" s="256"/>
      <c r="CM543" s="237">
        <f>MAX(I543:AJ543)</f>
        <v>2</v>
      </c>
    </row>
    <row r="544" spans="1:91" ht="16.5">
      <c r="A544" t="s">
        <v>2539</v>
      </c>
      <c r="B544" s="213">
        <v>0</v>
      </c>
      <c r="D544" s="219" t="s">
        <v>133</v>
      </c>
      <c r="E544" s="213" t="s">
        <v>821</v>
      </c>
      <c r="G544" s="213" t="s">
        <v>867</v>
      </c>
      <c r="H544" s="390" t="s">
        <v>2333</v>
      </c>
      <c r="I544" s="223">
        <v>2</v>
      </c>
      <c r="J544" s="224">
        <v>1</v>
      </c>
      <c r="K544" s="222">
        <v>0</v>
      </c>
      <c r="L544" s="224">
        <v>0</v>
      </c>
      <c r="M544" s="392">
        <f t="shared" si="219"/>
        <v>0</v>
      </c>
      <c r="N544" s="166" t="s">
        <v>1226</v>
      </c>
      <c r="O544" s="392">
        <f t="shared" si="220"/>
        <v>0</v>
      </c>
      <c r="P544" s="166" t="s">
        <v>1226</v>
      </c>
      <c r="Q544" s="223">
        <v>0</v>
      </c>
      <c r="R544" s="223">
        <v>0</v>
      </c>
      <c r="S544" s="181">
        <f t="shared" si="225"/>
        <v>0</v>
      </c>
      <c r="T544" s="426" t="s">
        <v>1226</v>
      </c>
      <c r="U544" s="223">
        <v>0</v>
      </c>
      <c r="V544" s="223">
        <v>0</v>
      </c>
      <c r="W544" s="437">
        <v>0</v>
      </c>
      <c r="X544" s="438">
        <v>0</v>
      </c>
      <c r="Y544" s="223">
        <v>0</v>
      </c>
      <c r="Z544" s="223">
        <v>0</v>
      </c>
      <c r="AA544" s="678">
        <f t="shared" ref="AA544:AA549" si="227">+Y544</f>
        <v>0</v>
      </c>
      <c r="AB544" s="490" t="s">
        <v>1226</v>
      </c>
      <c r="AC544" s="274">
        <v>0</v>
      </c>
      <c r="AD544" s="279">
        <v>0</v>
      </c>
      <c r="AE544" s="280">
        <v>0</v>
      </c>
      <c r="AF544" s="311">
        <v>0</v>
      </c>
      <c r="AG544" s="274">
        <v>0</v>
      </c>
      <c r="AH544" s="274">
        <v>0</v>
      </c>
      <c r="AI544" s="678">
        <v>0</v>
      </c>
      <c r="AJ544" s="490" t="s">
        <v>1226</v>
      </c>
      <c r="AK544" s="302"/>
      <c r="AL544" s="437">
        <v>0</v>
      </c>
      <c r="AM544" s="438">
        <v>0</v>
      </c>
      <c r="AN544" s="222">
        <v>0</v>
      </c>
      <c r="AO544" s="239" t="s">
        <v>1226</v>
      </c>
      <c r="AP544" s="392">
        <v>0</v>
      </c>
      <c r="AQ544" s="166" t="s">
        <v>1226</v>
      </c>
      <c r="AR544" s="238">
        <v>0</v>
      </c>
      <c r="AS544" s="239" t="s">
        <v>1226</v>
      </c>
      <c r="AT544" s="238">
        <v>0</v>
      </c>
      <c r="AU544" s="239" t="s">
        <v>1226</v>
      </c>
      <c r="AV544" s="226">
        <v>0</v>
      </c>
      <c r="AW544" s="226">
        <v>0</v>
      </c>
      <c r="AX544" s="392">
        <f>+AV544</f>
        <v>0</v>
      </c>
      <c r="AY544" s="166" t="s">
        <v>1226</v>
      </c>
      <c r="AZ544" s="392">
        <f>+AX544</f>
        <v>0</v>
      </c>
      <c r="BA544" s="166" t="s">
        <v>1226</v>
      </c>
      <c r="BB544" s="226">
        <v>0</v>
      </c>
      <c r="BC544" s="227">
        <v>0</v>
      </c>
      <c r="BD544" s="392">
        <f>+BB544</f>
        <v>0</v>
      </c>
      <c r="BE544" s="239" t="s">
        <v>1226</v>
      </c>
      <c r="BF544" s="226">
        <v>0</v>
      </c>
      <c r="BG544" s="226">
        <v>0</v>
      </c>
      <c r="BH544" s="392">
        <f t="shared" si="223"/>
        <v>0</v>
      </c>
      <c r="BI544" s="166" t="s">
        <v>1226</v>
      </c>
      <c r="BJ544" s="684">
        <v>0</v>
      </c>
      <c r="BK544" s="400">
        <v>0</v>
      </c>
      <c r="BL544" s="392">
        <f t="shared" si="224"/>
        <v>0</v>
      </c>
      <c r="BM544" s="166" t="s">
        <v>1226</v>
      </c>
      <c r="BN544" s="236">
        <f t="shared" si="226"/>
        <v>0</v>
      </c>
      <c r="BO544" s="239" t="s">
        <v>1226</v>
      </c>
      <c r="BP544" s="249"/>
      <c r="BQ544" s="239"/>
      <c r="BR544" s="249"/>
      <c r="BS544" s="249"/>
      <c r="BT544" s="303"/>
      <c r="BU544" s="245"/>
      <c r="BV544" s="245"/>
      <c r="BW544" s="245"/>
      <c r="BX544" s="245"/>
      <c r="BY544" s="245"/>
      <c r="BZ544" s="245"/>
      <c r="CA544" s="245"/>
      <c r="CB544" s="246"/>
      <c r="CC544" s="245"/>
      <c r="CD544" s="245"/>
      <c r="CE544" s="245"/>
      <c r="CF544" s="245"/>
      <c r="CG544" s="245"/>
      <c r="CH544" s="245"/>
      <c r="CI544" s="233"/>
      <c r="CJ544" s="234" t="s">
        <v>597</v>
      </c>
    </row>
    <row r="545" spans="1:91" ht="16.5">
      <c r="A545" t="s">
        <v>2539</v>
      </c>
      <c r="B545" s="213">
        <v>0</v>
      </c>
      <c r="D545" s="219" t="s">
        <v>133</v>
      </c>
      <c r="E545" s="213" t="s">
        <v>821</v>
      </c>
      <c r="G545" s="51" t="s">
        <v>867</v>
      </c>
      <c r="H545" s="390" t="s">
        <v>138</v>
      </c>
      <c r="I545" s="223">
        <v>1</v>
      </c>
      <c r="J545" s="224">
        <v>1</v>
      </c>
      <c r="K545" s="223">
        <v>0</v>
      </c>
      <c r="L545" s="224">
        <v>0</v>
      </c>
      <c r="M545" s="185">
        <f t="shared" si="219"/>
        <v>0</v>
      </c>
      <c r="N545" s="426" t="s">
        <v>1226</v>
      </c>
      <c r="O545" s="185">
        <f t="shared" si="220"/>
        <v>0</v>
      </c>
      <c r="P545" s="426" t="s">
        <v>1226</v>
      </c>
      <c r="Q545" s="223">
        <v>0</v>
      </c>
      <c r="R545" s="223">
        <v>0</v>
      </c>
      <c r="S545" s="181">
        <f t="shared" si="225"/>
        <v>0</v>
      </c>
      <c r="T545" s="426" t="s">
        <v>1226</v>
      </c>
      <c r="U545" s="223">
        <v>0</v>
      </c>
      <c r="V545" s="223">
        <v>0</v>
      </c>
      <c r="W545" s="437">
        <v>0</v>
      </c>
      <c r="X545" s="438">
        <v>0</v>
      </c>
      <c r="Y545" s="223">
        <v>0</v>
      </c>
      <c r="Z545" s="223">
        <v>0</v>
      </c>
      <c r="AA545" s="678">
        <f t="shared" si="227"/>
        <v>0</v>
      </c>
      <c r="AB545" s="490" t="s">
        <v>1226</v>
      </c>
      <c r="AC545" s="274">
        <v>0</v>
      </c>
      <c r="AD545" s="279">
        <v>0</v>
      </c>
      <c r="AE545" s="280">
        <v>0</v>
      </c>
      <c r="AF545" s="311">
        <v>0</v>
      </c>
      <c r="AG545" s="274">
        <v>0</v>
      </c>
      <c r="AH545" s="274">
        <v>0</v>
      </c>
      <c r="AI545" s="678">
        <v>0</v>
      </c>
      <c r="AJ545" s="490" t="s">
        <v>1226</v>
      </c>
      <c r="AK545" s="302"/>
      <c r="AL545" s="437">
        <v>0</v>
      </c>
      <c r="AM545" s="438">
        <v>0</v>
      </c>
      <c r="AN545" s="222">
        <v>0</v>
      </c>
      <c r="AO545" s="239" t="s">
        <v>1226</v>
      </c>
      <c r="AP545" s="392">
        <v>0</v>
      </c>
      <c r="AQ545" s="166" t="s">
        <v>1226</v>
      </c>
      <c r="AR545" s="238">
        <v>0</v>
      </c>
      <c r="AS545" s="239" t="s">
        <v>1226</v>
      </c>
      <c r="AT545" s="238">
        <v>0</v>
      </c>
      <c r="AU545" s="239" t="s">
        <v>1226</v>
      </c>
      <c r="AV545" s="226">
        <v>0</v>
      </c>
      <c r="AW545" s="226">
        <v>0</v>
      </c>
      <c r="AX545" s="392">
        <f>+AV545</f>
        <v>0</v>
      </c>
      <c r="AY545" s="166" t="s">
        <v>1226</v>
      </c>
      <c r="AZ545" s="392">
        <f>+AX545</f>
        <v>0</v>
      </c>
      <c r="BA545" s="166" t="s">
        <v>1226</v>
      </c>
      <c r="BB545" s="226">
        <v>0</v>
      </c>
      <c r="BC545" s="227">
        <v>0</v>
      </c>
      <c r="BD545" s="392">
        <f t="shared" ref="BD545:BD547" si="228">+BB545</f>
        <v>0</v>
      </c>
      <c r="BE545" s="239" t="s">
        <v>1226</v>
      </c>
      <c r="BF545" s="226">
        <v>0</v>
      </c>
      <c r="BG545" s="226">
        <v>0</v>
      </c>
      <c r="BH545" s="392">
        <f t="shared" si="223"/>
        <v>0</v>
      </c>
      <c r="BI545" s="166" t="s">
        <v>1226</v>
      </c>
      <c r="BJ545" s="684">
        <v>0</v>
      </c>
      <c r="BK545" s="400">
        <v>0</v>
      </c>
      <c r="BL545" s="392">
        <f t="shared" si="224"/>
        <v>0</v>
      </c>
      <c r="BM545" s="166" t="s">
        <v>1226</v>
      </c>
      <c r="BN545" s="236">
        <f t="shared" si="226"/>
        <v>0</v>
      </c>
      <c r="BO545" s="239" t="s">
        <v>1226</v>
      </c>
      <c r="BP545" s="249"/>
      <c r="BQ545" s="239"/>
      <c r="BR545" s="249"/>
      <c r="BS545" s="249"/>
      <c r="BT545" s="303"/>
      <c r="BU545" s="245"/>
      <c r="BV545" s="245"/>
      <c r="BW545" s="245"/>
      <c r="BX545" s="245"/>
      <c r="BY545" s="245"/>
      <c r="BZ545" s="245"/>
      <c r="CA545" s="245"/>
      <c r="CB545" s="246"/>
      <c r="CC545" s="245"/>
      <c r="CD545" s="245"/>
      <c r="CE545" s="245"/>
      <c r="CF545" s="245"/>
      <c r="CG545" s="245"/>
      <c r="CH545" s="245"/>
      <c r="CI545" s="233"/>
      <c r="CJ545" s="234" t="s">
        <v>597</v>
      </c>
    </row>
    <row r="546" spans="1:91" ht="16.5">
      <c r="A546" t="s">
        <v>2539</v>
      </c>
      <c r="B546" s="213">
        <v>0</v>
      </c>
      <c r="D546" s="788" t="s">
        <v>133</v>
      </c>
      <c r="E546" s="213" t="s">
        <v>821</v>
      </c>
      <c r="G546" s="233" t="s">
        <v>867</v>
      </c>
      <c r="H546" s="197" t="s">
        <v>137</v>
      </c>
      <c r="I546" s="223">
        <v>1</v>
      </c>
      <c r="J546" s="224">
        <v>1</v>
      </c>
      <c r="K546" s="223">
        <v>0</v>
      </c>
      <c r="L546" s="224">
        <v>0</v>
      </c>
      <c r="M546" s="185">
        <f t="shared" si="219"/>
        <v>0</v>
      </c>
      <c r="N546" s="426" t="s">
        <v>1226</v>
      </c>
      <c r="O546" s="185">
        <f t="shared" si="220"/>
        <v>0</v>
      </c>
      <c r="P546" s="426" t="s">
        <v>1226</v>
      </c>
      <c r="Q546" s="223">
        <v>0</v>
      </c>
      <c r="R546" s="223">
        <v>0</v>
      </c>
      <c r="S546" s="181">
        <f t="shared" si="225"/>
        <v>0</v>
      </c>
      <c r="T546" s="426" t="s">
        <v>1226</v>
      </c>
      <c r="U546" s="223">
        <v>0</v>
      </c>
      <c r="V546" s="223">
        <v>0</v>
      </c>
      <c r="W546" s="223">
        <v>0</v>
      </c>
      <c r="X546" s="223">
        <v>0</v>
      </c>
      <c r="Y546" s="223">
        <v>0</v>
      </c>
      <c r="Z546" s="223">
        <v>0</v>
      </c>
      <c r="AA546" s="678">
        <f t="shared" si="227"/>
        <v>0</v>
      </c>
      <c r="AB546" s="185" t="s">
        <v>1226</v>
      </c>
      <c r="AC546" s="274">
        <v>0</v>
      </c>
      <c r="AD546" s="279">
        <v>0</v>
      </c>
      <c r="AE546" s="280">
        <v>0</v>
      </c>
      <c r="AF546" s="311">
        <v>0</v>
      </c>
      <c r="AG546" s="274">
        <v>0</v>
      </c>
      <c r="AH546" s="274">
        <v>0</v>
      </c>
      <c r="AI546" s="185">
        <v>0</v>
      </c>
      <c r="AJ546" s="185" t="s">
        <v>1226</v>
      </c>
      <c r="AK546" s="302"/>
      <c r="AL546" s="223">
        <v>0</v>
      </c>
      <c r="AM546" s="223">
        <v>0</v>
      </c>
      <c r="AN546" s="223">
        <v>0</v>
      </c>
      <c r="AO546" s="239" t="s">
        <v>1226</v>
      </c>
      <c r="AP546" s="164">
        <v>0</v>
      </c>
      <c r="AQ546" s="166" t="s">
        <v>1226</v>
      </c>
      <c r="AR546" s="236">
        <v>0</v>
      </c>
      <c r="AS546" s="239" t="s">
        <v>1226</v>
      </c>
      <c r="AT546" s="236">
        <v>0</v>
      </c>
      <c r="AU546" s="249" t="s">
        <v>1226</v>
      </c>
      <c r="AV546" s="226">
        <v>0</v>
      </c>
      <c r="AW546" s="226">
        <v>0</v>
      </c>
      <c r="AX546" s="164">
        <f>+AV546</f>
        <v>0</v>
      </c>
      <c r="AY546" s="164" t="s">
        <v>1226</v>
      </c>
      <c r="AZ546" s="164">
        <f>+AX546</f>
        <v>0</v>
      </c>
      <c r="BA546" s="164" t="s">
        <v>1226</v>
      </c>
      <c r="BB546" s="226">
        <v>0</v>
      </c>
      <c r="BC546" s="227">
        <v>0</v>
      </c>
      <c r="BD546" s="392">
        <f t="shared" si="228"/>
        <v>0</v>
      </c>
      <c r="BE546" s="239" t="s">
        <v>1226</v>
      </c>
      <c r="BF546" s="226">
        <v>0</v>
      </c>
      <c r="BG546" s="226">
        <v>0</v>
      </c>
      <c r="BH546" s="392">
        <f t="shared" ref="BH546:BH548" si="229">+BF546</f>
        <v>0</v>
      </c>
      <c r="BI546" s="166" t="s">
        <v>1226</v>
      </c>
      <c r="BJ546" s="684">
        <v>0</v>
      </c>
      <c r="BK546" s="400">
        <v>0</v>
      </c>
      <c r="BL546" s="392">
        <f t="shared" ref="BL546:BL548" si="230">+BJ546</f>
        <v>0</v>
      </c>
      <c r="BM546" s="166" t="s">
        <v>1226</v>
      </c>
      <c r="BN546" s="236">
        <f t="shared" ref="BN546:BN548" si="231">+BL546</f>
        <v>0</v>
      </c>
      <c r="BO546" s="239" t="s">
        <v>1226</v>
      </c>
      <c r="BP546" s="249"/>
      <c r="BQ546" s="239"/>
      <c r="BR546" s="249"/>
      <c r="BS546" s="249"/>
      <c r="BT546" s="303"/>
      <c r="BU546" s="245"/>
      <c r="BV546" s="245"/>
      <c r="BW546" s="245"/>
      <c r="BX546" s="245"/>
      <c r="BY546" s="245"/>
      <c r="BZ546" s="245"/>
      <c r="CA546" s="245"/>
      <c r="CB546" s="246"/>
      <c r="CC546" s="245"/>
      <c r="CD546" s="245"/>
      <c r="CE546" s="245"/>
      <c r="CF546" s="245"/>
      <c r="CG546" s="245"/>
      <c r="CH546" s="245"/>
      <c r="CI546" s="233"/>
      <c r="CJ546" s="234" t="s">
        <v>597</v>
      </c>
    </row>
    <row r="547" spans="1:91" ht="16.5">
      <c r="A547" t="s">
        <v>2539</v>
      </c>
      <c r="B547" s="213">
        <v>0</v>
      </c>
      <c r="D547" s="788" t="s">
        <v>133</v>
      </c>
      <c r="E547" s="213" t="s">
        <v>821</v>
      </c>
      <c r="G547" s="233" t="s">
        <v>867</v>
      </c>
      <c r="H547" s="197" t="s">
        <v>140</v>
      </c>
      <c r="I547" s="223">
        <v>0</v>
      </c>
      <c r="J547" s="224">
        <v>0</v>
      </c>
      <c r="K547" s="22">
        <f>+I547</f>
        <v>0</v>
      </c>
      <c r="L547" s="166" t="s">
        <v>1226</v>
      </c>
      <c r="M547" s="185">
        <f>+O547</f>
        <v>0</v>
      </c>
      <c r="N547" s="426" t="s">
        <v>1226</v>
      </c>
      <c r="O547" s="185">
        <v>0</v>
      </c>
      <c r="P547" s="426" t="s">
        <v>1226</v>
      </c>
      <c r="Q547" s="223">
        <v>3</v>
      </c>
      <c r="R547" s="10" t="s">
        <v>948</v>
      </c>
      <c r="S547" s="181">
        <v>0</v>
      </c>
      <c r="T547" s="426" t="s">
        <v>1226</v>
      </c>
      <c r="U547" s="223">
        <v>0</v>
      </c>
      <c r="V547" s="223">
        <v>0</v>
      </c>
      <c r="W547" s="222">
        <v>0</v>
      </c>
      <c r="X547" s="224">
        <v>0</v>
      </c>
      <c r="Y547" s="223">
        <v>0</v>
      </c>
      <c r="Z547" s="223">
        <v>0</v>
      </c>
      <c r="AA547" s="678">
        <f t="shared" si="227"/>
        <v>0</v>
      </c>
      <c r="AB547" s="185" t="s">
        <v>1226</v>
      </c>
      <c r="AC547" s="278">
        <v>0</v>
      </c>
      <c r="AD547" s="279">
        <v>0</v>
      </c>
      <c r="AE547" s="280">
        <v>0</v>
      </c>
      <c r="AF547" s="311">
        <v>0</v>
      </c>
      <c r="AG547" s="274">
        <v>0</v>
      </c>
      <c r="AH547" s="274">
        <v>0</v>
      </c>
      <c r="AI547" s="181">
        <v>0</v>
      </c>
      <c r="AJ547" s="426" t="s">
        <v>1226</v>
      </c>
      <c r="AK547" s="302"/>
      <c r="AL547" s="223">
        <v>0</v>
      </c>
      <c r="AM547" s="223">
        <v>0</v>
      </c>
      <c r="AN547" s="223">
        <v>0</v>
      </c>
      <c r="AO547" s="239" t="s">
        <v>1226</v>
      </c>
      <c r="AP547" s="164">
        <v>0</v>
      </c>
      <c r="AQ547" s="166" t="s">
        <v>1226</v>
      </c>
      <c r="AR547" s="236">
        <v>0</v>
      </c>
      <c r="AS547" s="239" t="s">
        <v>1226</v>
      </c>
      <c r="AT547" s="236">
        <v>0</v>
      </c>
      <c r="AU547" s="249" t="s">
        <v>1226</v>
      </c>
      <c r="AV547" s="226">
        <v>0</v>
      </c>
      <c r="AW547" s="226">
        <v>0</v>
      </c>
      <c r="AX547" s="164">
        <f>+AV547</f>
        <v>0</v>
      </c>
      <c r="AY547" s="164" t="s">
        <v>1226</v>
      </c>
      <c r="AZ547" s="164">
        <f>+AX547</f>
        <v>0</v>
      </c>
      <c r="BA547" s="164" t="s">
        <v>1226</v>
      </c>
      <c r="BB547" s="226">
        <v>0</v>
      </c>
      <c r="BC547" s="227">
        <v>0</v>
      </c>
      <c r="BD547" s="392">
        <f t="shared" si="228"/>
        <v>0</v>
      </c>
      <c r="BE547" s="239" t="s">
        <v>1226</v>
      </c>
      <c r="BF547" s="226">
        <v>0</v>
      </c>
      <c r="BG547" s="226">
        <v>0</v>
      </c>
      <c r="BH547" s="392">
        <f t="shared" si="229"/>
        <v>0</v>
      </c>
      <c r="BI547" s="166" t="s">
        <v>1226</v>
      </c>
      <c r="BJ547" s="684">
        <v>0</v>
      </c>
      <c r="BK547" s="400">
        <v>0</v>
      </c>
      <c r="BL547" s="392">
        <f t="shared" si="230"/>
        <v>0</v>
      </c>
      <c r="BM547" s="166" t="s">
        <v>1226</v>
      </c>
      <c r="BN547" s="236">
        <f t="shared" si="231"/>
        <v>0</v>
      </c>
      <c r="BO547" s="239" t="s">
        <v>1226</v>
      </c>
      <c r="BP547" s="249"/>
      <c r="BQ547" s="239"/>
      <c r="BR547" s="249"/>
      <c r="BS547" s="249"/>
      <c r="BT547" s="303"/>
      <c r="BU547" s="245"/>
      <c r="BV547" s="245"/>
      <c r="BW547" s="245"/>
      <c r="BX547" s="245"/>
      <c r="BY547" s="245"/>
      <c r="BZ547" s="245"/>
      <c r="CA547" s="245"/>
      <c r="CB547" s="246"/>
      <c r="CC547" s="245"/>
      <c r="CD547" s="245"/>
      <c r="CE547" s="245"/>
      <c r="CF547" s="245"/>
      <c r="CG547" s="245"/>
      <c r="CH547" s="245"/>
      <c r="CI547" s="385" t="s">
        <v>28</v>
      </c>
      <c r="CJ547" s="256" t="s">
        <v>597</v>
      </c>
    </row>
    <row r="548" spans="1:91" ht="16.5">
      <c r="A548" t="s">
        <v>2539</v>
      </c>
      <c r="B548" s="61" t="s">
        <v>1630</v>
      </c>
      <c r="D548" s="788" t="s">
        <v>133</v>
      </c>
      <c r="E548" s="213" t="s">
        <v>819</v>
      </c>
      <c r="G548" s="233" t="s">
        <v>867</v>
      </c>
      <c r="H548" s="197" t="s">
        <v>2072</v>
      </c>
      <c r="I548" s="223">
        <v>0</v>
      </c>
      <c r="J548" s="224">
        <v>0</v>
      </c>
      <c r="K548" s="223">
        <v>0</v>
      </c>
      <c r="L548" s="224">
        <v>0</v>
      </c>
      <c r="M548" s="185">
        <f>+K548</f>
        <v>0</v>
      </c>
      <c r="N548" s="426" t="s">
        <v>1226</v>
      </c>
      <c r="O548" s="185">
        <f>+M548</f>
        <v>0</v>
      </c>
      <c r="P548" s="426" t="s">
        <v>1226</v>
      </c>
      <c r="Q548" s="164">
        <f>+O548</f>
        <v>0</v>
      </c>
      <c r="R548" s="164" t="s">
        <v>1226</v>
      </c>
      <c r="S548" s="181">
        <f t="shared" ref="S548:S556" si="232">+Q548</f>
        <v>0</v>
      </c>
      <c r="T548" s="426" t="s">
        <v>1226</v>
      </c>
      <c r="U548" s="223">
        <v>2</v>
      </c>
      <c r="V548" s="223">
        <v>0</v>
      </c>
      <c r="W548" s="222">
        <v>3</v>
      </c>
      <c r="X548" s="224">
        <v>0</v>
      </c>
      <c r="Y548" s="223">
        <v>3</v>
      </c>
      <c r="Z548" s="223">
        <v>0</v>
      </c>
      <c r="AA548" s="678">
        <f t="shared" si="227"/>
        <v>3</v>
      </c>
      <c r="AB548" s="185" t="s">
        <v>1226</v>
      </c>
      <c r="AC548" s="278">
        <v>3</v>
      </c>
      <c r="AD548" s="279">
        <v>0</v>
      </c>
      <c r="AE548" s="280">
        <v>1</v>
      </c>
      <c r="AF548" s="311">
        <v>0</v>
      </c>
      <c r="AG548" s="185">
        <f>+AE548</f>
        <v>1</v>
      </c>
      <c r="AH548" s="185" t="s">
        <v>1226</v>
      </c>
      <c r="AI548" s="181">
        <f>+AG548</f>
        <v>1</v>
      </c>
      <c r="AJ548" s="426" t="s">
        <v>1226</v>
      </c>
      <c r="AK548" s="302"/>
      <c r="AL548" s="223">
        <v>1</v>
      </c>
      <c r="AM548" s="223">
        <v>0</v>
      </c>
      <c r="AN548" s="164">
        <f>+AL548</f>
        <v>1</v>
      </c>
      <c r="AO548" s="166" t="s">
        <v>1226</v>
      </c>
      <c r="AP548" s="164">
        <f>+AN548</f>
        <v>1</v>
      </c>
      <c r="AQ548" s="166" t="s">
        <v>1226</v>
      </c>
      <c r="AR548" s="164">
        <f t="shared" ref="AR548" si="233">+AP548</f>
        <v>1</v>
      </c>
      <c r="AS548" s="166" t="s">
        <v>1226</v>
      </c>
      <c r="AT548" s="164">
        <f t="shared" ref="AT548" si="234">+AR548</f>
        <v>1</v>
      </c>
      <c r="AU548" s="166" t="s">
        <v>1226</v>
      </c>
      <c r="AV548" s="226">
        <v>1</v>
      </c>
      <c r="AW548" s="226">
        <v>0</v>
      </c>
      <c r="AX548" s="164">
        <f>+AV548</f>
        <v>1</v>
      </c>
      <c r="AY548" s="164" t="s">
        <v>1226</v>
      </c>
      <c r="AZ548" s="164">
        <f>+AX548</f>
        <v>1</v>
      </c>
      <c r="BA548" s="164" t="s">
        <v>1226</v>
      </c>
      <c r="BB548" s="226">
        <v>1</v>
      </c>
      <c r="BC548" s="227">
        <v>0</v>
      </c>
      <c r="BD548" s="392">
        <f t="shared" ref="BD548" si="235">+BB548</f>
        <v>1</v>
      </c>
      <c r="BE548" s="164" t="s">
        <v>1226</v>
      </c>
      <c r="BF548" s="226">
        <v>1</v>
      </c>
      <c r="BG548" s="226">
        <v>0</v>
      </c>
      <c r="BH548" s="392">
        <f t="shared" si="229"/>
        <v>1</v>
      </c>
      <c r="BI548" s="166" t="s">
        <v>1226</v>
      </c>
      <c r="BJ548" s="392">
        <f t="shared" ref="BJ548" si="236">+BH548</f>
        <v>1</v>
      </c>
      <c r="BK548" s="166" t="s">
        <v>1226</v>
      </c>
      <c r="BL548" s="392">
        <f t="shared" si="230"/>
        <v>1</v>
      </c>
      <c r="BM548" s="166" t="s">
        <v>1226</v>
      </c>
      <c r="BN548" s="236">
        <f t="shared" si="231"/>
        <v>1</v>
      </c>
      <c r="BO548" s="239" t="s">
        <v>1226</v>
      </c>
      <c r="BP548" s="164"/>
      <c r="BQ548" s="166"/>
      <c r="BR548" s="164"/>
      <c r="BS548" s="164"/>
      <c r="BT548" s="346" t="s">
        <v>958</v>
      </c>
      <c r="BU548" s="245"/>
      <c r="BV548" s="245"/>
      <c r="BW548" s="245"/>
      <c r="BX548" s="245"/>
      <c r="BY548" s="245"/>
      <c r="BZ548" s="245"/>
      <c r="CA548" s="245"/>
      <c r="CB548" s="246"/>
      <c r="CC548" s="245"/>
      <c r="CD548" s="245"/>
      <c r="CE548" s="245"/>
      <c r="CF548" s="245"/>
      <c r="CG548" s="245"/>
      <c r="CH548" s="245"/>
      <c r="CI548" s="270" t="s">
        <v>153</v>
      </c>
      <c r="CJ548" s="256"/>
      <c r="CM548" s="237">
        <f>MAX(I548:AJ548)</f>
        <v>3</v>
      </c>
    </row>
    <row r="549" spans="1:91" ht="16.5">
      <c r="A549" t="s">
        <v>2539</v>
      </c>
      <c r="B549" s="213">
        <v>0</v>
      </c>
      <c r="D549" s="219" t="s">
        <v>133</v>
      </c>
      <c r="E549" s="213" t="s">
        <v>821</v>
      </c>
      <c r="G549" s="213" t="s">
        <v>867</v>
      </c>
      <c r="H549" s="220" t="s">
        <v>3</v>
      </c>
      <c r="I549" s="223">
        <v>25</v>
      </c>
      <c r="J549" s="224">
        <v>7</v>
      </c>
      <c r="K549" s="223">
        <v>0</v>
      </c>
      <c r="L549" s="224">
        <v>0</v>
      </c>
      <c r="M549" s="185">
        <f>+K549</f>
        <v>0</v>
      </c>
      <c r="N549" s="426" t="s">
        <v>1226</v>
      </c>
      <c r="O549" s="185">
        <f>+M549</f>
        <v>0</v>
      </c>
      <c r="P549" s="426" t="s">
        <v>1226</v>
      </c>
      <c r="Q549" s="223"/>
      <c r="R549" s="223"/>
      <c r="S549" s="392">
        <f t="shared" si="232"/>
        <v>0</v>
      </c>
      <c r="T549" s="166" t="s">
        <v>1226</v>
      </c>
      <c r="U549" s="223"/>
      <c r="V549" s="223"/>
      <c r="W549" s="437"/>
      <c r="X549" s="438"/>
      <c r="Y549" s="223"/>
      <c r="Z549" s="223">
        <v>0</v>
      </c>
      <c r="AA549" s="678">
        <f t="shared" si="227"/>
        <v>0</v>
      </c>
      <c r="AB549" s="492" t="s">
        <v>1226</v>
      </c>
      <c r="AC549" s="274">
        <v>0</v>
      </c>
      <c r="AD549" s="279">
        <v>0</v>
      </c>
      <c r="AE549" s="280">
        <v>0</v>
      </c>
      <c r="AF549" s="311">
        <v>0</v>
      </c>
      <c r="AG549" s="274">
        <v>0</v>
      </c>
      <c r="AH549" s="274">
        <v>0</v>
      </c>
      <c r="AI549" s="678">
        <f>+AG549</f>
        <v>0</v>
      </c>
      <c r="AJ549" s="490" t="s">
        <v>1226</v>
      </c>
      <c r="AK549" s="360"/>
      <c r="AL549" s="437" t="s">
        <v>937</v>
      </c>
      <c r="AM549" s="438"/>
      <c r="AN549" s="223" t="s">
        <v>937</v>
      </c>
      <c r="AO549" s="223"/>
      <c r="AP549" s="683" t="s">
        <v>937</v>
      </c>
      <c r="AQ549" s="685"/>
      <c r="AR549" s="226" t="s">
        <v>937</v>
      </c>
      <c r="AS549" s="227"/>
      <c r="AT549" s="341" t="s">
        <v>937</v>
      </c>
      <c r="AU549" s="227"/>
      <c r="AV549" s="226" t="s">
        <v>937</v>
      </c>
      <c r="AW549" s="227"/>
      <c r="AX549" s="971"/>
      <c r="AY549" s="400"/>
      <c r="AZ549" s="971"/>
      <c r="BA549" s="400"/>
      <c r="BB549" s="226"/>
      <c r="BC549" s="227"/>
      <c r="BD549" s="226"/>
      <c r="BE549" s="227"/>
      <c r="BF549" s="226"/>
      <c r="BG549" s="226"/>
      <c r="BH549" s="971"/>
      <c r="BI549" s="400"/>
      <c r="BJ549" s="684"/>
      <c r="BK549" s="400"/>
      <c r="BL549" s="971"/>
      <c r="BM549" s="400"/>
      <c r="BN549" s="226"/>
      <c r="BO549" s="227"/>
      <c r="BP549" s="226"/>
      <c r="BQ549" s="227"/>
      <c r="BR549" s="226"/>
      <c r="BS549" s="226"/>
      <c r="BT549" s="347"/>
      <c r="BU549" s="245"/>
      <c r="BV549" s="245"/>
      <c r="BW549" s="245"/>
      <c r="BX549" s="245"/>
      <c r="BY549" s="245"/>
      <c r="BZ549" s="245"/>
      <c r="CA549" s="245"/>
      <c r="CB549" s="246"/>
      <c r="CC549" s="245"/>
      <c r="CD549" s="245"/>
      <c r="CE549" s="245"/>
      <c r="CF549" s="245"/>
      <c r="CG549" s="245"/>
      <c r="CH549" s="245"/>
      <c r="CI549" s="233" t="s">
        <v>139</v>
      </c>
      <c r="CJ549" s="256" t="s">
        <v>597</v>
      </c>
    </row>
    <row r="550" spans="1:91" ht="16.5">
      <c r="A550" t="s">
        <v>2539</v>
      </c>
      <c r="B550" s="213">
        <v>0</v>
      </c>
      <c r="D550" s="219" t="s">
        <v>135</v>
      </c>
      <c r="E550" t="s">
        <v>871</v>
      </c>
      <c r="F550"/>
      <c r="G550" s="213" t="s">
        <v>867</v>
      </c>
      <c r="H550" s="390" t="s">
        <v>2593</v>
      </c>
      <c r="I550" s="223">
        <v>0</v>
      </c>
      <c r="J550" s="224">
        <v>0</v>
      </c>
      <c r="K550" s="223">
        <v>0</v>
      </c>
      <c r="L550" s="224">
        <v>0</v>
      </c>
      <c r="M550" s="185">
        <f>+K550</f>
        <v>0</v>
      </c>
      <c r="N550" s="426" t="s">
        <v>1226</v>
      </c>
      <c r="O550" s="185">
        <f>+M550</f>
        <v>0</v>
      </c>
      <c r="P550" s="426" t="s">
        <v>1226</v>
      </c>
      <c r="Q550" s="222">
        <v>0</v>
      </c>
      <c r="R550" s="223">
        <v>1</v>
      </c>
      <c r="S550" s="181">
        <f t="shared" si="232"/>
        <v>0</v>
      </c>
      <c r="T550" s="426" t="s">
        <v>1226</v>
      </c>
      <c r="U550" s="223">
        <v>0</v>
      </c>
      <c r="V550" s="223">
        <v>0</v>
      </c>
      <c r="W550" s="437">
        <v>0</v>
      </c>
      <c r="X550" s="438">
        <v>0</v>
      </c>
      <c r="Y550" s="223">
        <v>0</v>
      </c>
      <c r="Z550" s="223">
        <v>0</v>
      </c>
      <c r="AA550" s="678">
        <f>+Y550</f>
        <v>0</v>
      </c>
      <c r="AB550" s="492" t="s">
        <v>1226</v>
      </c>
      <c r="AC550" s="274">
        <v>0</v>
      </c>
      <c r="AD550" s="279">
        <v>0</v>
      </c>
      <c r="AE550" s="280">
        <v>0</v>
      </c>
      <c r="AF550" s="311">
        <v>0</v>
      </c>
      <c r="AG550" s="274">
        <v>0</v>
      </c>
      <c r="AH550" s="274">
        <v>0</v>
      </c>
      <c r="AI550" s="678">
        <v>0</v>
      </c>
      <c r="AJ550" s="490" t="s">
        <v>1226</v>
      </c>
      <c r="AK550" s="360"/>
      <c r="AL550" s="437">
        <v>0</v>
      </c>
      <c r="AM550" s="438">
        <v>0</v>
      </c>
      <c r="AN550" s="223">
        <v>0</v>
      </c>
      <c r="AO550" s="223">
        <v>0</v>
      </c>
      <c r="AP550" s="683">
        <v>0</v>
      </c>
      <c r="AQ550" s="468" t="s">
        <v>1226</v>
      </c>
      <c r="AR550" s="164">
        <f>+AT550</f>
        <v>0</v>
      </c>
      <c r="AS550" s="166" t="s">
        <v>1226</v>
      </c>
      <c r="AT550" s="392">
        <f>+AV550</f>
        <v>0</v>
      </c>
      <c r="AU550" s="166" t="s">
        <v>1226</v>
      </c>
      <c r="AV550" s="226">
        <v>0</v>
      </c>
      <c r="AW550" s="227">
        <v>0</v>
      </c>
      <c r="AX550" s="392">
        <f>+AV550</f>
        <v>0</v>
      </c>
      <c r="AY550" s="166" t="s">
        <v>1226</v>
      </c>
      <c r="AZ550" s="392">
        <f>+AX550</f>
        <v>0</v>
      </c>
      <c r="BA550" s="166" t="s">
        <v>1226</v>
      </c>
      <c r="BB550" s="226">
        <v>0</v>
      </c>
      <c r="BC550" s="336">
        <v>0</v>
      </c>
      <c r="BD550" s="335">
        <v>0</v>
      </c>
      <c r="BE550" s="336">
        <v>0</v>
      </c>
      <c r="BF550" s="335">
        <v>0</v>
      </c>
      <c r="BG550" s="226">
        <v>0</v>
      </c>
      <c r="BH550" s="392">
        <f t="shared" ref="BH550:BH566" si="237">+BF550</f>
        <v>0</v>
      </c>
      <c r="BI550" s="166" t="s">
        <v>1226</v>
      </c>
      <c r="BJ550" s="164">
        <f t="shared" ref="BJ550:BJ566" si="238">+BH550</f>
        <v>0</v>
      </c>
      <c r="BK550" s="166" t="s">
        <v>1226</v>
      </c>
      <c r="BL550" s="392">
        <f t="shared" ref="BL550:BL566" si="239">+BJ550</f>
        <v>0</v>
      </c>
      <c r="BM550" s="166" t="s">
        <v>1226</v>
      </c>
      <c r="BN550" s="164">
        <f t="shared" ref="BN550:BN566" si="240">+BL550</f>
        <v>0</v>
      </c>
      <c r="BO550" s="166" t="s">
        <v>1226</v>
      </c>
      <c r="BP550" s="226"/>
      <c r="BQ550" s="227"/>
      <c r="BR550" s="226"/>
      <c r="BS550" s="227"/>
      <c r="BT550" s="244"/>
      <c r="BU550" s="245"/>
      <c r="BV550" s="246"/>
      <c r="BW550" s="245"/>
      <c r="BX550" s="245"/>
      <c r="BY550" s="245"/>
      <c r="BZ550" s="246"/>
      <c r="CA550" s="245"/>
      <c r="CB550" s="246"/>
      <c r="CC550" s="245"/>
      <c r="CD550" s="246"/>
      <c r="CE550" s="245"/>
      <c r="CF550" s="246"/>
      <c r="CG550" s="245"/>
      <c r="CH550" s="246"/>
      <c r="CI550" s="247"/>
      <c r="CJ550" s="256"/>
    </row>
    <row r="551" spans="1:91" ht="16.5">
      <c r="A551" t="s">
        <v>2539</v>
      </c>
      <c r="B551" s="213">
        <v>0</v>
      </c>
      <c r="D551" s="219" t="s">
        <v>135</v>
      </c>
      <c r="E551" s="213" t="s">
        <v>821</v>
      </c>
      <c r="G551" s="213" t="s">
        <v>867</v>
      </c>
      <c r="H551" s="390" t="s">
        <v>2298</v>
      </c>
      <c r="I551" s="223">
        <v>0</v>
      </c>
      <c r="J551" s="224">
        <v>0</v>
      </c>
      <c r="K551" s="223">
        <v>0</v>
      </c>
      <c r="L551" s="224">
        <v>0</v>
      </c>
      <c r="M551" s="185">
        <f>+K551</f>
        <v>0</v>
      </c>
      <c r="N551" s="426" t="s">
        <v>1226</v>
      </c>
      <c r="O551" s="185">
        <f>+M551</f>
        <v>0</v>
      </c>
      <c r="P551" s="426" t="s">
        <v>1226</v>
      </c>
      <c r="Q551" s="222">
        <v>0</v>
      </c>
      <c r="R551" s="223">
        <v>0</v>
      </c>
      <c r="S551" s="181">
        <f t="shared" si="232"/>
        <v>0</v>
      </c>
      <c r="T551" s="426" t="s">
        <v>1226</v>
      </c>
      <c r="U551" s="223">
        <v>0</v>
      </c>
      <c r="V551" s="223">
        <v>0</v>
      </c>
      <c r="W551" s="437">
        <v>0</v>
      </c>
      <c r="X551" s="438">
        <v>0</v>
      </c>
      <c r="Y551" s="10">
        <v>0</v>
      </c>
      <c r="Z551" s="10">
        <v>0</v>
      </c>
      <c r="AA551" s="678">
        <f t="shared" ref="AA551:AA600" si="241">+Y551</f>
        <v>0</v>
      </c>
      <c r="AB551" s="492" t="s">
        <v>1226</v>
      </c>
      <c r="AC551" s="274">
        <v>0</v>
      </c>
      <c r="AD551" s="279">
        <v>0</v>
      </c>
      <c r="AE551" s="280">
        <v>0</v>
      </c>
      <c r="AF551" s="311">
        <v>0</v>
      </c>
      <c r="AG551" s="274">
        <v>0</v>
      </c>
      <c r="AH551" s="274">
        <v>0</v>
      </c>
      <c r="AI551" s="678">
        <f t="shared" ref="AI551:AI566" si="242">+AG551</f>
        <v>0</v>
      </c>
      <c r="AJ551" s="490" t="s">
        <v>1226</v>
      </c>
      <c r="AK551" s="302"/>
      <c r="AL551" s="437">
        <v>0</v>
      </c>
      <c r="AM551" s="438">
        <v>0</v>
      </c>
      <c r="AN551" s="223">
        <v>0</v>
      </c>
      <c r="AO551" s="223">
        <v>0</v>
      </c>
      <c r="AP551" s="683">
        <v>0</v>
      </c>
      <c r="AQ551" s="468" t="s">
        <v>1226</v>
      </c>
      <c r="AR551" s="164">
        <f>+AT551</f>
        <v>0</v>
      </c>
      <c r="AS551" s="166" t="s">
        <v>1226</v>
      </c>
      <c r="AT551" s="392">
        <f>+AV551</f>
        <v>0</v>
      </c>
      <c r="AU551" s="166" t="s">
        <v>1226</v>
      </c>
      <c r="AV551" s="226">
        <v>0</v>
      </c>
      <c r="AW551" s="227">
        <v>0</v>
      </c>
      <c r="AX551" s="164">
        <f>+AV551</f>
        <v>0</v>
      </c>
      <c r="AY551" s="166" t="s">
        <v>1226</v>
      </c>
      <c r="AZ551" s="164">
        <f>+AX551</f>
        <v>0</v>
      </c>
      <c r="BA551" s="166" t="s">
        <v>1226</v>
      </c>
      <c r="BB551" s="226">
        <v>0</v>
      </c>
      <c r="BC551" s="335">
        <v>0</v>
      </c>
      <c r="BD551" s="963">
        <v>0</v>
      </c>
      <c r="BE551" s="336">
        <v>0</v>
      </c>
      <c r="BF551" s="335">
        <v>0</v>
      </c>
      <c r="BG551" s="226">
        <v>0</v>
      </c>
      <c r="BH551" s="392">
        <f t="shared" si="237"/>
        <v>0</v>
      </c>
      <c r="BI551" s="166" t="s">
        <v>1226</v>
      </c>
      <c r="BJ551" s="164">
        <f t="shared" si="238"/>
        <v>0</v>
      </c>
      <c r="BK551" s="166" t="s">
        <v>1226</v>
      </c>
      <c r="BL551" s="392">
        <f t="shared" si="239"/>
        <v>0</v>
      </c>
      <c r="BM551" s="166" t="s">
        <v>1226</v>
      </c>
      <c r="BN551" s="164">
        <f t="shared" si="240"/>
        <v>0</v>
      </c>
      <c r="BO551" s="166" t="s">
        <v>1226</v>
      </c>
      <c r="BP551" s="226">
        <v>0</v>
      </c>
      <c r="BQ551" s="227">
        <v>0</v>
      </c>
      <c r="BR551" s="226"/>
      <c r="BS551" s="227"/>
      <c r="BT551" s="262"/>
      <c r="BU551" s="245"/>
      <c r="BV551" s="246"/>
      <c r="BW551" s="245"/>
      <c r="BX551" s="245"/>
      <c r="BY551" s="245"/>
      <c r="BZ551" s="246"/>
      <c r="CA551" s="245"/>
      <c r="CB551" s="246"/>
      <c r="CC551" s="245"/>
      <c r="CD551" s="246"/>
      <c r="CE551" s="245"/>
      <c r="CF551" s="246"/>
      <c r="CG551" s="245"/>
      <c r="CH551" s="246"/>
      <c r="CI551" s="233" t="s">
        <v>136</v>
      </c>
      <c r="CJ551" s="256" t="s">
        <v>597</v>
      </c>
    </row>
    <row r="552" spans="1:91" ht="16.5">
      <c r="A552" t="s">
        <v>2539</v>
      </c>
      <c r="B552" s="213">
        <v>0</v>
      </c>
      <c r="D552" s="219" t="s">
        <v>135</v>
      </c>
      <c r="E552" s="213" t="s">
        <v>821</v>
      </c>
      <c r="G552" s="213" t="s">
        <v>867</v>
      </c>
      <c r="H552" s="390" t="s">
        <v>2306</v>
      </c>
      <c r="I552" s="223">
        <v>0</v>
      </c>
      <c r="J552" s="224">
        <v>0</v>
      </c>
      <c r="K552" s="222">
        <v>1</v>
      </c>
      <c r="L552" s="224">
        <v>0</v>
      </c>
      <c r="M552" s="185">
        <f>+K552</f>
        <v>1</v>
      </c>
      <c r="N552" s="426" t="s">
        <v>1226</v>
      </c>
      <c r="O552" s="185">
        <f>+Q552</f>
        <v>0</v>
      </c>
      <c r="P552" s="426" t="s">
        <v>1226</v>
      </c>
      <c r="Q552" s="222">
        <v>0</v>
      </c>
      <c r="R552" s="224">
        <v>0</v>
      </c>
      <c r="S552" s="185">
        <f t="shared" si="232"/>
        <v>0</v>
      </c>
      <c r="T552" s="426" t="s">
        <v>1226</v>
      </c>
      <c r="U552" s="222">
        <v>1</v>
      </c>
      <c r="V552" s="223">
        <v>0</v>
      </c>
      <c r="W552" s="437">
        <v>0</v>
      </c>
      <c r="X552" s="438">
        <v>0</v>
      </c>
      <c r="Y552" s="10">
        <v>1</v>
      </c>
      <c r="Z552" s="10">
        <v>0</v>
      </c>
      <c r="AA552" s="678">
        <f t="shared" si="241"/>
        <v>1</v>
      </c>
      <c r="AB552" s="492" t="s">
        <v>1226</v>
      </c>
      <c r="AC552" s="274">
        <v>0</v>
      </c>
      <c r="AD552" s="279">
        <v>0</v>
      </c>
      <c r="AE552" s="280">
        <v>0</v>
      </c>
      <c r="AF552" s="311">
        <v>0</v>
      </c>
      <c r="AG552" s="274">
        <v>0</v>
      </c>
      <c r="AH552" s="274">
        <v>0</v>
      </c>
      <c r="AI552" s="678">
        <f t="shared" si="242"/>
        <v>0</v>
      </c>
      <c r="AJ552" s="490" t="s">
        <v>1226</v>
      </c>
      <c r="AK552" s="302"/>
      <c r="AL552" s="437"/>
      <c r="AM552" s="438"/>
      <c r="AN552" s="223">
        <v>0</v>
      </c>
      <c r="AO552" s="223">
        <v>0</v>
      </c>
      <c r="AP552" s="683">
        <v>0</v>
      </c>
      <c r="AQ552" s="468" t="s">
        <v>1226</v>
      </c>
      <c r="AR552" s="164">
        <f>+AT552</f>
        <v>0</v>
      </c>
      <c r="AS552" s="166" t="s">
        <v>1226</v>
      </c>
      <c r="AT552" s="164">
        <f>+AV552</f>
        <v>0</v>
      </c>
      <c r="AU552" s="166" t="s">
        <v>1226</v>
      </c>
      <c r="AV552" s="226">
        <v>0</v>
      </c>
      <c r="AW552" s="227">
        <v>0</v>
      </c>
      <c r="AX552" s="392">
        <f>+AV552</f>
        <v>0</v>
      </c>
      <c r="AY552" s="166" t="s">
        <v>1226</v>
      </c>
      <c r="AZ552" s="164">
        <f>+AX552</f>
        <v>0</v>
      </c>
      <c r="BA552" s="166" t="s">
        <v>1226</v>
      </c>
      <c r="BB552" s="226">
        <v>0</v>
      </c>
      <c r="BC552" s="335">
        <v>0</v>
      </c>
      <c r="BD552" s="341">
        <v>1</v>
      </c>
      <c r="BE552" s="336">
        <v>0</v>
      </c>
      <c r="BF552" s="335">
        <v>0</v>
      </c>
      <c r="BG552" s="226">
        <v>0</v>
      </c>
      <c r="BH552" s="392">
        <f t="shared" si="237"/>
        <v>0</v>
      </c>
      <c r="BI552" s="166" t="s">
        <v>1226</v>
      </c>
      <c r="BJ552" s="392">
        <f t="shared" si="238"/>
        <v>0</v>
      </c>
      <c r="BK552" s="166" t="s">
        <v>1226</v>
      </c>
      <c r="BL552" s="392">
        <f t="shared" si="239"/>
        <v>0</v>
      </c>
      <c r="BM552" s="166" t="s">
        <v>1226</v>
      </c>
      <c r="BN552" s="164">
        <f t="shared" si="240"/>
        <v>0</v>
      </c>
      <c r="BO552" s="166" t="s">
        <v>1226</v>
      </c>
      <c r="BP552" s="226">
        <v>0</v>
      </c>
      <c r="BQ552" s="227">
        <v>0</v>
      </c>
      <c r="BR552" s="226"/>
      <c r="BS552" s="227"/>
      <c r="BT552" s="262"/>
      <c r="BU552" s="245"/>
      <c r="BV552" s="246"/>
      <c r="BW552" s="245"/>
      <c r="BX552" s="245"/>
      <c r="BY552" s="245"/>
      <c r="BZ552" s="246"/>
      <c r="CA552" s="245"/>
      <c r="CB552" s="246"/>
      <c r="CC552" s="245"/>
      <c r="CD552" s="246"/>
      <c r="CE552" s="245"/>
      <c r="CF552" s="246"/>
      <c r="CG552" s="245"/>
      <c r="CH552" s="246"/>
      <c r="CI552" s="233"/>
      <c r="CJ552" s="256"/>
    </row>
    <row r="553" spans="1:91" ht="16.5">
      <c r="A553" t="s">
        <v>2539</v>
      </c>
      <c r="B553" s="213">
        <v>0</v>
      </c>
      <c r="D553" s="219" t="s">
        <v>135</v>
      </c>
      <c r="E553" t="s">
        <v>821</v>
      </c>
      <c r="F553"/>
      <c r="G553" s="213" t="s">
        <v>867</v>
      </c>
      <c r="H553" s="390" t="s">
        <v>2307</v>
      </c>
      <c r="I553" s="14">
        <v>2</v>
      </c>
      <c r="J553" s="224">
        <v>0</v>
      </c>
      <c r="K553" s="222">
        <v>0</v>
      </c>
      <c r="L553" s="224">
        <v>0</v>
      </c>
      <c r="M553" s="185">
        <v>0</v>
      </c>
      <c r="N553" s="426" t="s">
        <v>1226</v>
      </c>
      <c r="O553" s="185">
        <f t="shared" ref="O553:O561" si="243">+M553</f>
        <v>0</v>
      </c>
      <c r="P553" s="426" t="s">
        <v>1226</v>
      </c>
      <c r="Q553" s="222">
        <v>0</v>
      </c>
      <c r="R553" s="223">
        <v>0</v>
      </c>
      <c r="S553" s="181">
        <f t="shared" si="232"/>
        <v>0</v>
      </c>
      <c r="T553" s="426" t="s">
        <v>1226</v>
      </c>
      <c r="U553" s="223">
        <v>0</v>
      </c>
      <c r="V553" s="223">
        <v>0</v>
      </c>
      <c r="W553" s="437">
        <v>0</v>
      </c>
      <c r="X553" s="438">
        <v>0</v>
      </c>
      <c r="Y553" s="10">
        <v>0</v>
      </c>
      <c r="Z553" s="10">
        <v>0</v>
      </c>
      <c r="AA553" s="678">
        <f t="shared" si="241"/>
        <v>0</v>
      </c>
      <c r="AB553" s="492" t="s">
        <v>1226</v>
      </c>
      <c r="AC553" s="274">
        <v>0</v>
      </c>
      <c r="AD553" s="279">
        <v>0</v>
      </c>
      <c r="AE553" s="280">
        <v>0</v>
      </c>
      <c r="AF553" s="311">
        <v>0</v>
      </c>
      <c r="AG553" s="274">
        <v>0</v>
      </c>
      <c r="AH553" s="274">
        <v>0</v>
      </c>
      <c r="AI553" s="678">
        <f t="shared" si="242"/>
        <v>0</v>
      </c>
      <c r="AJ553" s="490" t="s">
        <v>1226</v>
      </c>
      <c r="AK553" s="302"/>
      <c r="AL553" s="437">
        <v>0</v>
      </c>
      <c r="AM553" s="438">
        <v>0</v>
      </c>
      <c r="AN553" s="223">
        <v>0</v>
      </c>
      <c r="AO553" s="223">
        <v>0</v>
      </c>
      <c r="AP553" s="683">
        <v>0</v>
      </c>
      <c r="AQ553" s="468" t="s">
        <v>1226</v>
      </c>
      <c r="AR553" s="164">
        <v>0</v>
      </c>
      <c r="AS553" s="166" t="s">
        <v>1226</v>
      </c>
      <c r="AT553" s="164">
        <f>+AR553</f>
        <v>0</v>
      </c>
      <c r="AU553" s="166" t="s">
        <v>1226</v>
      </c>
      <c r="AV553" s="876">
        <v>1</v>
      </c>
      <c r="AW553" s="877">
        <v>0</v>
      </c>
      <c r="AX553" s="392">
        <f>+AZ553</f>
        <v>0</v>
      </c>
      <c r="AY553" s="166" t="s">
        <v>1226</v>
      </c>
      <c r="AZ553" s="164">
        <f>+BB553</f>
        <v>0</v>
      </c>
      <c r="BA553" s="166" t="s">
        <v>1226</v>
      </c>
      <c r="BB553" s="226">
        <v>0</v>
      </c>
      <c r="BC553" s="335">
        <v>0</v>
      </c>
      <c r="BD553" s="341">
        <v>0</v>
      </c>
      <c r="BE553" s="336">
        <v>0</v>
      </c>
      <c r="BF553" s="335">
        <v>0</v>
      </c>
      <c r="BG553" s="226">
        <v>0</v>
      </c>
      <c r="BH553" s="392">
        <f t="shared" si="237"/>
        <v>0</v>
      </c>
      <c r="BI553" s="166" t="s">
        <v>1226</v>
      </c>
      <c r="BJ553" s="392">
        <f t="shared" si="238"/>
        <v>0</v>
      </c>
      <c r="BK553" s="166" t="s">
        <v>1226</v>
      </c>
      <c r="BL553" s="392">
        <f t="shared" si="239"/>
        <v>0</v>
      </c>
      <c r="BM553" s="166" t="s">
        <v>1226</v>
      </c>
      <c r="BN553" s="164">
        <f t="shared" si="240"/>
        <v>0</v>
      </c>
      <c r="BO553" s="166" t="s">
        <v>1226</v>
      </c>
      <c r="BP553" s="226">
        <v>0</v>
      </c>
      <c r="BQ553" s="227">
        <v>0</v>
      </c>
      <c r="BR553" s="226"/>
      <c r="BS553" s="227"/>
      <c r="BT553" s="262">
        <v>42585</v>
      </c>
      <c r="BU553" s="245"/>
      <c r="BV553" s="246"/>
      <c r="BW553" s="245"/>
      <c r="BX553" s="245"/>
      <c r="BY553" s="245"/>
      <c r="BZ553" s="246"/>
      <c r="CA553" s="245"/>
      <c r="CB553" s="246"/>
      <c r="CC553" s="245"/>
      <c r="CD553" s="246"/>
      <c r="CE553" s="245"/>
      <c r="CF553" s="246"/>
      <c r="CG553" s="245"/>
      <c r="CH553" s="246"/>
      <c r="CI553" s="233"/>
      <c r="CJ553" s="256"/>
    </row>
    <row r="554" spans="1:91" ht="16.5">
      <c r="A554" t="s">
        <v>2539</v>
      </c>
      <c r="B554" s="213">
        <v>0</v>
      </c>
      <c r="D554" s="219" t="s">
        <v>135</v>
      </c>
      <c r="E554" t="s">
        <v>871</v>
      </c>
      <c r="F554"/>
      <c r="G554" s="213" t="s">
        <v>867</v>
      </c>
      <c r="H554" s="390" t="s">
        <v>2310</v>
      </c>
      <c r="I554" s="223">
        <v>0</v>
      </c>
      <c r="J554" s="224">
        <v>0</v>
      </c>
      <c r="K554" s="222">
        <v>0</v>
      </c>
      <c r="L554" s="224">
        <v>0</v>
      </c>
      <c r="M554" s="185">
        <v>0</v>
      </c>
      <c r="N554" s="426" t="s">
        <v>1226</v>
      </c>
      <c r="O554" s="185">
        <f t="shared" si="243"/>
        <v>0</v>
      </c>
      <c r="P554" s="426" t="s">
        <v>1226</v>
      </c>
      <c r="Q554" s="222">
        <v>0</v>
      </c>
      <c r="R554" s="224">
        <v>0</v>
      </c>
      <c r="S554" s="181">
        <f t="shared" si="232"/>
        <v>0</v>
      </c>
      <c r="T554" s="426" t="s">
        <v>1226</v>
      </c>
      <c r="U554" s="223">
        <v>0</v>
      </c>
      <c r="V554" s="223">
        <v>0</v>
      </c>
      <c r="W554" s="437">
        <v>1</v>
      </c>
      <c r="X554" s="438">
        <v>0</v>
      </c>
      <c r="Y554" s="10">
        <v>0</v>
      </c>
      <c r="Z554" s="10">
        <v>0</v>
      </c>
      <c r="AA554" s="678">
        <f t="shared" si="241"/>
        <v>0</v>
      </c>
      <c r="AB554" s="492" t="s">
        <v>1226</v>
      </c>
      <c r="AC554" s="274">
        <v>0</v>
      </c>
      <c r="AD554" s="279">
        <v>0</v>
      </c>
      <c r="AE554" s="280">
        <v>0</v>
      </c>
      <c r="AF554" s="311">
        <v>0</v>
      </c>
      <c r="AG554" s="278">
        <v>0</v>
      </c>
      <c r="AH554" s="274">
        <v>0</v>
      </c>
      <c r="AI554" s="678">
        <f t="shared" si="242"/>
        <v>0</v>
      </c>
      <c r="AJ554" s="490" t="s">
        <v>1226</v>
      </c>
      <c r="AK554" s="302"/>
      <c r="AL554" s="437">
        <v>0</v>
      </c>
      <c r="AM554" s="438">
        <v>0</v>
      </c>
      <c r="AN554" s="223">
        <v>0</v>
      </c>
      <c r="AO554" s="223">
        <v>0</v>
      </c>
      <c r="AP554" s="683">
        <v>0</v>
      </c>
      <c r="AQ554" s="468" t="s">
        <v>1226</v>
      </c>
      <c r="AR554" s="164">
        <v>0</v>
      </c>
      <c r="AS554" s="166" t="s">
        <v>1226</v>
      </c>
      <c r="AT554" s="164">
        <f>+AR554</f>
        <v>0</v>
      </c>
      <c r="AU554" s="166" t="s">
        <v>1226</v>
      </c>
      <c r="AV554" s="226">
        <v>0</v>
      </c>
      <c r="AW554" s="227">
        <v>0</v>
      </c>
      <c r="AX554" s="164">
        <f>+AZ554</f>
        <v>0</v>
      </c>
      <c r="AY554" s="166" t="s">
        <v>1226</v>
      </c>
      <c r="AZ554" s="164">
        <f>+BB554</f>
        <v>0</v>
      </c>
      <c r="BA554" s="166" t="s">
        <v>1226</v>
      </c>
      <c r="BB554" s="226">
        <v>0</v>
      </c>
      <c r="BC554" s="335">
        <v>0</v>
      </c>
      <c r="BD554" s="341">
        <v>0</v>
      </c>
      <c r="BE554" s="336">
        <v>0</v>
      </c>
      <c r="BF554" s="335">
        <v>0</v>
      </c>
      <c r="BG554" s="226">
        <v>0</v>
      </c>
      <c r="BH554" s="392">
        <f t="shared" si="237"/>
        <v>0</v>
      </c>
      <c r="BI554" s="166" t="s">
        <v>1226</v>
      </c>
      <c r="BJ554" s="164">
        <f t="shared" si="238"/>
        <v>0</v>
      </c>
      <c r="BK554" s="164" t="s">
        <v>1226</v>
      </c>
      <c r="BL554" s="392">
        <f t="shared" si="239"/>
        <v>0</v>
      </c>
      <c r="BM554" s="166" t="s">
        <v>1226</v>
      </c>
      <c r="BN554" s="164">
        <f t="shared" si="240"/>
        <v>0</v>
      </c>
      <c r="BO554" s="166" t="s">
        <v>1226</v>
      </c>
      <c r="BP554" s="226">
        <v>0</v>
      </c>
      <c r="BQ554" s="227">
        <v>0</v>
      </c>
      <c r="BR554" s="226"/>
      <c r="BS554" s="227"/>
      <c r="BT554" s="262"/>
      <c r="BU554" s="245"/>
      <c r="BV554" s="246"/>
      <c r="BW554" s="245"/>
      <c r="BX554" s="245"/>
      <c r="BY554" s="245"/>
      <c r="BZ554" s="246"/>
      <c r="CA554" s="245"/>
      <c r="CB554" s="246"/>
      <c r="CC554" s="245"/>
      <c r="CD554" s="246"/>
      <c r="CE554" s="245"/>
      <c r="CF554" s="246"/>
      <c r="CG554" s="245"/>
      <c r="CH554" s="246"/>
      <c r="CI554" s="233"/>
      <c r="CJ554" s="256"/>
    </row>
    <row r="555" spans="1:91" ht="16.5">
      <c r="A555" t="s">
        <v>2539</v>
      </c>
      <c r="B555" s="213">
        <v>0</v>
      </c>
      <c r="D555" s="219" t="s">
        <v>135</v>
      </c>
      <c r="E555" t="s">
        <v>871</v>
      </c>
      <c r="F555"/>
      <c r="G555" s="213" t="s">
        <v>867</v>
      </c>
      <c r="H555" s="390" t="s">
        <v>2592</v>
      </c>
      <c r="I555" s="223">
        <v>0</v>
      </c>
      <c r="J555" s="224">
        <v>0</v>
      </c>
      <c r="K555" s="222">
        <v>0</v>
      </c>
      <c r="L555" s="224">
        <v>0</v>
      </c>
      <c r="M555" s="185">
        <v>0</v>
      </c>
      <c r="N555" s="426" t="s">
        <v>1226</v>
      </c>
      <c r="O555" s="185">
        <f t="shared" si="243"/>
        <v>0</v>
      </c>
      <c r="P555" s="426" t="s">
        <v>1226</v>
      </c>
      <c r="Q555" s="222">
        <v>0</v>
      </c>
      <c r="R555" s="224">
        <v>0</v>
      </c>
      <c r="S555" s="181">
        <f t="shared" si="232"/>
        <v>0</v>
      </c>
      <c r="T555" s="426" t="s">
        <v>1226</v>
      </c>
      <c r="U555" s="222">
        <v>0</v>
      </c>
      <c r="V555" s="223">
        <v>0</v>
      </c>
      <c r="W555" s="437">
        <v>1</v>
      </c>
      <c r="X555" s="438">
        <v>0</v>
      </c>
      <c r="Y555" s="10">
        <v>0</v>
      </c>
      <c r="Z555" s="10">
        <v>0</v>
      </c>
      <c r="AA555" s="678">
        <f t="shared" si="241"/>
        <v>0</v>
      </c>
      <c r="AB555" s="492" t="s">
        <v>1226</v>
      </c>
      <c r="AC555" s="274">
        <v>0</v>
      </c>
      <c r="AD555" s="279">
        <v>0</v>
      </c>
      <c r="AE555" s="280">
        <v>0</v>
      </c>
      <c r="AF555" s="311">
        <v>0</v>
      </c>
      <c r="AG555" s="274">
        <v>0</v>
      </c>
      <c r="AH555" s="274">
        <v>0</v>
      </c>
      <c r="AI555" s="678">
        <f t="shared" si="242"/>
        <v>0</v>
      </c>
      <c r="AJ555" s="490" t="s">
        <v>1226</v>
      </c>
      <c r="AK555" s="302"/>
      <c r="AL555" s="437">
        <v>0</v>
      </c>
      <c r="AM555" s="438">
        <v>0</v>
      </c>
      <c r="AN555" s="223">
        <v>0</v>
      </c>
      <c r="AO555" s="223">
        <v>0</v>
      </c>
      <c r="AP555" s="683">
        <v>0</v>
      </c>
      <c r="AQ555" s="468" t="s">
        <v>1226</v>
      </c>
      <c r="AR555" s="164">
        <v>0</v>
      </c>
      <c r="AS555" s="166" t="s">
        <v>1226</v>
      </c>
      <c r="AT555" s="164">
        <f>+AR555</f>
        <v>0</v>
      </c>
      <c r="AU555" s="166" t="s">
        <v>1226</v>
      </c>
      <c r="AV555" s="226">
        <v>1</v>
      </c>
      <c r="AW555" s="227">
        <v>0</v>
      </c>
      <c r="AX555" s="392">
        <f>+AZ555</f>
        <v>1</v>
      </c>
      <c r="AY555" s="166" t="s">
        <v>1226</v>
      </c>
      <c r="AZ555" s="164">
        <f>+BB555</f>
        <v>1</v>
      </c>
      <c r="BA555" s="166" t="s">
        <v>1226</v>
      </c>
      <c r="BB555" s="226">
        <v>1</v>
      </c>
      <c r="BC555" s="335">
        <v>0</v>
      </c>
      <c r="BD555" s="341">
        <v>3</v>
      </c>
      <c r="BE555" s="336">
        <v>0</v>
      </c>
      <c r="BF555" s="335">
        <v>3</v>
      </c>
      <c r="BG555" s="226">
        <v>0</v>
      </c>
      <c r="BH555" s="392">
        <f t="shared" si="237"/>
        <v>3</v>
      </c>
      <c r="BI555" s="166" t="s">
        <v>1226</v>
      </c>
      <c r="BJ555" s="392">
        <f t="shared" si="238"/>
        <v>3</v>
      </c>
      <c r="BK555" s="166" t="s">
        <v>1226</v>
      </c>
      <c r="BL555" s="392">
        <f t="shared" si="239"/>
        <v>3</v>
      </c>
      <c r="BM555" s="166" t="s">
        <v>1226</v>
      </c>
      <c r="BN555" s="392">
        <f t="shared" si="240"/>
        <v>3</v>
      </c>
      <c r="BO555" s="166" t="s">
        <v>1226</v>
      </c>
      <c r="BP555" s="226">
        <v>0</v>
      </c>
      <c r="BQ555" s="227">
        <v>0</v>
      </c>
      <c r="BR555" s="226"/>
      <c r="BS555" s="227"/>
      <c r="BT555" s="262"/>
      <c r="BU555" s="245"/>
      <c r="BV555" s="246"/>
      <c r="BW555" s="245"/>
      <c r="BX555" s="245"/>
      <c r="BY555" s="245"/>
      <c r="BZ555" s="246"/>
      <c r="CA555" s="245"/>
      <c r="CB555" s="246"/>
      <c r="CC555" s="245"/>
      <c r="CD555" s="246"/>
      <c r="CE555" s="245"/>
      <c r="CF555" s="246"/>
      <c r="CG555" s="245"/>
      <c r="CH555" s="246"/>
      <c r="CI555" s="233"/>
      <c r="CJ555" s="256"/>
    </row>
    <row r="556" spans="1:91" ht="16.5">
      <c r="A556" t="s">
        <v>2539</v>
      </c>
      <c r="B556" s="213">
        <v>0</v>
      </c>
      <c r="D556" s="219" t="s">
        <v>135</v>
      </c>
      <c r="E556" t="s">
        <v>871</v>
      </c>
      <c r="F556"/>
      <c r="G556" s="213" t="s">
        <v>867</v>
      </c>
      <c r="H556" s="390" t="s">
        <v>2589</v>
      </c>
      <c r="I556" s="223">
        <v>0</v>
      </c>
      <c r="J556" s="674">
        <v>1</v>
      </c>
      <c r="K556" s="223">
        <v>1</v>
      </c>
      <c r="L556" s="224">
        <v>1</v>
      </c>
      <c r="M556" s="185">
        <v>0</v>
      </c>
      <c r="N556" s="426" t="s">
        <v>1226</v>
      </c>
      <c r="O556" s="185">
        <f t="shared" si="243"/>
        <v>0</v>
      </c>
      <c r="P556" s="426" t="s">
        <v>1226</v>
      </c>
      <c r="Q556" s="222">
        <v>0</v>
      </c>
      <c r="R556" s="224">
        <v>0</v>
      </c>
      <c r="S556" s="181">
        <f t="shared" si="232"/>
        <v>0</v>
      </c>
      <c r="T556" s="185" t="s">
        <v>1226</v>
      </c>
      <c r="U556" s="222">
        <v>0</v>
      </c>
      <c r="V556" s="223">
        <v>0</v>
      </c>
      <c r="W556" s="437">
        <v>0</v>
      </c>
      <c r="X556" s="438">
        <v>0</v>
      </c>
      <c r="Y556" s="10">
        <v>0</v>
      </c>
      <c r="Z556" s="10">
        <v>0</v>
      </c>
      <c r="AA556" s="678">
        <f t="shared" si="241"/>
        <v>0</v>
      </c>
      <c r="AB556" s="492" t="s">
        <v>1226</v>
      </c>
      <c r="AC556" s="274">
        <v>0</v>
      </c>
      <c r="AD556" s="279">
        <v>0</v>
      </c>
      <c r="AE556" s="280">
        <v>0</v>
      </c>
      <c r="AF556" s="311">
        <v>0</v>
      </c>
      <c r="AG556" s="274">
        <v>0</v>
      </c>
      <c r="AH556" s="274">
        <v>0</v>
      </c>
      <c r="AI556" s="678">
        <f t="shared" si="242"/>
        <v>0</v>
      </c>
      <c r="AJ556" s="490" t="s">
        <v>1226</v>
      </c>
      <c r="AK556" s="302"/>
      <c r="AL556" s="437">
        <v>0</v>
      </c>
      <c r="AM556" s="438">
        <v>0</v>
      </c>
      <c r="AN556" s="223">
        <v>0</v>
      </c>
      <c r="AO556" s="223">
        <v>0</v>
      </c>
      <c r="AP556" s="683">
        <v>0</v>
      </c>
      <c r="AQ556" s="468" t="s">
        <v>1226</v>
      </c>
      <c r="AR556" s="164">
        <f>+AT556</f>
        <v>0</v>
      </c>
      <c r="AS556" s="166" t="s">
        <v>1226</v>
      </c>
      <c r="AT556" s="392">
        <f t="shared" ref="AT556:AT562" si="244">+AV556</f>
        <v>0</v>
      </c>
      <c r="AU556" s="166" t="s">
        <v>1226</v>
      </c>
      <c r="AV556" s="226">
        <v>0</v>
      </c>
      <c r="AW556" s="227">
        <v>0</v>
      </c>
      <c r="AX556" s="392">
        <f>+AZ556</f>
        <v>0</v>
      </c>
      <c r="AY556" s="166" t="s">
        <v>1226</v>
      </c>
      <c r="AZ556" s="392">
        <f>+BB556</f>
        <v>0</v>
      </c>
      <c r="BA556" s="166" t="s">
        <v>1226</v>
      </c>
      <c r="BB556" s="226">
        <v>0</v>
      </c>
      <c r="BC556" s="336">
        <v>0</v>
      </c>
      <c r="BD556" s="963">
        <v>0</v>
      </c>
      <c r="BE556" s="336">
        <v>0</v>
      </c>
      <c r="BF556" s="335">
        <v>0</v>
      </c>
      <c r="BG556" s="226">
        <v>0</v>
      </c>
      <c r="BH556" s="392">
        <f t="shared" si="237"/>
        <v>0</v>
      </c>
      <c r="BI556" s="166" t="s">
        <v>1226</v>
      </c>
      <c r="BJ556" s="392">
        <f t="shared" si="238"/>
        <v>0</v>
      </c>
      <c r="BK556" s="166" t="s">
        <v>1226</v>
      </c>
      <c r="BL556" s="392">
        <f t="shared" si="239"/>
        <v>0</v>
      </c>
      <c r="BM556" s="166" t="s">
        <v>1226</v>
      </c>
      <c r="BN556" s="392">
        <f t="shared" si="240"/>
        <v>0</v>
      </c>
      <c r="BO556" s="166" t="s">
        <v>1226</v>
      </c>
      <c r="BP556" s="226">
        <v>0</v>
      </c>
      <c r="BQ556" s="227">
        <v>0</v>
      </c>
      <c r="BR556" s="226"/>
      <c r="BS556" s="227"/>
      <c r="BT556" s="262"/>
      <c r="BU556" s="245"/>
      <c r="BV556" s="246"/>
      <c r="BW556" s="245"/>
      <c r="BX556" s="245"/>
      <c r="BY556" s="245"/>
      <c r="BZ556" s="246"/>
      <c r="CA556" s="245"/>
      <c r="CB556" s="246"/>
      <c r="CC556" s="245"/>
      <c r="CD556" s="246"/>
      <c r="CE556" s="245"/>
      <c r="CF556" s="246"/>
      <c r="CG556" s="245"/>
      <c r="CH556" s="246"/>
      <c r="CI556" s="233"/>
      <c r="CJ556" s="256"/>
    </row>
    <row r="557" spans="1:91" ht="16.5">
      <c r="A557" t="s">
        <v>2539</v>
      </c>
      <c r="B557" s="213">
        <v>0</v>
      </c>
      <c r="D557" s="219" t="s">
        <v>135</v>
      </c>
      <c r="E557" t="s">
        <v>821</v>
      </c>
      <c r="F557"/>
      <c r="G557" s="213" t="s">
        <v>867</v>
      </c>
      <c r="H557" s="390" t="s">
        <v>2308</v>
      </c>
      <c r="I557" s="223">
        <v>0</v>
      </c>
      <c r="J557" s="674">
        <v>3</v>
      </c>
      <c r="K557" s="223">
        <v>0</v>
      </c>
      <c r="L557" s="224">
        <v>0</v>
      </c>
      <c r="M557" s="185">
        <v>0</v>
      </c>
      <c r="N557" s="426" t="s">
        <v>1226</v>
      </c>
      <c r="O557" s="185">
        <f t="shared" si="243"/>
        <v>0</v>
      </c>
      <c r="P557" s="426" t="s">
        <v>1226</v>
      </c>
      <c r="Q557" s="675">
        <v>1</v>
      </c>
      <c r="R557" s="674">
        <v>0</v>
      </c>
      <c r="S557" s="185">
        <v>0</v>
      </c>
      <c r="T557" s="426" t="s">
        <v>1226</v>
      </c>
      <c r="U557" s="222">
        <v>0</v>
      </c>
      <c r="V557" s="223">
        <v>0</v>
      </c>
      <c r="W557" s="878">
        <v>1</v>
      </c>
      <c r="X557" s="438">
        <v>0</v>
      </c>
      <c r="Y557" s="10">
        <v>0</v>
      </c>
      <c r="Z557" s="10">
        <v>0</v>
      </c>
      <c r="AA557" s="678">
        <f t="shared" si="241"/>
        <v>0</v>
      </c>
      <c r="AB557" s="492" t="s">
        <v>1226</v>
      </c>
      <c r="AC557" s="274">
        <v>0</v>
      </c>
      <c r="AD557" s="279">
        <v>0</v>
      </c>
      <c r="AE557" s="280">
        <v>0</v>
      </c>
      <c r="AF557" s="311">
        <v>0</v>
      </c>
      <c r="AG557" s="274">
        <v>0</v>
      </c>
      <c r="AH557" s="274">
        <v>0</v>
      </c>
      <c r="AI557" s="678">
        <f t="shared" si="242"/>
        <v>0</v>
      </c>
      <c r="AJ557" s="490" t="s">
        <v>1226</v>
      </c>
      <c r="AK557" s="302"/>
      <c r="AL557" s="437">
        <v>0</v>
      </c>
      <c r="AM557" s="438">
        <v>0</v>
      </c>
      <c r="AN557" s="223">
        <v>0</v>
      </c>
      <c r="AO557" s="223">
        <v>1</v>
      </c>
      <c r="AP557" s="683">
        <v>0</v>
      </c>
      <c r="AQ557" s="468" t="s">
        <v>1226</v>
      </c>
      <c r="AR557" s="164">
        <f>+AT557</f>
        <v>0</v>
      </c>
      <c r="AS557" s="166" t="s">
        <v>1226</v>
      </c>
      <c r="AT557" s="164">
        <f t="shared" si="244"/>
        <v>0</v>
      </c>
      <c r="AU557" s="166" t="s">
        <v>1226</v>
      </c>
      <c r="AV557" s="226">
        <v>0</v>
      </c>
      <c r="AW557" s="227">
        <v>0</v>
      </c>
      <c r="AX557" s="164">
        <f>+AV557</f>
        <v>0</v>
      </c>
      <c r="AY557" s="166" t="s">
        <v>1226</v>
      </c>
      <c r="AZ557" s="164">
        <f>+AX557</f>
        <v>0</v>
      </c>
      <c r="BA557" s="166" t="s">
        <v>1226</v>
      </c>
      <c r="BB557" s="226">
        <v>0</v>
      </c>
      <c r="BC557" s="335">
        <v>0</v>
      </c>
      <c r="BD557" s="341">
        <v>0</v>
      </c>
      <c r="BE557" s="336">
        <v>0</v>
      </c>
      <c r="BF557" s="335">
        <v>0</v>
      </c>
      <c r="BG557" s="226">
        <v>0</v>
      </c>
      <c r="BH557" s="392">
        <f t="shared" si="237"/>
        <v>0</v>
      </c>
      <c r="BI557" s="166" t="s">
        <v>1226</v>
      </c>
      <c r="BJ557" s="392">
        <f t="shared" si="238"/>
        <v>0</v>
      </c>
      <c r="BK557" s="166" t="s">
        <v>1226</v>
      </c>
      <c r="BL557" s="392">
        <f t="shared" si="239"/>
        <v>0</v>
      </c>
      <c r="BM557" s="166" t="s">
        <v>1226</v>
      </c>
      <c r="BN557" s="392">
        <f t="shared" si="240"/>
        <v>0</v>
      </c>
      <c r="BO557" s="166" t="s">
        <v>1226</v>
      </c>
      <c r="BP557" s="226">
        <v>0</v>
      </c>
      <c r="BQ557" s="227">
        <v>0</v>
      </c>
      <c r="BR557" s="164">
        <f>+BP557</f>
        <v>0</v>
      </c>
      <c r="BS557" s="166" t="s">
        <v>1226</v>
      </c>
      <c r="BT557" s="262"/>
      <c r="BU557" s="245"/>
      <c r="BV557" s="246"/>
      <c r="BW557" s="245"/>
      <c r="BX557" s="245"/>
      <c r="BY557" s="245"/>
      <c r="BZ557" s="246"/>
      <c r="CA557" s="245"/>
      <c r="CB557" s="246"/>
      <c r="CC557" s="245"/>
      <c r="CD557" s="246"/>
      <c r="CE557" s="245"/>
      <c r="CF557" s="246"/>
      <c r="CG557" s="245"/>
      <c r="CH557" s="246"/>
      <c r="CI557" s="233"/>
      <c r="CJ557" s="256"/>
    </row>
    <row r="558" spans="1:91" ht="16.5">
      <c r="A558" t="s">
        <v>2539</v>
      </c>
      <c r="B558" s="213">
        <v>0</v>
      </c>
      <c r="D558" s="219" t="s">
        <v>135</v>
      </c>
      <c r="E558" s="213" t="s">
        <v>821</v>
      </c>
      <c r="G558" s="213" t="s">
        <v>867</v>
      </c>
      <c r="H558" s="390" t="s">
        <v>2309</v>
      </c>
      <c r="I558" s="223">
        <v>0</v>
      </c>
      <c r="J558" s="224">
        <v>0</v>
      </c>
      <c r="K558" s="222">
        <v>0</v>
      </c>
      <c r="L558" s="224">
        <v>0</v>
      </c>
      <c r="M558" s="185">
        <v>0</v>
      </c>
      <c r="N558" s="426" t="s">
        <v>1226</v>
      </c>
      <c r="O558" s="185">
        <f t="shared" si="243"/>
        <v>0</v>
      </c>
      <c r="P558" s="426" t="s">
        <v>1226</v>
      </c>
      <c r="Q558" s="222">
        <v>0</v>
      </c>
      <c r="R558" s="224">
        <v>0</v>
      </c>
      <c r="S558" s="185">
        <f>+U558</f>
        <v>0</v>
      </c>
      <c r="T558" s="426" t="s">
        <v>1226</v>
      </c>
      <c r="U558" s="222">
        <v>0</v>
      </c>
      <c r="V558" s="223">
        <v>0</v>
      </c>
      <c r="W558" s="437">
        <v>1</v>
      </c>
      <c r="X558" s="438">
        <v>0</v>
      </c>
      <c r="Y558" s="10">
        <v>0</v>
      </c>
      <c r="Z558" s="10">
        <v>0</v>
      </c>
      <c r="AA558" s="678">
        <f t="shared" si="241"/>
        <v>0</v>
      </c>
      <c r="AB558" s="492" t="s">
        <v>1226</v>
      </c>
      <c r="AC558" s="274">
        <v>0</v>
      </c>
      <c r="AD558" s="279">
        <v>0</v>
      </c>
      <c r="AE558" s="280">
        <v>0</v>
      </c>
      <c r="AF558" s="311">
        <v>0</v>
      </c>
      <c r="AG558" s="278">
        <v>0</v>
      </c>
      <c r="AH558" s="274">
        <v>0</v>
      </c>
      <c r="AI558" s="678">
        <f t="shared" si="242"/>
        <v>0</v>
      </c>
      <c r="AJ558" s="490" t="s">
        <v>1226</v>
      </c>
      <c r="AK558" s="302"/>
      <c r="AL558" s="437">
        <v>0</v>
      </c>
      <c r="AM558" s="438">
        <v>0</v>
      </c>
      <c r="AN558" s="223">
        <v>0</v>
      </c>
      <c r="AO558" s="223">
        <v>0</v>
      </c>
      <c r="AP558" s="683">
        <v>0</v>
      </c>
      <c r="AQ558" s="468" t="s">
        <v>1226</v>
      </c>
      <c r="AR558" s="164">
        <v>0</v>
      </c>
      <c r="AS558" s="166" t="s">
        <v>1226</v>
      </c>
      <c r="AT558" s="164">
        <f t="shared" si="244"/>
        <v>1</v>
      </c>
      <c r="AU558" s="166" t="s">
        <v>1226</v>
      </c>
      <c r="AV558" s="226">
        <v>1</v>
      </c>
      <c r="AW558" s="227">
        <v>0</v>
      </c>
      <c r="AX558" s="164">
        <f>+AV558</f>
        <v>1</v>
      </c>
      <c r="AY558" s="166" t="s">
        <v>1226</v>
      </c>
      <c r="AZ558" s="164">
        <f>+AX558</f>
        <v>1</v>
      </c>
      <c r="BA558" s="166" t="s">
        <v>1226</v>
      </c>
      <c r="BB558" s="226">
        <v>1</v>
      </c>
      <c r="BC558" s="335">
        <v>0</v>
      </c>
      <c r="BD558" s="341">
        <v>3</v>
      </c>
      <c r="BE558" s="336">
        <v>0</v>
      </c>
      <c r="BF558" s="335">
        <v>3</v>
      </c>
      <c r="BG558" s="226">
        <v>0</v>
      </c>
      <c r="BH558" s="392">
        <f t="shared" si="237"/>
        <v>3</v>
      </c>
      <c r="BI558" s="166" t="s">
        <v>1226</v>
      </c>
      <c r="BJ558" s="392">
        <f t="shared" si="238"/>
        <v>3</v>
      </c>
      <c r="BK558" s="166" t="s">
        <v>1226</v>
      </c>
      <c r="BL558" s="392">
        <f t="shared" si="239"/>
        <v>3</v>
      </c>
      <c r="BM558" s="166" t="s">
        <v>1226</v>
      </c>
      <c r="BN558" s="392">
        <f t="shared" si="240"/>
        <v>3</v>
      </c>
      <c r="BO558" s="166" t="s">
        <v>1226</v>
      </c>
      <c r="BP558" s="226">
        <v>0</v>
      </c>
      <c r="BQ558" s="227">
        <v>0</v>
      </c>
      <c r="BR558" s="226"/>
      <c r="BS558" s="227"/>
      <c r="BT558" s="262"/>
      <c r="BU558" s="245"/>
      <c r="BV558" s="246"/>
      <c r="BW558" s="245"/>
      <c r="BX558" s="245"/>
      <c r="BY558" s="245"/>
      <c r="BZ558" s="246"/>
      <c r="CA558" s="245"/>
      <c r="CB558" s="246"/>
      <c r="CC558" s="245"/>
      <c r="CD558" s="246"/>
      <c r="CE558" s="245"/>
      <c r="CF558" s="246"/>
      <c r="CG558" s="245"/>
      <c r="CH558" s="246"/>
      <c r="CI558" s="233"/>
      <c r="CJ558" s="256"/>
    </row>
    <row r="559" spans="1:91" ht="16.5">
      <c r="A559" t="s">
        <v>2539</v>
      </c>
      <c r="B559" s="213">
        <v>0</v>
      </c>
      <c r="D559" s="219" t="s">
        <v>135</v>
      </c>
      <c r="E559" s="213" t="s">
        <v>821</v>
      </c>
      <c r="G559" s="213" t="s">
        <v>867</v>
      </c>
      <c r="H559" s="390" t="s">
        <v>2310</v>
      </c>
      <c r="I559" s="223">
        <v>0</v>
      </c>
      <c r="J559" s="224">
        <v>0</v>
      </c>
      <c r="K559" s="222">
        <v>0</v>
      </c>
      <c r="L559" s="224">
        <v>0</v>
      </c>
      <c r="M559" s="185">
        <v>0</v>
      </c>
      <c r="N559" s="426" t="s">
        <v>1226</v>
      </c>
      <c r="O559" s="185">
        <f t="shared" si="243"/>
        <v>0</v>
      </c>
      <c r="P559" s="426" t="s">
        <v>1226</v>
      </c>
      <c r="Q559" s="222">
        <v>0</v>
      </c>
      <c r="R559" s="224">
        <v>0</v>
      </c>
      <c r="S559" s="185">
        <f>+U559</f>
        <v>0</v>
      </c>
      <c r="T559" s="426" t="s">
        <v>1226</v>
      </c>
      <c r="U559" s="222">
        <v>0</v>
      </c>
      <c r="V559" s="223">
        <v>0</v>
      </c>
      <c r="W559" s="437">
        <v>1</v>
      </c>
      <c r="X559" s="438">
        <v>0</v>
      </c>
      <c r="Y559" s="10">
        <v>0</v>
      </c>
      <c r="Z559" s="10">
        <v>0</v>
      </c>
      <c r="AA559" s="678">
        <f t="shared" si="241"/>
        <v>0</v>
      </c>
      <c r="AB559" s="492" t="s">
        <v>1226</v>
      </c>
      <c r="AC559" s="274">
        <v>0</v>
      </c>
      <c r="AD559" s="279">
        <v>0</v>
      </c>
      <c r="AE559" s="280">
        <v>0</v>
      </c>
      <c r="AF559" s="311">
        <v>0</v>
      </c>
      <c r="AG559" s="274">
        <v>0</v>
      </c>
      <c r="AH559" s="274">
        <v>0</v>
      </c>
      <c r="AI559" s="678">
        <f t="shared" si="242"/>
        <v>0</v>
      </c>
      <c r="AJ559" s="490" t="s">
        <v>1226</v>
      </c>
      <c r="AK559" s="302"/>
      <c r="AL559" s="437">
        <v>0</v>
      </c>
      <c r="AM559" s="438">
        <v>0</v>
      </c>
      <c r="AN559" s="223">
        <v>0</v>
      </c>
      <c r="AO559" s="223">
        <v>0</v>
      </c>
      <c r="AP559" s="683">
        <v>0</v>
      </c>
      <c r="AQ559" s="468" t="s">
        <v>1226</v>
      </c>
      <c r="AR559" s="164">
        <v>0</v>
      </c>
      <c r="AS559" s="166" t="s">
        <v>1226</v>
      </c>
      <c r="AT559" s="164">
        <f t="shared" si="244"/>
        <v>0</v>
      </c>
      <c r="AU559" s="166" t="s">
        <v>1226</v>
      </c>
      <c r="AV559" s="226">
        <v>0</v>
      </c>
      <c r="AW559" s="227">
        <v>0</v>
      </c>
      <c r="AX559" s="164">
        <f>+AV559</f>
        <v>0</v>
      </c>
      <c r="AY559" s="166" t="s">
        <v>1226</v>
      </c>
      <c r="AZ559" s="164">
        <f>+AX559</f>
        <v>0</v>
      </c>
      <c r="BA559" s="166" t="s">
        <v>1226</v>
      </c>
      <c r="BB559" s="226">
        <v>0</v>
      </c>
      <c r="BC559" s="335">
        <v>0</v>
      </c>
      <c r="BD559" s="341">
        <v>0</v>
      </c>
      <c r="BE559" s="336">
        <v>0</v>
      </c>
      <c r="BF559" s="335">
        <v>0</v>
      </c>
      <c r="BG559" s="226">
        <v>0</v>
      </c>
      <c r="BH559" s="392">
        <f t="shared" si="237"/>
        <v>0</v>
      </c>
      <c r="BI559" s="166" t="s">
        <v>1226</v>
      </c>
      <c r="BJ559" s="392">
        <f t="shared" si="238"/>
        <v>0</v>
      </c>
      <c r="BK559" s="166" t="s">
        <v>1226</v>
      </c>
      <c r="BL559" s="392">
        <f t="shared" si="239"/>
        <v>0</v>
      </c>
      <c r="BM559" s="166" t="s">
        <v>1226</v>
      </c>
      <c r="BN559" s="392">
        <f t="shared" si="240"/>
        <v>0</v>
      </c>
      <c r="BO559" s="166" t="s">
        <v>1226</v>
      </c>
      <c r="BP559" s="226">
        <v>0</v>
      </c>
      <c r="BQ559" s="227">
        <v>0</v>
      </c>
      <c r="BR559" s="226"/>
      <c r="BS559" s="227"/>
      <c r="BT559" s="262"/>
      <c r="BU559" s="245"/>
      <c r="BV559" s="246"/>
      <c r="BW559" s="245"/>
      <c r="BX559" s="245"/>
      <c r="BY559" s="245"/>
      <c r="BZ559" s="246"/>
      <c r="CA559" s="245"/>
      <c r="CB559" s="246"/>
      <c r="CC559" s="245"/>
      <c r="CD559" s="246"/>
      <c r="CE559" s="245"/>
      <c r="CF559" s="246"/>
      <c r="CG559" s="245"/>
      <c r="CH559" s="246"/>
      <c r="CI559" s="233"/>
      <c r="CJ559" s="256"/>
    </row>
    <row r="560" spans="1:91" ht="16.5">
      <c r="A560" t="s">
        <v>2539</v>
      </c>
      <c r="B560" s="213">
        <v>0</v>
      </c>
      <c r="D560" s="219" t="s">
        <v>135</v>
      </c>
      <c r="E560" s="213" t="s">
        <v>821</v>
      </c>
      <c r="G560" s="213" t="s">
        <v>867</v>
      </c>
      <c r="H560" s="390" t="s">
        <v>2311</v>
      </c>
      <c r="I560" s="223">
        <v>0</v>
      </c>
      <c r="J560" s="224">
        <v>0</v>
      </c>
      <c r="K560" s="222">
        <v>0</v>
      </c>
      <c r="L560" s="224">
        <v>0</v>
      </c>
      <c r="M560" s="185">
        <v>0</v>
      </c>
      <c r="N560" s="426" t="s">
        <v>1226</v>
      </c>
      <c r="O560" s="185">
        <f t="shared" si="243"/>
        <v>0</v>
      </c>
      <c r="P560" s="426" t="s">
        <v>1226</v>
      </c>
      <c r="Q560" s="222">
        <v>0</v>
      </c>
      <c r="R560" s="224">
        <v>0</v>
      </c>
      <c r="S560" s="181">
        <f>+U560</f>
        <v>0</v>
      </c>
      <c r="T560" s="426" t="s">
        <v>1226</v>
      </c>
      <c r="U560" s="222">
        <v>0</v>
      </c>
      <c r="V560" s="223">
        <v>0</v>
      </c>
      <c r="W560" s="437">
        <v>0</v>
      </c>
      <c r="X560" s="438">
        <v>0</v>
      </c>
      <c r="Y560" s="10">
        <v>0</v>
      </c>
      <c r="Z560" s="10">
        <v>0</v>
      </c>
      <c r="AA560" s="678">
        <f t="shared" si="241"/>
        <v>0</v>
      </c>
      <c r="AB560" s="492" t="s">
        <v>1226</v>
      </c>
      <c r="AC560" s="274">
        <v>0</v>
      </c>
      <c r="AD560" s="279">
        <v>0</v>
      </c>
      <c r="AE560" s="280">
        <v>0</v>
      </c>
      <c r="AF560" s="311">
        <v>0</v>
      </c>
      <c r="AG560" s="274">
        <v>0</v>
      </c>
      <c r="AH560" s="274">
        <v>0</v>
      </c>
      <c r="AI560" s="678">
        <f t="shared" si="242"/>
        <v>0</v>
      </c>
      <c r="AJ560" s="490" t="s">
        <v>1226</v>
      </c>
      <c r="AK560" s="302"/>
      <c r="AL560" s="437">
        <v>0</v>
      </c>
      <c r="AM560" s="438">
        <v>5</v>
      </c>
      <c r="AN560" s="223">
        <v>0</v>
      </c>
      <c r="AO560" s="239" t="s">
        <v>1226</v>
      </c>
      <c r="AP560" s="164">
        <v>0</v>
      </c>
      <c r="AQ560" s="166" t="s">
        <v>1226</v>
      </c>
      <c r="AR560" s="164">
        <f>+AT560</f>
        <v>0</v>
      </c>
      <c r="AS560" s="166" t="s">
        <v>1226</v>
      </c>
      <c r="AT560" s="164">
        <f t="shared" si="244"/>
        <v>0</v>
      </c>
      <c r="AU560" s="166" t="s">
        <v>1226</v>
      </c>
      <c r="AV560" s="226">
        <v>0</v>
      </c>
      <c r="AW560" s="227">
        <v>0</v>
      </c>
      <c r="AX560" s="164">
        <f>+AV560</f>
        <v>0</v>
      </c>
      <c r="AY560" s="166" t="s">
        <v>1226</v>
      </c>
      <c r="AZ560" s="164">
        <f>+AX560</f>
        <v>0</v>
      </c>
      <c r="BA560" s="166" t="s">
        <v>1226</v>
      </c>
      <c r="BB560" s="226">
        <v>0</v>
      </c>
      <c r="BC560" s="336">
        <v>0</v>
      </c>
      <c r="BD560" s="226">
        <v>0</v>
      </c>
      <c r="BE560" s="336">
        <v>0</v>
      </c>
      <c r="BF560" s="335">
        <v>0</v>
      </c>
      <c r="BG560" s="227">
        <v>0</v>
      </c>
      <c r="BH560" s="164">
        <f t="shared" si="237"/>
        <v>0</v>
      </c>
      <c r="BI560" s="166" t="s">
        <v>1226</v>
      </c>
      <c r="BJ560" s="164">
        <f t="shared" si="238"/>
        <v>0</v>
      </c>
      <c r="BK560" s="166" t="s">
        <v>1226</v>
      </c>
      <c r="BL560" s="164">
        <f t="shared" si="239"/>
        <v>0</v>
      </c>
      <c r="BM560" s="166" t="s">
        <v>1226</v>
      </c>
      <c r="BN560" s="164">
        <f t="shared" si="240"/>
        <v>0</v>
      </c>
      <c r="BO560" s="166" t="s">
        <v>1226</v>
      </c>
      <c r="BP560" s="226">
        <v>0</v>
      </c>
      <c r="BQ560" s="227">
        <v>0</v>
      </c>
      <c r="BR560" s="226"/>
      <c r="BS560" s="227"/>
      <c r="BT560" s="262"/>
      <c r="BU560" s="245"/>
      <c r="BV560" s="246"/>
      <c r="BW560" s="245"/>
      <c r="BX560" s="245"/>
      <c r="BY560" s="245"/>
      <c r="BZ560" s="246"/>
      <c r="CA560" s="245"/>
      <c r="CB560" s="246"/>
      <c r="CC560" s="245"/>
      <c r="CD560" s="246"/>
      <c r="CE560" s="245"/>
      <c r="CF560" s="246"/>
      <c r="CG560" s="245"/>
      <c r="CH560" s="246"/>
      <c r="CI560" s="233"/>
      <c r="CJ560" s="256"/>
    </row>
    <row r="561" spans="1:91" ht="16.5">
      <c r="A561" t="s">
        <v>2539</v>
      </c>
      <c r="B561" s="213">
        <v>0</v>
      </c>
      <c r="D561" s="219" t="s">
        <v>135</v>
      </c>
      <c r="E561" s="213" t="s">
        <v>821</v>
      </c>
      <c r="G561" s="213" t="s">
        <v>867</v>
      </c>
      <c r="H561" s="390" t="s">
        <v>2312</v>
      </c>
      <c r="I561" s="223">
        <v>0</v>
      </c>
      <c r="J561" s="224">
        <v>0</v>
      </c>
      <c r="K561" s="222">
        <v>0</v>
      </c>
      <c r="L561" s="224">
        <v>0</v>
      </c>
      <c r="M561" s="185">
        <v>0</v>
      </c>
      <c r="N561" s="426" t="s">
        <v>1226</v>
      </c>
      <c r="O561" s="185">
        <f t="shared" si="243"/>
        <v>0</v>
      </c>
      <c r="P561" s="426" t="s">
        <v>1226</v>
      </c>
      <c r="Q561" s="222">
        <v>0</v>
      </c>
      <c r="R561" s="224">
        <v>0</v>
      </c>
      <c r="S561" s="181">
        <f>+U561</f>
        <v>0</v>
      </c>
      <c r="T561" s="426" t="s">
        <v>1226</v>
      </c>
      <c r="U561" s="222">
        <v>0</v>
      </c>
      <c r="V561" s="223">
        <v>0</v>
      </c>
      <c r="W561" s="437">
        <v>0</v>
      </c>
      <c r="X561" s="438">
        <v>0</v>
      </c>
      <c r="Y561" s="10">
        <v>0</v>
      </c>
      <c r="Z561" s="10">
        <v>0</v>
      </c>
      <c r="AA561" s="678">
        <f t="shared" si="241"/>
        <v>0</v>
      </c>
      <c r="AB561" s="492" t="s">
        <v>1226</v>
      </c>
      <c r="AC561" s="274">
        <v>0</v>
      </c>
      <c r="AD561" s="279">
        <v>0</v>
      </c>
      <c r="AE561" s="280">
        <v>0</v>
      </c>
      <c r="AF561" s="311">
        <v>0</v>
      </c>
      <c r="AG561" s="274">
        <v>0</v>
      </c>
      <c r="AH561" s="274">
        <v>0</v>
      </c>
      <c r="AI561" s="678">
        <f t="shared" si="242"/>
        <v>0</v>
      </c>
      <c r="AJ561" s="490" t="s">
        <v>1226</v>
      </c>
      <c r="AK561" s="302"/>
      <c r="AL561" s="437">
        <v>2</v>
      </c>
      <c r="AM561" s="438">
        <v>0</v>
      </c>
      <c r="AN561" s="223">
        <v>0</v>
      </c>
      <c r="AO561" s="249" t="s">
        <v>1226</v>
      </c>
      <c r="AP561" s="683">
        <v>0</v>
      </c>
      <c r="AQ561" s="468" t="s">
        <v>1226</v>
      </c>
      <c r="AR561" s="164">
        <f>+AT561</f>
        <v>0</v>
      </c>
      <c r="AS561" s="166" t="s">
        <v>1226</v>
      </c>
      <c r="AT561" s="164">
        <f t="shared" si="244"/>
        <v>0</v>
      </c>
      <c r="AU561" s="166" t="s">
        <v>1226</v>
      </c>
      <c r="AV561" s="226">
        <v>0</v>
      </c>
      <c r="AW561" s="227">
        <v>0</v>
      </c>
      <c r="AX561" s="164">
        <f>+AV561</f>
        <v>0</v>
      </c>
      <c r="AY561" s="166" t="s">
        <v>1226</v>
      </c>
      <c r="AZ561" s="164">
        <f>+AX561</f>
        <v>0</v>
      </c>
      <c r="BA561" s="166" t="s">
        <v>1226</v>
      </c>
      <c r="BB561" s="226">
        <v>0</v>
      </c>
      <c r="BC561" s="335">
        <v>0</v>
      </c>
      <c r="BD561" s="341">
        <v>0</v>
      </c>
      <c r="BE561" s="336">
        <v>0</v>
      </c>
      <c r="BF561" s="335">
        <v>0</v>
      </c>
      <c r="BG561" s="226">
        <v>0</v>
      </c>
      <c r="BH561" s="392">
        <f t="shared" si="237"/>
        <v>0</v>
      </c>
      <c r="BI561" s="166" t="s">
        <v>1226</v>
      </c>
      <c r="BJ561" s="392">
        <f t="shared" si="238"/>
        <v>0</v>
      </c>
      <c r="BK561" s="166" t="s">
        <v>1226</v>
      </c>
      <c r="BL561" s="392">
        <f t="shared" si="239"/>
        <v>0</v>
      </c>
      <c r="BM561" s="166" t="s">
        <v>1226</v>
      </c>
      <c r="BN561" s="392">
        <f t="shared" si="240"/>
        <v>0</v>
      </c>
      <c r="BO561" s="166" t="s">
        <v>1226</v>
      </c>
      <c r="BP561" s="226">
        <v>0</v>
      </c>
      <c r="BQ561" s="227">
        <v>0</v>
      </c>
      <c r="BR561" s="226"/>
      <c r="BS561" s="227"/>
      <c r="BT561" s="262"/>
      <c r="BU561" s="245"/>
      <c r="BV561" s="246"/>
      <c r="BW561" s="245"/>
      <c r="BX561" s="245"/>
      <c r="BY561" s="245"/>
      <c r="BZ561" s="246"/>
      <c r="CA561" s="245"/>
      <c r="CB561" s="246"/>
      <c r="CC561" s="245"/>
      <c r="CD561" s="246"/>
      <c r="CE561" s="245"/>
      <c r="CF561" s="246"/>
      <c r="CG561" s="245"/>
      <c r="CH561" s="246"/>
      <c r="CI561" s="233"/>
      <c r="CJ561" s="256"/>
    </row>
    <row r="562" spans="1:91" ht="16.5">
      <c r="A562" t="s">
        <v>2539</v>
      </c>
      <c r="B562" s="61" t="s">
        <v>52</v>
      </c>
      <c r="D562" s="219" t="s">
        <v>135</v>
      </c>
      <c r="E562" t="s">
        <v>819</v>
      </c>
      <c r="F562"/>
      <c r="G562" s="213" t="s">
        <v>867</v>
      </c>
      <c r="H562" s="390" t="s">
        <v>2313</v>
      </c>
      <c r="I562" s="14">
        <v>4</v>
      </c>
      <c r="J562" s="674">
        <v>2</v>
      </c>
      <c r="K562" s="14">
        <v>0</v>
      </c>
      <c r="L562" s="674">
        <v>3</v>
      </c>
      <c r="M562" s="185" t="s">
        <v>1226</v>
      </c>
      <c r="N562" s="426">
        <f>+P562</f>
        <v>4</v>
      </c>
      <c r="O562" s="185" t="s">
        <v>1226</v>
      </c>
      <c r="P562" s="426">
        <f>+R562</f>
        <v>4</v>
      </c>
      <c r="Q562" s="222">
        <v>0</v>
      </c>
      <c r="R562" s="674">
        <v>4</v>
      </c>
      <c r="S562" s="181" t="s">
        <v>1226</v>
      </c>
      <c r="T562" s="426">
        <f>+R562</f>
        <v>4</v>
      </c>
      <c r="U562" s="223">
        <v>1</v>
      </c>
      <c r="V562" s="223">
        <v>3</v>
      </c>
      <c r="W562" s="437">
        <v>0</v>
      </c>
      <c r="X562" s="438">
        <v>2</v>
      </c>
      <c r="Y562" s="10">
        <v>1</v>
      </c>
      <c r="Z562" s="10">
        <v>1</v>
      </c>
      <c r="AA562" s="678">
        <f t="shared" si="241"/>
        <v>1</v>
      </c>
      <c r="AB562" s="492">
        <f>+Z562</f>
        <v>1</v>
      </c>
      <c r="AC562" s="274">
        <v>0</v>
      </c>
      <c r="AD562" s="279">
        <v>0</v>
      </c>
      <c r="AE562" s="780">
        <v>0</v>
      </c>
      <c r="AF562" s="311">
        <v>0</v>
      </c>
      <c r="AG562" s="274">
        <v>0</v>
      </c>
      <c r="AH562" s="274">
        <v>0</v>
      </c>
      <c r="AI562" s="678">
        <f t="shared" si="242"/>
        <v>0</v>
      </c>
      <c r="AJ562" s="490" t="s">
        <v>1226</v>
      </c>
      <c r="AK562" s="302"/>
      <c r="AL562" s="439">
        <v>0</v>
      </c>
      <c r="AM562" s="440">
        <v>3</v>
      </c>
      <c r="AN562" s="223">
        <v>0</v>
      </c>
      <c r="AO562" s="223">
        <v>0</v>
      </c>
      <c r="AP562" s="683">
        <v>0</v>
      </c>
      <c r="AQ562" s="468" t="s">
        <v>1226</v>
      </c>
      <c r="AR562" s="164">
        <f>+AP562</f>
        <v>0</v>
      </c>
      <c r="AS562" s="166" t="s">
        <v>1226</v>
      </c>
      <c r="AT562" s="164">
        <f t="shared" si="244"/>
        <v>1</v>
      </c>
      <c r="AU562" s="166" t="s">
        <v>1226</v>
      </c>
      <c r="AV562" s="226">
        <v>1</v>
      </c>
      <c r="AW562" s="227">
        <v>0</v>
      </c>
      <c r="AX562" s="164">
        <f>+AZ562</f>
        <v>0</v>
      </c>
      <c r="AY562" s="166" t="s">
        <v>1226</v>
      </c>
      <c r="AZ562" s="164">
        <f>+BB562</f>
        <v>0</v>
      </c>
      <c r="BA562" s="166" t="s">
        <v>1226</v>
      </c>
      <c r="BB562" s="226">
        <v>0</v>
      </c>
      <c r="BC562" s="335">
        <v>0</v>
      </c>
      <c r="BD562" s="341">
        <v>0</v>
      </c>
      <c r="BE562" s="336">
        <v>0</v>
      </c>
      <c r="BF562" s="335">
        <v>0</v>
      </c>
      <c r="BG562" s="226">
        <v>0</v>
      </c>
      <c r="BH562" s="392">
        <f t="shared" si="237"/>
        <v>0</v>
      </c>
      <c r="BI562" s="166" t="s">
        <v>1226</v>
      </c>
      <c r="BJ562" s="392">
        <f t="shared" si="238"/>
        <v>0</v>
      </c>
      <c r="BK562" s="166" t="s">
        <v>1226</v>
      </c>
      <c r="BL562" s="392">
        <f t="shared" si="239"/>
        <v>0</v>
      </c>
      <c r="BM562" s="166" t="s">
        <v>1226</v>
      </c>
      <c r="BN562" s="392">
        <f t="shared" si="240"/>
        <v>0</v>
      </c>
      <c r="BO562" s="166" t="s">
        <v>1226</v>
      </c>
      <c r="BP562" s="226">
        <v>0</v>
      </c>
      <c r="BQ562" s="227">
        <v>0</v>
      </c>
      <c r="BR562" s="226"/>
      <c r="BS562" s="227"/>
      <c r="BT562" s="262">
        <v>42407</v>
      </c>
      <c r="BU562" s="245"/>
      <c r="BV562" s="246"/>
      <c r="BW562" s="245"/>
      <c r="BX562" s="245"/>
      <c r="BY562" s="245"/>
      <c r="BZ562" s="246"/>
      <c r="CA562" s="245"/>
      <c r="CB562" s="246"/>
      <c r="CC562" s="245"/>
      <c r="CD562" s="246"/>
      <c r="CE562" s="245"/>
      <c r="CF562" s="246"/>
      <c r="CG562" s="245"/>
      <c r="CH562" s="246"/>
      <c r="CI562" s="103" t="s">
        <v>1920</v>
      </c>
      <c r="CJ562" s="256"/>
    </row>
    <row r="563" spans="1:91" ht="16.5">
      <c r="A563" t="s">
        <v>2539</v>
      </c>
      <c r="B563" s="213">
        <v>0</v>
      </c>
      <c r="D563" s="219" t="s">
        <v>135</v>
      </c>
      <c r="E563" s="213" t="s">
        <v>821</v>
      </c>
      <c r="G563" s="213" t="s">
        <v>867</v>
      </c>
      <c r="H563" s="390" t="s">
        <v>2314</v>
      </c>
      <c r="I563" s="14">
        <v>1</v>
      </c>
      <c r="J563" s="674">
        <v>1</v>
      </c>
      <c r="K563" s="222">
        <v>0</v>
      </c>
      <c r="L563" s="224">
        <v>0</v>
      </c>
      <c r="M563" s="185">
        <v>0</v>
      </c>
      <c r="N563" s="426" t="s">
        <v>1226</v>
      </c>
      <c r="O563" s="185">
        <f>+M563</f>
        <v>0</v>
      </c>
      <c r="P563" s="426" t="s">
        <v>1226</v>
      </c>
      <c r="Q563" s="223">
        <v>0</v>
      </c>
      <c r="R563" s="224">
        <v>0</v>
      </c>
      <c r="S563" s="181">
        <f>+U563</f>
        <v>0</v>
      </c>
      <c r="T563" s="426" t="s">
        <v>1226</v>
      </c>
      <c r="U563" s="223">
        <v>0</v>
      </c>
      <c r="V563" s="223">
        <v>0</v>
      </c>
      <c r="W563" s="437">
        <v>0</v>
      </c>
      <c r="X563" s="438">
        <v>0</v>
      </c>
      <c r="Y563" s="10">
        <v>0</v>
      </c>
      <c r="Z563" s="10">
        <v>0</v>
      </c>
      <c r="AA563" s="678">
        <f t="shared" si="241"/>
        <v>0</v>
      </c>
      <c r="AB563" s="492" t="s">
        <v>1226</v>
      </c>
      <c r="AC563" s="274">
        <v>0</v>
      </c>
      <c r="AD563" s="279">
        <v>0</v>
      </c>
      <c r="AE563" s="780">
        <v>0</v>
      </c>
      <c r="AF563" s="311">
        <v>0</v>
      </c>
      <c r="AG563" s="274">
        <v>0</v>
      </c>
      <c r="AH563" s="274">
        <v>0</v>
      </c>
      <c r="AI563" s="678">
        <f t="shared" si="242"/>
        <v>0</v>
      </c>
      <c r="AJ563" s="490" t="s">
        <v>1226</v>
      </c>
      <c r="AK563" s="302"/>
      <c r="AL563" s="437">
        <v>0</v>
      </c>
      <c r="AM563" s="438">
        <v>0</v>
      </c>
      <c r="AN563" s="223">
        <v>0</v>
      </c>
      <c r="AO563" s="223">
        <v>0</v>
      </c>
      <c r="AP563" s="686">
        <v>0</v>
      </c>
      <c r="AQ563" s="468" t="s">
        <v>1226</v>
      </c>
      <c r="AR563" s="680">
        <v>0</v>
      </c>
      <c r="AS563" s="166" t="s">
        <v>1226</v>
      </c>
      <c r="AT563" s="680">
        <v>0</v>
      </c>
      <c r="AU563" s="166" t="s">
        <v>1226</v>
      </c>
      <c r="AV563" s="226">
        <v>0</v>
      </c>
      <c r="AW563" s="227">
        <v>0</v>
      </c>
      <c r="AX563" s="164">
        <f>+AZ563</f>
        <v>0</v>
      </c>
      <c r="AY563" s="166" t="s">
        <v>1226</v>
      </c>
      <c r="AZ563" s="164">
        <f>+BB563</f>
        <v>0</v>
      </c>
      <c r="BA563" s="166" t="s">
        <v>1226</v>
      </c>
      <c r="BB563" s="226">
        <v>0</v>
      </c>
      <c r="BC563" s="335">
        <v>0</v>
      </c>
      <c r="BD563" s="341">
        <v>0</v>
      </c>
      <c r="BE563" s="336">
        <v>0</v>
      </c>
      <c r="BF563" s="335">
        <v>0</v>
      </c>
      <c r="BG563" s="226">
        <v>0</v>
      </c>
      <c r="BH563" s="392">
        <f t="shared" si="237"/>
        <v>0</v>
      </c>
      <c r="BI563" s="166" t="s">
        <v>1226</v>
      </c>
      <c r="BJ563" s="164">
        <f t="shared" si="238"/>
        <v>0</v>
      </c>
      <c r="BK563" s="164" t="s">
        <v>1226</v>
      </c>
      <c r="BL563" s="392">
        <f t="shared" si="239"/>
        <v>0</v>
      </c>
      <c r="BM563" s="166" t="s">
        <v>1226</v>
      </c>
      <c r="BN563" s="392">
        <f t="shared" si="240"/>
        <v>0</v>
      </c>
      <c r="BO563" s="166" t="s">
        <v>1226</v>
      </c>
      <c r="BP563" s="226">
        <v>0</v>
      </c>
      <c r="BQ563" s="227">
        <v>0</v>
      </c>
      <c r="BR563" s="226"/>
      <c r="BS563" s="227"/>
      <c r="BT563" s="262"/>
      <c r="BU563" s="245"/>
      <c r="BV563" s="246"/>
      <c r="BW563" s="245"/>
      <c r="BX563" s="245"/>
      <c r="BY563" s="245"/>
      <c r="BZ563" s="246"/>
      <c r="CA563" s="245"/>
      <c r="CB563" s="246"/>
      <c r="CC563" s="245"/>
      <c r="CD563" s="246"/>
      <c r="CE563" s="245"/>
      <c r="CF563" s="246"/>
      <c r="CG563" s="245"/>
      <c r="CH563" s="246"/>
      <c r="CI563" s="233"/>
      <c r="CJ563" s="256"/>
    </row>
    <row r="564" spans="1:91" ht="16.5">
      <c r="A564" t="s">
        <v>2539</v>
      </c>
      <c r="B564" s="213">
        <v>0</v>
      </c>
      <c r="D564" s="219" t="s">
        <v>135</v>
      </c>
      <c r="E564" t="s">
        <v>871</v>
      </c>
      <c r="F564"/>
      <c r="G564" s="213" t="s">
        <v>867</v>
      </c>
      <c r="H564" s="390" t="s">
        <v>2590</v>
      </c>
      <c r="I564" s="14">
        <v>3</v>
      </c>
      <c r="J564" s="224">
        <v>0</v>
      </c>
      <c r="K564" s="222">
        <v>0</v>
      </c>
      <c r="L564" s="224">
        <v>0</v>
      </c>
      <c r="M564" s="181">
        <v>0</v>
      </c>
      <c r="N564" s="426" t="s">
        <v>1226</v>
      </c>
      <c r="O564" s="181">
        <f>+M564</f>
        <v>0</v>
      </c>
      <c r="P564" s="426" t="s">
        <v>1226</v>
      </c>
      <c r="Q564" s="223">
        <v>0</v>
      </c>
      <c r="R564" s="224">
        <v>0</v>
      </c>
      <c r="S564" s="164">
        <f>+U564</f>
        <v>0</v>
      </c>
      <c r="T564" s="166" t="s">
        <v>1226</v>
      </c>
      <c r="U564" s="223">
        <v>0</v>
      </c>
      <c r="V564" s="223">
        <v>0</v>
      </c>
      <c r="W564" s="437">
        <v>0</v>
      </c>
      <c r="X564" s="438">
        <v>0</v>
      </c>
      <c r="Y564" s="10">
        <v>0</v>
      </c>
      <c r="Z564" s="10">
        <v>0</v>
      </c>
      <c r="AA564" s="678">
        <f t="shared" si="241"/>
        <v>0</v>
      </c>
      <c r="AB564" s="492" t="s">
        <v>1226</v>
      </c>
      <c r="AC564" s="274">
        <v>0</v>
      </c>
      <c r="AD564" s="279">
        <v>0</v>
      </c>
      <c r="AE564" s="780">
        <v>0</v>
      </c>
      <c r="AF564" s="311">
        <v>0</v>
      </c>
      <c r="AG564" s="274">
        <v>0</v>
      </c>
      <c r="AH564" s="274">
        <v>0</v>
      </c>
      <c r="AI564" s="678">
        <f t="shared" si="242"/>
        <v>0</v>
      </c>
      <c r="AJ564" s="490" t="s">
        <v>1226</v>
      </c>
      <c r="AK564" s="302"/>
      <c r="AL564" s="437">
        <v>0</v>
      </c>
      <c r="AM564" s="438">
        <v>0</v>
      </c>
      <c r="AN564" s="164">
        <f>+AL564</f>
        <v>0</v>
      </c>
      <c r="AO564" s="164" t="s">
        <v>1226</v>
      </c>
      <c r="AP564" s="683">
        <f>+AN564</f>
        <v>0</v>
      </c>
      <c r="AQ564" s="468" t="s">
        <v>1226</v>
      </c>
      <c r="AR564" s="164">
        <f>+AP564</f>
        <v>0</v>
      </c>
      <c r="AS564" s="166" t="s">
        <v>1226</v>
      </c>
      <c r="AT564" s="164">
        <f>+AR564</f>
        <v>0</v>
      </c>
      <c r="AU564" s="166" t="s">
        <v>1226</v>
      </c>
      <c r="AV564" s="226">
        <v>0</v>
      </c>
      <c r="AW564" s="227">
        <v>0</v>
      </c>
      <c r="AX564" s="164">
        <f>+AV564</f>
        <v>0</v>
      </c>
      <c r="AY564" s="166" t="s">
        <v>1226</v>
      </c>
      <c r="AZ564" s="164">
        <f>+BB564</f>
        <v>0</v>
      </c>
      <c r="BA564" s="166" t="s">
        <v>1226</v>
      </c>
      <c r="BB564" s="226">
        <v>0</v>
      </c>
      <c r="BC564" s="335">
        <v>0</v>
      </c>
      <c r="BD564" s="341">
        <v>0</v>
      </c>
      <c r="BE564" s="336">
        <v>0</v>
      </c>
      <c r="BF564" s="335">
        <v>0</v>
      </c>
      <c r="BG564" s="226">
        <v>0</v>
      </c>
      <c r="BH564" s="392">
        <f t="shared" si="237"/>
        <v>0</v>
      </c>
      <c r="BI564" s="166" t="s">
        <v>1226</v>
      </c>
      <c r="BJ564" s="164">
        <f t="shared" si="238"/>
        <v>0</v>
      </c>
      <c r="BK564" s="164" t="s">
        <v>1226</v>
      </c>
      <c r="BL564" s="392">
        <f t="shared" si="239"/>
        <v>0</v>
      </c>
      <c r="BM564" s="166" t="s">
        <v>1226</v>
      </c>
      <c r="BN564" s="238">
        <f t="shared" si="240"/>
        <v>0</v>
      </c>
      <c r="BO564" s="239" t="s">
        <v>1226</v>
      </c>
      <c r="BP564" s="249"/>
      <c r="BQ564" s="239"/>
      <c r="BR564" s="249"/>
      <c r="BS564" s="239"/>
      <c r="BT564" s="262"/>
      <c r="BU564" s="245"/>
      <c r="BV564" s="246"/>
      <c r="BW564" s="245"/>
      <c r="BX564" s="245"/>
      <c r="BY564" s="245"/>
      <c r="BZ564" s="246"/>
      <c r="CA564" s="245"/>
      <c r="CB564" s="246"/>
      <c r="CC564" s="245"/>
      <c r="CD564" s="246"/>
      <c r="CE564" s="245"/>
      <c r="CF564" s="246"/>
      <c r="CG564" s="245"/>
      <c r="CH564" s="246"/>
      <c r="CI564" s="233"/>
      <c r="CJ564" s="256"/>
    </row>
    <row r="565" spans="1:91" ht="16.5">
      <c r="A565" t="s">
        <v>2539</v>
      </c>
      <c r="B565" s="213">
        <v>0</v>
      </c>
      <c r="D565" s="219" t="s">
        <v>135</v>
      </c>
      <c r="E565" t="s">
        <v>871</v>
      </c>
      <c r="F565"/>
      <c r="G565" s="213" t="s">
        <v>867</v>
      </c>
      <c r="H565" s="390" t="s">
        <v>2591</v>
      </c>
      <c r="I565" s="14">
        <v>1</v>
      </c>
      <c r="J565" s="674">
        <v>1</v>
      </c>
      <c r="K565" s="223">
        <v>0</v>
      </c>
      <c r="L565" s="32">
        <v>0</v>
      </c>
      <c r="M565" s="185">
        <v>0</v>
      </c>
      <c r="N565" s="426" t="s">
        <v>1226</v>
      </c>
      <c r="O565" s="185">
        <f>+M565</f>
        <v>0</v>
      </c>
      <c r="P565" s="426" t="s">
        <v>1226</v>
      </c>
      <c r="Q565" s="223">
        <v>0</v>
      </c>
      <c r="R565" s="224">
        <v>0</v>
      </c>
      <c r="S565" s="392">
        <f>+U565</f>
        <v>0</v>
      </c>
      <c r="T565" s="166" t="s">
        <v>1226</v>
      </c>
      <c r="U565" s="223">
        <v>0</v>
      </c>
      <c r="V565" s="223">
        <v>0</v>
      </c>
      <c r="W565" s="437">
        <v>0</v>
      </c>
      <c r="X565" s="438">
        <v>0</v>
      </c>
      <c r="Y565" s="10">
        <v>1</v>
      </c>
      <c r="Z565" s="10">
        <v>0</v>
      </c>
      <c r="AA565" s="678">
        <f t="shared" si="241"/>
        <v>1</v>
      </c>
      <c r="AB565" s="492" t="s">
        <v>1226</v>
      </c>
      <c r="AC565" s="274">
        <v>0</v>
      </c>
      <c r="AD565" s="279">
        <v>0</v>
      </c>
      <c r="AE565" s="780">
        <v>0</v>
      </c>
      <c r="AF565" s="311">
        <v>0</v>
      </c>
      <c r="AG565" s="274">
        <v>0</v>
      </c>
      <c r="AH565" s="274">
        <v>0</v>
      </c>
      <c r="AI565" s="678">
        <f t="shared" si="242"/>
        <v>0</v>
      </c>
      <c r="AJ565" s="490" t="s">
        <v>1226</v>
      </c>
      <c r="AK565" s="360"/>
      <c r="AL565" s="437">
        <v>0</v>
      </c>
      <c r="AM565" s="438">
        <v>0</v>
      </c>
      <c r="AN565" s="164">
        <f>+AL565</f>
        <v>0</v>
      </c>
      <c r="AO565" s="164" t="s">
        <v>1226</v>
      </c>
      <c r="AP565" s="683">
        <f>+AN565</f>
        <v>0</v>
      </c>
      <c r="AQ565" s="468" t="s">
        <v>1226</v>
      </c>
      <c r="AR565" s="164">
        <f>+AP565</f>
        <v>0</v>
      </c>
      <c r="AS565" s="166" t="s">
        <v>1226</v>
      </c>
      <c r="AT565" s="164">
        <f>+AR565</f>
        <v>0</v>
      </c>
      <c r="AU565" s="166" t="s">
        <v>1226</v>
      </c>
      <c r="AV565" s="226">
        <v>0</v>
      </c>
      <c r="AW565" s="227">
        <v>0</v>
      </c>
      <c r="AX565" s="164">
        <f>+AV565</f>
        <v>0</v>
      </c>
      <c r="AY565" s="166" t="s">
        <v>1226</v>
      </c>
      <c r="AZ565" s="164">
        <f>+BB565</f>
        <v>0</v>
      </c>
      <c r="BA565" s="166" t="s">
        <v>1226</v>
      </c>
      <c r="BB565" s="226">
        <v>0</v>
      </c>
      <c r="BC565" s="336">
        <v>0</v>
      </c>
      <c r="BD565" s="226">
        <v>0</v>
      </c>
      <c r="BE565" s="336">
        <v>0</v>
      </c>
      <c r="BF565" s="335">
        <v>0</v>
      </c>
      <c r="BG565" s="226">
        <v>0</v>
      </c>
      <c r="BH565" s="392">
        <f t="shared" si="237"/>
        <v>0</v>
      </c>
      <c r="BI565" s="166" t="s">
        <v>1226</v>
      </c>
      <c r="BJ565" s="164">
        <f t="shared" si="238"/>
        <v>0</v>
      </c>
      <c r="BK565" s="164" t="s">
        <v>1226</v>
      </c>
      <c r="BL565" s="392">
        <f t="shared" si="239"/>
        <v>0</v>
      </c>
      <c r="BM565" s="166" t="s">
        <v>1226</v>
      </c>
      <c r="BN565" s="238">
        <f t="shared" si="240"/>
        <v>0</v>
      </c>
      <c r="BO565" s="239" t="s">
        <v>1226</v>
      </c>
      <c r="BP565" s="249"/>
      <c r="BQ565" s="239"/>
      <c r="BR565" s="249"/>
      <c r="BS565" s="239"/>
      <c r="BT565" s="244"/>
      <c r="BU565" s="245"/>
      <c r="BV565" s="246"/>
      <c r="BW565" s="245"/>
      <c r="BX565" s="245"/>
      <c r="BY565" s="245"/>
      <c r="BZ565" s="246"/>
      <c r="CA565" s="245"/>
      <c r="CB565" s="246"/>
      <c r="CC565" s="245"/>
      <c r="CD565" s="246"/>
      <c r="CE565" s="245"/>
      <c r="CF565" s="246"/>
      <c r="CG565" s="245"/>
      <c r="CH565" s="246"/>
      <c r="CI565" s="233"/>
    </row>
    <row r="566" spans="1:91" ht="16.5">
      <c r="A566" t="s">
        <v>2539</v>
      </c>
      <c r="B566" s="213">
        <v>0</v>
      </c>
      <c r="D566" s="219" t="s">
        <v>715</v>
      </c>
      <c r="E566" s="213" t="s">
        <v>821</v>
      </c>
      <c r="G566" s="213" t="s">
        <v>867</v>
      </c>
      <c r="H566" s="390" t="s">
        <v>2323</v>
      </c>
      <c r="I566" s="14">
        <v>0</v>
      </c>
      <c r="J566" s="674">
        <v>1</v>
      </c>
      <c r="K566" s="223">
        <v>0</v>
      </c>
      <c r="L566" s="224">
        <v>0</v>
      </c>
      <c r="M566" s="185">
        <v>0</v>
      </c>
      <c r="N566" s="426" t="s">
        <v>1226</v>
      </c>
      <c r="O566" s="185">
        <f>+M566</f>
        <v>0</v>
      </c>
      <c r="P566" s="426" t="s">
        <v>1226</v>
      </c>
      <c r="Q566" s="223">
        <v>0</v>
      </c>
      <c r="R566" s="224">
        <v>0</v>
      </c>
      <c r="S566" s="392">
        <f>+U566</f>
        <v>0</v>
      </c>
      <c r="T566" s="166" t="s">
        <v>1226</v>
      </c>
      <c r="U566" s="223">
        <v>0</v>
      </c>
      <c r="V566" s="223">
        <v>0</v>
      </c>
      <c r="W566" s="437">
        <v>0</v>
      </c>
      <c r="X566" s="438">
        <v>0</v>
      </c>
      <c r="Y566" s="223">
        <v>0</v>
      </c>
      <c r="Z566" s="223">
        <v>0</v>
      </c>
      <c r="AA566" s="678">
        <f t="shared" si="241"/>
        <v>0</v>
      </c>
      <c r="AB566" s="492" t="s">
        <v>1226</v>
      </c>
      <c r="AC566" s="274">
        <v>0</v>
      </c>
      <c r="AD566" s="279">
        <v>0</v>
      </c>
      <c r="AE566" s="780">
        <v>0</v>
      </c>
      <c r="AF566" s="311">
        <v>0</v>
      </c>
      <c r="AG566" s="274">
        <v>0</v>
      </c>
      <c r="AH566" s="274">
        <v>0</v>
      </c>
      <c r="AI566" s="678">
        <f t="shared" si="242"/>
        <v>0</v>
      </c>
      <c r="AJ566" s="490" t="s">
        <v>1226</v>
      </c>
      <c r="AK566" s="302"/>
      <c r="AL566" s="437">
        <v>0</v>
      </c>
      <c r="AM566" s="438">
        <v>0</v>
      </c>
      <c r="AN566" s="164">
        <f>+AL566</f>
        <v>0</v>
      </c>
      <c r="AO566" s="164" t="s">
        <v>1226</v>
      </c>
      <c r="AP566" s="683">
        <f>+AN566</f>
        <v>0</v>
      </c>
      <c r="AQ566" s="468" t="s">
        <v>1226</v>
      </c>
      <c r="AR566" s="164">
        <f>+AP566</f>
        <v>0</v>
      </c>
      <c r="AS566" s="166" t="s">
        <v>1226</v>
      </c>
      <c r="AT566" s="164">
        <f>+AR566</f>
        <v>0</v>
      </c>
      <c r="AU566" s="166" t="s">
        <v>1226</v>
      </c>
      <c r="AV566" s="226">
        <v>0</v>
      </c>
      <c r="AW566" s="227">
        <v>0</v>
      </c>
      <c r="AX566" s="164">
        <f>+AV566</f>
        <v>0</v>
      </c>
      <c r="AY566" s="166" t="s">
        <v>1226</v>
      </c>
      <c r="AZ566" s="164">
        <f>+BB566</f>
        <v>0</v>
      </c>
      <c r="BA566" s="166" t="s">
        <v>1226</v>
      </c>
      <c r="BB566" s="226">
        <v>0</v>
      </c>
      <c r="BC566" s="335">
        <v>0</v>
      </c>
      <c r="BD566" s="341">
        <v>0</v>
      </c>
      <c r="BE566" s="336">
        <v>0</v>
      </c>
      <c r="BF566" s="335">
        <v>0</v>
      </c>
      <c r="BG566" s="226">
        <v>0</v>
      </c>
      <c r="BH566" s="392">
        <f t="shared" si="237"/>
        <v>0</v>
      </c>
      <c r="BI566" s="166" t="s">
        <v>1226</v>
      </c>
      <c r="BJ566" s="392">
        <f t="shared" si="238"/>
        <v>0</v>
      </c>
      <c r="BK566" s="166" t="s">
        <v>1226</v>
      </c>
      <c r="BL566" s="392">
        <f t="shared" si="239"/>
        <v>0</v>
      </c>
      <c r="BM566" s="166" t="s">
        <v>1226</v>
      </c>
      <c r="BN566" s="238">
        <f t="shared" si="240"/>
        <v>0</v>
      </c>
      <c r="BO566" s="239" t="s">
        <v>1226</v>
      </c>
      <c r="BP566" s="249"/>
      <c r="BQ566" s="239"/>
      <c r="BR566" s="249"/>
      <c r="BS566" s="239"/>
      <c r="BT566" s="262"/>
      <c r="BU566" s="245"/>
      <c r="BV566" s="246"/>
      <c r="BW566" s="245"/>
      <c r="BX566" s="245"/>
      <c r="BY566" s="245"/>
      <c r="BZ566" s="246"/>
      <c r="CA566" s="245"/>
      <c r="CB566" s="246"/>
      <c r="CC566" s="245"/>
      <c r="CD566" s="246"/>
      <c r="CE566" s="245"/>
      <c r="CF566" s="246"/>
      <c r="CG566" s="245"/>
      <c r="CH566" s="246"/>
      <c r="CI566" s="233"/>
      <c r="CJ566" s="256"/>
    </row>
    <row r="567" spans="1:91" ht="16.5">
      <c r="A567" t="s">
        <v>2539</v>
      </c>
      <c r="B567" s="213">
        <v>0</v>
      </c>
      <c r="D567" t="s">
        <v>1420</v>
      </c>
      <c r="E567" t="s">
        <v>821</v>
      </c>
      <c r="F567"/>
      <c r="G567" s="213" t="s">
        <v>867</v>
      </c>
      <c r="H567" s="390" t="s">
        <v>1419</v>
      </c>
      <c r="I567" s="14"/>
      <c r="J567" s="224"/>
      <c r="K567" s="222"/>
      <c r="L567" s="224"/>
      <c r="M567" s="181"/>
      <c r="N567" s="426"/>
      <c r="O567" s="181"/>
      <c r="P567" s="426"/>
      <c r="Q567" s="223"/>
      <c r="R567" s="224"/>
      <c r="S567" s="164"/>
      <c r="T567" s="166"/>
      <c r="U567" s="223"/>
      <c r="V567" s="223"/>
      <c r="W567" s="437"/>
      <c r="X567" s="438"/>
      <c r="Y567" s="10"/>
      <c r="Z567" s="10"/>
      <c r="AA567" s="678">
        <f t="shared" si="241"/>
        <v>0</v>
      </c>
      <c r="AB567" s="492"/>
      <c r="AC567" s="274"/>
      <c r="AD567" s="279"/>
      <c r="AE567" s="780"/>
      <c r="AF567" s="311"/>
      <c r="AG567" s="274"/>
      <c r="AH567" s="274"/>
      <c r="AI567" s="678"/>
      <c r="AJ567" s="490"/>
      <c r="AK567" s="302"/>
      <c r="AL567" s="437"/>
      <c r="AM567" s="438"/>
      <c r="AN567" s="164"/>
      <c r="AO567" s="164"/>
      <c r="AP567" s="683"/>
      <c r="AQ567" s="468"/>
      <c r="AR567" s="164"/>
      <c r="AS567" s="166"/>
      <c r="AT567" s="164"/>
      <c r="AU567" s="166"/>
      <c r="AV567" s="226"/>
      <c r="AW567" s="227"/>
      <c r="AX567" s="164"/>
      <c r="AY567" s="166"/>
      <c r="AZ567" s="164"/>
      <c r="BA567" s="166"/>
      <c r="BB567" s="226"/>
      <c r="BC567" s="335"/>
      <c r="BD567" s="341"/>
      <c r="BE567" s="336"/>
      <c r="BF567" s="335"/>
      <c r="BG567" s="226"/>
      <c r="BH567" s="392"/>
      <c r="BI567" s="166"/>
      <c r="BJ567" s="164"/>
      <c r="BK567" s="164"/>
      <c r="BL567" s="392"/>
      <c r="BM567" s="166"/>
      <c r="BN567" s="238"/>
      <c r="BO567" s="239"/>
      <c r="BP567" s="249"/>
      <c r="BQ567" s="239"/>
      <c r="BR567" s="249"/>
      <c r="BS567" s="239"/>
      <c r="BT567" s="262"/>
      <c r="BU567" s="245"/>
      <c r="BV567" s="246"/>
      <c r="BW567" s="245"/>
      <c r="BX567" s="245"/>
      <c r="BY567" s="245"/>
      <c r="BZ567" s="246"/>
      <c r="CA567" s="245"/>
      <c r="CB567" s="246"/>
      <c r="CC567" s="245"/>
      <c r="CD567" s="246"/>
      <c r="CE567" s="245"/>
      <c r="CF567" s="246"/>
      <c r="CG567" s="245"/>
      <c r="CH567" s="246"/>
      <c r="CI567" s="233"/>
      <c r="CJ567" s="256"/>
    </row>
    <row r="568" spans="1:91" ht="16.5">
      <c r="A568" t="s">
        <v>2539</v>
      </c>
      <c r="B568" s="213">
        <v>0</v>
      </c>
      <c r="D568" t="s">
        <v>1420</v>
      </c>
      <c r="E568" t="s">
        <v>821</v>
      </c>
      <c r="F568"/>
      <c r="G568" s="213" t="s">
        <v>867</v>
      </c>
      <c r="H568" s="390" t="s">
        <v>1421</v>
      </c>
      <c r="I568" s="234"/>
      <c r="J568" s="233"/>
      <c r="K568" s="265"/>
      <c r="L568" s="233"/>
      <c r="M568" s="1016"/>
      <c r="N568" s="1017"/>
      <c r="O568" s="265"/>
      <c r="R568" s="233"/>
      <c r="S568" s="234"/>
      <c r="W568" s="451"/>
      <c r="X568" s="913"/>
      <c r="AA568" s="678">
        <f t="shared" si="241"/>
        <v>0</v>
      </c>
      <c r="AB568" s="913"/>
      <c r="AC568" s="234"/>
      <c r="AE568" s="265"/>
      <c r="AG568" s="234"/>
      <c r="AH568" s="234"/>
      <c r="AI568" s="451"/>
      <c r="AJ568" s="913"/>
      <c r="AL568" s="451"/>
      <c r="AM568" s="913"/>
      <c r="AN568" s="234"/>
      <c r="AO568" s="234"/>
      <c r="AP568" s="451"/>
      <c r="AQ568" s="913"/>
      <c r="AU568" s="379"/>
      <c r="AW568" s="379"/>
      <c r="AY568" s="379"/>
      <c r="BA568" s="379"/>
      <c r="BD568" s="950"/>
      <c r="BE568" s="379"/>
      <c r="BH568" s="1020"/>
      <c r="BI568" s="1021"/>
      <c r="BJ568" s="1022"/>
      <c r="BK568" s="1022"/>
      <c r="BL568" s="1020"/>
      <c r="BM568" s="1021"/>
      <c r="BN568" s="950"/>
      <c r="BS568" s="379"/>
      <c r="BT568" s="332"/>
      <c r="BV568" s="370"/>
      <c r="BZ568" s="370"/>
      <c r="CD568" s="370"/>
      <c r="CF568" s="370"/>
      <c r="CH568" s="370"/>
      <c r="CI568" s="233"/>
    </row>
    <row r="569" spans="1:91" ht="16.5">
      <c r="A569" t="s">
        <v>2539</v>
      </c>
      <c r="B569" s="213">
        <v>0</v>
      </c>
      <c r="D569" t="s">
        <v>1420</v>
      </c>
      <c r="E569" t="s">
        <v>821</v>
      </c>
      <c r="F569"/>
      <c r="G569" s="213" t="s">
        <v>867</v>
      </c>
      <c r="H569" s="390" t="s">
        <v>1422</v>
      </c>
      <c r="J569" s="233"/>
      <c r="K569" s="265"/>
      <c r="L569" s="233"/>
      <c r="M569" s="1016"/>
      <c r="N569" s="1017"/>
      <c r="O569" s="265"/>
      <c r="Q569" s="234"/>
      <c r="R569" s="233"/>
      <c r="S569" s="234"/>
      <c r="W569" s="451"/>
      <c r="X569" s="913"/>
      <c r="AA569" s="678">
        <f t="shared" si="241"/>
        <v>0</v>
      </c>
      <c r="AB569" s="913"/>
      <c r="AC569" s="234"/>
      <c r="AE569" s="265"/>
      <c r="AG569" s="234"/>
      <c r="AH569" s="234"/>
      <c r="AI569" s="451"/>
      <c r="AJ569" s="913"/>
      <c r="AL569" s="451"/>
      <c r="AM569" s="913"/>
      <c r="AN569" s="234"/>
      <c r="AO569" s="234"/>
      <c r="AP569" s="451"/>
      <c r="AQ569" s="913"/>
      <c r="AU569" s="379"/>
      <c r="AW569" s="379"/>
      <c r="AY569" s="379"/>
      <c r="BA569" s="379"/>
      <c r="BD569" s="950"/>
      <c r="BE569" s="379"/>
      <c r="BH569" s="1020"/>
      <c r="BI569" s="1021"/>
      <c r="BJ569" s="1022"/>
      <c r="BK569" s="1022"/>
      <c r="BL569" s="1020"/>
      <c r="BM569" s="1021"/>
      <c r="BN569" s="950"/>
      <c r="BS569" s="379"/>
      <c r="BT569" s="332"/>
      <c r="BV569" s="370"/>
      <c r="BZ569" s="370"/>
      <c r="CD569" s="370"/>
      <c r="CF569" s="370"/>
      <c r="CH569" s="370"/>
      <c r="CI569" s="233"/>
    </row>
    <row r="570" spans="1:91" ht="16.5">
      <c r="A570" t="s">
        <v>2539</v>
      </c>
      <c r="B570" s="213">
        <v>0</v>
      </c>
      <c r="D570" t="s">
        <v>1420</v>
      </c>
      <c r="E570" t="s">
        <v>821</v>
      </c>
      <c r="F570"/>
      <c r="G570" s="213" t="s">
        <v>867</v>
      </c>
      <c r="H570" s="390" t="s">
        <v>2659</v>
      </c>
      <c r="I570" s="181">
        <v>0</v>
      </c>
      <c r="J570" s="426" t="s">
        <v>1226</v>
      </c>
      <c r="K570" s="274">
        <v>0</v>
      </c>
      <c r="L570" s="279">
        <v>0</v>
      </c>
      <c r="M570" s="185">
        <f t="shared" ref="M570" si="245">+K570</f>
        <v>0</v>
      </c>
      <c r="N570" s="426" t="s">
        <v>1226</v>
      </c>
      <c r="O570" s="185">
        <f t="shared" ref="O570" si="246">+M570</f>
        <v>0</v>
      </c>
      <c r="P570" s="426" t="s">
        <v>1226</v>
      </c>
      <c r="Q570" s="274">
        <v>1</v>
      </c>
      <c r="R570" s="279">
        <v>0</v>
      </c>
      <c r="S570" s="164">
        <f>+U570</f>
        <v>0</v>
      </c>
      <c r="T570" s="166" t="s">
        <v>1226</v>
      </c>
      <c r="U570" s="223">
        <v>0</v>
      </c>
      <c r="V570" s="223">
        <v>0</v>
      </c>
      <c r="W570" s="437">
        <v>0</v>
      </c>
      <c r="X570" s="438">
        <v>0</v>
      </c>
      <c r="Y570" s="223">
        <v>0</v>
      </c>
      <c r="Z570" s="223">
        <v>0</v>
      </c>
      <c r="AA570" s="678">
        <f t="shared" ref="AA570" si="247">+Y570</f>
        <v>0</v>
      </c>
      <c r="AB570" s="492" t="s">
        <v>1226</v>
      </c>
      <c r="AC570" s="274">
        <v>0</v>
      </c>
      <c r="AD570" s="279">
        <v>0</v>
      </c>
      <c r="AE570" s="780">
        <v>0</v>
      </c>
      <c r="AF570" s="311">
        <v>0</v>
      </c>
      <c r="AG570" s="274">
        <v>0</v>
      </c>
      <c r="AH570" s="274">
        <v>0</v>
      </c>
      <c r="AI570" s="678">
        <f t="shared" ref="AI570" si="248">+AG570</f>
        <v>0</v>
      </c>
      <c r="AJ570" s="490" t="s">
        <v>1226</v>
      </c>
      <c r="AK570" s="360"/>
      <c r="AL570" s="437">
        <v>0</v>
      </c>
      <c r="AM570" s="438">
        <v>0</v>
      </c>
      <c r="AN570" s="164">
        <v>0</v>
      </c>
      <c r="AO570" s="164" t="s">
        <v>1226</v>
      </c>
      <c r="AP570" s="683">
        <v>0</v>
      </c>
      <c r="AQ570" s="468" t="s">
        <v>1226</v>
      </c>
      <c r="AR570" s="236">
        <f t="shared" ref="AR570" si="249">+AT570</f>
        <v>0</v>
      </c>
      <c r="AS570" s="239" t="s">
        <v>1226</v>
      </c>
      <c r="AT570" s="236">
        <f t="shared" ref="AT570:AT575" si="250">+AV570</f>
        <v>0</v>
      </c>
      <c r="AU570" s="239" t="s">
        <v>1226</v>
      </c>
      <c r="AV570" s="226">
        <v>0</v>
      </c>
      <c r="AW570" s="227">
        <v>0</v>
      </c>
      <c r="AX570" s="164">
        <f>+AZ570</f>
        <v>0</v>
      </c>
      <c r="AY570" s="166" t="s">
        <v>1226</v>
      </c>
      <c r="AZ570" s="164">
        <f t="shared" ref="AZ570" si="251">+BB570</f>
        <v>0</v>
      </c>
      <c r="BA570" s="166" t="s">
        <v>1226</v>
      </c>
      <c r="BD570" s="950"/>
      <c r="BE570" s="379"/>
      <c r="BH570" s="1020"/>
      <c r="BI570" s="1021"/>
      <c r="BJ570" s="1022"/>
      <c r="BK570" s="1022"/>
      <c r="BL570" s="1020"/>
      <c r="BM570" s="1021"/>
      <c r="BN570" s="950"/>
      <c r="BS570" s="379"/>
      <c r="BT570" s="332"/>
      <c r="BV570" s="370"/>
      <c r="BZ570" s="370"/>
      <c r="CD570" s="370"/>
      <c r="CF570" s="370"/>
      <c r="CH570" s="370"/>
      <c r="CI570" s="233"/>
    </row>
    <row r="571" spans="1:91" ht="16.5">
      <c r="A571" t="s">
        <v>2539</v>
      </c>
      <c r="B571" s="213">
        <v>0</v>
      </c>
      <c r="D571" t="s">
        <v>2660</v>
      </c>
      <c r="E571" t="s">
        <v>821</v>
      </c>
      <c r="F571"/>
      <c r="G571" s="213" t="s">
        <v>867</v>
      </c>
      <c r="H571" s="390" t="s">
        <v>2661</v>
      </c>
      <c r="I571" s="181">
        <v>0</v>
      </c>
      <c r="J571" s="426" t="s">
        <v>1226</v>
      </c>
      <c r="K571" s="274">
        <v>0</v>
      </c>
      <c r="L571" s="279">
        <v>0</v>
      </c>
      <c r="M571" s="185">
        <f t="shared" ref="M571" si="252">+K571</f>
        <v>0</v>
      </c>
      <c r="N571" s="426" t="s">
        <v>1226</v>
      </c>
      <c r="O571" s="185">
        <f t="shared" ref="O571" si="253">+M571</f>
        <v>0</v>
      </c>
      <c r="P571" s="426" t="s">
        <v>1226</v>
      </c>
      <c r="Q571" s="274">
        <v>0</v>
      </c>
      <c r="R571" s="279" t="s">
        <v>52</v>
      </c>
      <c r="S571" s="164">
        <f>+U571</f>
        <v>0</v>
      </c>
      <c r="T571" s="166" t="s">
        <v>1226</v>
      </c>
      <c r="U571" s="223">
        <v>0</v>
      </c>
      <c r="V571" s="223">
        <v>0</v>
      </c>
      <c r="W571" s="437">
        <v>0</v>
      </c>
      <c r="X571" s="438">
        <v>0</v>
      </c>
      <c r="Y571" s="223">
        <v>0</v>
      </c>
      <c r="Z571" s="223">
        <v>0</v>
      </c>
      <c r="AA571" s="678">
        <f t="shared" ref="AA571" si="254">+Y571</f>
        <v>0</v>
      </c>
      <c r="AB571" s="492" t="s">
        <v>1226</v>
      </c>
      <c r="AC571" s="274">
        <v>0</v>
      </c>
      <c r="AD571" s="279">
        <v>0</v>
      </c>
      <c r="AE571" s="780">
        <v>0</v>
      </c>
      <c r="AF571" s="311">
        <v>0</v>
      </c>
      <c r="AG571" s="274">
        <v>0</v>
      </c>
      <c r="AH571" s="274">
        <v>0</v>
      </c>
      <c r="AI571" s="678">
        <f t="shared" ref="AI571" si="255">+AG571</f>
        <v>0</v>
      </c>
      <c r="AJ571" s="490" t="s">
        <v>1226</v>
      </c>
      <c r="AK571" s="360"/>
      <c r="AL571" s="437">
        <v>0</v>
      </c>
      <c r="AM571" s="438">
        <v>0</v>
      </c>
      <c r="AN571" s="164">
        <v>0</v>
      </c>
      <c r="AO571" s="164" t="s">
        <v>1226</v>
      </c>
      <c r="AP571" s="683">
        <v>0</v>
      </c>
      <c r="AQ571" s="468" t="s">
        <v>1226</v>
      </c>
      <c r="AR571" s="236">
        <f t="shared" ref="AR571" si="256">+AT571</f>
        <v>0</v>
      </c>
      <c r="AS571" s="239" t="s">
        <v>1226</v>
      </c>
      <c r="AT571" s="236">
        <f t="shared" si="250"/>
        <v>0</v>
      </c>
      <c r="AU571" s="239" t="s">
        <v>1226</v>
      </c>
      <c r="AV571" s="226">
        <v>0</v>
      </c>
      <c r="AW571" s="227">
        <v>0</v>
      </c>
      <c r="AX571" s="164">
        <f>+AZ571</f>
        <v>0</v>
      </c>
      <c r="AY571" s="166" t="s">
        <v>1226</v>
      </c>
      <c r="AZ571" s="164">
        <f t="shared" ref="AZ571" si="257">+BB571</f>
        <v>0</v>
      </c>
      <c r="BA571" s="166" t="s">
        <v>1226</v>
      </c>
      <c r="BD571" s="950"/>
      <c r="BE571" s="379"/>
      <c r="BH571" s="1020"/>
      <c r="BI571" s="1021"/>
      <c r="BJ571" s="1022"/>
      <c r="BK571" s="1022"/>
      <c r="BL571" s="1020"/>
      <c r="BM571" s="1021"/>
      <c r="BN571" s="950"/>
      <c r="BS571" s="379"/>
      <c r="BT571" s="332"/>
      <c r="BV571" s="370"/>
      <c r="BZ571" s="370"/>
      <c r="CD571" s="370"/>
      <c r="CF571" s="370"/>
      <c r="CH571" s="370"/>
      <c r="CI571" s="233"/>
    </row>
    <row r="572" spans="1:91" ht="16.5">
      <c r="A572" t="s">
        <v>2539</v>
      </c>
      <c r="B572" s="213">
        <v>0</v>
      </c>
      <c r="D572" s="219" t="s">
        <v>913</v>
      </c>
      <c r="E572" s="213" t="s">
        <v>821</v>
      </c>
      <c r="G572" s="213" t="s">
        <v>867</v>
      </c>
      <c r="H572" s="390" t="s">
        <v>2324</v>
      </c>
      <c r="I572" s="879">
        <v>1</v>
      </c>
      <c r="J572" s="880">
        <v>1</v>
      </c>
      <c r="K572" s="223">
        <v>0</v>
      </c>
      <c r="L572" s="224">
        <v>0</v>
      </c>
      <c r="M572" s="185">
        <f t="shared" ref="M572:M580" si="258">+K572</f>
        <v>0</v>
      </c>
      <c r="N572" s="426" t="s">
        <v>1226</v>
      </c>
      <c r="O572" s="185">
        <f t="shared" ref="O572:O580" si="259">+M572</f>
        <v>0</v>
      </c>
      <c r="P572" s="426" t="s">
        <v>1226</v>
      </c>
      <c r="Q572" s="223">
        <v>0</v>
      </c>
      <c r="R572" s="224">
        <v>0</v>
      </c>
      <c r="S572" s="164">
        <f>+U572</f>
        <v>0</v>
      </c>
      <c r="T572" s="166" t="s">
        <v>1226</v>
      </c>
      <c r="U572" s="223">
        <v>0</v>
      </c>
      <c r="V572" s="223">
        <v>0</v>
      </c>
      <c r="W572" s="437">
        <v>0</v>
      </c>
      <c r="X572" s="438">
        <v>0</v>
      </c>
      <c r="Y572" s="223">
        <v>0</v>
      </c>
      <c r="Z572" s="223">
        <v>0</v>
      </c>
      <c r="AA572" s="678">
        <f t="shared" si="241"/>
        <v>0</v>
      </c>
      <c r="AB572" s="492" t="s">
        <v>1226</v>
      </c>
      <c r="AC572" s="274">
        <v>0</v>
      </c>
      <c r="AD572" s="279">
        <v>0</v>
      </c>
      <c r="AE572" s="780">
        <v>0</v>
      </c>
      <c r="AF572" s="311">
        <v>0</v>
      </c>
      <c r="AG572" s="274">
        <v>0</v>
      </c>
      <c r="AH572" s="274">
        <v>0</v>
      </c>
      <c r="AI572" s="678">
        <f t="shared" ref="AI572:AI602" si="260">+AG572</f>
        <v>0</v>
      </c>
      <c r="AJ572" s="490" t="s">
        <v>1226</v>
      </c>
      <c r="AK572" s="360"/>
      <c r="AL572" s="437">
        <v>0</v>
      </c>
      <c r="AM572" s="438">
        <v>0</v>
      </c>
      <c r="AN572" s="164">
        <v>0</v>
      </c>
      <c r="AO572" s="164" t="s">
        <v>1226</v>
      </c>
      <c r="AP572" s="683">
        <v>0</v>
      </c>
      <c r="AQ572" s="468" t="s">
        <v>1226</v>
      </c>
      <c r="AR572" s="236">
        <f t="shared" ref="AR572:AR588" si="261">+AT572</f>
        <v>0</v>
      </c>
      <c r="AS572" s="239" t="s">
        <v>1226</v>
      </c>
      <c r="AT572" s="236">
        <f t="shared" si="250"/>
        <v>0</v>
      </c>
      <c r="AU572" s="239" t="s">
        <v>1226</v>
      </c>
      <c r="AV572" s="226">
        <v>0</v>
      </c>
      <c r="AW572" s="227">
        <v>0</v>
      </c>
      <c r="AX572" s="164">
        <f>+AZ572</f>
        <v>0</v>
      </c>
      <c r="AY572" s="166" t="s">
        <v>1226</v>
      </c>
      <c r="AZ572" s="164">
        <f t="shared" ref="AZ572:AZ602" si="262">+BB572</f>
        <v>0</v>
      </c>
      <c r="BA572" s="166" t="s">
        <v>1226</v>
      </c>
      <c r="BB572" s="226">
        <v>0</v>
      </c>
      <c r="BC572" s="335">
        <v>0</v>
      </c>
      <c r="BD572" s="341">
        <v>0</v>
      </c>
      <c r="BE572" s="336">
        <v>0</v>
      </c>
      <c r="BF572" s="335">
        <v>0</v>
      </c>
      <c r="BG572" s="226">
        <v>0</v>
      </c>
      <c r="BH572" s="392">
        <f>+BF572</f>
        <v>0</v>
      </c>
      <c r="BI572" s="166" t="s">
        <v>1226</v>
      </c>
      <c r="BJ572" s="392">
        <f t="shared" ref="BJ572:BJ580" si="263">+BH572</f>
        <v>0</v>
      </c>
      <c r="BK572" s="166" t="s">
        <v>1226</v>
      </c>
      <c r="BL572" s="392">
        <f t="shared" ref="BL572:BL580" si="264">+BJ572</f>
        <v>0</v>
      </c>
      <c r="BM572" s="166" t="s">
        <v>1226</v>
      </c>
      <c r="BN572" s="392">
        <f t="shared" ref="BN572:BN580" si="265">+BL572</f>
        <v>0</v>
      </c>
      <c r="BO572" s="166" t="s">
        <v>1226</v>
      </c>
      <c r="BP572" s="164"/>
      <c r="BQ572" s="166"/>
      <c r="BR572" s="164"/>
      <c r="BS572" s="166"/>
      <c r="BT572" s="244"/>
      <c r="BU572" s="245"/>
      <c r="BV572" s="246"/>
      <c r="BW572" s="245"/>
      <c r="BX572" s="245"/>
      <c r="BY572" s="245"/>
      <c r="BZ572" s="246"/>
      <c r="CA572" s="245"/>
      <c r="CB572" s="246"/>
      <c r="CC572" s="245"/>
      <c r="CD572" s="246"/>
      <c r="CE572" s="245"/>
      <c r="CF572" s="246"/>
      <c r="CG572" s="245"/>
      <c r="CH572" s="246"/>
      <c r="CI572" s="233"/>
    </row>
    <row r="573" spans="1:91" ht="16.5">
      <c r="A573" t="s">
        <v>2539</v>
      </c>
      <c r="B573" s="213">
        <v>0</v>
      </c>
      <c r="D573" s="219" t="s">
        <v>913</v>
      </c>
      <c r="E573" s="213" t="s">
        <v>821</v>
      </c>
      <c r="G573" s="213" t="s">
        <v>867</v>
      </c>
      <c r="H573" s="390" t="s">
        <v>2325</v>
      </c>
      <c r="I573" s="181">
        <v>0</v>
      </c>
      <c r="J573" s="426" t="s">
        <v>1226</v>
      </c>
      <c r="K573" s="274">
        <v>1</v>
      </c>
      <c r="L573" s="279">
        <v>0</v>
      </c>
      <c r="M573" s="185">
        <f t="shared" si="258"/>
        <v>1</v>
      </c>
      <c r="N573" s="426" t="s">
        <v>1226</v>
      </c>
      <c r="O573" s="185">
        <f t="shared" si="259"/>
        <v>1</v>
      </c>
      <c r="P573" s="426" t="s">
        <v>1226</v>
      </c>
      <c r="Q573" s="274">
        <v>1</v>
      </c>
      <c r="R573" s="279">
        <v>0</v>
      </c>
      <c r="S573" s="181">
        <f>+Q573</f>
        <v>1</v>
      </c>
      <c r="T573" s="426" t="s">
        <v>1226</v>
      </c>
      <c r="U573" s="222">
        <v>0</v>
      </c>
      <c r="V573" s="223">
        <v>0</v>
      </c>
      <c r="W573" s="437">
        <v>0</v>
      </c>
      <c r="X573" s="438">
        <v>0</v>
      </c>
      <c r="Y573" s="223">
        <v>0</v>
      </c>
      <c r="Z573" s="223">
        <v>0</v>
      </c>
      <c r="AA573" s="678">
        <f t="shared" si="241"/>
        <v>0</v>
      </c>
      <c r="AB573" s="490" t="s">
        <v>1226</v>
      </c>
      <c r="AC573" s="274">
        <v>0</v>
      </c>
      <c r="AD573" s="279">
        <v>0</v>
      </c>
      <c r="AE573" s="280">
        <v>0</v>
      </c>
      <c r="AF573" s="311">
        <v>0</v>
      </c>
      <c r="AG573" s="278">
        <v>0</v>
      </c>
      <c r="AH573" s="274">
        <v>0</v>
      </c>
      <c r="AI573" s="678">
        <f t="shared" si="260"/>
        <v>0</v>
      </c>
      <c r="AJ573" s="490" t="s">
        <v>1226</v>
      </c>
      <c r="AK573" s="302"/>
      <c r="AL573" s="437">
        <v>0</v>
      </c>
      <c r="AM573" s="438">
        <v>0</v>
      </c>
      <c r="AN573" s="164">
        <v>0</v>
      </c>
      <c r="AO573" s="164" t="s">
        <v>1226</v>
      </c>
      <c r="AP573" s="683">
        <v>0</v>
      </c>
      <c r="AQ573" s="468" t="s">
        <v>1226</v>
      </c>
      <c r="AR573" s="236">
        <f t="shared" si="261"/>
        <v>0</v>
      </c>
      <c r="AS573" s="239" t="s">
        <v>1226</v>
      </c>
      <c r="AT573" s="236">
        <f t="shared" si="250"/>
        <v>0</v>
      </c>
      <c r="AU573" s="239" t="s">
        <v>1226</v>
      </c>
      <c r="AV573" s="226">
        <v>0</v>
      </c>
      <c r="AW573" s="227">
        <v>0</v>
      </c>
      <c r="AX573" s="164">
        <f>+AZ573</f>
        <v>0</v>
      </c>
      <c r="AY573" s="166" t="s">
        <v>1226</v>
      </c>
      <c r="AZ573" s="164">
        <f t="shared" si="262"/>
        <v>0</v>
      </c>
      <c r="BA573" s="166" t="s">
        <v>1226</v>
      </c>
      <c r="BB573" s="226">
        <v>0</v>
      </c>
      <c r="BC573" s="335">
        <v>0</v>
      </c>
      <c r="BD573" s="341">
        <v>0</v>
      </c>
      <c r="BE573" s="336">
        <v>0</v>
      </c>
      <c r="BF573" s="335">
        <v>0</v>
      </c>
      <c r="BG573" s="226">
        <v>0</v>
      </c>
      <c r="BH573" s="392">
        <f>+BF573</f>
        <v>0</v>
      </c>
      <c r="BI573" s="166" t="s">
        <v>1226</v>
      </c>
      <c r="BJ573" s="392">
        <f t="shared" si="263"/>
        <v>0</v>
      </c>
      <c r="BK573" s="166" t="s">
        <v>1226</v>
      </c>
      <c r="BL573" s="392">
        <f t="shared" si="264"/>
        <v>0</v>
      </c>
      <c r="BM573" s="166" t="s">
        <v>1226</v>
      </c>
      <c r="BN573" s="392">
        <f t="shared" si="265"/>
        <v>0</v>
      </c>
      <c r="BO573" s="166" t="s">
        <v>1226</v>
      </c>
      <c r="BP573" s="164"/>
      <c r="BQ573" s="166"/>
      <c r="BR573" s="164"/>
      <c r="BS573" s="166"/>
      <c r="BT573" s="262"/>
      <c r="BU573" s="245"/>
      <c r="BV573" s="246"/>
      <c r="BW573" s="245"/>
      <c r="BX573" s="245"/>
      <c r="BY573" s="245"/>
      <c r="BZ573" s="246"/>
      <c r="CA573" s="245"/>
      <c r="CB573" s="246"/>
      <c r="CC573" s="245"/>
      <c r="CD573" s="246"/>
      <c r="CE573" s="245"/>
      <c r="CF573" s="246"/>
      <c r="CG573" s="245"/>
      <c r="CH573" s="246"/>
      <c r="CI573" s="233" t="s">
        <v>485</v>
      </c>
      <c r="CJ573" s="234" t="s">
        <v>597</v>
      </c>
      <c r="CK573" s="235"/>
    </row>
    <row r="574" spans="1:91" ht="16.5">
      <c r="A574" t="s">
        <v>2539</v>
      </c>
      <c r="B574" s="213">
        <v>0</v>
      </c>
      <c r="D574" s="219" t="s">
        <v>1189</v>
      </c>
      <c r="E574" s="51" t="s">
        <v>821</v>
      </c>
      <c r="F574" s="51"/>
      <c r="G574" s="213" t="s">
        <v>867</v>
      </c>
      <c r="H574" s="390" t="s">
        <v>1190</v>
      </c>
      <c r="I574" s="392">
        <v>0</v>
      </c>
      <c r="J574" s="166" t="s">
        <v>1226</v>
      </c>
      <c r="K574" s="222">
        <v>2</v>
      </c>
      <c r="L574" s="224">
        <v>0</v>
      </c>
      <c r="M574" s="185">
        <f t="shared" si="258"/>
        <v>2</v>
      </c>
      <c r="N574" s="426" t="s">
        <v>1226</v>
      </c>
      <c r="O574" s="185">
        <f t="shared" si="259"/>
        <v>2</v>
      </c>
      <c r="P574" s="426" t="s">
        <v>1226</v>
      </c>
      <c r="Q574" s="223">
        <v>0</v>
      </c>
      <c r="R574" s="224">
        <v>0</v>
      </c>
      <c r="S574" s="238">
        <f>+Q574</f>
        <v>0</v>
      </c>
      <c r="T574" s="239" t="s">
        <v>1226</v>
      </c>
      <c r="U574" s="223">
        <v>2</v>
      </c>
      <c r="V574" s="223">
        <v>0</v>
      </c>
      <c r="W574" s="437">
        <v>0</v>
      </c>
      <c r="X574" s="438">
        <v>0</v>
      </c>
      <c r="Y574" s="223">
        <v>2</v>
      </c>
      <c r="Z574" s="224">
        <v>0</v>
      </c>
      <c r="AA574" s="678">
        <f t="shared" si="241"/>
        <v>2</v>
      </c>
      <c r="AB574" s="492" t="s">
        <v>1226</v>
      </c>
      <c r="AC574" s="274">
        <v>0</v>
      </c>
      <c r="AD574" s="279">
        <v>0</v>
      </c>
      <c r="AE574" s="185">
        <f t="shared" ref="AE574:AE580" si="266">+AG574</f>
        <v>0</v>
      </c>
      <c r="AF574" s="426" t="s">
        <v>1226</v>
      </c>
      <c r="AG574" s="274">
        <v>0</v>
      </c>
      <c r="AH574" s="279">
        <v>0</v>
      </c>
      <c r="AI574" s="491">
        <f t="shared" si="260"/>
        <v>0</v>
      </c>
      <c r="AJ574" s="492" t="s">
        <v>1226</v>
      </c>
      <c r="AK574" s="302"/>
      <c r="AL574" s="437">
        <v>0</v>
      </c>
      <c r="AM574" s="438">
        <v>0</v>
      </c>
      <c r="AN574" s="185">
        <f t="shared" ref="AN574:AN590" si="267">+AL574</f>
        <v>0</v>
      </c>
      <c r="AO574" s="185" t="s">
        <v>1226</v>
      </c>
      <c r="AP574" s="678">
        <f t="shared" ref="AP574:AP597" si="268">+AN574</f>
        <v>0</v>
      </c>
      <c r="AQ574" s="490" t="s">
        <v>1226</v>
      </c>
      <c r="AR574" s="252">
        <f t="shared" si="261"/>
        <v>0</v>
      </c>
      <c r="AS574" s="423" t="s">
        <v>1226</v>
      </c>
      <c r="AT574" s="236">
        <f t="shared" si="250"/>
        <v>0</v>
      </c>
      <c r="AU574" s="239" t="s">
        <v>1226</v>
      </c>
      <c r="AV574" s="226">
        <v>0</v>
      </c>
      <c r="AW574" s="227">
        <v>0</v>
      </c>
      <c r="AX574" s="226">
        <v>0</v>
      </c>
      <c r="AY574" s="227">
        <v>0</v>
      </c>
      <c r="AZ574" s="164">
        <f t="shared" si="262"/>
        <v>0</v>
      </c>
      <c r="BA574" s="166" t="s">
        <v>1226</v>
      </c>
      <c r="BB574" s="226">
        <v>0</v>
      </c>
      <c r="BC574" s="227">
        <v>0</v>
      </c>
      <c r="BD574" s="392">
        <f t="shared" ref="BD574:BD580" si="269">+BF574</f>
        <v>0</v>
      </c>
      <c r="BE574" s="166" t="s">
        <v>1226</v>
      </c>
      <c r="BF574" s="226">
        <v>0</v>
      </c>
      <c r="BG574" s="226">
        <v>0</v>
      </c>
      <c r="BH574" s="392">
        <v>0</v>
      </c>
      <c r="BI574" s="166" t="s">
        <v>1226</v>
      </c>
      <c r="BJ574" s="392">
        <f t="shared" si="263"/>
        <v>0</v>
      </c>
      <c r="BK574" s="166" t="s">
        <v>1226</v>
      </c>
      <c r="BL574" s="392">
        <f t="shared" si="264"/>
        <v>0</v>
      </c>
      <c r="BM574" s="166" t="s">
        <v>1226</v>
      </c>
      <c r="BN574" s="392">
        <f t="shared" si="265"/>
        <v>0</v>
      </c>
      <c r="BO574" s="166" t="s">
        <v>1226</v>
      </c>
      <c r="BP574" s="249"/>
      <c r="BQ574" s="239"/>
      <c r="BR574" s="249"/>
      <c r="BS574" s="239"/>
      <c r="BT574" s="262"/>
      <c r="BU574" s="245"/>
      <c r="BV574" s="246"/>
      <c r="BW574" s="245"/>
      <c r="BX574" s="245"/>
      <c r="BY574" s="245"/>
      <c r="BZ574" s="246"/>
      <c r="CA574" s="245"/>
      <c r="CB574" s="246"/>
      <c r="CC574" s="245"/>
      <c r="CD574" s="246"/>
      <c r="CE574" s="245"/>
      <c r="CF574" s="246"/>
      <c r="CG574" s="245"/>
      <c r="CH574" s="246"/>
      <c r="CI574" s="247"/>
      <c r="CJ574" s="235"/>
      <c r="CK574" s="235"/>
      <c r="CM574" s="237"/>
    </row>
    <row r="575" spans="1:91" ht="16.5">
      <c r="A575" t="s">
        <v>2539</v>
      </c>
      <c r="B575" s="213">
        <v>0</v>
      </c>
      <c r="D575" s="219" t="s">
        <v>1189</v>
      </c>
      <c r="E575" s="51" t="s">
        <v>821</v>
      </c>
      <c r="F575" s="51"/>
      <c r="G575" s="213" t="s">
        <v>867</v>
      </c>
      <c r="H575" s="390" t="s">
        <v>2317</v>
      </c>
      <c r="I575" s="164">
        <v>0</v>
      </c>
      <c r="J575" s="166" t="s">
        <v>1226</v>
      </c>
      <c r="K575" s="222">
        <v>6</v>
      </c>
      <c r="L575" s="224">
        <v>0</v>
      </c>
      <c r="M575" s="185">
        <f t="shared" si="258"/>
        <v>6</v>
      </c>
      <c r="N575" s="426" t="s">
        <v>1226</v>
      </c>
      <c r="O575" s="185">
        <f t="shared" si="259"/>
        <v>6</v>
      </c>
      <c r="P575" s="426" t="s">
        <v>1226</v>
      </c>
      <c r="Q575" s="223">
        <v>3</v>
      </c>
      <c r="R575" s="224">
        <v>0</v>
      </c>
      <c r="S575" s="181">
        <f>+U575</f>
        <v>6</v>
      </c>
      <c r="T575" s="423" t="s">
        <v>1226</v>
      </c>
      <c r="U575" s="223">
        <v>6</v>
      </c>
      <c r="V575" s="223">
        <v>0</v>
      </c>
      <c r="W575" s="437">
        <v>4</v>
      </c>
      <c r="X575" s="438">
        <v>0</v>
      </c>
      <c r="Y575" s="223">
        <v>6</v>
      </c>
      <c r="Z575" s="223">
        <v>0</v>
      </c>
      <c r="AA575" s="678">
        <f t="shared" si="241"/>
        <v>6</v>
      </c>
      <c r="AB575" s="492" t="s">
        <v>1226</v>
      </c>
      <c r="AC575" s="274">
        <v>0</v>
      </c>
      <c r="AD575" s="279">
        <v>0</v>
      </c>
      <c r="AE575" s="185">
        <f t="shared" si="266"/>
        <v>0</v>
      </c>
      <c r="AF575" s="426" t="s">
        <v>1226</v>
      </c>
      <c r="AG575" s="274">
        <v>0</v>
      </c>
      <c r="AH575" s="274">
        <v>0</v>
      </c>
      <c r="AI575" s="491">
        <f t="shared" si="260"/>
        <v>0</v>
      </c>
      <c r="AJ575" s="492" t="s">
        <v>1226</v>
      </c>
      <c r="AK575" s="302"/>
      <c r="AL575" s="437">
        <v>0</v>
      </c>
      <c r="AM575" s="438">
        <v>0</v>
      </c>
      <c r="AN575" s="185">
        <f t="shared" si="267"/>
        <v>0</v>
      </c>
      <c r="AO575" s="185" t="s">
        <v>1226</v>
      </c>
      <c r="AP575" s="678">
        <f t="shared" si="268"/>
        <v>0</v>
      </c>
      <c r="AQ575" s="490" t="s">
        <v>1226</v>
      </c>
      <c r="AR575" s="252">
        <f t="shared" si="261"/>
        <v>0</v>
      </c>
      <c r="AS575" s="423" t="s">
        <v>1226</v>
      </c>
      <c r="AT575" s="238">
        <f t="shared" si="250"/>
        <v>0</v>
      </c>
      <c r="AU575" s="239" t="s">
        <v>1226</v>
      </c>
      <c r="AV575" s="226">
        <v>0</v>
      </c>
      <c r="AW575" s="227">
        <v>0</v>
      </c>
      <c r="AX575" s="226">
        <v>0</v>
      </c>
      <c r="AY575" s="227">
        <v>0</v>
      </c>
      <c r="AZ575" s="164">
        <f t="shared" si="262"/>
        <v>0</v>
      </c>
      <c r="BA575" s="166" t="s">
        <v>1226</v>
      </c>
      <c r="BB575" s="226">
        <v>0</v>
      </c>
      <c r="BC575" s="226">
        <v>0</v>
      </c>
      <c r="BD575" s="392">
        <f t="shared" si="269"/>
        <v>0</v>
      </c>
      <c r="BE575" s="166" t="s">
        <v>1226</v>
      </c>
      <c r="BF575" s="226">
        <v>0</v>
      </c>
      <c r="BG575" s="226">
        <v>0</v>
      </c>
      <c r="BH575" s="392">
        <v>0</v>
      </c>
      <c r="BI575" s="166" t="s">
        <v>1226</v>
      </c>
      <c r="BJ575" s="392">
        <f t="shared" si="263"/>
        <v>0</v>
      </c>
      <c r="BK575" s="166" t="s">
        <v>1226</v>
      </c>
      <c r="BL575" s="392">
        <f t="shared" si="264"/>
        <v>0</v>
      </c>
      <c r="BM575" s="166" t="s">
        <v>1226</v>
      </c>
      <c r="BN575" s="392">
        <f t="shared" si="265"/>
        <v>0</v>
      </c>
      <c r="BO575" s="166" t="s">
        <v>1226</v>
      </c>
      <c r="BP575" s="249"/>
      <c r="BQ575" s="239"/>
      <c r="BR575" s="249"/>
      <c r="BS575" s="239"/>
      <c r="BT575" s="262"/>
      <c r="BU575" s="245"/>
      <c r="BV575" s="246"/>
      <c r="BW575" s="245"/>
      <c r="BX575" s="245"/>
      <c r="BY575" s="245"/>
      <c r="BZ575" s="246"/>
      <c r="CA575" s="245"/>
      <c r="CB575" s="246"/>
      <c r="CC575" s="245"/>
      <c r="CD575" s="246"/>
      <c r="CE575" s="245"/>
      <c r="CF575" s="246"/>
      <c r="CG575" s="245"/>
      <c r="CH575" s="246"/>
      <c r="CI575" s="247"/>
      <c r="CJ575" s="235"/>
      <c r="CK575" s="235"/>
      <c r="CM575" s="237"/>
    </row>
    <row r="576" spans="1:91" ht="16.5">
      <c r="A576" t="s">
        <v>2539</v>
      </c>
      <c r="B576" s="213">
        <v>0</v>
      </c>
      <c r="D576" s="219" t="s">
        <v>1189</v>
      </c>
      <c r="E576" s="51" t="s">
        <v>821</v>
      </c>
      <c r="F576" s="51"/>
      <c r="G576" s="213" t="s">
        <v>867</v>
      </c>
      <c r="H576" s="390" t="s">
        <v>1193</v>
      </c>
      <c r="I576" s="164">
        <v>0</v>
      </c>
      <c r="J576" s="166" t="s">
        <v>1226</v>
      </c>
      <c r="K576" s="222">
        <v>0</v>
      </c>
      <c r="L576" s="224">
        <v>0</v>
      </c>
      <c r="M576" s="185">
        <f t="shared" si="258"/>
        <v>0</v>
      </c>
      <c r="N576" s="426" t="s">
        <v>1226</v>
      </c>
      <c r="O576" s="185">
        <f t="shared" si="259"/>
        <v>0</v>
      </c>
      <c r="P576" s="426" t="s">
        <v>1226</v>
      </c>
      <c r="Q576" s="223">
        <v>0</v>
      </c>
      <c r="R576" s="224">
        <v>1</v>
      </c>
      <c r="S576" s="164" t="s">
        <v>1226</v>
      </c>
      <c r="T576" s="250">
        <f>+V576</f>
        <v>2</v>
      </c>
      <c r="U576" s="223">
        <v>0</v>
      </c>
      <c r="V576" s="223">
        <v>2</v>
      </c>
      <c r="W576" s="437">
        <v>0</v>
      </c>
      <c r="X576" s="438">
        <v>2</v>
      </c>
      <c r="Y576" s="223">
        <v>0</v>
      </c>
      <c r="Z576" s="223">
        <v>0</v>
      </c>
      <c r="AA576" s="678">
        <f t="shared" si="241"/>
        <v>0</v>
      </c>
      <c r="AB576" s="492" t="s">
        <v>1226</v>
      </c>
      <c r="AC576" s="274">
        <v>0</v>
      </c>
      <c r="AD576" s="279">
        <v>0</v>
      </c>
      <c r="AE576" s="185">
        <f t="shared" si="266"/>
        <v>0</v>
      </c>
      <c r="AF576" s="426" t="s">
        <v>1226</v>
      </c>
      <c r="AG576" s="274">
        <v>0</v>
      </c>
      <c r="AH576" s="274">
        <v>0</v>
      </c>
      <c r="AI576" s="491">
        <f t="shared" si="260"/>
        <v>0</v>
      </c>
      <c r="AJ576" s="492" t="s">
        <v>1226</v>
      </c>
      <c r="AK576" s="302"/>
      <c r="AL576" s="437">
        <v>0</v>
      </c>
      <c r="AM576" s="438">
        <v>0</v>
      </c>
      <c r="AN576" s="185">
        <f t="shared" si="267"/>
        <v>0</v>
      </c>
      <c r="AO576" s="185" t="s">
        <v>1226</v>
      </c>
      <c r="AP576" s="678">
        <f t="shared" si="268"/>
        <v>0</v>
      </c>
      <c r="AQ576" s="490" t="s">
        <v>1226</v>
      </c>
      <c r="AR576" s="252">
        <f t="shared" si="261"/>
        <v>0</v>
      </c>
      <c r="AS576" s="423" t="s">
        <v>1226</v>
      </c>
      <c r="AT576" s="341">
        <v>0</v>
      </c>
      <c r="AU576" s="227">
        <v>0</v>
      </c>
      <c r="AV576" s="226">
        <v>0</v>
      </c>
      <c r="AW576" s="227">
        <v>0</v>
      </c>
      <c r="AX576" s="226">
        <v>0</v>
      </c>
      <c r="AY576" s="227">
        <v>0</v>
      </c>
      <c r="AZ576" s="164">
        <f t="shared" si="262"/>
        <v>0</v>
      </c>
      <c r="BA576" s="166" t="s">
        <v>1226</v>
      </c>
      <c r="BB576" s="226">
        <v>0</v>
      </c>
      <c r="BC576" s="226">
        <v>0</v>
      </c>
      <c r="BD576" s="392">
        <f t="shared" si="269"/>
        <v>0</v>
      </c>
      <c r="BE576" s="166" t="s">
        <v>1226</v>
      </c>
      <c r="BF576" s="226">
        <v>0</v>
      </c>
      <c r="BG576" s="226">
        <v>0</v>
      </c>
      <c r="BH576" s="392">
        <v>0</v>
      </c>
      <c r="BI576" s="166" t="s">
        <v>1226</v>
      </c>
      <c r="BJ576" s="392">
        <f t="shared" si="263"/>
        <v>0</v>
      </c>
      <c r="BK576" s="166" t="s">
        <v>1226</v>
      </c>
      <c r="BL576" s="392">
        <f t="shared" si="264"/>
        <v>0</v>
      </c>
      <c r="BM576" s="166" t="s">
        <v>1226</v>
      </c>
      <c r="BN576" s="392">
        <f t="shared" si="265"/>
        <v>0</v>
      </c>
      <c r="BO576" s="166" t="s">
        <v>1226</v>
      </c>
      <c r="BP576" s="249"/>
      <c r="BQ576" s="239"/>
      <c r="BR576" s="249"/>
      <c r="BS576" s="239"/>
      <c r="BT576" s="262"/>
      <c r="BU576" s="245"/>
      <c r="BV576" s="246"/>
      <c r="BW576" s="245"/>
      <c r="BX576" s="245"/>
      <c r="BY576" s="245"/>
      <c r="BZ576" s="246"/>
      <c r="CA576" s="245"/>
      <c r="CB576" s="246"/>
      <c r="CC576" s="245"/>
      <c r="CD576" s="246"/>
      <c r="CE576" s="245"/>
      <c r="CF576" s="246"/>
      <c r="CG576" s="245"/>
      <c r="CH576" s="246"/>
      <c r="CI576" s="247"/>
      <c r="CJ576" s="235"/>
      <c r="CK576" s="235"/>
      <c r="CM576" s="237"/>
    </row>
    <row r="577" spans="1:91" ht="16.5">
      <c r="A577" t="s">
        <v>2539</v>
      </c>
      <c r="B577" s="213">
        <v>0</v>
      </c>
      <c r="D577" s="219" t="s">
        <v>1189</v>
      </c>
      <c r="E577" s="51" t="s">
        <v>821</v>
      </c>
      <c r="F577" s="51"/>
      <c r="G577" s="213" t="s">
        <v>867</v>
      </c>
      <c r="H577" s="390" t="s">
        <v>1194</v>
      </c>
      <c r="I577" s="164">
        <v>0</v>
      </c>
      <c r="J577" s="166" t="s">
        <v>1226</v>
      </c>
      <c r="K577" s="222">
        <v>0</v>
      </c>
      <c r="L577" s="224">
        <v>0</v>
      </c>
      <c r="M577" s="185">
        <f t="shared" si="258"/>
        <v>0</v>
      </c>
      <c r="N577" s="426" t="s">
        <v>1226</v>
      </c>
      <c r="O577" s="185">
        <f t="shared" si="259"/>
        <v>0</v>
      </c>
      <c r="P577" s="426" t="s">
        <v>1226</v>
      </c>
      <c r="Q577" s="223">
        <v>4</v>
      </c>
      <c r="R577" s="224">
        <v>0</v>
      </c>
      <c r="S577" s="222">
        <v>3</v>
      </c>
      <c r="T577" s="224">
        <v>0</v>
      </c>
      <c r="U577" s="223">
        <v>2</v>
      </c>
      <c r="V577" s="223">
        <v>0</v>
      </c>
      <c r="W577" s="437">
        <v>3</v>
      </c>
      <c r="X577" s="438">
        <v>0</v>
      </c>
      <c r="Y577" s="223">
        <v>0</v>
      </c>
      <c r="Z577" s="223">
        <v>0</v>
      </c>
      <c r="AA577" s="678">
        <f t="shared" si="241"/>
        <v>0</v>
      </c>
      <c r="AB577" s="492" t="s">
        <v>1226</v>
      </c>
      <c r="AC577" s="274">
        <v>0</v>
      </c>
      <c r="AD577" s="279">
        <v>0</v>
      </c>
      <c r="AE577" s="185">
        <f t="shared" si="266"/>
        <v>0</v>
      </c>
      <c r="AF577" s="423" t="s">
        <v>1226</v>
      </c>
      <c r="AG577" s="274">
        <v>0</v>
      </c>
      <c r="AH577" s="274">
        <v>0</v>
      </c>
      <c r="AI577" s="491">
        <f t="shared" si="260"/>
        <v>0</v>
      </c>
      <c r="AJ577" s="492" t="s">
        <v>1226</v>
      </c>
      <c r="AK577" s="302">
        <v>42216</v>
      </c>
      <c r="AL577" s="437">
        <v>0</v>
      </c>
      <c r="AM577" s="438">
        <v>0</v>
      </c>
      <c r="AN577" s="185">
        <f t="shared" si="267"/>
        <v>0</v>
      </c>
      <c r="AO577" s="185" t="s">
        <v>1226</v>
      </c>
      <c r="AP577" s="678">
        <f t="shared" si="268"/>
        <v>0</v>
      </c>
      <c r="AQ577" s="490" t="s">
        <v>1226</v>
      </c>
      <c r="AR577" s="252">
        <f t="shared" si="261"/>
        <v>0</v>
      </c>
      <c r="AS577" s="423" t="s">
        <v>1226</v>
      </c>
      <c r="AT577" s="341">
        <v>0</v>
      </c>
      <c r="AU577" s="227">
        <v>0</v>
      </c>
      <c r="AV577" s="226">
        <v>0</v>
      </c>
      <c r="AW577" s="227">
        <v>0</v>
      </c>
      <c r="AX577" s="164">
        <f>+AZ577</f>
        <v>0</v>
      </c>
      <c r="AY577" s="166" t="s">
        <v>1226</v>
      </c>
      <c r="AZ577" s="164">
        <f t="shared" si="262"/>
        <v>0</v>
      </c>
      <c r="BA577" s="166" t="s">
        <v>1226</v>
      </c>
      <c r="BB577" s="226">
        <v>0</v>
      </c>
      <c r="BC577" s="226">
        <v>0</v>
      </c>
      <c r="BD577" s="392">
        <f t="shared" si="269"/>
        <v>0</v>
      </c>
      <c r="BE577" s="166" t="s">
        <v>1226</v>
      </c>
      <c r="BF577" s="226">
        <v>0</v>
      </c>
      <c r="BG577" s="226">
        <v>0</v>
      </c>
      <c r="BH577" s="392">
        <v>0</v>
      </c>
      <c r="BI577" s="166" t="s">
        <v>1226</v>
      </c>
      <c r="BJ577" s="392">
        <f t="shared" si="263"/>
        <v>0</v>
      </c>
      <c r="BK577" s="166" t="s">
        <v>1226</v>
      </c>
      <c r="BL577" s="392">
        <f t="shared" si="264"/>
        <v>0</v>
      </c>
      <c r="BM577" s="166" t="s">
        <v>1226</v>
      </c>
      <c r="BN577" s="392">
        <f t="shared" si="265"/>
        <v>0</v>
      </c>
      <c r="BO577" s="166" t="s">
        <v>1226</v>
      </c>
      <c r="BP577" s="249"/>
      <c r="BQ577" s="239"/>
      <c r="BR577" s="249"/>
      <c r="BS577" s="239"/>
      <c r="BT577" s="262"/>
      <c r="BU577" s="245"/>
      <c r="BV577" s="246"/>
      <c r="BW577" s="245"/>
      <c r="BX577" s="245"/>
      <c r="BY577" s="245"/>
      <c r="BZ577" s="246"/>
      <c r="CA577" s="245"/>
      <c r="CB577" s="246"/>
      <c r="CC577" s="245"/>
      <c r="CD577" s="246"/>
      <c r="CE577" s="245"/>
      <c r="CF577" s="246"/>
      <c r="CG577" s="245"/>
      <c r="CH577" s="246"/>
      <c r="CI577" s="247"/>
      <c r="CJ577" s="235"/>
      <c r="CK577" s="235"/>
      <c r="CM577" s="237"/>
    </row>
    <row r="578" spans="1:91" ht="16.5">
      <c r="A578" t="s">
        <v>2539</v>
      </c>
      <c r="B578" s="213">
        <v>0</v>
      </c>
      <c r="D578" s="219" t="s">
        <v>1189</v>
      </c>
      <c r="E578" s="51" t="s">
        <v>821</v>
      </c>
      <c r="F578" s="51"/>
      <c r="G578" s="213" t="s">
        <v>867</v>
      </c>
      <c r="H578" s="390" t="s">
        <v>2318</v>
      </c>
      <c r="I578" s="392">
        <v>0</v>
      </c>
      <c r="J578" s="166" t="s">
        <v>1226</v>
      </c>
      <c r="K578" s="222">
        <v>1</v>
      </c>
      <c r="L578" s="224">
        <v>0</v>
      </c>
      <c r="M578" s="185">
        <f t="shared" si="258"/>
        <v>1</v>
      </c>
      <c r="N578" s="426" t="s">
        <v>1226</v>
      </c>
      <c r="O578" s="185">
        <f t="shared" si="259"/>
        <v>1</v>
      </c>
      <c r="P578" s="426" t="s">
        <v>1226</v>
      </c>
      <c r="Q578" s="52">
        <v>1</v>
      </c>
      <c r="R578" s="161">
        <v>0</v>
      </c>
      <c r="S578" s="222">
        <v>1</v>
      </c>
      <c r="T578" s="224">
        <v>0</v>
      </c>
      <c r="U578" s="223">
        <v>1</v>
      </c>
      <c r="V578" s="223">
        <v>0</v>
      </c>
      <c r="W578" s="437">
        <v>1</v>
      </c>
      <c r="X578" s="438">
        <v>0</v>
      </c>
      <c r="Y578" s="223">
        <v>0</v>
      </c>
      <c r="Z578" s="224">
        <v>0</v>
      </c>
      <c r="AA578" s="678">
        <f t="shared" si="241"/>
        <v>0</v>
      </c>
      <c r="AB578" s="492" t="s">
        <v>1226</v>
      </c>
      <c r="AC578" s="274">
        <v>0</v>
      </c>
      <c r="AD578" s="279">
        <v>0</v>
      </c>
      <c r="AE578" s="185">
        <f t="shared" si="266"/>
        <v>0</v>
      </c>
      <c r="AF578" s="423" t="s">
        <v>1226</v>
      </c>
      <c r="AG578" s="274">
        <v>0</v>
      </c>
      <c r="AH578" s="279">
        <v>0</v>
      </c>
      <c r="AI578" s="491">
        <f t="shared" si="260"/>
        <v>0</v>
      </c>
      <c r="AJ578" s="492" t="s">
        <v>1226</v>
      </c>
      <c r="AL578" s="437">
        <v>0</v>
      </c>
      <c r="AM578" s="438">
        <v>0</v>
      </c>
      <c r="AN578" s="185">
        <f t="shared" si="267"/>
        <v>0</v>
      </c>
      <c r="AO578" s="185" t="s">
        <v>1226</v>
      </c>
      <c r="AP578" s="678">
        <f t="shared" si="268"/>
        <v>0</v>
      </c>
      <c r="AQ578" s="490" t="s">
        <v>1226</v>
      </c>
      <c r="AR578" s="252">
        <f t="shared" si="261"/>
        <v>0</v>
      </c>
      <c r="AS578" s="423" t="s">
        <v>1226</v>
      </c>
      <c r="AT578" s="226">
        <v>0</v>
      </c>
      <c r="AU578" s="227">
        <v>0</v>
      </c>
      <c r="AV578" s="226">
        <v>0</v>
      </c>
      <c r="AW578" s="227">
        <v>0</v>
      </c>
      <c r="AX578" s="164">
        <f>+AZ578</f>
        <v>0</v>
      </c>
      <c r="AY578" s="166" t="s">
        <v>1226</v>
      </c>
      <c r="AZ578" s="164">
        <f t="shared" si="262"/>
        <v>0</v>
      </c>
      <c r="BA578" s="166" t="s">
        <v>1226</v>
      </c>
      <c r="BB578" s="226">
        <v>0</v>
      </c>
      <c r="BC578" s="227">
        <v>0</v>
      </c>
      <c r="BD578" s="164">
        <f t="shared" si="269"/>
        <v>0</v>
      </c>
      <c r="BE578" s="166" t="s">
        <v>1226</v>
      </c>
      <c r="BF578" s="226">
        <v>0</v>
      </c>
      <c r="BG578" s="227">
        <v>0</v>
      </c>
      <c r="BH578" s="392">
        <v>0</v>
      </c>
      <c r="BI578" s="166" t="s">
        <v>1226</v>
      </c>
      <c r="BJ578" s="392">
        <f t="shared" si="263"/>
        <v>0</v>
      </c>
      <c r="BK578" s="166" t="s">
        <v>1226</v>
      </c>
      <c r="BL578" s="392">
        <f t="shared" si="264"/>
        <v>0</v>
      </c>
      <c r="BM578" s="166" t="s">
        <v>1226</v>
      </c>
      <c r="BN578" s="392">
        <f t="shared" si="265"/>
        <v>0</v>
      </c>
      <c r="BO578" s="166" t="s">
        <v>1226</v>
      </c>
      <c r="BP578" s="249"/>
      <c r="BQ578" s="239"/>
      <c r="BR578" s="249"/>
      <c r="BS578" s="239"/>
      <c r="BT578" s="332"/>
      <c r="BV578" s="370"/>
      <c r="BZ578" s="370"/>
      <c r="CD578" s="370"/>
      <c r="CF578" s="370"/>
      <c r="CH578" s="370"/>
      <c r="CI578" s="233"/>
    </row>
    <row r="579" spans="1:91" ht="16.5">
      <c r="A579" t="s">
        <v>2539</v>
      </c>
      <c r="B579" s="213">
        <v>0</v>
      </c>
      <c r="D579" s="219" t="s">
        <v>1189</v>
      </c>
      <c r="E579" s="51" t="s">
        <v>821</v>
      </c>
      <c r="F579" s="51"/>
      <c r="G579" s="213" t="s">
        <v>867</v>
      </c>
      <c r="H579" s="390" t="s">
        <v>2319</v>
      </c>
      <c r="I579" s="392">
        <v>0</v>
      </c>
      <c r="J579" s="166" t="s">
        <v>1226</v>
      </c>
      <c r="K579" s="222">
        <v>1</v>
      </c>
      <c r="L579" s="224">
        <v>0</v>
      </c>
      <c r="M579" s="185">
        <f t="shared" si="258"/>
        <v>1</v>
      </c>
      <c r="N579" s="426" t="s">
        <v>1226</v>
      </c>
      <c r="O579" s="185">
        <f t="shared" si="259"/>
        <v>1</v>
      </c>
      <c r="P579" s="426" t="s">
        <v>1226</v>
      </c>
      <c r="Q579" s="223">
        <v>2</v>
      </c>
      <c r="R579" s="224">
        <v>0</v>
      </c>
      <c r="S579" s="222">
        <v>1</v>
      </c>
      <c r="T579" s="224">
        <v>0</v>
      </c>
      <c r="U579" s="223">
        <v>2</v>
      </c>
      <c r="V579" s="223">
        <v>0</v>
      </c>
      <c r="W579" s="437">
        <v>2</v>
      </c>
      <c r="X579" s="438">
        <v>0</v>
      </c>
      <c r="Y579" s="223">
        <v>1</v>
      </c>
      <c r="Z579" s="224">
        <v>0</v>
      </c>
      <c r="AA579" s="678">
        <f t="shared" si="241"/>
        <v>1</v>
      </c>
      <c r="AB579" s="492" t="s">
        <v>1226</v>
      </c>
      <c r="AC579" s="274">
        <v>0</v>
      </c>
      <c r="AD579" s="279">
        <v>0</v>
      </c>
      <c r="AE579" s="185">
        <f t="shared" si="266"/>
        <v>0</v>
      </c>
      <c r="AF579" s="423" t="s">
        <v>1226</v>
      </c>
      <c r="AG579" s="274">
        <v>0</v>
      </c>
      <c r="AH579" s="279">
        <v>0</v>
      </c>
      <c r="AI579" s="491">
        <f t="shared" si="260"/>
        <v>0</v>
      </c>
      <c r="AJ579" s="492" t="s">
        <v>1226</v>
      </c>
      <c r="AK579" s="302"/>
      <c r="AL579" s="437">
        <v>0</v>
      </c>
      <c r="AM579" s="438">
        <v>0</v>
      </c>
      <c r="AN579" s="185">
        <f t="shared" si="267"/>
        <v>0</v>
      </c>
      <c r="AO579" s="185" t="s">
        <v>1226</v>
      </c>
      <c r="AP579" s="678">
        <f t="shared" si="268"/>
        <v>0</v>
      </c>
      <c r="AQ579" s="490" t="s">
        <v>1226</v>
      </c>
      <c r="AR579" s="252">
        <f t="shared" si="261"/>
        <v>0</v>
      </c>
      <c r="AS579" s="423" t="s">
        <v>1226</v>
      </c>
      <c r="AT579" s="226">
        <v>0</v>
      </c>
      <c r="AU579" s="227">
        <v>0</v>
      </c>
      <c r="AV579" s="226">
        <v>0</v>
      </c>
      <c r="AW579" s="227">
        <v>0</v>
      </c>
      <c r="AX579" s="164">
        <f>+AZ579</f>
        <v>0</v>
      </c>
      <c r="AY579" s="166" t="s">
        <v>1226</v>
      </c>
      <c r="AZ579" s="164">
        <f t="shared" si="262"/>
        <v>0</v>
      </c>
      <c r="BA579" s="166" t="s">
        <v>1226</v>
      </c>
      <c r="BB579" s="226">
        <v>0</v>
      </c>
      <c r="BC579" s="227">
        <v>0</v>
      </c>
      <c r="BD579" s="164">
        <f t="shared" si="269"/>
        <v>0</v>
      </c>
      <c r="BE579" s="166" t="s">
        <v>1226</v>
      </c>
      <c r="BF579" s="226">
        <v>0</v>
      </c>
      <c r="BG579" s="227">
        <v>0</v>
      </c>
      <c r="BH579" s="392">
        <v>0</v>
      </c>
      <c r="BI579" s="166" t="s">
        <v>1226</v>
      </c>
      <c r="BJ579" s="392">
        <f t="shared" si="263"/>
        <v>0</v>
      </c>
      <c r="BK579" s="166" t="s">
        <v>1226</v>
      </c>
      <c r="BL579" s="392">
        <f t="shared" si="264"/>
        <v>0</v>
      </c>
      <c r="BM579" s="166" t="s">
        <v>1226</v>
      </c>
      <c r="BN579" s="392">
        <f t="shared" si="265"/>
        <v>0</v>
      </c>
      <c r="BO579" s="166" t="s">
        <v>1226</v>
      </c>
      <c r="BP579" s="249"/>
      <c r="BQ579" s="239"/>
      <c r="BR579" s="249"/>
      <c r="BS579" s="239"/>
      <c r="BT579" s="262"/>
      <c r="BU579" s="245"/>
      <c r="BV579" s="246"/>
      <c r="BW579" s="245"/>
      <c r="BX579" s="245"/>
      <c r="BY579" s="245"/>
      <c r="BZ579" s="246"/>
      <c r="CA579" s="245"/>
      <c r="CB579" s="246"/>
      <c r="CC579" s="245"/>
      <c r="CD579" s="246"/>
      <c r="CE579" s="245"/>
      <c r="CF579" s="246"/>
      <c r="CG579" s="245"/>
      <c r="CH579" s="246"/>
      <c r="CI579" s="247"/>
      <c r="CJ579" s="235"/>
      <c r="CK579" s="235"/>
      <c r="CM579" s="237"/>
    </row>
    <row r="580" spans="1:91" ht="16.5">
      <c r="A580" t="s">
        <v>2539</v>
      </c>
      <c r="B580" s="213">
        <v>0</v>
      </c>
      <c r="D580" s="219" t="s">
        <v>1189</v>
      </c>
      <c r="E580" s="51" t="s">
        <v>821</v>
      </c>
      <c r="F580" s="51"/>
      <c r="G580" s="213" t="s">
        <v>867</v>
      </c>
      <c r="H580" s="390" t="s">
        <v>1195</v>
      </c>
      <c r="I580" s="392">
        <v>0</v>
      </c>
      <c r="J580" s="166" t="s">
        <v>1226</v>
      </c>
      <c r="K580" s="222">
        <v>0</v>
      </c>
      <c r="L580" s="224">
        <v>0</v>
      </c>
      <c r="M580" s="185">
        <f t="shared" si="258"/>
        <v>0</v>
      </c>
      <c r="N580" s="426" t="s">
        <v>1226</v>
      </c>
      <c r="O580" s="185">
        <f t="shared" si="259"/>
        <v>0</v>
      </c>
      <c r="P580" s="426" t="s">
        <v>1226</v>
      </c>
      <c r="Q580" s="223">
        <v>0</v>
      </c>
      <c r="R580" s="224">
        <v>0</v>
      </c>
      <c r="S580" s="222"/>
      <c r="T580" s="224"/>
      <c r="U580" s="223">
        <v>1</v>
      </c>
      <c r="V580" s="223">
        <v>0</v>
      </c>
      <c r="W580" s="437">
        <v>1</v>
      </c>
      <c r="X580" s="438">
        <v>2</v>
      </c>
      <c r="Y580" s="223">
        <v>0</v>
      </c>
      <c r="Z580" s="224">
        <v>0</v>
      </c>
      <c r="AA580" s="678">
        <f t="shared" si="241"/>
        <v>0</v>
      </c>
      <c r="AB580" s="492" t="s">
        <v>1226</v>
      </c>
      <c r="AC580" s="274">
        <v>0</v>
      </c>
      <c r="AD580" s="279">
        <v>0</v>
      </c>
      <c r="AE580" s="185">
        <f t="shared" si="266"/>
        <v>0</v>
      </c>
      <c r="AF580" s="423" t="s">
        <v>1226</v>
      </c>
      <c r="AG580" s="274">
        <v>0</v>
      </c>
      <c r="AH580" s="279">
        <v>0</v>
      </c>
      <c r="AI580" s="491">
        <f t="shared" si="260"/>
        <v>0</v>
      </c>
      <c r="AJ580" s="492" t="s">
        <v>1226</v>
      </c>
      <c r="AK580" s="302"/>
      <c r="AL580" s="437">
        <v>0</v>
      </c>
      <c r="AM580" s="438">
        <v>0</v>
      </c>
      <c r="AN580" s="185">
        <f t="shared" si="267"/>
        <v>0</v>
      </c>
      <c r="AO580" s="185" t="s">
        <v>1226</v>
      </c>
      <c r="AP580" s="678">
        <f t="shared" si="268"/>
        <v>0</v>
      </c>
      <c r="AQ580" s="490" t="s">
        <v>1226</v>
      </c>
      <c r="AR580" s="252">
        <f t="shared" si="261"/>
        <v>0</v>
      </c>
      <c r="AS580" s="423" t="s">
        <v>1226</v>
      </c>
      <c r="AT580" s="226">
        <v>0</v>
      </c>
      <c r="AU580" s="227">
        <v>0</v>
      </c>
      <c r="AV580" s="226">
        <v>0</v>
      </c>
      <c r="AW580" s="227">
        <v>0</v>
      </c>
      <c r="AX580" s="164">
        <f>+AZ580</f>
        <v>0</v>
      </c>
      <c r="AY580" s="166" t="s">
        <v>1226</v>
      </c>
      <c r="AZ580" s="164">
        <f t="shared" si="262"/>
        <v>0</v>
      </c>
      <c r="BA580" s="166" t="s">
        <v>1226</v>
      </c>
      <c r="BB580" s="226">
        <v>0</v>
      </c>
      <c r="BC580" s="227">
        <v>0</v>
      </c>
      <c r="BD580" s="164">
        <f t="shared" si="269"/>
        <v>0</v>
      </c>
      <c r="BE580" s="166" t="s">
        <v>1226</v>
      </c>
      <c r="BF580" s="226">
        <v>0</v>
      </c>
      <c r="BG580" s="227">
        <v>0</v>
      </c>
      <c r="BH580" s="392">
        <v>0</v>
      </c>
      <c r="BI580" s="166" t="s">
        <v>1226</v>
      </c>
      <c r="BJ580" s="392">
        <f t="shared" si="263"/>
        <v>0</v>
      </c>
      <c r="BK580" s="166" t="s">
        <v>1226</v>
      </c>
      <c r="BL580" s="392">
        <f t="shared" si="264"/>
        <v>0</v>
      </c>
      <c r="BM580" s="166" t="s">
        <v>1226</v>
      </c>
      <c r="BN580" s="392">
        <f t="shared" si="265"/>
        <v>0</v>
      </c>
      <c r="BO580" s="166" t="s">
        <v>1226</v>
      </c>
      <c r="BP580" s="249"/>
      <c r="BQ580" s="239"/>
      <c r="BR580" s="249"/>
      <c r="BS580" s="239"/>
      <c r="BT580" s="262"/>
      <c r="BU580" s="245"/>
      <c r="BV580" s="246"/>
      <c r="BW580" s="245"/>
      <c r="BX580" s="245"/>
      <c r="BY580" s="245"/>
      <c r="BZ580" s="246"/>
      <c r="CA580" s="245"/>
      <c r="CB580" s="246"/>
      <c r="CC580" s="245"/>
      <c r="CD580" s="246"/>
      <c r="CE580" s="245"/>
      <c r="CF580" s="246"/>
      <c r="CG580" s="245"/>
      <c r="CH580" s="246"/>
      <c r="CI580" s="247"/>
      <c r="CJ580" s="235"/>
      <c r="CK580" s="235"/>
      <c r="CM580" s="237"/>
    </row>
    <row r="581" spans="1:91" ht="16.5">
      <c r="A581" t="s">
        <v>2539</v>
      </c>
      <c r="B581" s="213">
        <v>0</v>
      </c>
      <c r="D581" s="219" t="s">
        <v>1189</v>
      </c>
      <c r="E581" s="51" t="s">
        <v>821</v>
      </c>
      <c r="F581" s="51"/>
      <c r="G581" s="213" t="s">
        <v>867</v>
      </c>
      <c r="H581" s="390" t="s">
        <v>2316</v>
      </c>
      <c r="I581" s="181">
        <v>0</v>
      </c>
      <c r="J581" s="426" t="s">
        <v>1226</v>
      </c>
      <c r="K581" s="381">
        <f>+I581</f>
        <v>0</v>
      </c>
      <c r="L581" s="423" t="s">
        <v>1226</v>
      </c>
      <c r="M581" s="181">
        <f>+K581</f>
        <v>0</v>
      </c>
      <c r="N581" s="426" t="s">
        <v>1226</v>
      </c>
      <c r="O581" s="181">
        <f>+M581</f>
        <v>0</v>
      </c>
      <c r="P581" s="426" t="s">
        <v>1226</v>
      </c>
      <c r="Q581" s="274">
        <v>0</v>
      </c>
      <c r="R581" s="279">
        <v>0</v>
      </c>
      <c r="S581" s="278">
        <v>0</v>
      </c>
      <c r="T581" s="279">
        <v>0</v>
      </c>
      <c r="U581" s="223">
        <v>0</v>
      </c>
      <c r="V581" s="223">
        <v>0</v>
      </c>
      <c r="W581" s="437">
        <v>0</v>
      </c>
      <c r="X581" s="438">
        <v>0</v>
      </c>
      <c r="Y581" s="223">
        <v>0</v>
      </c>
      <c r="Z581" s="224">
        <v>0</v>
      </c>
      <c r="AA581" s="678">
        <f t="shared" si="241"/>
        <v>0</v>
      </c>
      <c r="AB581" s="490" t="s">
        <v>1226</v>
      </c>
      <c r="AC581" s="274">
        <v>0</v>
      </c>
      <c r="AD581" s="279">
        <v>0</v>
      </c>
      <c r="AE581" s="185">
        <f>+AG581</f>
        <v>0</v>
      </c>
      <c r="AF581" s="426" t="s">
        <v>1226</v>
      </c>
      <c r="AG581" s="278">
        <v>0</v>
      </c>
      <c r="AH581" s="274">
        <v>0</v>
      </c>
      <c r="AI581" s="491">
        <f t="shared" si="260"/>
        <v>0</v>
      </c>
      <c r="AJ581" s="492" t="s">
        <v>1226</v>
      </c>
      <c r="AK581" s="302"/>
      <c r="AL581" s="437">
        <v>0</v>
      </c>
      <c r="AM581" s="438">
        <v>0</v>
      </c>
      <c r="AN581" s="185">
        <f t="shared" si="267"/>
        <v>0</v>
      </c>
      <c r="AO581" s="185" t="s">
        <v>1226</v>
      </c>
      <c r="AP581" s="678">
        <f t="shared" si="268"/>
        <v>0</v>
      </c>
      <c r="AQ581" s="490" t="s">
        <v>1226</v>
      </c>
      <c r="AR581" s="252">
        <f t="shared" si="261"/>
        <v>0</v>
      </c>
      <c r="AS581" s="423" t="s">
        <v>1226</v>
      </c>
      <c r="AT581" s="226">
        <v>0</v>
      </c>
      <c r="AU581" s="227">
        <v>0</v>
      </c>
      <c r="AV581" s="226">
        <v>0</v>
      </c>
      <c r="AW581" s="227">
        <v>0</v>
      </c>
      <c r="AX581" s="226">
        <v>0</v>
      </c>
      <c r="AY581" s="227">
        <v>0</v>
      </c>
      <c r="AZ581" s="164">
        <f t="shared" si="262"/>
        <v>0</v>
      </c>
      <c r="BA581" s="166" t="s">
        <v>1226</v>
      </c>
      <c r="BB581" s="226">
        <v>0</v>
      </c>
      <c r="BC581" s="227">
        <v>1</v>
      </c>
      <c r="BD581" s="648" t="s">
        <v>1226</v>
      </c>
      <c r="BE581" s="167">
        <f>+BG581</f>
        <v>1</v>
      </c>
      <c r="BF581" s="226">
        <v>0</v>
      </c>
      <c r="BG581" s="226">
        <v>1</v>
      </c>
      <c r="BH581" s="392"/>
      <c r="BI581" s="166"/>
      <c r="BJ581" s="392"/>
      <c r="BK581" s="166"/>
      <c r="BL581" s="392"/>
      <c r="BM581" s="166"/>
      <c r="BN581" s="238"/>
      <c r="BO581" s="239"/>
      <c r="BP581" s="249"/>
      <c r="BQ581" s="239"/>
      <c r="BR581" s="249"/>
      <c r="BS581" s="239"/>
      <c r="BT581" s="262"/>
      <c r="BU581" s="245"/>
      <c r="BV581" s="246"/>
      <c r="BW581" s="245"/>
      <c r="BX581" s="245"/>
      <c r="BY581" s="245"/>
      <c r="BZ581" s="246"/>
      <c r="CA581" s="245"/>
      <c r="CB581" s="246"/>
      <c r="CC581" s="245"/>
      <c r="CD581" s="246"/>
      <c r="CE581" s="245"/>
      <c r="CF581" s="246"/>
      <c r="CG581" s="245"/>
      <c r="CH581" s="246"/>
      <c r="CI581" s="247"/>
      <c r="CJ581" s="235"/>
      <c r="CK581" s="235"/>
      <c r="CM581" s="237"/>
    </row>
    <row r="582" spans="1:91" ht="16.5">
      <c r="A582" t="s">
        <v>2539</v>
      </c>
      <c r="B582" s="213">
        <v>0</v>
      </c>
      <c r="D582" s="219" t="s">
        <v>1189</v>
      </c>
      <c r="E582" s="51" t="s">
        <v>821</v>
      </c>
      <c r="F582" s="51"/>
      <c r="G582" s="213" t="s">
        <v>867</v>
      </c>
      <c r="H582" s="390" t="s">
        <v>1192</v>
      </c>
      <c r="I582" s="181">
        <v>0</v>
      </c>
      <c r="J582" s="426" t="s">
        <v>1226</v>
      </c>
      <c r="K582" s="381">
        <f>+I582</f>
        <v>0</v>
      </c>
      <c r="L582" s="423" t="s">
        <v>1226</v>
      </c>
      <c r="M582" s="181">
        <f>+K582</f>
        <v>0</v>
      </c>
      <c r="N582" s="426" t="s">
        <v>1226</v>
      </c>
      <c r="O582" s="181">
        <f>+M582</f>
        <v>0</v>
      </c>
      <c r="P582" s="426" t="s">
        <v>1226</v>
      </c>
      <c r="Q582" s="274">
        <v>1</v>
      </c>
      <c r="R582" s="279">
        <v>4</v>
      </c>
      <c r="S582" s="278">
        <v>1</v>
      </c>
      <c r="T582" s="279">
        <v>6</v>
      </c>
      <c r="U582" s="223">
        <v>1</v>
      </c>
      <c r="V582" s="223">
        <v>5</v>
      </c>
      <c r="W582" s="437">
        <v>1</v>
      </c>
      <c r="X582" s="438">
        <v>2</v>
      </c>
      <c r="Y582" s="223">
        <v>0</v>
      </c>
      <c r="Z582" s="224">
        <v>0</v>
      </c>
      <c r="AA582" s="678">
        <f t="shared" si="241"/>
        <v>0</v>
      </c>
      <c r="AB582" s="490" t="s">
        <v>1226</v>
      </c>
      <c r="AC582" s="274">
        <v>0</v>
      </c>
      <c r="AD582" s="279">
        <v>0</v>
      </c>
      <c r="AE582" s="185">
        <f t="shared" ref="AE582:AE588" si="270">+AG582</f>
        <v>0</v>
      </c>
      <c r="AF582" s="426" t="s">
        <v>1226</v>
      </c>
      <c r="AG582" s="278">
        <v>0</v>
      </c>
      <c r="AH582" s="274">
        <v>0</v>
      </c>
      <c r="AI582" s="491">
        <f t="shared" si="260"/>
        <v>0</v>
      </c>
      <c r="AJ582" s="492" t="s">
        <v>1226</v>
      </c>
      <c r="AK582" s="302"/>
      <c r="AL582" s="437">
        <v>0</v>
      </c>
      <c r="AM582" s="438">
        <v>0</v>
      </c>
      <c r="AN582" s="185">
        <f t="shared" si="267"/>
        <v>0</v>
      </c>
      <c r="AO582" s="185" t="s">
        <v>1226</v>
      </c>
      <c r="AP582" s="678">
        <f t="shared" si="268"/>
        <v>0</v>
      </c>
      <c r="AQ582" s="490" t="s">
        <v>1226</v>
      </c>
      <c r="AR582" s="252">
        <f t="shared" si="261"/>
        <v>0</v>
      </c>
      <c r="AS582" s="423" t="s">
        <v>1226</v>
      </c>
      <c r="AT582" s="226">
        <v>0</v>
      </c>
      <c r="AU582" s="227">
        <v>0</v>
      </c>
      <c r="AV582" s="226">
        <v>0</v>
      </c>
      <c r="AW582" s="227">
        <v>0</v>
      </c>
      <c r="AX582" s="226">
        <v>0</v>
      </c>
      <c r="AY582" s="227">
        <v>0</v>
      </c>
      <c r="AZ582" s="164">
        <f t="shared" si="262"/>
        <v>0</v>
      </c>
      <c r="BA582" s="166" t="s">
        <v>1226</v>
      </c>
      <c r="BB582" s="226">
        <v>0</v>
      </c>
      <c r="BC582" s="227">
        <v>0</v>
      </c>
      <c r="BD582" s="392">
        <f>+BB582</f>
        <v>0</v>
      </c>
      <c r="BE582" s="166" t="s">
        <v>1226</v>
      </c>
      <c r="BF582" s="226">
        <v>0</v>
      </c>
      <c r="BG582" s="226">
        <v>0</v>
      </c>
      <c r="BH582" s="392">
        <v>0</v>
      </c>
      <c r="BI582" s="166" t="s">
        <v>1226</v>
      </c>
      <c r="BJ582" s="392">
        <f t="shared" ref="BJ582:BJ600" si="271">+BH582</f>
        <v>0</v>
      </c>
      <c r="BK582" s="166" t="s">
        <v>1226</v>
      </c>
      <c r="BL582" s="392">
        <f t="shared" ref="BL582:BL602" si="272">+BJ582</f>
        <v>0</v>
      </c>
      <c r="BM582" s="166" t="s">
        <v>1226</v>
      </c>
      <c r="BN582" s="392">
        <f t="shared" ref="BN582:BN590" si="273">+BL582</f>
        <v>0</v>
      </c>
      <c r="BO582" s="166" t="s">
        <v>1226</v>
      </c>
      <c r="BP582" s="249"/>
      <c r="BQ582" s="239"/>
      <c r="BR582" s="249"/>
      <c r="BS582" s="239"/>
      <c r="BT582" s="262"/>
      <c r="BU582" s="245"/>
      <c r="BV582" s="246"/>
      <c r="BW582" s="245"/>
      <c r="BX582" s="245"/>
      <c r="BY582" s="245"/>
      <c r="BZ582" s="246"/>
      <c r="CA582" s="245"/>
      <c r="CB582" s="246"/>
      <c r="CC582" s="245"/>
      <c r="CD582" s="246"/>
      <c r="CE582" s="245"/>
      <c r="CF582" s="246"/>
      <c r="CG582" s="245"/>
      <c r="CH582" s="246"/>
      <c r="CI582" s="247"/>
      <c r="CJ582" s="235"/>
      <c r="CK582" s="235"/>
      <c r="CM582" s="237"/>
    </row>
    <row r="583" spans="1:91" ht="16.5">
      <c r="A583" t="s">
        <v>2539</v>
      </c>
      <c r="B583" s="213">
        <v>0</v>
      </c>
      <c r="D583" s="403" t="s">
        <v>1189</v>
      </c>
      <c r="E583" s="51" t="s">
        <v>821</v>
      </c>
      <c r="F583" s="51"/>
      <c r="G583" s="213" t="s">
        <v>867</v>
      </c>
      <c r="H583" s="390" t="s">
        <v>1191</v>
      </c>
      <c r="I583" s="164">
        <v>0</v>
      </c>
      <c r="J583" s="166" t="s">
        <v>1226</v>
      </c>
      <c r="K583" s="238">
        <f>+I583</f>
        <v>0</v>
      </c>
      <c r="L583" s="239" t="s">
        <v>1226</v>
      </c>
      <c r="M583" s="181">
        <v>0</v>
      </c>
      <c r="N583" s="426" t="s">
        <v>1226</v>
      </c>
      <c r="O583" s="181">
        <v>0</v>
      </c>
      <c r="P583" s="426" t="s">
        <v>1226</v>
      </c>
      <c r="Q583" s="223">
        <v>1</v>
      </c>
      <c r="R583" s="223">
        <v>1</v>
      </c>
      <c r="S583" s="222">
        <v>1</v>
      </c>
      <c r="T583" s="224">
        <v>1</v>
      </c>
      <c r="U583" s="223">
        <v>0</v>
      </c>
      <c r="V583" s="223">
        <v>0</v>
      </c>
      <c r="W583" s="437">
        <v>1</v>
      </c>
      <c r="X583" s="438">
        <v>0</v>
      </c>
      <c r="Y583" s="223">
        <v>0</v>
      </c>
      <c r="Z583" s="223">
        <v>0</v>
      </c>
      <c r="AA583" s="678">
        <f t="shared" si="241"/>
        <v>0</v>
      </c>
      <c r="AB583" s="492" t="s">
        <v>1226</v>
      </c>
      <c r="AC583" s="274">
        <v>0</v>
      </c>
      <c r="AD583" s="279">
        <v>0</v>
      </c>
      <c r="AE583" s="185">
        <f t="shared" si="270"/>
        <v>0</v>
      </c>
      <c r="AF583" s="426" t="s">
        <v>1226</v>
      </c>
      <c r="AG583" s="274">
        <v>0</v>
      </c>
      <c r="AH583" s="274">
        <v>0</v>
      </c>
      <c r="AI583" s="491">
        <f t="shared" si="260"/>
        <v>0</v>
      </c>
      <c r="AJ583" s="492" t="s">
        <v>1226</v>
      </c>
      <c r="AK583" s="302"/>
      <c r="AL583" s="437">
        <v>0</v>
      </c>
      <c r="AM583" s="438">
        <v>0</v>
      </c>
      <c r="AN583" s="181">
        <f t="shared" si="267"/>
        <v>0</v>
      </c>
      <c r="AO583" s="426" t="s">
        <v>1226</v>
      </c>
      <c r="AP583" s="181">
        <f t="shared" si="268"/>
        <v>0</v>
      </c>
      <c r="AQ583" s="426" t="s">
        <v>1226</v>
      </c>
      <c r="AR583" s="381">
        <f t="shared" si="261"/>
        <v>0</v>
      </c>
      <c r="AS583" s="423" t="s">
        <v>1226</v>
      </c>
      <c r="AT583" s="341">
        <v>0</v>
      </c>
      <c r="AU583" s="227">
        <v>0</v>
      </c>
      <c r="AV583" s="226">
        <v>0</v>
      </c>
      <c r="AW583" s="226">
        <v>0</v>
      </c>
      <c r="AX583" s="341">
        <v>0</v>
      </c>
      <c r="AY583" s="227">
        <v>0</v>
      </c>
      <c r="AZ583" s="392">
        <f t="shared" si="262"/>
        <v>0</v>
      </c>
      <c r="BA583" s="166" t="s">
        <v>1226</v>
      </c>
      <c r="BB583" s="226">
        <v>0</v>
      </c>
      <c r="BC583" s="227">
        <v>0</v>
      </c>
      <c r="BD583" s="164">
        <f>+BB583</f>
        <v>0</v>
      </c>
      <c r="BE583" s="166" t="s">
        <v>1226</v>
      </c>
      <c r="BF583" s="226">
        <v>0</v>
      </c>
      <c r="BG583" s="226">
        <v>0</v>
      </c>
      <c r="BH583" s="392">
        <v>0</v>
      </c>
      <c r="BI583" s="166" t="s">
        <v>1226</v>
      </c>
      <c r="BJ583" s="164">
        <f t="shared" si="271"/>
        <v>0</v>
      </c>
      <c r="BK583" s="166" t="s">
        <v>1226</v>
      </c>
      <c r="BL583" s="392">
        <f t="shared" si="272"/>
        <v>0</v>
      </c>
      <c r="BM583" s="166" t="s">
        <v>1226</v>
      </c>
      <c r="BN583" s="164">
        <f t="shared" si="273"/>
        <v>0</v>
      </c>
      <c r="BO583" s="166" t="s">
        <v>1226</v>
      </c>
      <c r="BP583" s="249"/>
      <c r="BQ583" s="239"/>
      <c r="BR583" s="249"/>
      <c r="BS583" s="249"/>
      <c r="BT583" s="303"/>
      <c r="BU583" s="245"/>
      <c r="BV583" s="245"/>
      <c r="BW583" s="245"/>
      <c r="BX583" s="245"/>
      <c r="BY583" s="245"/>
      <c r="BZ583" s="245"/>
      <c r="CA583" s="245"/>
      <c r="CB583" s="246"/>
      <c r="CC583" s="245"/>
      <c r="CD583" s="245"/>
      <c r="CE583" s="245"/>
      <c r="CF583" s="245"/>
      <c r="CG583" s="245"/>
      <c r="CH583" s="245"/>
      <c r="CI583" s="247"/>
      <c r="CJ583" s="235"/>
      <c r="CK583" s="235"/>
      <c r="CM583" s="237"/>
    </row>
    <row r="584" spans="1:91" ht="16.5">
      <c r="A584" t="s">
        <v>2539</v>
      </c>
      <c r="B584" s="213">
        <v>0</v>
      </c>
      <c r="D584" s="219" t="s">
        <v>1189</v>
      </c>
      <c r="E584" s="51" t="s">
        <v>821</v>
      </c>
      <c r="F584" s="51"/>
      <c r="G584" s="213" t="s">
        <v>867</v>
      </c>
      <c r="H584" s="390" t="s">
        <v>2320</v>
      </c>
      <c r="I584" s="392">
        <v>0</v>
      </c>
      <c r="J584" s="166" t="s">
        <v>1226</v>
      </c>
      <c r="K584" s="238">
        <v>0</v>
      </c>
      <c r="L584" s="239" t="s">
        <v>1226</v>
      </c>
      <c r="M584" s="181">
        <v>0</v>
      </c>
      <c r="N584" s="426" t="s">
        <v>1226</v>
      </c>
      <c r="O584" s="181">
        <v>0</v>
      </c>
      <c r="P584" s="426" t="s">
        <v>1226</v>
      </c>
      <c r="Q584" s="223">
        <v>0</v>
      </c>
      <c r="R584" s="224">
        <v>0</v>
      </c>
      <c r="S584" s="223">
        <v>0</v>
      </c>
      <c r="T584" s="224">
        <v>0</v>
      </c>
      <c r="U584" s="223">
        <v>0</v>
      </c>
      <c r="V584" s="223">
        <v>0</v>
      </c>
      <c r="W584" s="437">
        <v>0</v>
      </c>
      <c r="X584" s="438">
        <v>0</v>
      </c>
      <c r="Y584" s="223">
        <v>0</v>
      </c>
      <c r="Z584" s="224">
        <v>0</v>
      </c>
      <c r="AA584" s="678">
        <f t="shared" si="241"/>
        <v>0</v>
      </c>
      <c r="AB584" s="492" t="s">
        <v>1226</v>
      </c>
      <c r="AC584" s="274">
        <v>0</v>
      </c>
      <c r="AD584" s="279">
        <v>0</v>
      </c>
      <c r="AE584" s="185">
        <f t="shared" si="270"/>
        <v>0</v>
      </c>
      <c r="AF584" s="423" t="s">
        <v>1226</v>
      </c>
      <c r="AG584" s="274">
        <v>0</v>
      </c>
      <c r="AH584" s="279">
        <v>0</v>
      </c>
      <c r="AI584" s="491">
        <f t="shared" si="260"/>
        <v>0</v>
      </c>
      <c r="AJ584" s="492" t="s">
        <v>1226</v>
      </c>
      <c r="AK584" s="302">
        <v>42216</v>
      </c>
      <c r="AL584" s="437">
        <v>0</v>
      </c>
      <c r="AM584" s="438">
        <v>0</v>
      </c>
      <c r="AN584" s="185">
        <f t="shared" si="267"/>
        <v>0</v>
      </c>
      <c r="AO584" s="185" t="s">
        <v>1226</v>
      </c>
      <c r="AP584" s="678">
        <f t="shared" si="268"/>
        <v>0</v>
      </c>
      <c r="AQ584" s="490" t="s">
        <v>1226</v>
      </c>
      <c r="AR584" s="252">
        <f t="shared" si="261"/>
        <v>0</v>
      </c>
      <c r="AS584" s="423" t="s">
        <v>1226</v>
      </c>
      <c r="AT584" s="236">
        <f>+AV584</f>
        <v>0</v>
      </c>
      <c r="AU584" s="239" t="s">
        <v>1226</v>
      </c>
      <c r="AV584" s="226">
        <v>0</v>
      </c>
      <c r="AW584" s="227">
        <v>0</v>
      </c>
      <c r="AX584" s="164">
        <f t="shared" ref="AX584:AX602" si="274">+AZ584</f>
        <v>0</v>
      </c>
      <c r="AY584" s="166" t="s">
        <v>1226</v>
      </c>
      <c r="AZ584" s="164">
        <f t="shared" si="262"/>
        <v>0</v>
      </c>
      <c r="BA584" s="166" t="s">
        <v>1226</v>
      </c>
      <c r="BB584" s="226">
        <v>0</v>
      </c>
      <c r="BC584" s="227">
        <v>0</v>
      </c>
      <c r="BD584" s="164">
        <f>+BF584</f>
        <v>0</v>
      </c>
      <c r="BE584" s="166" t="s">
        <v>1226</v>
      </c>
      <c r="BF584" s="226">
        <v>0</v>
      </c>
      <c r="BG584" s="227">
        <v>0</v>
      </c>
      <c r="BH584" s="392">
        <v>0</v>
      </c>
      <c r="BI584" s="166" t="s">
        <v>1226</v>
      </c>
      <c r="BJ584" s="392">
        <f t="shared" si="271"/>
        <v>0</v>
      </c>
      <c r="BK584" s="166" t="s">
        <v>1226</v>
      </c>
      <c r="BL584" s="392">
        <f t="shared" si="272"/>
        <v>0</v>
      </c>
      <c r="BM584" s="166" t="s">
        <v>1226</v>
      </c>
      <c r="BN584" s="392">
        <f t="shared" si="273"/>
        <v>0</v>
      </c>
      <c r="BO584" s="166" t="s">
        <v>1226</v>
      </c>
      <c r="BP584" s="249"/>
      <c r="BQ584" s="239"/>
      <c r="BR584" s="249"/>
      <c r="BS584" s="239"/>
      <c r="BT584" s="262"/>
      <c r="BU584" s="245"/>
      <c r="BV584" s="246"/>
      <c r="BW584" s="245"/>
      <c r="BX584" s="245"/>
      <c r="BY584" s="245"/>
      <c r="BZ584" s="246"/>
      <c r="CA584" s="245"/>
      <c r="CB584" s="246"/>
      <c r="CC584" s="245"/>
      <c r="CD584" s="246"/>
      <c r="CE584" s="245"/>
      <c r="CF584" s="246"/>
      <c r="CG584" s="245"/>
      <c r="CH584" s="246"/>
      <c r="CI584" s="247"/>
      <c r="CJ584" s="235"/>
      <c r="CK584" s="235"/>
      <c r="CM584" s="237"/>
    </row>
    <row r="585" spans="1:91" ht="16.5">
      <c r="A585" t="s">
        <v>2539</v>
      </c>
      <c r="B585" s="213">
        <v>0</v>
      </c>
      <c r="D585" s="219" t="s">
        <v>1189</v>
      </c>
      <c r="E585" s="51" t="s">
        <v>821</v>
      </c>
      <c r="F585" s="51"/>
      <c r="G585" s="213" t="s">
        <v>867</v>
      </c>
      <c r="H585" s="390" t="s">
        <v>1196</v>
      </c>
      <c r="I585" s="392">
        <v>0</v>
      </c>
      <c r="J585" s="166" t="s">
        <v>1226</v>
      </c>
      <c r="K585" s="238">
        <v>0</v>
      </c>
      <c r="L585" s="239" t="s">
        <v>1226</v>
      </c>
      <c r="M585" s="181">
        <v>0</v>
      </c>
      <c r="N585" s="426" t="s">
        <v>1226</v>
      </c>
      <c r="O585" s="181">
        <v>0</v>
      </c>
      <c r="P585" s="426" t="s">
        <v>1226</v>
      </c>
      <c r="Q585" s="223">
        <v>0</v>
      </c>
      <c r="R585" s="224">
        <v>2</v>
      </c>
      <c r="S585" s="222">
        <v>0</v>
      </c>
      <c r="T585" s="224">
        <v>2</v>
      </c>
      <c r="U585" s="223">
        <v>0</v>
      </c>
      <c r="V585" s="223">
        <v>2</v>
      </c>
      <c r="W585" s="437">
        <v>0</v>
      </c>
      <c r="X585" s="438">
        <v>2</v>
      </c>
      <c r="Y585" s="223">
        <v>0</v>
      </c>
      <c r="Z585" s="224">
        <v>0</v>
      </c>
      <c r="AA585" s="678">
        <f t="shared" si="241"/>
        <v>0</v>
      </c>
      <c r="AB585" s="492" t="s">
        <v>1226</v>
      </c>
      <c r="AC585" s="274">
        <v>0</v>
      </c>
      <c r="AD585" s="279">
        <v>0</v>
      </c>
      <c r="AE585" s="185">
        <f t="shared" si="270"/>
        <v>0</v>
      </c>
      <c r="AF585" s="423" t="s">
        <v>1226</v>
      </c>
      <c r="AG585" s="274">
        <v>0</v>
      </c>
      <c r="AH585" s="279">
        <v>0</v>
      </c>
      <c r="AI585" s="491">
        <f t="shared" si="260"/>
        <v>0</v>
      </c>
      <c r="AJ585" s="492" t="s">
        <v>1226</v>
      </c>
      <c r="AK585" s="302"/>
      <c r="AL585" s="437">
        <v>0</v>
      </c>
      <c r="AM585" s="438">
        <v>0</v>
      </c>
      <c r="AN585" s="185">
        <f t="shared" si="267"/>
        <v>0</v>
      </c>
      <c r="AO585" s="185" t="s">
        <v>1226</v>
      </c>
      <c r="AP585" s="678">
        <f t="shared" si="268"/>
        <v>0</v>
      </c>
      <c r="AQ585" s="490" t="s">
        <v>1226</v>
      </c>
      <c r="AR585" s="252">
        <f t="shared" si="261"/>
        <v>0</v>
      </c>
      <c r="AS585" s="423" t="s">
        <v>1226</v>
      </c>
      <c r="AT585" s="236">
        <f>+AV585</f>
        <v>0</v>
      </c>
      <c r="AU585" s="239" t="s">
        <v>1226</v>
      </c>
      <c r="AV585" s="226">
        <v>0</v>
      </c>
      <c r="AW585" s="227">
        <v>0</v>
      </c>
      <c r="AX585" s="164">
        <f t="shared" si="274"/>
        <v>0</v>
      </c>
      <c r="AY585" s="166" t="s">
        <v>1226</v>
      </c>
      <c r="AZ585" s="164">
        <f t="shared" si="262"/>
        <v>0</v>
      </c>
      <c r="BA585" s="166" t="s">
        <v>1226</v>
      </c>
      <c r="BB585" s="226">
        <v>0</v>
      </c>
      <c r="BC585" s="227">
        <v>0</v>
      </c>
      <c r="BD585" s="164">
        <f>+BF585</f>
        <v>0</v>
      </c>
      <c r="BE585" s="166" t="s">
        <v>1226</v>
      </c>
      <c r="BF585" s="226">
        <v>0</v>
      </c>
      <c r="BG585" s="227">
        <v>0</v>
      </c>
      <c r="BH585" s="392">
        <v>0</v>
      </c>
      <c r="BI585" s="166" t="s">
        <v>1226</v>
      </c>
      <c r="BJ585" s="392">
        <f t="shared" si="271"/>
        <v>0</v>
      </c>
      <c r="BK585" s="166" t="s">
        <v>1226</v>
      </c>
      <c r="BL585" s="392">
        <f t="shared" si="272"/>
        <v>0</v>
      </c>
      <c r="BM585" s="166" t="s">
        <v>1226</v>
      </c>
      <c r="BN585" s="392">
        <f t="shared" si="273"/>
        <v>0</v>
      </c>
      <c r="BO585" s="166" t="s">
        <v>1226</v>
      </c>
      <c r="BP585" s="249"/>
      <c r="BQ585" s="239"/>
      <c r="BR585" s="249"/>
      <c r="BS585" s="249"/>
      <c r="BT585" s="303"/>
      <c r="BU585" s="245"/>
      <c r="BV585" s="245"/>
      <c r="BW585" s="245"/>
      <c r="BX585" s="245"/>
      <c r="BY585" s="245"/>
      <c r="BZ585" s="245"/>
      <c r="CA585" s="245"/>
      <c r="CB585" s="246"/>
      <c r="CC585" s="245"/>
      <c r="CD585" s="245"/>
      <c r="CE585" s="245"/>
      <c r="CF585" s="245"/>
      <c r="CG585" s="245"/>
      <c r="CH585" s="245"/>
      <c r="CI585" s="270"/>
      <c r="CJ585" s="235"/>
      <c r="CK585" s="235"/>
      <c r="CM585" s="237"/>
    </row>
    <row r="586" spans="1:91" ht="16.5">
      <c r="A586" t="s">
        <v>2539</v>
      </c>
      <c r="B586" s="213">
        <v>0</v>
      </c>
      <c r="D586" s="219" t="s">
        <v>1189</v>
      </c>
      <c r="E586" s="51" t="s">
        <v>821</v>
      </c>
      <c r="F586" s="51"/>
      <c r="G586" s="213" t="s">
        <v>867</v>
      </c>
      <c r="H586" s="390" t="s">
        <v>2321</v>
      </c>
      <c r="I586" s="392">
        <v>0</v>
      </c>
      <c r="J586" s="166" t="s">
        <v>1226</v>
      </c>
      <c r="K586" s="238">
        <v>0</v>
      </c>
      <c r="L586" s="239" t="s">
        <v>1226</v>
      </c>
      <c r="M586" s="181">
        <v>0</v>
      </c>
      <c r="N586" s="426" t="s">
        <v>1226</v>
      </c>
      <c r="O586" s="181">
        <v>0</v>
      </c>
      <c r="P586" s="426" t="s">
        <v>1226</v>
      </c>
      <c r="Q586" s="223">
        <v>1</v>
      </c>
      <c r="R586" s="224">
        <v>0</v>
      </c>
      <c r="S586" s="222">
        <v>0</v>
      </c>
      <c r="T586" s="224">
        <v>0</v>
      </c>
      <c r="U586" s="223">
        <v>1</v>
      </c>
      <c r="V586" s="223">
        <v>0</v>
      </c>
      <c r="W586" s="437">
        <v>1</v>
      </c>
      <c r="X586" s="438">
        <v>0</v>
      </c>
      <c r="Y586" s="223">
        <v>0</v>
      </c>
      <c r="Z586" s="224">
        <v>0</v>
      </c>
      <c r="AA586" s="678">
        <f t="shared" si="241"/>
        <v>0</v>
      </c>
      <c r="AB586" s="492" t="s">
        <v>1226</v>
      </c>
      <c r="AC586" s="274">
        <v>0</v>
      </c>
      <c r="AD586" s="279">
        <v>0</v>
      </c>
      <c r="AE586" s="185">
        <f t="shared" si="270"/>
        <v>0</v>
      </c>
      <c r="AF586" s="423" t="s">
        <v>1226</v>
      </c>
      <c r="AG586" s="274">
        <v>0</v>
      </c>
      <c r="AH586" s="279">
        <v>0</v>
      </c>
      <c r="AI586" s="491">
        <f t="shared" si="260"/>
        <v>0</v>
      </c>
      <c r="AJ586" s="492" t="s">
        <v>1226</v>
      </c>
      <c r="AK586" s="302"/>
      <c r="AL586" s="437">
        <v>0</v>
      </c>
      <c r="AM586" s="438">
        <v>0</v>
      </c>
      <c r="AN586" s="185">
        <f t="shared" si="267"/>
        <v>0</v>
      </c>
      <c r="AO586" s="185" t="s">
        <v>1226</v>
      </c>
      <c r="AP586" s="678">
        <f t="shared" si="268"/>
        <v>0</v>
      </c>
      <c r="AQ586" s="490" t="s">
        <v>1226</v>
      </c>
      <c r="AR586" s="252">
        <f t="shared" si="261"/>
        <v>0</v>
      </c>
      <c r="AS586" s="423" t="s">
        <v>1226</v>
      </c>
      <c r="AT586" s="236">
        <f>+AV586</f>
        <v>0</v>
      </c>
      <c r="AU586" s="239" t="s">
        <v>1226</v>
      </c>
      <c r="AV586" s="226">
        <v>0</v>
      </c>
      <c r="AW586" s="227">
        <v>0</v>
      </c>
      <c r="AX586" s="164">
        <f t="shared" si="274"/>
        <v>0</v>
      </c>
      <c r="AY586" s="166" t="s">
        <v>1226</v>
      </c>
      <c r="AZ586" s="164">
        <f t="shared" si="262"/>
        <v>0</v>
      </c>
      <c r="BA586" s="166" t="s">
        <v>1226</v>
      </c>
      <c r="BB586" s="226">
        <v>0</v>
      </c>
      <c r="BC586" s="227">
        <v>0</v>
      </c>
      <c r="BD586" s="164">
        <f>+BF586</f>
        <v>0</v>
      </c>
      <c r="BE586" s="166" t="s">
        <v>1226</v>
      </c>
      <c r="BF586" s="226">
        <v>0</v>
      </c>
      <c r="BG586" s="227">
        <v>0</v>
      </c>
      <c r="BH586" s="392">
        <v>0</v>
      </c>
      <c r="BI586" s="166" t="s">
        <v>1226</v>
      </c>
      <c r="BJ586" s="392">
        <f t="shared" si="271"/>
        <v>0</v>
      </c>
      <c r="BK586" s="166" t="s">
        <v>1226</v>
      </c>
      <c r="BL586" s="392">
        <f t="shared" si="272"/>
        <v>0</v>
      </c>
      <c r="BM586" s="166" t="s">
        <v>1226</v>
      </c>
      <c r="BN586" s="392">
        <f t="shared" si="273"/>
        <v>0</v>
      </c>
      <c r="BO586" s="166" t="s">
        <v>1226</v>
      </c>
      <c r="BP586" s="249"/>
      <c r="BQ586" s="239"/>
      <c r="BR586" s="249"/>
      <c r="BS586" s="239"/>
      <c r="BT586" s="262"/>
      <c r="BU586" s="245"/>
      <c r="BV586" s="246"/>
      <c r="BW586" s="245"/>
      <c r="BX586" s="245"/>
      <c r="BY586" s="245"/>
      <c r="BZ586" s="246"/>
      <c r="CA586" s="245"/>
      <c r="CB586" s="246"/>
      <c r="CC586" s="245"/>
      <c r="CD586" s="246"/>
      <c r="CE586" s="245"/>
      <c r="CF586" s="246"/>
      <c r="CG586" s="245"/>
      <c r="CH586" s="246"/>
      <c r="CI586" s="247"/>
      <c r="CJ586" s="235"/>
      <c r="CK586" s="235"/>
      <c r="CM586" s="237"/>
    </row>
    <row r="587" spans="1:91" ht="16.5">
      <c r="A587" t="s">
        <v>2539</v>
      </c>
      <c r="B587" s="213">
        <v>0</v>
      </c>
      <c r="D587" s="219" t="s">
        <v>1189</v>
      </c>
      <c r="E587" s="51" t="s">
        <v>821</v>
      </c>
      <c r="F587" s="51"/>
      <c r="G587" s="213" t="s">
        <v>867</v>
      </c>
      <c r="H587" s="390" t="s">
        <v>1197</v>
      </c>
      <c r="I587" s="392">
        <v>0</v>
      </c>
      <c r="J587" s="166" t="s">
        <v>1226</v>
      </c>
      <c r="K587" s="238">
        <v>0</v>
      </c>
      <c r="L587" s="239" t="s">
        <v>1226</v>
      </c>
      <c r="M587" s="181">
        <v>0</v>
      </c>
      <c r="N587" s="426" t="s">
        <v>1226</v>
      </c>
      <c r="O587" s="181">
        <v>0</v>
      </c>
      <c r="P587" s="426" t="s">
        <v>1226</v>
      </c>
      <c r="Q587" s="223">
        <v>0</v>
      </c>
      <c r="R587" s="224">
        <v>1</v>
      </c>
      <c r="S587" s="222">
        <v>1</v>
      </c>
      <c r="T587" s="224">
        <v>1</v>
      </c>
      <c r="U587" s="223">
        <v>0</v>
      </c>
      <c r="V587" s="223">
        <v>0</v>
      </c>
      <c r="W587" s="437">
        <v>1</v>
      </c>
      <c r="X587" s="438">
        <v>0</v>
      </c>
      <c r="Y587" s="223">
        <v>0</v>
      </c>
      <c r="Z587" s="224">
        <v>0</v>
      </c>
      <c r="AA587" s="678">
        <f t="shared" si="241"/>
        <v>0</v>
      </c>
      <c r="AB587" s="492" t="s">
        <v>1226</v>
      </c>
      <c r="AC587" s="274">
        <v>0</v>
      </c>
      <c r="AD587" s="279">
        <v>0</v>
      </c>
      <c r="AE587" s="185">
        <f t="shared" si="270"/>
        <v>0</v>
      </c>
      <c r="AF587" s="423" t="s">
        <v>1226</v>
      </c>
      <c r="AG587" s="274">
        <v>0</v>
      </c>
      <c r="AH587" s="279">
        <v>0</v>
      </c>
      <c r="AI587" s="491">
        <f t="shared" si="260"/>
        <v>0</v>
      </c>
      <c r="AJ587" s="492" t="s">
        <v>1226</v>
      </c>
      <c r="AK587" s="302">
        <v>42216</v>
      </c>
      <c r="AL587" s="437">
        <v>0</v>
      </c>
      <c r="AM587" s="438">
        <v>0</v>
      </c>
      <c r="AN587" s="185">
        <f t="shared" si="267"/>
        <v>0</v>
      </c>
      <c r="AO587" s="185" t="s">
        <v>1226</v>
      </c>
      <c r="AP587" s="678">
        <f t="shared" si="268"/>
        <v>0</v>
      </c>
      <c r="AQ587" s="490" t="s">
        <v>1226</v>
      </c>
      <c r="AR587" s="252">
        <f t="shared" si="261"/>
        <v>0</v>
      </c>
      <c r="AS587" s="423" t="s">
        <v>1226</v>
      </c>
      <c r="AT587" s="236">
        <f>+AV587</f>
        <v>0</v>
      </c>
      <c r="AU587" s="239" t="s">
        <v>1226</v>
      </c>
      <c r="AV587" s="226">
        <v>0</v>
      </c>
      <c r="AW587" s="227">
        <v>0</v>
      </c>
      <c r="AX587" s="164">
        <f t="shared" si="274"/>
        <v>0</v>
      </c>
      <c r="AY587" s="166" t="s">
        <v>1226</v>
      </c>
      <c r="AZ587" s="164">
        <f t="shared" si="262"/>
        <v>0</v>
      </c>
      <c r="BA587" s="166" t="s">
        <v>1226</v>
      </c>
      <c r="BB587" s="226">
        <v>0</v>
      </c>
      <c r="BC587" s="227">
        <v>0</v>
      </c>
      <c r="BD587" s="164">
        <f>+BF587</f>
        <v>0</v>
      </c>
      <c r="BE587" s="166" t="s">
        <v>1226</v>
      </c>
      <c r="BF587" s="226">
        <v>0</v>
      </c>
      <c r="BG587" s="227">
        <v>0</v>
      </c>
      <c r="BH587" s="392">
        <v>0</v>
      </c>
      <c r="BI587" s="166" t="s">
        <v>1226</v>
      </c>
      <c r="BJ587" s="392">
        <f t="shared" si="271"/>
        <v>0</v>
      </c>
      <c r="BK587" s="166" t="s">
        <v>1226</v>
      </c>
      <c r="BL587" s="392">
        <f t="shared" si="272"/>
        <v>0</v>
      </c>
      <c r="BM587" s="166" t="s">
        <v>1226</v>
      </c>
      <c r="BN587" s="392">
        <f t="shared" si="273"/>
        <v>0</v>
      </c>
      <c r="BO587" s="166" t="s">
        <v>1226</v>
      </c>
      <c r="BP587" s="249"/>
      <c r="BQ587" s="239"/>
      <c r="BR587" s="249"/>
      <c r="BS587" s="239"/>
      <c r="BT587" s="262"/>
      <c r="BU587" s="245"/>
      <c r="BV587" s="246"/>
      <c r="BW587" s="245"/>
      <c r="BX587" s="245"/>
      <c r="BY587" s="245"/>
      <c r="BZ587" s="246"/>
      <c r="CA587" s="245"/>
      <c r="CB587" s="246"/>
      <c r="CC587" s="245"/>
      <c r="CD587" s="246"/>
      <c r="CE587" s="245"/>
      <c r="CF587" s="246"/>
      <c r="CG587" s="245"/>
      <c r="CH587" s="246"/>
      <c r="CI587" s="247"/>
      <c r="CJ587" s="235"/>
      <c r="CK587" s="235"/>
      <c r="CM587" s="237"/>
    </row>
    <row r="588" spans="1:91" ht="16.5">
      <c r="A588" t="s">
        <v>2539</v>
      </c>
      <c r="B588" s="61" t="s">
        <v>52</v>
      </c>
      <c r="D588" s="71" t="s">
        <v>1189</v>
      </c>
      <c r="E588" s="51" t="s">
        <v>821</v>
      </c>
      <c r="F588" s="51"/>
      <c r="G588" s="213" t="s">
        <v>867</v>
      </c>
      <c r="H588" s="390" t="s">
        <v>2322</v>
      </c>
      <c r="I588" s="392">
        <v>0</v>
      </c>
      <c r="J588" s="166" t="s">
        <v>1226</v>
      </c>
      <c r="K588" s="222">
        <v>0</v>
      </c>
      <c r="L588" s="224">
        <v>0</v>
      </c>
      <c r="M588" s="181">
        <v>0</v>
      </c>
      <c r="N588" s="426" t="s">
        <v>1226</v>
      </c>
      <c r="O588" s="181">
        <v>0</v>
      </c>
      <c r="P588" s="426" t="s">
        <v>1226</v>
      </c>
      <c r="Q588" s="223">
        <v>0</v>
      </c>
      <c r="R588" s="224">
        <v>0</v>
      </c>
      <c r="S588" s="222">
        <v>0</v>
      </c>
      <c r="T588" s="224">
        <v>0</v>
      </c>
      <c r="U588" s="223">
        <v>0</v>
      </c>
      <c r="V588" s="223">
        <v>0</v>
      </c>
      <c r="W588" s="437">
        <v>0</v>
      </c>
      <c r="X588" s="438">
        <v>0</v>
      </c>
      <c r="Y588" s="223">
        <v>0</v>
      </c>
      <c r="Z588" s="224">
        <v>0</v>
      </c>
      <c r="AA588" s="678">
        <f t="shared" si="241"/>
        <v>0</v>
      </c>
      <c r="AB588" s="492" t="s">
        <v>1226</v>
      </c>
      <c r="AC588" s="274">
        <v>0</v>
      </c>
      <c r="AD588" s="279">
        <v>0</v>
      </c>
      <c r="AE588" s="185">
        <f t="shared" si="270"/>
        <v>0</v>
      </c>
      <c r="AF588" s="423" t="s">
        <v>1226</v>
      </c>
      <c r="AG588" s="274">
        <v>0</v>
      </c>
      <c r="AH588" s="279">
        <v>0</v>
      </c>
      <c r="AI588" s="491">
        <f t="shared" si="260"/>
        <v>0</v>
      </c>
      <c r="AJ588" s="492" t="s">
        <v>1226</v>
      </c>
      <c r="AK588" s="302"/>
      <c r="AL588" s="437">
        <v>0</v>
      </c>
      <c r="AM588" s="438">
        <v>0</v>
      </c>
      <c r="AN588" s="185">
        <f t="shared" si="267"/>
        <v>0</v>
      </c>
      <c r="AO588" s="185" t="s">
        <v>1226</v>
      </c>
      <c r="AP588" s="678">
        <f t="shared" si="268"/>
        <v>0</v>
      </c>
      <c r="AQ588" s="490" t="s">
        <v>1226</v>
      </c>
      <c r="AR588" s="252">
        <f t="shared" si="261"/>
        <v>0</v>
      </c>
      <c r="AS588" s="423" t="s">
        <v>1226</v>
      </c>
      <c r="AT588" s="226">
        <v>0</v>
      </c>
      <c r="AU588" s="227">
        <v>0</v>
      </c>
      <c r="AV588" s="226">
        <v>0</v>
      </c>
      <c r="AW588" s="227">
        <v>0</v>
      </c>
      <c r="AX588" s="164">
        <f t="shared" si="274"/>
        <v>0</v>
      </c>
      <c r="AY588" s="166" t="s">
        <v>1226</v>
      </c>
      <c r="AZ588" s="164">
        <f t="shared" si="262"/>
        <v>0</v>
      </c>
      <c r="BA588" s="166" t="s">
        <v>1226</v>
      </c>
      <c r="BB588" s="226">
        <v>0</v>
      </c>
      <c r="BC588" s="227">
        <v>0</v>
      </c>
      <c r="BD588" s="164">
        <f>+BF588</f>
        <v>0</v>
      </c>
      <c r="BE588" s="166" t="s">
        <v>1226</v>
      </c>
      <c r="BF588" s="226">
        <v>0</v>
      </c>
      <c r="BG588" s="227">
        <v>0</v>
      </c>
      <c r="BH588" s="392">
        <f>+BF588</f>
        <v>0</v>
      </c>
      <c r="BI588" s="166" t="s">
        <v>1226</v>
      </c>
      <c r="BJ588" s="392">
        <f t="shared" si="271"/>
        <v>0</v>
      </c>
      <c r="BK588" s="166" t="s">
        <v>1226</v>
      </c>
      <c r="BL588" s="392">
        <f t="shared" si="272"/>
        <v>0</v>
      </c>
      <c r="BM588" s="166" t="s">
        <v>1226</v>
      </c>
      <c r="BN588" s="392">
        <f t="shared" si="273"/>
        <v>0</v>
      </c>
      <c r="BO588" s="166" t="s">
        <v>1226</v>
      </c>
      <c r="BP588" s="164">
        <f>+BN588</f>
        <v>0</v>
      </c>
      <c r="BQ588" s="166" t="s">
        <v>1226</v>
      </c>
      <c r="BR588" s="164">
        <f>+BP588</f>
        <v>0</v>
      </c>
      <c r="BS588" s="166" t="s">
        <v>1226</v>
      </c>
      <c r="BT588" s="262"/>
      <c r="BU588" s="245"/>
      <c r="BV588" s="246"/>
      <c r="BW588" s="245"/>
      <c r="BX588" s="245"/>
      <c r="BY588" s="245"/>
      <c r="BZ588" s="246"/>
      <c r="CA588" s="245"/>
      <c r="CB588" s="246"/>
      <c r="CC588" s="245"/>
      <c r="CD588" s="246"/>
      <c r="CE588" s="245"/>
      <c r="CF588" s="246"/>
      <c r="CG588" s="245"/>
      <c r="CH588" s="246"/>
      <c r="CI588" s="103" t="s">
        <v>1841</v>
      </c>
      <c r="CJ588" s="235"/>
      <c r="CK588" s="235"/>
      <c r="CM588" s="237"/>
    </row>
    <row r="589" spans="1:91" ht="16.5">
      <c r="A589" t="s">
        <v>2539</v>
      </c>
      <c r="B589" s="213">
        <v>0</v>
      </c>
      <c r="D589" s="219" t="s">
        <v>715</v>
      </c>
      <c r="E589" s="213" t="s">
        <v>821</v>
      </c>
      <c r="G589" s="213" t="s">
        <v>867</v>
      </c>
      <c r="H589" s="390" t="s">
        <v>1013</v>
      </c>
      <c r="I589" s="885">
        <v>1</v>
      </c>
      <c r="J589" s="224">
        <v>0</v>
      </c>
      <c r="K589" s="222">
        <v>0</v>
      </c>
      <c r="L589" s="224">
        <v>0</v>
      </c>
      <c r="M589" s="181">
        <v>0</v>
      </c>
      <c r="N589" s="426" t="s">
        <v>1226</v>
      </c>
      <c r="O589" s="181">
        <v>0</v>
      </c>
      <c r="P589" s="426" t="s">
        <v>1226</v>
      </c>
      <c r="Q589" s="223">
        <v>0</v>
      </c>
      <c r="R589" s="224">
        <v>0</v>
      </c>
      <c r="S589" s="238">
        <f>+U589</f>
        <v>0</v>
      </c>
      <c r="T589" s="239" t="s">
        <v>1226</v>
      </c>
      <c r="U589" s="223">
        <v>0</v>
      </c>
      <c r="V589" s="223">
        <v>0</v>
      </c>
      <c r="W589" s="437">
        <v>0</v>
      </c>
      <c r="X589" s="438">
        <v>0</v>
      </c>
      <c r="Y589" s="223">
        <v>0</v>
      </c>
      <c r="Z589" s="224">
        <v>0</v>
      </c>
      <c r="AA589" s="678">
        <f t="shared" si="241"/>
        <v>0</v>
      </c>
      <c r="AB589" s="492" t="s">
        <v>1226</v>
      </c>
      <c r="AC589" s="274">
        <v>0</v>
      </c>
      <c r="AD589" s="279">
        <v>0</v>
      </c>
      <c r="AE589" s="280">
        <v>0</v>
      </c>
      <c r="AF589" s="311">
        <v>0</v>
      </c>
      <c r="AG589" s="274">
        <v>0</v>
      </c>
      <c r="AH589" s="279">
        <v>0</v>
      </c>
      <c r="AI589" s="491">
        <f t="shared" si="260"/>
        <v>0</v>
      </c>
      <c r="AJ589" s="492" t="s">
        <v>1226</v>
      </c>
      <c r="AK589" s="302">
        <v>42062</v>
      </c>
      <c r="AL589" s="437">
        <v>0</v>
      </c>
      <c r="AM589" s="438">
        <v>0</v>
      </c>
      <c r="AN589" s="185">
        <f t="shared" si="267"/>
        <v>0</v>
      </c>
      <c r="AO589" s="185" t="s">
        <v>1226</v>
      </c>
      <c r="AP589" s="678">
        <f t="shared" si="268"/>
        <v>0</v>
      </c>
      <c r="AQ589" s="490" t="s">
        <v>1226</v>
      </c>
      <c r="AR589" s="252">
        <f>+AP589</f>
        <v>0</v>
      </c>
      <c r="AS589" s="423" t="s">
        <v>1226</v>
      </c>
      <c r="AT589" s="236">
        <f>+AR589</f>
        <v>0</v>
      </c>
      <c r="AU589" s="239" t="s">
        <v>1226</v>
      </c>
      <c r="AV589" s="226">
        <v>0</v>
      </c>
      <c r="AW589" s="227">
        <v>0</v>
      </c>
      <c r="AX589" s="164">
        <f t="shared" si="274"/>
        <v>0</v>
      </c>
      <c r="AY589" s="166" t="s">
        <v>1226</v>
      </c>
      <c r="AZ589" s="164">
        <f t="shared" si="262"/>
        <v>0</v>
      </c>
      <c r="BA589" s="166" t="s">
        <v>1226</v>
      </c>
      <c r="BB589" s="226">
        <v>0</v>
      </c>
      <c r="BC589" s="227">
        <v>0</v>
      </c>
      <c r="BD589" s="164">
        <f>+BB589</f>
        <v>0</v>
      </c>
      <c r="BE589" s="166" t="s">
        <v>1226</v>
      </c>
      <c r="BF589" s="226">
        <v>0</v>
      </c>
      <c r="BG589" s="227">
        <v>0</v>
      </c>
      <c r="BH589" s="392">
        <v>0</v>
      </c>
      <c r="BI589" s="166" t="s">
        <v>1226</v>
      </c>
      <c r="BJ589" s="392">
        <f t="shared" si="271"/>
        <v>0</v>
      </c>
      <c r="BK589" s="166" t="s">
        <v>1226</v>
      </c>
      <c r="BL589" s="392">
        <f t="shared" si="272"/>
        <v>0</v>
      </c>
      <c r="BM589" s="166" t="s">
        <v>1226</v>
      </c>
      <c r="BN589" s="392">
        <f t="shared" si="273"/>
        <v>0</v>
      </c>
      <c r="BO589" s="166" t="s">
        <v>1226</v>
      </c>
      <c r="BP589" s="249"/>
      <c r="BQ589" s="239"/>
      <c r="BR589" s="249"/>
      <c r="BS589" s="239"/>
      <c r="BT589" s="262"/>
      <c r="BU589" s="245"/>
      <c r="BV589" s="246"/>
      <c r="BW589" s="245"/>
      <c r="BX589" s="245"/>
      <c r="BY589" s="245"/>
      <c r="BZ589" s="246"/>
      <c r="CA589" s="245"/>
      <c r="CB589" s="246"/>
      <c r="CC589" s="245"/>
      <c r="CD589" s="246"/>
      <c r="CE589" s="245"/>
      <c r="CF589" s="246"/>
      <c r="CG589" s="245"/>
      <c r="CH589" s="246"/>
      <c r="CI589" s="233"/>
      <c r="CJ589" s="235"/>
      <c r="CK589" s="235"/>
    </row>
    <row r="590" spans="1:91" ht="16.5">
      <c r="A590" t="s">
        <v>2539</v>
      </c>
      <c r="B590" s="213">
        <v>0</v>
      </c>
      <c r="D590" s="219" t="s">
        <v>715</v>
      </c>
      <c r="E590" s="213" t="s">
        <v>821</v>
      </c>
      <c r="G590" s="213" t="s">
        <v>867</v>
      </c>
      <c r="H590" s="390" t="s">
        <v>1014</v>
      </c>
      <c r="I590" s="885">
        <v>5</v>
      </c>
      <c r="J590" s="4">
        <v>5</v>
      </c>
      <c r="K590" s="222">
        <v>0</v>
      </c>
      <c r="L590" s="224">
        <v>0</v>
      </c>
      <c r="M590" s="181">
        <v>0</v>
      </c>
      <c r="N590" s="426" t="s">
        <v>1226</v>
      </c>
      <c r="O590" s="181">
        <v>0</v>
      </c>
      <c r="P590" s="426" t="s">
        <v>1226</v>
      </c>
      <c r="Q590" s="223">
        <v>0</v>
      </c>
      <c r="R590" s="224">
        <v>0</v>
      </c>
      <c r="S590" s="238">
        <f>+U590</f>
        <v>0</v>
      </c>
      <c r="T590" s="239" t="s">
        <v>1226</v>
      </c>
      <c r="U590" s="223">
        <v>0</v>
      </c>
      <c r="V590" s="223">
        <v>0</v>
      </c>
      <c r="W590" s="437">
        <v>0</v>
      </c>
      <c r="X590" s="438">
        <v>0</v>
      </c>
      <c r="Y590" s="223">
        <v>0</v>
      </c>
      <c r="Z590" s="224">
        <v>0</v>
      </c>
      <c r="AA590" s="678">
        <f t="shared" si="241"/>
        <v>0</v>
      </c>
      <c r="AB590" s="492" t="s">
        <v>1226</v>
      </c>
      <c r="AC590" s="274">
        <v>0</v>
      </c>
      <c r="AD590" s="279">
        <v>0</v>
      </c>
      <c r="AE590" s="280">
        <v>0</v>
      </c>
      <c r="AF590" s="311">
        <v>0</v>
      </c>
      <c r="AG590" s="274">
        <v>0</v>
      </c>
      <c r="AH590" s="279">
        <v>0</v>
      </c>
      <c r="AI590" s="491">
        <f t="shared" si="260"/>
        <v>0</v>
      </c>
      <c r="AJ590" s="492" t="s">
        <v>1226</v>
      </c>
      <c r="AK590" s="302">
        <v>42062</v>
      </c>
      <c r="AL590" s="437">
        <v>0</v>
      </c>
      <c r="AM590" s="438">
        <v>0</v>
      </c>
      <c r="AN590" s="185">
        <f t="shared" si="267"/>
        <v>0</v>
      </c>
      <c r="AO590" s="185" t="s">
        <v>1226</v>
      </c>
      <c r="AP590" s="678">
        <f t="shared" si="268"/>
        <v>0</v>
      </c>
      <c r="AQ590" s="490" t="s">
        <v>1226</v>
      </c>
      <c r="AR590" s="252">
        <f>+AP590</f>
        <v>0</v>
      </c>
      <c r="AS590" s="423" t="s">
        <v>1226</v>
      </c>
      <c r="AT590" s="236">
        <f>+AR590</f>
        <v>0</v>
      </c>
      <c r="AU590" s="239" t="s">
        <v>1226</v>
      </c>
      <c r="AV590" s="226">
        <v>0</v>
      </c>
      <c r="AW590" s="227">
        <v>0</v>
      </c>
      <c r="AX590" s="164">
        <f t="shared" si="274"/>
        <v>0</v>
      </c>
      <c r="AY590" s="166" t="s">
        <v>1226</v>
      </c>
      <c r="AZ590" s="164">
        <f t="shared" si="262"/>
        <v>0</v>
      </c>
      <c r="BA590" s="166" t="s">
        <v>1226</v>
      </c>
      <c r="BB590" s="226">
        <v>0</v>
      </c>
      <c r="BC590" s="227">
        <v>0</v>
      </c>
      <c r="BD590" s="164">
        <f>+BB590</f>
        <v>0</v>
      </c>
      <c r="BE590" s="166" t="s">
        <v>1226</v>
      </c>
      <c r="BF590" s="226">
        <v>0</v>
      </c>
      <c r="BG590" s="227">
        <v>0</v>
      </c>
      <c r="BH590" s="392">
        <v>0</v>
      </c>
      <c r="BI590" s="166" t="s">
        <v>1226</v>
      </c>
      <c r="BJ590" s="392">
        <f t="shared" si="271"/>
        <v>0</v>
      </c>
      <c r="BK590" s="166" t="s">
        <v>1226</v>
      </c>
      <c r="BL590" s="392">
        <f t="shared" si="272"/>
        <v>0</v>
      </c>
      <c r="BM590" s="166" t="s">
        <v>1226</v>
      </c>
      <c r="BN590" s="392">
        <f t="shared" si="273"/>
        <v>0</v>
      </c>
      <c r="BO590" s="166" t="s">
        <v>1226</v>
      </c>
      <c r="BP590" s="249"/>
      <c r="BQ590" s="239"/>
      <c r="BR590" s="249"/>
      <c r="BS590" s="239"/>
      <c r="BT590" s="262"/>
      <c r="BU590" s="245"/>
      <c r="BV590" s="246"/>
      <c r="BW590" s="245"/>
      <c r="BX590" s="245"/>
      <c r="BY590" s="245"/>
      <c r="BZ590" s="246"/>
      <c r="CA590" s="245"/>
      <c r="CB590" s="246"/>
      <c r="CC590" s="245"/>
      <c r="CD590" s="246"/>
      <c r="CE590" s="245"/>
      <c r="CF590" s="246"/>
      <c r="CG590" s="245"/>
      <c r="CH590" s="246"/>
      <c r="CI590" s="233"/>
      <c r="CJ590" s="235"/>
      <c r="CK590" s="235"/>
    </row>
    <row r="591" spans="1:91" ht="16.5">
      <c r="A591" t="s">
        <v>2539</v>
      </c>
      <c r="B591" s="213">
        <v>0</v>
      </c>
      <c r="D591" s="219" t="s">
        <v>715</v>
      </c>
      <c r="E591" s="213" t="s">
        <v>821</v>
      </c>
      <c r="G591" s="213" t="s">
        <v>867</v>
      </c>
      <c r="H591" s="390" t="s">
        <v>1015</v>
      </c>
      <c r="I591" s="392">
        <v>0</v>
      </c>
      <c r="J591" s="224">
        <v>0</v>
      </c>
      <c r="K591" s="222">
        <v>0</v>
      </c>
      <c r="L591" s="224">
        <v>0</v>
      </c>
      <c r="M591" s="181">
        <v>0</v>
      </c>
      <c r="N591" s="426" t="s">
        <v>1226</v>
      </c>
      <c r="O591" s="181">
        <v>0</v>
      </c>
      <c r="P591" s="426" t="s">
        <v>1226</v>
      </c>
      <c r="Q591" s="223">
        <v>0</v>
      </c>
      <c r="R591" s="224">
        <v>0</v>
      </c>
      <c r="S591" s="238">
        <f>+U591</f>
        <v>0</v>
      </c>
      <c r="T591" s="239" t="s">
        <v>1226</v>
      </c>
      <c r="U591" s="223">
        <v>0</v>
      </c>
      <c r="V591" s="223">
        <v>0</v>
      </c>
      <c r="W591" s="437">
        <v>0</v>
      </c>
      <c r="X591" s="438">
        <v>0</v>
      </c>
      <c r="Y591" s="223">
        <v>0</v>
      </c>
      <c r="Z591" s="224">
        <v>0</v>
      </c>
      <c r="AA591" s="678">
        <f t="shared" si="241"/>
        <v>0</v>
      </c>
      <c r="AB591" s="492" t="s">
        <v>1226</v>
      </c>
      <c r="AC591" s="274">
        <v>0</v>
      </c>
      <c r="AD591" s="279">
        <v>0</v>
      </c>
      <c r="AE591" s="280">
        <v>0</v>
      </c>
      <c r="AF591" s="311">
        <v>0</v>
      </c>
      <c r="AG591" s="274">
        <v>0</v>
      </c>
      <c r="AH591" s="279">
        <v>0</v>
      </c>
      <c r="AI591" s="491">
        <f t="shared" si="260"/>
        <v>0</v>
      </c>
      <c r="AJ591" s="492" t="s">
        <v>1226</v>
      </c>
      <c r="AK591" s="302"/>
      <c r="AL591" s="437">
        <v>0</v>
      </c>
      <c r="AM591" s="438">
        <v>0</v>
      </c>
      <c r="AN591" s="274">
        <v>0</v>
      </c>
      <c r="AO591" s="274">
        <v>0</v>
      </c>
      <c r="AP591" s="678">
        <f t="shared" si="268"/>
        <v>0</v>
      </c>
      <c r="AQ591" s="490" t="s">
        <v>1226</v>
      </c>
      <c r="AR591" s="252">
        <f>+AT591</f>
        <v>1</v>
      </c>
      <c r="AS591" s="423" t="s">
        <v>1226</v>
      </c>
      <c r="AT591" s="236">
        <f>+AV591</f>
        <v>1</v>
      </c>
      <c r="AU591" s="239" t="s">
        <v>1226</v>
      </c>
      <c r="AV591" s="226">
        <v>1</v>
      </c>
      <c r="AW591" s="227">
        <v>0</v>
      </c>
      <c r="AX591" s="164">
        <f t="shared" si="274"/>
        <v>0</v>
      </c>
      <c r="AY591" s="166" t="s">
        <v>1226</v>
      </c>
      <c r="AZ591" s="164">
        <f t="shared" si="262"/>
        <v>0</v>
      </c>
      <c r="BA591" s="166" t="s">
        <v>1226</v>
      </c>
      <c r="BB591" s="226">
        <v>0</v>
      </c>
      <c r="BC591" s="227">
        <v>0</v>
      </c>
      <c r="BD591" s="226">
        <v>0</v>
      </c>
      <c r="BE591" s="227">
        <v>0</v>
      </c>
      <c r="BF591" s="226">
        <v>0</v>
      </c>
      <c r="BG591" s="227">
        <v>0</v>
      </c>
      <c r="BH591" s="392">
        <v>0</v>
      </c>
      <c r="BI591" s="166" t="s">
        <v>1226</v>
      </c>
      <c r="BJ591" s="392">
        <f t="shared" si="271"/>
        <v>0</v>
      </c>
      <c r="BK591" s="166" t="s">
        <v>1226</v>
      </c>
      <c r="BL591" s="392">
        <f t="shared" si="272"/>
        <v>0</v>
      </c>
      <c r="BM591" s="166" t="s">
        <v>1226</v>
      </c>
      <c r="BN591" s="799" t="s">
        <v>52</v>
      </c>
      <c r="BO591" s="227">
        <v>0</v>
      </c>
      <c r="BP591" s="226"/>
      <c r="BQ591" s="227"/>
      <c r="BR591" s="226"/>
      <c r="BS591" s="227"/>
      <c r="BT591" s="262"/>
      <c r="BU591" s="245"/>
      <c r="BV591" s="246"/>
      <c r="BW591" s="245"/>
      <c r="BX591" s="245"/>
      <c r="BY591" s="245"/>
      <c r="BZ591" s="246"/>
      <c r="CA591" s="245"/>
      <c r="CB591" s="246"/>
      <c r="CC591" s="245"/>
      <c r="CD591" s="246"/>
      <c r="CE591" s="245"/>
      <c r="CF591" s="246"/>
      <c r="CG591" s="245"/>
      <c r="CH591" s="246"/>
      <c r="CI591" s="233"/>
      <c r="CJ591" s="235"/>
      <c r="CK591" s="235"/>
    </row>
    <row r="592" spans="1:91" ht="16.5">
      <c r="A592" t="s">
        <v>2539</v>
      </c>
      <c r="B592" s="213">
        <v>0</v>
      </c>
      <c r="D592" s="219" t="s">
        <v>715</v>
      </c>
      <c r="E592" s="213" t="s">
        <v>821</v>
      </c>
      <c r="G592" s="213" t="s">
        <v>867</v>
      </c>
      <c r="H592" s="390" t="s">
        <v>1016</v>
      </c>
      <c r="I592" s="392">
        <v>0</v>
      </c>
      <c r="J592" s="239" t="s">
        <v>1226</v>
      </c>
      <c r="K592" s="3">
        <v>0</v>
      </c>
      <c r="L592" s="4">
        <v>4</v>
      </c>
      <c r="M592" s="181" t="s">
        <v>1226</v>
      </c>
      <c r="N592" s="423">
        <f>+L592</f>
        <v>4</v>
      </c>
      <c r="O592" s="181" t="s">
        <v>1226</v>
      </c>
      <c r="P592" s="423">
        <f>+N592</f>
        <v>4</v>
      </c>
      <c r="Q592" s="10">
        <v>0</v>
      </c>
      <c r="R592" s="4">
        <v>1</v>
      </c>
      <c r="S592" s="392" t="s">
        <v>1226</v>
      </c>
      <c r="T592" s="250">
        <f>+V592</f>
        <v>1</v>
      </c>
      <c r="U592" s="10">
        <v>0</v>
      </c>
      <c r="V592" s="10">
        <v>1</v>
      </c>
      <c r="W592" s="437">
        <v>0</v>
      </c>
      <c r="X592" s="438">
        <v>0</v>
      </c>
      <c r="Y592" s="223">
        <v>0</v>
      </c>
      <c r="Z592" s="223">
        <v>0</v>
      </c>
      <c r="AA592" s="678">
        <f t="shared" si="241"/>
        <v>0</v>
      </c>
      <c r="AB592" s="492" t="s">
        <v>1226</v>
      </c>
      <c r="AC592" s="274">
        <v>0</v>
      </c>
      <c r="AD592" s="279">
        <v>0</v>
      </c>
      <c r="AE592" s="280">
        <v>0</v>
      </c>
      <c r="AF592" s="311">
        <v>0</v>
      </c>
      <c r="AG592" s="274">
        <v>0</v>
      </c>
      <c r="AH592" s="279">
        <v>0</v>
      </c>
      <c r="AI592" s="491">
        <f t="shared" si="260"/>
        <v>0</v>
      </c>
      <c r="AJ592" s="492" t="s">
        <v>1226</v>
      </c>
      <c r="AK592" s="302"/>
      <c r="AL592" s="437">
        <v>0</v>
      </c>
      <c r="AM592" s="438">
        <v>0</v>
      </c>
      <c r="AN592" s="252">
        <f t="shared" ref="AN592:AN597" si="275">+AL592</f>
        <v>0</v>
      </c>
      <c r="AO592" s="251" t="s">
        <v>1226</v>
      </c>
      <c r="AP592" s="678">
        <f t="shared" si="268"/>
        <v>0</v>
      </c>
      <c r="AQ592" s="490" t="s">
        <v>1226</v>
      </c>
      <c r="AR592" s="252">
        <f t="shared" ref="AR592:AR597" si="276">+AP592</f>
        <v>0</v>
      </c>
      <c r="AS592" s="423" t="s">
        <v>1226</v>
      </c>
      <c r="AT592" s="236">
        <f t="shared" ref="AT592:AT597" si="277">+AR592</f>
        <v>0</v>
      </c>
      <c r="AU592" s="239" t="s">
        <v>1226</v>
      </c>
      <c r="AV592" s="226">
        <v>0</v>
      </c>
      <c r="AW592" s="227">
        <v>0</v>
      </c>
      <c r="AX592" s="164">
        <f t="shared" si="274"/>
        <v>0</v>
      </c>
      <c r="AY592" s="166" t="s">
        <v>1226</v>
      </c>
      <c r="AZ592" s="164">
        <f t="shared" si="262"/>
        <v>0</v>
      </c>
      <c r="BA592" s="166" t="s">
        <v>1226</v>
      </c>
      <c r="BB592" s="226">
        <v>0</v>
      </c>
      <c r="BC592" s="227">
        <v>0</v>
      </c>
      <c r="BD592" s="236">
        <f t="shared" ref="BD592:BD599" si="278">+BB592</f>
        <v>0</v>
      </c>
      <c r="BE592" s="239" t="s">
        <v>1226</v>
      </c>
      <c r="BF592" s="226">
        <v>0</v>
      </c>
      <c r="BG592" s="227">
        <v>0</v>
      </c>
      <c r="BH592" s="392">
        <v>0</v>
      </c>
      <c r="BI592" s="166" t="s">
        <v>1226</v>
      </c>
      <c r="BJ592" s="392">
        <f t="shared" si="271"/>
        <v>0</v>
      </c>
      <c r="BK592" s="166" t="s">
        <v>1226</v>
      </c>
      <c r="BL592" s="392">
        <f t="shared" si="272"/>
        <v>0</v>
      </c>
      <c r="BM592" s="166" t="s">
        <v>1226</v>
      </c>
      <c r="BN592" s="238">
        <v>0</v>
      </c>
      <c r="BO592" s="239" t="s">
        <v>1226</v>
      </c>
      <c r="BP592" s="249"/>
      <c r="BQ592" s="239"/>
      <c r="BR592" s="249"/>
      <c r="BS592" s="239"/>
      <c r="BT592" s="262"/>
      <c r="BU592" s="245"/>
      <c r="BV592" s="246"/>
      <c r="BW592" s="245"/>
      <c r="BX592" s="245"/>
      <c r="BY592" s="245"/>
      <c r="BZ592" s="246"/>
      <c r="CA592" s="245"/>
      <c r="CB592" s="246"/>
      <c r="CC592" s="245"/>
      <c r="CD592" s="246"/>
      <c r="CE592" s="245"/>
      <c r="CF592" s="246"/>
      <c r="CG592" s="245"/>
      <c r="CH592" s="246"/>
      <c r="CI592" s="233" t="s">
        <v>718</v>
      </c>
      <c r="CJ592" s="235"/>
      <c r="CK592" s="235"/>
    </row>
    <row r="593" spans="1:91" ht="16.5">
      <c r="A593" t="s">
        <v>2539</v>
      </c>
      <c r="B593" s="213">
        <v>0</v>
      </c>
      <c r="D593" s="219" t="s">
        <v>715</v>
      </c>
      <c r="E593" s="213" t="s">
        <v>821</v>
      </c>
      <c r="G593" s="213" t="s">
        <v>867</v>
      </c>
      <c r="H593" s="390" t="s">
        <v>1017</v>
      </c>
      <c r="I593" s="164">
        <v>0</v>
      </c>
      <c r="J593" s="239" t="s">
        <v>1226</v>
      </c>
      <c r="K593" s="222">
        <v>0</v>
      </c>
      <c r="L593" s="224">
        <v>0</v>
      </c>
      <c r="M593" s="181">
        <f t="shared" ref="M593:M599" si="279">+O593</f>
        <v>0</v>
      </c>
      <c r="N593" s="426" t="s">
        <v>1226</v>
      </c>
      <c r="O593" s="181">
        <f t="shared" ref="O593:O594" si="280">+Q593</f>
        <v>0</v>
      </c>
      <c r="P593" s="426" t="s">
        <v>1226</v>
      </c>
      <c r="Q593" s="223">
        <v>0</v>
      </c>
      <c r="R593" s="224">
        <v>0</v>
      </c>
      <c r="S593" s="238">
        <f t="shared" ref="S593:S602" si="281">+U593</f>
        <v>0</v>
      </c>
      <c r="T593" s="239" t="s">
        <v>1226</v>
      </c>
      <c r="U593" s="223">
        <v>0</v>
      </c>
      <c r="V593" s="223">
        <v>0</v>
      </c>
      <c r="W593" s="441">
        <v>1</v>
      </c>
      <c r="X593" s="442">
        <v>0</v>
      </c>
      <c r="Y593" s="223">
        <v>0</v>
      </c>
      <c r="Z593" s="223">
        <v>0</v>
      </c>
      <c r="AA593" s="678">
        <f t="shared" si="241"/>
        <v>0</v>
      </c>
      <c r="AB593" s="492" t="s">
        <v>1226</v>
      </c>
      <c r="AC593" s="274">
        <v>0</v>
      </c>
      <c r="AD593" s="279">
        <v>0</v>
      </c>
      <c r="AE593" s="280">
        <v>0</v>
      </c>
      <c r="AF593" s="311">
        <v>0</v>
      </c>
      <c r="AG593" s="274">
        <v>0</v>
      </c>
      <c r="AH593" s="274">
        <v>0</v>
      </c>
      <c r="AI593" s="491">
        <f t="shared" si="260"/>
        <v>0</v>
      </c>
      <c r="AJ593" s="492" t="s">
        <v>1226</v>
      </c>
      <c r="AK593" s="302"/>
      <c r="AL593" s="437">
        <v>0</v>
      </c>
      <c r="AM593" s="438">
        <v>0</v>
      </c>
      <c r="AN593" s="252">
        <f t="shared" si="275"/>
        <v>0</v>
      </c>
      <c r="AO593" s="251" t="s">
        <v>1226</v>
      </c>
      <c r="AP593" s="678">
        <f t="shared" si="268"/>
        <v>0</v>
      </c>
      <c r="AQ593" s="490" t="s">
        <v>1226</v>
      </c>
      <c r="AR593" s="252">
        <f t="shared" si="276"/>
        <v>0</v>
      </c>
      <c r="AS593" s="423" t="s">
        <v>1226</v>
      </c>
      <c r="AT593" s="238">
        <f t="shared" si="277"/>
        <v>0</v>
      </c>
      <c r="AU593" s="239" t="s">
        <v>1226</v>
      </c>
      <c r="AV593" s="226">
        <v>0</v>
      </c>
      <c r="AW593" s="227">
        <v>0</v>
      </c>
      <c r="AX593" s="164">
        <f t="shared" si="274"/>
        <v>0</v>
      </c>
      <c r="AY593" s="166" t="s">
        <v>1226</v>
      </c>
      <c r="AZ593" s="164">
        <f t="shared" si="262"/>
        <v>0</v>
      </c>
      <c r="BA593" s="166" t="s">
        <v>1226</v>
      </c>
      <c r="BB593" s="226">
        <v>0</v>
      </c>
      <c r="BC593" s="226">
        <v>0</v>
      </c>
      <c r="BD593" s="392">
        <f t="shared" si="278"/>
        <v>0</v>
      </c>
      <c r="BE593" s="166" t="s">
        <v>1226</v>
      </c>
      <c r="BF593" s="226">
        <v>0</v>
      </c>
      <c r="BG593" s="226">
        <v>0</v>
      </c>
      <c r="BH593" s="392">
        <v>0</v>
      </c>
      <c r="BI593" s="166" t="s">
        <v>1226</v>
      </c>
      <c r="BJ593" s="392">
        <f t="shared" si="271"/>
        <v>0</v>
      </c>
      <c r="BK593" s="166" t="s">
        <v>1226</v>
      </c>
      <c r="BL593" s="392">
        <f t="shared" si="272"/>
        <v>0</v>
      </c>
      <c r="BM593" s="166" t="s">
        <v>1226</v>
      </c>
      <c r="BN593" s="238">
        <v>0</v>
      </c>
      <c r="BO593" s="239" t="s">
        <v>1226</v>
      </c>
      <c r="BP593" s="249"/>
      <c r="BQ593" s="239"/>
      <c r="BR593" s="249"/>
      <c r="BS593" s="239"/>
      <c r="BT593" s="262"/>
      <c r="BU593" s="245"/>
      <c r="BV593" s="246"/>
      <c r="BW593" s="245"/>
      <c r="BX593" s="245"/>
      <c r="BY593" s="245"/>
      <c r="BZ593" s="246"/>
      <c r="CA593" s="245"/>
      <c r="CB593" s="246"/>
      <c r="CC593" s="245"/>
      <c r="CD593" s="246"/>
      <c r="CE593" s="245"/>
      <c r="CF593" s="246"/>
      <c r="CG593" s="245"/>
      <c r="CH593" s="246"/>
      <c r="CI593" s="233" t="s">
        <v>718</v>
      </c>
      <c r="CJ593" s="235"/>
      <c r="CK593" s="235"/>
    </row>
    <row r="594" spans="1:91" ht="16.5">
      <c r="A594" t="s">
        <v>2539</v>
      </c>
      <c r="B594" s="213">
        <v>0</v>
      </c>
      <c r="D594" s="219" t="s">
        <v>715</v>
      </c>
      <c r="E594" s="213" t="s">
        <v>821</v>
      </c>
      <c r="G594" s="213" t="s">
        <v>867</v>
      </c>
      <c r="H594" s="390" t="s">
        <v>1018</v>
      </c>
      <c r="I594" s="392">
        <v>0</v>
      </c>
      <c r="J594" s="102">
        <v>1</v>
      </c>
      <c r="K594" s="222">
        <v>0</v>
      </c>
      <c r="L594" s="224">
        <v>3</v>
      </c>
      <c r="M594" s="181">
        <f t="shared" si="279"/>
        <v>0</v>
      </c>
      <c r="N594" s="426">
        <f>+L594</f>
        <v>3</v>
      </c>
      <c r="O594" s="181">
        <f t="shared" si="280"/>
        <v>0</v>
      </c>
      <c r="P594" s="426">
        <f>+N594</f>
        <v>3</v>
      </c>
      <c r="Q594" s="10">
        <v>0</v>
      </c>
      <c r="R594" s="4">
        <v>0</v>
      </c>
      <c r="S594" s="238">
        <f t="shared" si="281"/>
        <v>0</v>
      </c>
      <c r="T594" s="239" t="s">
        <v>1226</v>
      </c>
      <c r="U594" s="10">
        <v>0</v>
      </c>
      <c r="V594" s="10">
        <v>0</v>
      </c>
      <c r="W594" s="441">
        <v>0</v>
      </c>
      <c r="X594" s="442">
        <v>0</v>
      </c>
      <c r="Y594" s="223">
        <v>0</v>
      </c>
      <c r="Z594" s="223">
        <v>0</v>
      </c>
      <c r="AA594" s="678">
        <f t="shared" si="241"/>
        <v>0</v>
      </c>
      <c r="AB594" s="492" t="s">
        <v>1226</v>
      </c>
      <c r="AC594" s="274">
        <v>0</v>
      </c>
      <c r="AD594" s="279">
        <v>0</v>
      </c>
      <c r="AE594" s="280">
        <v>0</v>
      </c>
      <c r="AF594" s="311">
        <v>0</v>
      </c>
      <c r="AG594" s="274">
        <v>0</v>
      </c>
      <c r="AH594" s="274">
        <v>0</v>
      </c>
      <c r="AI594" s="491">
        <f t="shared" si="260"/>
        <v>0</v>
      </c>
      <c r="AJ594" s="492" t="s">
        <v>1226</v>
      </c>
      <c r="AK594" s="302"/>
      <c r="AL594" s="437">
        <v>0</v>
      </c>
      <c r="AM594" s="438">
        <v>0</v>
      </c>
      <c r="AN594" s="252">
        <f t="shared" si="275"/>
        <v>0</v>
      </c>
      <c r="AO594" s="251" t="s">
        <v>1226</v>
      </c>
      <c r="AP594" s="678">
        <f t="shared" si="268"/>
        <v>0</v>
      </c>
      <c r="AQ594" s="490" t="s">
        <v>1226</v>
      </c>
      <c r="AR594" s="381">
        <f t="shared" si="276"/>
        <v>0</v>
      </c>
      <c r="AS594" s="423" t="s">
        <v>1226</v>
      </c>
      <c r="AT594" s="238">
        <f t="shared" si="277"/>
        <v>0</v>
      </c>
      <c r="AU594" s="239" t="s">
        <v>1226</v>
      </c>
      <c r="AV594" s="226">
        <v>0</v>
      </c>
      <c r="AW594" s="227">
        <v>0</v>
      </c>
      <c r="AX594" s="164">
        <f t="shared" si="274"/>
        <v>0</v>
      </c>
      <c r="AY594" s="166" t="s">
        <v>1226</v>
      </c>
      <c r="AZ594" s="164">
        <f t="shared" si="262"/>
        <v>0</v>
      </c>
      <c r="BA594" s="166" t="s">
        <v>1226</v>
      </c>
      <c r="BB594" s="226">
        <v>0</v>
      </c>
      <c r="BC594" s="227">
        <v>0</v>
      </c>
      <c r="BD594" s="164">
        <f t="shared" si="278"/>
        <v>0</v>
      </c>
      <c r="BE594" s="166" t="s">
        <v>1226</v>
      </c>
      <c r="BF594" s="226">
        <v>0</v>
      </c>
      <c r="BG594" s="226">
        <v>0</v>
      </c>
      <c r="BH594" s="392">
        <v>0</v>
      </c>
      <c r="BI594" s="166" t="s">
        <v>1226</v>
      </c>
      <c r="BJ594" s="392">
        <f t="shared" si="271"/>
        <v>0</v>
      </c>
      <c r="BK594" s="166" t="s">
        <v>1226</v>
      </c>
      <c r="BL594" s="392">
        <f t="shared" si="272"/>
        <v>0</v>
      </c>
      <c r="BM594" s="166" t="s">
        <v>1226</v>
      </c>
      <c r="BN594" s="236">
        <v>0</v>
      </c>
      <c r="BO594" s="239" t="s">
        <v>1226</v>
      </c>
      <c r="BP594" s="249"/>
      <c r="BQ594" s="239"/>
      <c r="BR594" s="249"/>
      <c r="BS594" s="249"/>
      <c r="BT594" s="262"/>
      <c r="BU594" s="245"/>
      <c r="BV594" s="246"/>
      <c r="BW594" s="245"/>
      <c r="BX594" s="245"/>
      <c r="BY594" s="245"/>
      <c r="BZ594" s="246"/>
      <c r="CA594" s="245"/>
      <c r="CB594" s="246"/>
      <c r="CC594" s="245"/>
      <c r="CD594" s="246"/>
      <c r="CE594" s="245"/>
      <c r="CF594" s="246"/>
      <c r="CG594" s="245"/>
      <c r="CH594" s="246"/>
      <c r="CI594" s="233" t="s">
        <v>718</v>
      </c>
      <c r="CJ594" s="235"/>
      <c r="CK594" s="235"/>
    </row>
    <row r="595" spans="1:91" ht="16.5">
      <c r="A595" t="s">
        <v>2539</v>
      </c>
      <c r="B595" s="213">
        <v>0</v>
      </c>
      <c r="D595" s="219" t="s">
        <v>715</v>
      </c>
      <c r="E595" s="213" t="s">
        <v>821</v>
      </c>
      <c r="G595" s="213" t="s">
        <v>867</v>
      </c>
      <c r="H595" s="390" t="s">
        <v>1019</v>
      </c>
      <c r="I595" s="164">
        <f>+K595</f>
        <v>1</v>
      </c>
      <c r="J595" s="239" t="s">
        <v>1226</v>
      </c>
      <c r="K595" s="222">
        <v>1</v>
      </c>
      <c r="L595" s="224">
        <v>0</v>
      </c>
      <c r="M595" s="181">
        <f>+K595</f>
        <v>1</v>
      </c>
      <c r="N595" s="426" t="s">
        <v>1226</v>
      </c>
      <c r="O595" s="181">
        <f>+M595</f>
        <v>1</v>
      </c>
      <c r="P595" s="426" t="s">
        <v>1226</v>
      </c>
      <c r="Q595" s="10">
        <v>0</v>
      </c>
      <c r="R595" s="4">
        <v>0</v>
      </c>
      <c r="S595" s="238">
        <f t="shared" si="281"/>
        <v>0</v>
      </c>
      <c r="T595" s="239" t="s">
        <v>1226</v>
      </c>
      <c r="U595" s="10">
        <v>0</v>
      </c>
      <c r="V595" s="10">
        <v>0</v>
      </c>
      <c r="W595" s="441">
        <v>1</v>
      </c>
      <c r="X595" s="442">
        <v>0</v>
      </c>
      <c r="Y595" s="223">
        <v>0</v>
      </c>
      <c r="Z595" s="223">
        <v>0</v>
      </c>
      <c r="AA595" s="678">
        <f t="shared" si="241"/>
        <v>0</v>
      </c>
      <c r="AB595" s="492" t="s">
        <v>1226</v>
      </c>
      <c r="AC595" s="274">
        <v>0</v>
      </c>
      <c r="AD595" s="279">
        <v>0</v>
      </c>
      <c r="AE595" s="280">
        <v>0</v>
      </c>
      <c r="AF595" s="311">
        <v>0</v>
      </c>
      <c r="AG595" s="274">
        <v>0</v>
      </c>
      <c r="AH595" s="274">
        <v>0</v>
      </c>
      <c r="AI595" s="491">
        <f t="shared" si="260"/>
        <v>0</v>
      </c>
      <c r="AJ595" s="492" t="s">
        <v>1226</v>
      </c>
      <c r="AK595" s="302"/>
      <c r="AL595" s="437">
        <v>0</v>
      </c>
      <c r="AM595" s="438">
        <v>0</v>
      </c>
      <c r="AN595" s="252">
        <f t="shared" si="275"/>
        <v>0</v>
      </c>
      <c r="AO595" s="251" t="s">
        <v>1226</v>
      </c>
      <c r="AP595" s="678">
        <f t="shared" si="268"/>
        <v>0</v>
      </c>
      <c r="AQ595" s="490" t="s">
        <v>1226</v>
      </c>
      <c r="AR595" s="252">
        <f t="shared" si="276"/>
        <v>0</v>
      </c>
      <c r="AS595" s="423" t="s">
        <v>1226</v>
      </c>
      <c r="AT595" s="238">
        <f t="shared" si="277"/>
        <v>0</v>
      </c>
      <c r="AU595" s="239" t="s">
        <v>1226</v>
      </c>
      <c r="AV595" s="226">
        <v>0</v>
      </c>
      <c r="AW595" s="227">
        <v>0</v>
      </c>
      <c r="AX595" s="164">
        <f t="shared" si="274"/>
        <v>0</v>
      </c>
      <c r="AY595" s="166" t="s">
        <v>1226</v>
      </c>
      <c r="AZ595" s="164">
        <f t="shared" si="262"/>
        <v>0</v>
      </c>
      <c r="BA595" s="166" t="s">
        <v>1226</v>
      </c>
      <c r="BB595" s="226">
        <v>0</v>
      </c>
      <c r="BC595" s="226">
        <v>0</v>
      </c>
      <c r="BD595" s="392">
        <f t="shared" si="278"/>
        <v>0</v>
      </c>
      <c r="BE595" s="166" t="s">
        <v>1226</v>
      </c>
      <c r="BF595" s="226">
        <v>0</v>
      </c>
      <c r="BG595" s="226">
        <v>0</v>
      </c>
      <c r="BH595" s="392">
        <v>0</v>
      </c>
      <c r="BI595" s="166" t="s">
        <v>1226</v>
      </c>
      <c r="BJ595" s="392">
        <f t="shared" si="271"/>
        <v>0</v>
      </c>
      <c r="BK595" s="166" t="s">
        <v>1226</v>
      </c>
      <c r="BL595" s="392">
        <f t="shared" si="272"/>
        <v>0</v>
      </c>
      <c r="BM595" s="166" t="s">
        <v>1226</v>
      </c>
      <c r="BN595" s="238">
        <v>0</v>
      </c>
      <c r="BO595" s="239" t="s">
        <v>1226</v>
      </c>
      <c r="BP595" s="249"/>
      <c r="BQ595" s="239"/>
      <c r="BR595" s="249"/>
      <c r="BS595" s="239"/>
      <c r="BT595" s="262"/>
      <c r="BU595" s="245"/>
      <c r="BV595" s="246"/>
      <c r="BW595" s="245"/>
      <c r="BX595" s="245"/>
      <c r="BY595" s="245"/>
      <c r="BZ595" s="246"/>
      <c r="CA595" s="245"/>
      <c r="CB595" s="246"/>
      <c r="CC595" s="245"/>
      <c r="CD595" s="246"/>
      <c r="CE595" s="245"/>
      <c r="CF595" s="246"/>
      <c r="CG595" s="245"/>
      <c r="CH595" s="246"/>
      <c r="CI595" s="233" t="s">
        <v>718</v>
      </c>
      <c r="CJ595" s="235"/>
      <c r="CK595" s="235"/>
    </row>
    <row r="596" spans="1:91" ht="16.5">
      <c r="A596" t="s">
        <v>2539</v>
      </c>
      <c r="B596" s="213">
        <v>0</v>
      </c>
      <c r="D596" s="219" t="s">
        <v>715</v>
      </c>
      <c r="E596" s="213" t="s">
        <v>821</v>
      </c>
      <c r="G596" s="213" t="s">
        <v>867</v>
      </c>
      <c r="H596" s="390" t="s">
        <v>1020</v>
      </c>
      <c r="I596" s="164">
        <f>+K596</f>
        <v>1</v>
      </c>
      <c r="J596" s="239" t="s">
        <v>1226</v>
      </c>
      <c r="K596" s="222">
        <v>1</v>
      </c>
      <c r="L596" s="224">
        <v>0</v>
      </c>
      <c r="M596" s="181">
        <f>+K596</f>
        <v>1</v>
      </c>
      <c r="N596" s="426" t="s">
        <v>1226</v>
      </c>
      <c r="O596" s="181">
        <f>+M596</f>
        <v>1</v>
      </c>
      <c r="P596" s="426" t="s">
        <v>1226</v>
      </c>
      <c r="Q596" s="10">
        <v>0</v>
      </c>
      <c r="R596" s="4">
        <v>0</v>
      </c>
      <c r="S596" s="238">
        <f t="shared" si="281"/>
        <v>0</v>
      </c>
      <c r="T596" s="239" t="s">
        <v>1226</v>
      </c>
      <c r="U596" s="10">
        <v>0</v>
      </c>
      <c r="V596" s="10">
        <v>0</v>
      </c>
      <c r="W596" s="441">
        <v>0</v>
      </c>
      <c r="X596" s="442">
        <v>0</v>
      </c>
      <c r="Y596" s="223">
        <v>0</v>
      </c>
      <c r="Z596" s="223">
        <v>0</v>
      </c>
      <c r="AA596" s="678">
        <f t="shared" si="241"/>
        <v>0</v>
      </c>
      <c r="AB596" s="492" t="s">
        <v>1226</v>
      </c>
      <c r="AC596" s="274">
        <v>0</v>
      </c>
      <c r="AD596" s="279">
        <v>0</v>
      </c>
      <c r="AE596" s="280">
        <v>0</v>
      </c>
      <c r="AF596" s="311">
        <v>0</v>
      </c>
      <c r="AG596" s="274">
        <v>0</v>
      </c>
      <c r="AH596" s="274">
        <v>0</v>
      </c>
      <c r="AI596" s="491">
        <f t="shared" si="260"/>
        <v>0</v>
      </c>
      <c r="AJ596" s="492" t="s">
        <v>1226</v>
      </c>
      <c r="AK596" s="302"/>
      <c r="AL596" s="437">
        <v>0</v>
      </c>
      <c r="AM596" s="438">
        <v>0</v>
      </c>
      <c r="AN596" s="252">
        <f t="shared" si="275"/>
        <v>0</v>
      </c>
      <c r="AO596" s="251" t="s">
        <v>1226</v>
      </c>
      <c r="AP596" s="678">
        <f t="shared" si="268"/>
        <v>0</v>
      </c>
      <c r="AQ596" s="490" t="s">
        <v>1226</v>
      </c>
      <c r="AR596" s="252">
        <f t="shared" si="276"/>
        <v>0</v>
      </c>
      <c r="AS596" s="423" t="s">
        <v>1226</v>
      </c>
      <c r="AT596" s="238">
        <f t="shared" si="277"/>
        <v>0</v>
      </c>
      <c r="AU596" s="239" t="s">
        <v>1226</v>
      </c>
      <c r="AV596" s="226">
        <v>0</v>
      </c>
      <c r="AW596" s="227">
        <v>0</v>
      </c>
      <c r="AX596" s="164">
        <f t="shared" si="274"/>
        <v>0</v>
      </c>
      <c r="AY596" s="166" t="s">
        <v>1226</v>
      </c>
      <c r="AZ596" s="164">
        <f t="shared" si="262"/>
        <v>0</v>
      </c>
      <c r="BA596" s="166" t="s">
        <v>1226</v>
      </c>
      <c r="BB596" s="226">
        <v>0</v>
      </c>
      <c r="BC596" s="226">
        <v>0</v>
      </c>
      <c r="BD596" s="392">
        <f t="shared" si="278"/>
        <v>0</v>
      </c>
      <c r="BE596" s="166" t="s">
        <v>1226</v>
      </c>
      <c r="BF596" s="226">
        <v>0</v>
      </c>
      <c r="BG596" s="226">
        <v>0</v>
      </c>
      <c r="BH596" s="392">
        <v>0</v>
      </c>
      <c r="BI596" s="166" t="s">
        <v>1226</v>
      </c>
      <c r="BJ596" s="392">
        <f t="shared" si="271"/>
        <v>0</v>
      </c>
      <c r="BK596" s="166" t="s">
        <v>1226</v>
      </c>
      <c r="BL596" s="392">
        <f t="shared" si="272"/>
        <v>0</v>
      </c>
      <c r="BM596" s="166" t="s">
        <v>1226</v>
      </c>
      <c r="BN596" s="238">
        <v>0</v>
      </c>
      <c r="BO596" s="239" t="s">
        <v>1226</v>
      </c>
      <c r="BP596" s="249"/>
      <c r="BQ596" s="239"/>
      <c r="BR596" s="249"/>
      <c r="BS596" s="239"/>
      <c r="BT596" s="262"/>
      <c r="BU596" s="245"/>
      <c r="BV596" s="246"/>
      <c r="BW596" s="245"/>
      <c r="BX596" s="245"/>
      <c r="BY596" s="245"/>
      <c r="BZ596" s="246"/>
      <c r="CA596" s="245"/>
      <c r="CB596" s="246"/>
      <c r="CC596" s="245"/>
      <c r="CD596" s="246"/>
      <c r="CE596" s="245"/>
      <c r="CF596" s="246"/>
      <c r="CG596" s="245"/>
      <c r="CH596" s="246"/>
      <c r="CI596" s="233" t="s">
        <v>718</v>
      </c>
      <c r="CJ596" s="235"/>
      <c r="CK596" s="235"/>
    </row>
    <row r="597" spans="1:91" ht="16.5">
      <c r="A597" t="s">
        <v>2539</v>
      </c>
      <c r="B597" s="213">
        <v>0</v>
      </c>
      <c r="D597" s="219" t="s">
        <v>715</v>
      </c>
      <c r="E597" s="213" t="s">
        <v>821</v>
      </c>
      <c r="G597" s="213" t="s">
        <v>867</v>
      </c>
      <c r="H597" s="390" t="s">
        <v>1021</v>
      </c>
      <c r="I597" s="164">
        <v>0</v>
      </c>
      <c r="J597" s="239" t="s">
        <v>1226</v>
      </c>
      <c r="K597" s="222">
        <v>0</v>
      </c>
      <c r="L597" s="224">
        <v>0</v>
      </c>
      <c r="M597" s="181">
        <f t="shared" si="279"/>
        <v>0</v>
      </c>
      <c r="N597" s="426" t="s">
        <v>1226</v>
      </c>
      <c r="O597" s="181">
        <f t="shared" ref="O597:O599" si="282">+Q597</f>
        <v>0</v>
      </c>
      <c r="P597" s="426" t="s">
        <v>1226</v>
      </c>
      <c r="Q597" s="10">
        <v>0</v>
      </c>
      <c r="R597" s="4">
        <v>0</v>
      </c>
      <c r="S597" s="238">
        <f t="shared" si="281"/>
        <v>0</v>
      </c>
      <c r="T597" s="239" t="s">
        <v>1226</v>
      </c>
      <c r="U597" s="10">
        <v>0</v>
      </c>
      <c r="V597" s="10">
        <v>0</v>
      </c>
      <c r="W597" s="441">
        <v>0</v>
      </c>
      <c r="X597" s="442">
        <v>0</v>
      </c>
      <c r="Y597" s="223">
        <v>0</v>
      </c>
      <c r="Z597" s="223">
        <v>0</v>
      </c>
      <c r="AA597" s="678">
        <f t="shared" si="241"/>
        <v>0</v>
      </c>
      <c r="AB597" s="492" t="s">
        <v>1226</v>
      </c>
      <c r="AC597" s="274">
        <v>0</v>
      </c>
      <c r="AD597" s="279">
        <v>0</v>
      </c>
      <c r="AE597" s="280">
        <v>0</v>
      </c>
      <c r="AF597" s="311">
        <v>0</v>
      </c>
      <c r="AG597" s="274">
        <v>0</v>
      </c>
      <c r="AH597" s="274">
        <v>0</v>
      </c>
      <c r="AI597" s="491">
        <f t="shared" si="260"/>
        <v>0</v>
      </c>
      <c r="AJ597" s="492" t="s">
        <v>1226</v>
      </c>
      <c r="AK597" s="302"/>
      <c r="AL597" s="437">
        <v>0</v>
      </c>
      <c r="AM597" s="438">
        <v>0</v>
      </c>
      <c r="AN597" s="252">
        <f t="shared" si="275"/>
        <v>0</v>
      </c>
      <c r="AO597" s="251" t="s">
        <v>1226</v>
      </c>
      <c r="AP597" s="678">
        <f t="shared" si="268"/>
        <v>0</v>
      </c>
      <c r="AQ597" s="490" t="s">
        <v>1226</v>
      </c>
      <c r="AR597" s="252">
        <f t="shared" si="276"/>
        <v>0</v>
      </c>
      <c r="AS597" s="423" t="s">
        <v>1226</v>
      </c>
      <c r="AT597" s="238">
        <f t="shared" si="277"/>
        <v>0</v>
      </c>
      <c r="AU597" s="239" t="s">
        <v>1226</v>
      </c>
      <c r="AV597" s="226">
        <v>0</v>
      </c>
      <c r="AW597" s="227">
        <v>0</v>
      </c>
      <c r="AX597" s="164">
        <f t="shared" si="274"/>
        <v>0</v>
      </c>
      <c r="AY597" s="166" t="s">
        <v>1226</v>
      </c>
      <c r="AZ597" s="164">
        <f t="shared" si="262"/>
        <v>0</v>
      </c>
      <c r="BA597" s="166" t="s">
        <v>1226</v>
      </c>
      <c r="BB597" s="226">
        <v>0</v>
      </c>
      <c r="BC597" s="226">
        <v>0</v>
      </c>
      <c r="BD597" s="392">
        <f t="shared" si="278"/>
        <v>0</v>
      </c>
      <c r="BE597" s="166" t="s">
        <v>1226</v>
      </c>
      <c r="BF597" s="226">
        <v>0</v>
      </c>
      <c r="BG597" s="226">
        <v>0</v>
      </c>
      <c r="BH597" s="392">
        <v>0</v>
      </c>
      <c r="BI597" s="166" t="s">
        <v>1226</v>
      </c>
      <c r="BJ597" s="392">
        <f t="shared" si="271"/>
        <v>0</v>
      </c>
      <c r="BK597" s="166" t="s">
        <v>1226</v>
      </c>
      <c r="BL597" s="392">
        <f t="shared" si="272"/>
        <v>0</v>
      </c>
      <c r="BM597" s="166" t="s">
        <v>1226</v>
      </c>
      <c r="BN597" s="238">
        <v>0</v>
      </c>
      <c r="BO597" s="239" t="s">
        <v>1226</v>
      </c>
      <c r="BP597" s="249"/>
      <c r="BQ597" s="239"/>
      <c r="BR597" s="249"/>
      <c r="BS597" s="239"/>
      <c r="BT597" s="262"/>
      <c r="BU597" s="245"/>
      <c r="BV597" s="246"/>
      <c r="BW597" s="245"/>
      <c r="BX597" s="245"/>
      <c r="BY597" s="245"/>
      <c r="BZ597" s="246"/>
      <c r="CA597" s="245"/>
      <c r="CB597" s="246"/>
      <c r="CC597" s="245"/>
      <c r="CD597" s="246"/>
      <c r="CE597" s="245"/>
      <c r="CF597" s="246"/>
      <c r="CG597" s="245"/>
      <c r="CH597" s="246"/>
      <c r="CI597" s="233" t="s">
        <v>718</v>
      </c>
      <c r="CJ597" s="235"/>
      <c r="CK597" s="235"/>
    </row>
    <row r="598" spans="1:91" ht="16.5">
      <c r="A598" t="s">
        <v>2539</v>
      </c>
      <c r="B598" s="213">
        <v>0</v>
      </c>
      <c r="D598" s="219" t="s">
        <v>715</v>
      </c>
      <c r="E598" s="213" t="s">
        <v>821</v>
      </c>
      <c r="G598" s="213" t="s">
        <v>867</v>
      </c>
      <c r="H598" s="390" t="s">
        <v>1022</v>
      </c>
      <c r="I598" s="164">
        <v>0</v>
      </c>
      <c r="J598" s="239" t="s">
        <v>1226</v>
      </c>
      <c r="K598" s="222">
        <v>0</v>
      </c>
      <c r="L598" s="224">
        <v>0</v>
      </c>
      <c r="M598" s="181">
        <f t="shared" si="279"/>
        <v>0</v>
      </c>
      <c r="N598" s="426" t="s">
        <v>1226</v>
      </c>
      <c r="O598" s="181">
        <f t="shared" si="282"/>
        <v>0</v>
      </c>
      <c r="P598" s="426" t="s">
        <v>1226</v>
      </c>
      <c r="Q598" s="223">
        <v>0</v>
      </c>
      <c r="R598" s="224">
        <v>0</v>
      </c>
      <c r="S598" s="238">
        <f t="shared" si="281"/>
        <v>0</v>
      </c>
      <c r="T598" s="239" t="s">
        <v>1226</v>
      </c>
      <c r="U598" s="223">
        <v>0</v>
      </c>
      <c r="V598" s="223">
        <v>0</v>
      </c>
      <c r="W598" s="441">
        <v>1</v>
      </c>
      <c r="X598" s="442">
        <v>0</v>
      </c>
      <c r="Y598" s="223">
        <v>0</v>
      </c>
      <c r="Z598" s="223">
        <v>0</v>
      </c>
      <c r="AA598" s="678">
        <f t="shared" si="241"/>
        <v>0</v>
      </c>
      <c r="AB598" s="492" t="s">
        <v>1226</v>
      </c>
      <c r="AC598" s="274">
        <v>0</v>
      </c>
      <c r="AD598" s="279">
        <v>0</v>
      </c>
      <c r="AE598" s="280">
        <v>0</v>
      </c>
      <c r="AF598" s="311">
        <v>0</v>
      </c>
      <c r="AG598" s="274">
        <v>1</v>
      </c>
      <c r="AH598" s="274">
        <v>0</v>
      </c>
      <c r="AI598" s="491">
        <f t="shared" si="260"/>
        <v>1</v>
      </c>
      <c r="AJ598" s="492" t="s">
        <v>1226</v>
      </c>
      <c r="AK598" s="302"/>
      <c r="AL598" s="437">
        <v>1</v>
      </c>
      <c r="AM598" s="438">
        <v>0</v>
      </c>
      <c r="AN598" s="252">
        <v>0</v>
      </c>
      <c r="AO598" s="251" t="s">
        <v>1226</v>
      </c>
      <c r="AP598" s="678">
        <f>+AR598</f>
        <v>0</v>
      </c>
      <c r="AQ598" s="490" t="s">
        <v>1226</v>
      </c>
      <c r="AR598" s="252">
        <f>+AT598</f>
        <v>0</v>
      </c>
      <c r="AS598" s="423" t="s">
        <v>1226</v>
      </c>
      <c r="AT598" s="238">
        <f>+AV598</f>
        <v>0</v>
      </c>
      <c r="AU598" s="239" t="s">
        <v>1226</v>
      </c>
      <c r="AV598" s="226">
        <v>0</v>
      </c>
      <c r="AW598" s="227">
        <v>0</v>
      </c>
      <c r="AX598" s="164">
        <f t="shared" si="274"/>
        <v>0</v>
      </c>
      <c r="AY598" s="166" t="s">
        <v>1226</v>
      </c>
      <c r="AZ598" s="164">
        <f t="shared" si="262"/>
        <v>0</v>
      </c>
      <c r="BA598" s="166" t="s">
        <v>1226</v>
      </c>
      <c r="BB598" s="226">
        <v>0</v>
      </c>
      <c r="BC598" s="226">
        <v>0</v>
      </c>
      <c r="BD598" s="392">
        <f t="shared" si="278"/>
        <v>0</v>
      </c>
      <c r="BE598" s="166" t="s">
        <v>1226</v>
      </c>
      <c r="BF598" s="226">
        <v>0</v>
      </c>
      <c r="BG598" s="226">
        <v>0</v>
      </c>
      <c r="BH598" s="392">
        <v>0</v>
      </c>
      <c r="BI598" s="166" t="s">
        <v>1226</v>
      </c>
      <c r="BJ598" s="392">
        <f t="shared" si="271"/>
        <v>0</v>
      </c>
      <c r="BK598" s="166" t="s">
        <v>1226</v>
      </c>
      <c r="BL598" s="392">
        <f t="shared" si="272"/>
        <v>0</v>
      </c>
      <c r="BM598" s="166" t="s">
        <v>1226</v>
      </c>
      <c r="BN598" s="238">
        <v>0</v>
      </c>
      <c r="BO598" s="239" t="s">
        <v>1226</v>
      </c>
      <c r="BP598" s="249"/>
      <c r="BQ598" s="239"/>
      <c r="BR598" s="249"/>
      <c r="BS598" s="239"/>
      <c r="BT598" s="262"/>
      <c r="BU598" s="245"/>
      <c r="BV598" s="246"/>
      <c r="BW598" s="245"/>
      <c r="BX598" s="245"/>
      <c r="BY598" s="245"/>
      <c r="BZ598" s="246"/>
      <c r="CA598" s="245"/>
      <c r="CB598" s="246"/>
      <c r="CC598" s="245"/>
      <c r="CD598" s="246"/>
      <c r="CE598" s="245"/>
      <c r="CF598" s="246"/>
      <c r="CG598" s="245"/>
      <c r="CH598" s="246"/>
      <c r="CI598" s="233" t="s">
        <v>778</v>
      </c>
      <c r="CJ598" s="235"/>
      <c r="CK598" s="235"/>
    </row>
    <row r="599" spans="1:91" ht="16.5">
      <c r="A599" t="s">
        <v>2539</v>
      </c>
      <c r="B599" s="213">
        <v>0</v>
      </c>
      <c r="D599" s="219" t="s">
        <v>715</v>
      </c>
      <c r="E599" s="213" t="s">
        <v>821</v>
      </c>
      <c r="G599" s="213" t="s">
        <v>867</v>
      </c>
      <c r="H599" s="390" t="s">
        <v>1023</v>
      </c>
      <c r="I599" s="164">
        <v>0</v>
      </c>
      <c r="J599" s="239" t="s">
        <v>1226</v>
      </c>
      <c r="K599" s="222">
        <v>0</v>
      </c>
      <c r="L599" s="224">
        <v>0</v>
      </c>
      <c r="M599" s="181">
        <f t="shared" si="279"/>
        <v>0</v>
      </c>
      <c r="N599" s="426" t="s">
        <v>1226</v>
      </c>
      <c r="O599" s="181">
        <f t="shared" si="282"/>
        <v>0</v>
      </c>
      <c r="P599" s="426" t="s">
        <v>1226</v>
      </c>
      <c r="Q599" s="223">
        <v>0</v>
      </c>
      <c r="R599" s="224">
        <v>0</v>
      </c>
      <c r="S599" s="238">
        <f t="shared" si="281"/>
        <v>0</v>
      </c>
      <c r="T599" s="239" t="s">
        <v>1226</v>
      </c>
      <c r="U599" s="223">
        <v>0</v>
      </c>
      <c r="V599" s="223">
        <v>0</v>
      </c>
      <c r="W599" s="437">
        <v>2</v>
      </c>
      <c r="X599" s="442">
        <v>0</v>
      </c>
      <c r="Y599" s="223">
        <v>0</v>
      </c>
      <c r="Z599" s="223">
        <v>0</v>
      </c>
      <c r="AA599" s="678">
        <f t="shared" si="241"/>
        <v>0</v>
      </c>
      <c r="AB599" s="492" t="s">
        <v>1226</v>
      </c>
      <c r="AC599" s="274">
        <v>0</v>
      </c>
      <c r="AD599" s="279">
        <v>0</v>
      </c>
      <c r="AE599" s="274">
        <v>0</v>
      </c>
      <c r="AF599" s="279">
        <v>0</v>
      </c>
      <c r="AG599" s="274">
        <v>0</v>
      </c>
      <c r="AH599" s="274">
        <v>0</v>
      </c>
      <c r="AI599" s="491">
        <f t="shared" si="260"/>
        <v>0</v>
      </c>
      <c r="AJ599" s="492" t="s">
        <v>1226</v>
      </c>
      <c r="AK599" s="302"/>
      <c r="AL599" s="437">
        <v>0</v>
      </c>
      <c r="AM599" s="438">
        <v>0</v>
      </c>
      <c r="AN599" s="236">
        <f>+AL599</f>
        <v>0</v>
      </c>
      <c r="AO599" s="249" t="s">
        <v>1226</v>
      </c>
      <c r="AP599" s="683">
        <f>+AN599</f>
        <v>0</v>
      </c>
      <c r="AQ599" s="468" t="s">
        <v>1226</v>
      </c>
      <c r="AR599" s="236">
        <f>+AP599</f>
        <v>0</v>
      </c>
      <c r="AS599" s="239" t="s">
        <v>1226</v>
      </c>
      <c r="AT599" s="238">
        <f>+AR599</f>
        <v>0</v>
      </c>
      <c r="AU599" s="239" t="s">
        <v>1226</v>
      </c>
      <c r="AV599" s="226">
        <v>0</v>
      </c>
      <c r="AW599" s="227">
        <v>0</v>
      </c>
      <c r="AX599" s="164">
        <f t="shared" si="274"/>
        <v>0</v>
      </c>
      <c r="AY599" s="166" t="s">
        <v>1226</v>
      </c>
      <c r="AZ599" s="164">
        <f t="shared" si="262"/>
        <v>0</v>
      </c>
      <c r="BA599" s="166" t="s">
        <v>1226</v>
      </c>
      <c r="BB599" s="226">
        <v>0</v>
      </c>
      <c r="BC599" s="226">
        <v>0</v>
      </c>
      <c r="BD599" s="392">
        <f t="shared" si="278"/>
        <v>0</v>
      </c>
      <c r="BE599" s="166" t="s">
        <v>1226</v>
      </c>
      <c r="BF599" s="226">
        <v>0</v>
      </c>
      <c r="BG599" s="226">
        <v>0</v>
      </c>
      <c r="BH599" s="392">
        <v>0</v>
      </c>
      <c r="BI599" s="166" t="s">
        <v>1226</v>
      </c>
      <c r="BJ599" s="392">
        <f t="shared" si="271"/>
        <v>0</v>
      </c>
      <c r="BK599" s="166" t="s">
        <v>1226</v>
      </c>
      <c r="BL599" s="392">
        <f t="shared" si="272"/>
        <v>0</v>
      </c>
      <c r="BM599" s="166" t="s">
        <v>1226</v>
      </c>
      <c r="BN599" s="238">
        <v>0</v>
      </c>
      <c r="BO599" s="239" t="s">
        <v>1226</v>
      </c>
      <c r="BP599" s="249"/>
      <c r="BQ599" s="239"/>
      <c r="BR599" s="249"/>
      <c r="BS599" s="249"/>
      <c r="BT599" s="303"/>
      <c r="BU599" s="245"/>
      <c r="BV599" s="245"/>
      <c r="BW599" s="245"/>
      <c r="BX599" s="245"/>
      <c r="BY599" s="245"/>
      <c r="BZ599" s="245"/>
      <c r="CA599" s="245"/>
      <c r="CB599" s="246"/>
      <c r="CC599" s="245"/>
      <c r="CD599" s="245"/>
      <c r="CE599" s="245"/>
      <c r="CF599" s="245"/>
      <c r="CG599" s="245"/>
      <c r="CH599" s="245"/>
      <c r="CI599" s="213" t="s">
        <v>855</v>
      </c>
    </row>
    <row r="600" spans="1:91" ht="16.5">
      <c r="A600" t="s">
        <v>2539</v>
      </c>
      <c r="B600" s="213">
        <v>0</v>
      </c>
      <c r="D600" s="219" t="s">
        <v>715</v>
      </c>
      <c r="E600" s="213" t="s">
        <v>821</v>
      </c>
      <c r="G600" s="213" t="s">
        <v>867</v>
      </c>
      <c r="H600" s="390" t="s">
        <v>1024</v>
      </c>
      <c r="I600" s="223">
        <v>0</v>
      </c>
      <c r="J600" s="224">
        <v>0</v>
      </c>
      <c r="K600" s="222">
        <v>1</v>
      </c>
      <c r="L600" s="224">
        <v>0</v>
      </c>
      <c r="M600" s="181">
        <f>+K600</f>
        <v>1</v>
      </c>
      <c r="N600" s="426" t="s">
        <v>1226</v>
      </c>
      <c r="O600" s="181">
        <f>+M600</f>
        <v>1</v>
      </c>
      <c r="P600" s="426" t="s">
        <v>1226</v>
      </c>
      <c r="Q600" s="10">
        <v>0</v>
      </c>
      <c r="R600" s="32">
        <v>0</v>
      </c>
      <c r="S600" s="238">
        <f t="shared" si="281"/>
        <v>0</v>
      </c>
      <c r="T600" s="239" t="s">
        <v>1226</v>
      </c>
      <c r="U600" s="10">
        <v>0</v>
      </c>
      <c r="V600" s="10">
        <v>0</v>
      </c>
      <c r="W600" s="441">
        <v>0</v>
      </c>
      <c r="X600" s="442">
        <v>0</v>
      </c>
      <c r="Y600" s="223">
        <v>0</v>
      </c>
      <c r="Z600" s="223">
        <v>0</v>
      </c>
      <c r="AA600" s="678">
        <f t="shared" si="241"/>
        <v>0</v>
      </c>
      <c r="AB600" s="492" t="s">
        <v>1226</v>
      </c>
      <c r="AC600" s="274">
        <v>0</v>
      </c>
      <c r="AD600" s="279">
        <v>0</v>
      </c>
      <c r="AE600" s="278">
        <v>1</v>
      </c>
      <c r="AF600" s="279">
        <v>0</v>
      </c>
      <c r="AG600" s="274">
        <v>0</v>
      </c>
      <c r="AH600" s="274">
        <v>0</v>
      </c>
      <c r="AI600" s="491">
        <f t="shared" si="260"/>
        <v>0</v>
      </c>
      <c r="AJ600" s="492" t="s">
        <v>1226</v>
      </c>
      <c r="AK600" s="302"/>
      <c r="AL600" s="437">
        <v>0</v>
      </c>
      <c r="AM600" s="438">
        <v>0</v>
      </c>
      <c r="AN600" s="223">
        <v>0</v>
      </c>
      <c r="AO600" s="223">
        <v>0</v>
      </c>
      <c r="AP600" s="683">
        <f>+AN600</f>
        <v>0</v>
      </c>
      <c r="AQ600" s="468" t="s">
        <v>1226</v>
      </c>
      <c r="AR600" s="236">
        <f>+AP600</f>
        <v>0</v>
      </c>
      <c r="AS600" s="239" t="s">
        <v>1226</v>
      </c>
      <c r="AT600" s="238">
        <f>+AR600</f>
        <v>0</v>
      </c>
      <c r="AU600" s="239" t="s">
        <v>1226</v>
      </c>
      <c r="AV600" s="226">
        <v>0</v>
      </c>
      <c r="AW600" s="227">
        <v>0</v>
      </c>
      <c r="AX600" s="164">
        <f t="shared" si="274"/>
        <v>0</v>
      </c>
      <c r="AY600" s="166" t="s">
        <v>1226</v>
      </c>
      <c r="AZ600" s="164">
        <f t="shared" si="262"/>
        <v>0</v>
      </c>
      <c r="BA600" s="166" t="s">
        <v>1226</v>
      </c>
      <c r="BB600" s="226">
        <v>0</v>
      </c>
      <c r="BC600" s="226">
        <v>0</v>
      </c>
      <c r="BD600" s="971">
        <v>0</v>
      </c>
      <c r="BE600" s="400">
        <v>0</v>
      </c>
      <c r="BF600" s="226">
        <v>0</v>
      </c>
      <c r="BG600" s="226">
        <v>0</v>
      </c>
      <c r="BH600" s="392">
        <v>0</v>
      </c>
      <c r="BI600" s="166" t="s">
        <v>1226</v>
      </c>
      <c r="BJ600" s="392">
        <f t="shared" si="271"/>
        <v>0</v>
      </c>
      <c r="BK600" s="166" t="s">
        <v>1226</v>
      </c>
      <c r="BL600" s="392">
        <f t="shared" si="272"/>
        <v>0</v>
      </c>
      <c r="BM600" s="166" t="s">
        <v>1226</v>
      </c>
      <c r="BN600" s="341">
        <v>0</v>
      </c>
      <c r="BO600" s="227">
        <v>0</v>
      </c>
      <c r="BP600" s="226"/>
      <c r="BQ600" s="227"/>
      <c r="BR600" s="226"/>
      <c r="BS600" s="227"/>
      <c r="BT600" s="262"/>
      <c r="BU600" s="245"/>
      <c r="BV600" s="246"/>
      <c r="BW600" s="245"/>
      <c r="BX600" s="245"/>
      <c r="BY600" s="245"/>
      <c r="BZ600" s="246"/>
      <c r="CA600" s="245"/>
      <c r="CB600" s="246"/>
      <c r="CC600" s="245"/>
      <c r="CD600" s="246"/>
      <c r="CE600" s="245"/>
      <c r="CF600" s="246"/>
      <c r="CG600" s="245"/>
      <c r="CH600" s="246"/>
      <c r="CI600" s="233"/>
    </row>
    <row r="601" spans="1:91" ht="16.5">
      <c r="A601" t="s">
        <v>2540</v>
      </c>
      <c r="B601" s="213">
        <v>10258</v>
      </c>
      <c r="C601" s="51"/>
      <c r="D601" s="71" t="s">
        <v>458</v>
      </c>
      <c r="E601" s="213" t="s">
        <v>819</v>
      </c>
      <c r="G601" s="219" t="s">
        <v>191</v>
      </c>
      <c r="H601" s="390" t="s">
        <v>2027</v>
      </c>
      <c r="I601" s="181">
        <f>+K601</f>
        <v>6</v>
      </c>
      <c r="J601" s="426" t="s">
        <v>1226</v>
      </c>
      <c r="K601" s="181">
        <f>+M601</f>
        <v>6</v>
      </c>
      <c r="L601" s="426" t="s">
        <v>1226</v>
      </c>
      <c r="M601" s="181">
        <f>+O601</f>
        <v>6</v>
      </c>
      <c r="N601" s="426" t="s">
        <v>1226</v>
      </c>
      <c r="O601" s="181">
        <f>+Q601</f>
        <v>6</v>
      </c>
      <c r="P601" s="426" t="s">
        <v>1226</v>
      </c>
      <c r="Q601" s="274">
        <v>6</v>
      </c>
      <c r="R601" s="279">
        <v>0</v>
      </c>
      <c r="S601" s="181">
        <f t="shared" si="281"/>
        <v>2</v>
      </c>
      <c r="T601" s="426" t="s">
        <v>1226</v>
      </c>
      <c r="U601" s="274">
        <v>2</v>
      </c>
      <c r="V601" s="274">
        <v>0</v>
      </c>
      <c r="W601" s="453">
        <v>5</v>
      </c>
      <c r="X601" s="459">
        <v>0</v>
      </c>
      <c r="Y601" s="274">
        <v>7</v>
      </c>
      <c r="Z601" s="274">
        <v>0</v>
      </c>
      <c r="AA601" s="678">
        <f>+AC601</f>
        <v>7</v>
      </c>
      <c r="AB601" s="490" t="s">
        <v>1226</v>
      </c>
      <c r="AC601" s="245">
        <v>7</v>
      </c>
      <c r="AD601" s="279">
        <v>0</v>
      </c>
      <c r="AE601" s="274">
        <v>7</v>
      </c>
      <c r="AF601" s="279">
        <v>0</v>
      </c>
      <c r="AG601" s="274">
        <v>2</v>
      </c>
      <c r="AH601" s="274">
        <v>0</v>
      </c>
      <c r="AI601" s="678">
        <f t="shared" si="260"/>
        <v>2</v>
      </c>
      <c r="AJ601" s="490" t="s">
        <v>1226</v>
      </c>
      <c r="AK601" s="360"/>
      <c r="AL601" s="453">
        <v>2</v>
      </c>
      <c r="AM601" s="459">
        <v>0</v>
      </c>
      <c r="AN601" s="694">
        <f>+AP601</f>
        <v>0</v>
      </c>
      <c r="AO601" s="810" t="s">
        <v>1226</v>
      </c>
      <c r="AP601" s="491">
        <v>0</v>
      </c>
      <c r="AQ601" s="805" t="s">
        <v>1226</v>
      </c>
      <c r="AR601" s="491">
        <v>0</v>
      </c>
      <c r="AS601" s="690" t="s">
        <v>1226</v>
      </c>
      <c r="AT601" s="238">
        <v>0</v>
      </c>
      <c r="AU601" s="254" t="s">
        <v>1226</v>
      </c>
      <c r="AV601" s="325">
        <v>1</v>
      </c>
      <c r="AW601" s="326">
        <v>0</v>
      </c>
      <c r="AX601" s="164">
        <f t="shared" si="274"/>
        <v>1</v>
      </c>
      <c r="AY601" s="166" t="s">
        <v>1226</v>
      </c>
      <c r="AZ601" s="164">
        <f t="shared" si="262"/>
        <v>1</v>
      </c>
      <c r="BA601" s="166" t="s">
        <v>1226</v>
      </c>
      <c r="BB601" s="226">
        <v>1</v>
      </c>
      <c r="BC601" s="227">
        <v>0</v>
      </c>
      <c r="BD601" s="164">
        <f>+BF601</f>
        <v>1</v>
      </c>
      <c r="BE601" s="166" t="s">
        <v>1226</v>
      </c>
      <c r="BF601" s="226">
        <v>1</v>
      </c>
      <c r="BG601" s="226">
        <v>0</v>
      </c>
      <c r="BH601" s="392">
        <f>+BJ601</f>
        <v>1</v>
      </c>
      <c r="BI601" s="166" t="s">
        <v>1226</v>
      </c>
      <c r="BJ601" s="919">
        <v>1</v>
      </c>
      <c r="BK601" s="326">
        <v>0</v>
      </c>
      <c r="BL601" s="392">
        <f t="shared" si="272"/>
        <v>1</v>
      </c>
      <c r="BM601" s="166" t="s">
        <v>1226</v>
      </c>
      <c r="BN601" s="164">
        <f t="shared" ref="BN601:BN606" si="283">+BL601</f>
        <v>1</v>
      </c>
      <c r="BO601" s="166" t="s">
        <v>1226</v>
      </c>
      <c r="BP601" s="164"/>
      <c r="BQ601" s="166"/>
      <c r="BR601" s="164">
        <f>+BN601</f>
        <v>1</v>
      </c>
      <c r="BS601" s="164" t="s">
        <v>1226</v>
      </c>
      <c r="BT601" s="344"/>
      <c r="BU601" s="314"/>
      <c r="BV601" s="315"/>
      <c r="BW601" s="314"/>
      <c r="BX601" s="314"/>
      <c r="BY601" s="314"/>
      <c r="BZ601" s="315"/>
      <c r="CA601" s="314"/>
      <c r="CB601" s="315"/>
      <c r="CC601" s="314"/>
      <c r="CD601" s="315"/>
      <c r="CE601" s="314"/>
      <c r="CF601" s="315"/>
      <c r="CG601" s="314"/>
      <c r="CH601" s="315"/>
      <c r="CI601" s="247" t="s">
        <v>153</v>
      </c>
      <c r="CJ601" s="345" t="s">
        <v>459</v>
      </c>
      <c r="CK601" s="345"/>
      <c r="CM601" s="237">
        <f>MAX(I601:AJ601)</f>
        <v>7</v>
      </c>
    </row>
    <row r="602" spans="1:91" ht="16.5">
      <c r="A602" t="s">
        <v>2540</v>
      </c>
      <c r="B602" s="213">
        <v>10259</v>
      </c>
      <c r="C602" s="51"/>
      <c r="D602" s="219" t="s">
        <v>458</v>
      </c>
      <c r="E602" s="213" t="s">
        <v>819</v>
      </c>
      <c r="G602" s="219" t="s">
        <v>191</v>
      </c>
      <c r="H602" s="390" t="s">
        <v>2119</v>
      </c>
      <c r="I602" s="181">
        <f>+K602</f>
        <v>3</v>
      </c>
      <c r="J602" s="426" t="s">
        <v>1226</v>
      </c>
      <c r="K602" s="181">
        <f>+M602</f>
        <v>3</v>
      </c>
      <c r="L602" s="426" t="s">
        <v>1226</v>
      </c>
      <c r="M602" s="181">
        <f>+O602</f>
        <v>3</v>
      </c>
      <c r="N602" s="426" t="s">
        <v>1226</v>
      </c>
      <c r="O602" s="181">
        <f>+Q602</f>
        <v>3</v>
      </c>
      <c r="P602" s="426" t="s">
        <v>1226</v>
      </c>
      <c r="Q602" s="278">
        <v>3</v>
      </c>
      <c r="R602" s="279">
        <v>0</v>
      </c>
      <c r="S602" s="185">
        <f t="shared" si="281"/>
        <v>2</v>
      </c>
      <c r="T602" s="426" t="s">
        <v>1226</v>
      </c>
      <c r="U602" s="278">
        <v>2</v>
      </c>
      <c r="V602" s="274">
        <v>0</v>
      </c>
      <c r="W602" s="453">
        <v>2</v>
      </c>
      <c r="X602" s="459">
        <v>0</v>
      </c>
      <c r="Y602" s="274">
        <v>3</v>
      </c>
      <c r="Z602" s="274">
        <v>0</v>
      </c>
      <c r="AA602" s="678">
        <f>+AC602</f>
        <v>2</v>
      </c>
      <c r="AB602" s="490" t="s">
        <v>1226</v>
      </c>
      <c r="AC602" s="245">
        <v>2</v>
      </c>
      <c r="AD602" s="279">
        <v>0</v>
      </c>
      <c r="AE602" s="278">
        <v>3</v>
      </c>
      <c r="AF602" s="279">
        <v>0</v>
      </c>
      <c r="AG602" s="274">
        <v>1</v>
      </c>
      <c r="AH602" s="274">
        <v>0</v>
      </c>
      <c r="AI602" s="678">
        <f t="shared" si="260"/>
        <v>1</v>
      </c>
      <c r="AJ602" s="490" t="s">
        <v>1226</v>
      </c>
      <c r="AK602" s="360"/>
      <c r="AL602" s="453">
        <v>2</v>
      </c>
      <c r="AM602" s="459">
        <v>0</v>
      </c>
      <c r="AN602" s="694">
        <f>+AP602</f>
        <v>0</v>
      </c>
      <c r="AO602" s="810" t="s">
        <v>1226</v>
      </c>
      <c r="AP602" s="491">
        <v>0</v>
      </c>
      <c r="AQ602" s="805" t="s">
        <v>1226</v>
      </c>
      <c r="AR602" s="491">
        <v>0</v>
      </c>
      <c r="AS602" s="690" t="s">
        <v>1226</v>
      </c>
      <c r="AT602" s="238">
        <v>0</v>
      </c>
      <c r="AU602" s="254" t="s">
        <v>1226</v>
      </c>
      <c r="AV602" s="325">
        <v>1</v>
      </c>
      <c r="AW602" s="326">
        <v>0</v>
      </c>
      <c r="AX602" s="392">
        <f t="shared" si="274"/>
        <v>0</v>
      </c>
      <c r="AY602" s="166" t="s">
        <v>1226</v>
      </c>
      <c r="AZ602" s="392">
        <f t="shared" si="262"/>
        <v>0</v>
      </c>
      <c r="BA602" s="166" t="s">
        <v>1226</v>
      </c>
      <c r="BB602" s="341">
        <v>0</v>
      </c>
      <c r="BC602" s="227">
        <v>0</v>
      </c>
      <c r="BD602" s="392">
        <f>+BF602</f>
        <v>0</v>
      </c>
      <c r="BE602" s="166" t="s">
        <v>1226</v>
      </c>
      <c r="BF602" s="341">
        <v>0</v>
      </c>
      <c r="BG602" s="227">
        <v>0</v>
      </c>
      <c r="BH602" s="164">
        <f>+BJ602</f>
        <v>2</v>
      </c>
      <c r="BI602" s="164" t="s">
        <v>1226</v>
      </c>
      <c r="BJ602" s="919">
        <v>2</v>
      </c>
      <c r="BK602" s="326">
        <v>0</v>
      </c>
      <c r="BL602" s="392">
        <f t="shared" si="272"/>
        <v>2</v>
      </c>
      <c r="BM602" s="166" t="s">
        <v>1226</v>
      </c>
      <c r="BN602" s="392">
        <f t="shared" si="283"/>
        <v>2</v>
      </c>
      <c r="BO602" s="166" t="s">
        <v>1226</v>
      </c>
      <c r="BP602" s="164"/>
      <c r="BQ602" s="166"/>
      <c r="BR602" s="164">
        <f>+BN602</f>
        <v>2</v>
      </c>
      <c r="BS602" s="166" t="s">
        <v>1226</v>
      </c>
      <c r="BT602" s="344"/>
      <c r="BU602" s="314"/>
      <c r="BV602" s="315"/>
      <c r="BW602" s="314"/>
      <c r="BX602" s="314"/>
      <c r="BY602" s="314"/>
      <c r="BZ602" s="315"/>
      <c r="CA602" s="314"/>
      <c r="CB602" s="315"/>
      <c r="CC602" s="314"/>
      <c r="CD602" s="315"/>
      <c r="CE602" s="314"/>
      <c r="CF602" s="315"/>
      <c r="CG602" s="314"/>
      <c r="CH602" s="315"/>
      <c r="CI602" s="247" t="s">
        <v>153</v>
      </c>
      <c r="CJ602" s="345"/>
      <c r="CK602" s="345"/>
      <c r="CM602" s="237"/>
    </row>
    <row r="603" spans="1:91" ht="16.5">
      <c r="A603" t="s">
        <v>2540</v>
      </c>
      <c r="B603" s="213">
        <v>20189</v>
      </c>
      <c r="C603" s="34" t="s">
        <v>2074</v>
      </c>
      <c r="D603" s="219" t="s">
        <v>135</v>
      </c>
      <c r="E603" t="s">
        <v>819</v>
      </c>
      <c r="F603"/>
      <c r="G603" s="213" t="s">
        <v>867</v>
      </c>
      <c r="H603" s="390" t="s">
        <v>2297</v>
      </c>
      <c r="I603" s="222">
        <v>0</v>
      </c>
      <c r="J603" s="224">
        <v>0</v>
      </c>
      <c r="K603" s="222">
        <v>0</v>
      </c>
      <c r="L603" s="224">
        <v>0</v>
      </c>
      <c r="M603" s="181">
        <f>+K603</f>
        <v>0</v>
      </c>
      <c r="N603" s="426" t="s">
        <v>1226</v>
      </c>
      <c r="O603" s="181">
        <f>+M603</f>
        <v>0</v>
      </c>
      <c r="P603" s="426" t="s">
        <v>1226</v>
      </c>
      <c r="Q603" s="222">
        <v>0</v>
      </c>
      <c r="R603" s="224">
        <v>0</v>
      </c>
      <c r="S603" s="185">
        <f>+Q603</f>
        <v>0</v>
      </c>
      <c r="T603" s="426" t="s">
        <v>1226</v>
      </c>
      <c r="U603" s="222">
        <v>0</v>
      </c>
      <c r="V603" s="223">
        <v>0</v>
      </c>
      <c r="W603" s="437">
        <v>0</v>
      </c>
      <c r="X603" s="438">
        <v>0</v>
      </c>
      <c r="Y603" s="223">
        <v>0</v>
      </c>
      <c r="Z603" s="223">
        <v>0</v>
      </c>
      <c r="AA603" s="678">
        <f>+Y603</f>
        <v>0</v>
      </c>
      <c r="AB603" s="492" t="s">
        <v>1226</v>
      </c>
      <c r="AC603" s="274">
        <v>0</v>
      </c>
      <c r="AD603" s="279">
        <v>0</v>
      </c>
      <c r="AE603" s="780">
        <v>0</v>
      </c>
      <c r="AF603" s="311">
        <v>0</v>
      </c>
      <c r="AG603" s="274">
        <v>0</v>
      </c>
      <c r="AH603" s="274">
        <v>0</v>
      </c>
      <c r="AI603" s="678">
        <v>0</v>
      </c>
      <c r="AJ603" s="490" t="s">
        <v>1226</v>
      </c>
      <c r="AK603" s="360"/>
      <c r="AL603" s="437">
        <v>0</v>
      </c>
      <c r="AM603" s="438">
        <v>0</v>
      </c>
      <c r="AN603" s="223">
        <v>0</v>
      </c>
      <c r="AO603" s="223">
        <v>0</v>
      </c>
      <c r="AP603" s="683">
        <v>0</v>
      </c>
      <c r="AQ603" s="468" t="s">
        <v>1226</v>
      </c>
      <c r="AR603" s="683">
        <v>0</v>
      </c>
      <c r="AS603" s="166" t="s">
        <v>1226</v>
      </c>
      <c r="AT603" s="392">
        <f>+AV603</f>
        <v>0</v>
      </c>
      <c r="AU603" s="166" t="s">
        <v>1226</v>
      </c>
      <c r="AV603" s="226">
        <v>0</v>
      </c>
      <c r="AW603" s="227">
        <v>0</v>
      </c>
      <c r="AX603" s="392">
        <f>+AV603</f>
        <v>0</v>
      </c>
      <c r="AY603" s="166" t="s">
        <v>1226</v>
      </c>
      <c r="AZ603" s="392">
        <f>+AX603</f>
        <v>0</v>
      </c>
      <c r="BA603" s="166" t="s">
        <v>1226</v>
      </c>
      <c r="BB603" s="341">
        <v>0</v>
      </c>
      <c r="BC603" s="336">
        <v>0</v>
      </c>
      <c r="BD603" s="963">
        <v>0</v>
      </c>
      <c r="BE603" s="336">
        <v>0</v>
      </c>
      <c r="BF603" s="963">
        <v>0</v>
      </c>
      <c r="BG603" s="227">
        <v>0</v>
      </c>
      <c r="BH603" s="164">
        <f>+BF603</f>
        <v>0</v>
      </c>
      <c r="BI603" s="166" t="s">
        <v>1226</v>
      </c>
      <c r="BJ603" s="392">
        <v>0</v>
      </c>
      <c r="BK603" s="166" t="s">
        <v>1226</v>
      </c>
      <c r="BL603" s="392">
        <v>0</v>
      </c>
      <c r="BM603" s="166" t="s">
        <v>1226</v>
      </c>
      <c r="BN603" s="392">
        <f t="shared" si="283"/>
        <v>0</v>
      </c>
      <c r="BO603" s="166" t="s">
        <v>1226</v>
      </c>
      <c r="BP603" s="226">
        <v>0</v>
      </c>
      <c r="BQ603" s="227">
        <v>0</v>
      </c>
      <c r="BR603" s="226"/>
      <c r="BS603" s="227"/>
      <c r="BT603" s="244"/>
      <c r="BU603" s="245"/>
      <c r="BV603" s="246"/>
      <c r="BW603" s="245"/>
      <c r="BX603" s="245"/>
      <c r="BY603" s="245"/>
      <c r="BZ603" s="246"/>
      <c r="CA603" s="245"/>
      <c r="CB603" s="246"/>
      <c r="CC603" s="245"/>
      <c r="CD603" s="246"/>
      <c r="CE603" s="245"/>
      <c r="CF603" s="246"/>
      <c r="CG603" s="245"/>
      <c r="CH603" s="246"/>
      <c r="CI603" s="247" t="s">
        <v>156</v>
      </c>
      <c r="CJ603" s="256"/>
    </row>
    <row r="604" spans="1:91" ht="16.5">
      <c r="A604" t="s">
        <v>2540</v>
      </c>
      <c r="B604" s="213">
        <v>10269</v>
      </c>
      <c r="C604" s="34" t="s">
        <v>2074</v>
      </c>
      <c r="D604" s="219" t="s">
        <v>37</v>
      </c>
      <c r="E604" s="213" t="s">
        <v>819</v>
      </c>
      <c r="G604" s="219" t="s">
        <v>37</v>
      </c>
      <c r="H604" s="390" t="s">
        <v>2073</v>
      </c>
      <c r="I604" s="381">
        <f>+K604</f>
        <v>1</v>
      </c>
      <c r="J604" s="423" t="s">
        <v>1226</v>
      </c>
      <c r="K604" s="278">
        <v>1</v>
      </c>
      <c r="L604" s="279">
        <v>0</v>
      </c>
      <c r="M604" s="181">
        <f>+O604</f>
        <v>17</v>
      </c>
      <c r="N604" s="426">
        <f>+P604</f>
        <v>6</v>
      </c>
      <c r="O604" s="181">
        <f>+Q604</f>
        <v>17</v>
      </c>
      <c r="P604" s="426">
        <f>+R604</f>
        <v>6</v>
      </c>
      <c r="Q604" s="278">
        <v>17</v>
      </c>
      <c r="R604" s="279">
        <v>6</v>
      </c>
      <c r="S604" s="185">
        <f>+Q604</f>
        <v>17</v>
      </c>
      <c r="T604" s="426">
        <f>+V604</f>
        <v>6</v>
      </c>
      <c r="U604" s="341">
        <v>10</v>
      </c>
      <c r="V604" s="226">
        <v>6</v>
      </c>
      <c r="W604" s="447">
        <v>11</v>
      </c>
      <c r="X604" s="448">
        <v>6</v>
      </c>
      <c r="Y604" s="223">
        <v>12</v>
      </c>
      <c r="Z604" s="223">
        <v>6</v>
      </c>
      <c r="AA604" s="678">
        <f>+AC604</f>
        <v>16</v>
      </c>
      <c r="AB604" s="490">
        <f>+AD604</f>
        <v>6</v>
      </c>
      <c r="AC604" s="274">
        <v>16</v>
      </c>
      <c r="AD604" s="279">
        <v>6</v>
      </c>
      <c r="AE604" s="278">
        <v>11</v>
      </c>
      <c r="AF604" s="279">
        <v>5</v>
      </c>
      <c r="AG604" s="52">
        <v>8</v>
      </c>
      <c r="AH604" s="274">
        <v>5</v>
      </c>
      <c r="AI604" s="678">
        <f>+AG604</f>
        <v>8</v>
      </c>
      <c r="AJ604" s="490">
        <f>+AH604</f>
        <v>5</v>
      </c>
      <c r="AK604" s="302"/>
      <c r="AL604" s="437">
        <v>3</v>
      </c>
      <c r="AM604" s="438">
        <v>0</v>
      </c>
      <c r="AN604" s="164">
        <f>+AP604</f>
        <v>0</v>
      </c>
      <c r="AO604" s="164" t="s">
        <v>1226</v>
      </c>
      <c r="AP604" s="683">
        <f>+AR604</f>
        <v>0</v>
      </c>
      <c r="AQ604" s="468" t="s">
        <v>1226</v>
      </c>
      <c r="AR604" s="683">
        <f>+AT604</f>
        <v>0</v>
      </c>
      <c r="AS604" s="239" t="s">
        <v>1226</v>
      </c>
      <c r="AT604" s="238">
        <v>0</v>
      </c>
      <c r="AU604" s="239" t="s">
        <v>1226</v>
      </c>
      <c r="AV604" s="226">
        <v>0</v>
      </c>
      <c r="AW604" s="227">
        <v>0</v>
      </c>
      <c r="AX604" s="341">
        <v>0</v>
      </c>
      <c r="AY604" s="227">
        <v>0</v>
      </c>
      <c r="AZ604" s="392">
        <f>+AV604</f>
        <v>0</v>
      </c>
      <c r="BA604" s="166" t="s">
        <v>1226</v>
      </c>
      <c r="BB604" s="341">
        <v>1</v>
      </c>
      <c r="BC604" s="227">
        <v>0</v>
      </c>
      <c r="BD604" s="392">
        <f t="shared" ref="BD604:BD612" si="284">+BB604</f>
        <v>1</v>
      </c>
      <c r="BE604" s="166" t="s">
        <v>1226</v>
      </c>
      <c r="BF604" s="341">
        <v>1</v>
      </c>
      <c r="BG604" s="227">
        <v>0</v>
      </c>
      <c r="BH604" s="164">
        <f>+BF604</f>
        <v>1</v>
      </c>
      <c r="BI604" s="166" t="s">
        <v>1226</v>
      </c>
      <c r="BJ604" s="392">
        <f>+BH604</f>
        <v>1</v>
      </c>
      <c r="BK604" s="239" t="s">
        <v>1226</v>
      </c>
      <c r="BL604" s="392">
        <f>+BJ604</f>
        <v>1</v>
      </c>
      <c r="BM604" s="166" t="s">
        <v>1226</v>
      </c>
      <c r="BN604" s="392">
        <f t="shared" si="283"/>
        <v>1</v>
      </c>
      <c r="BO604" s="166" t="s">
        <v>1226</v>
      </c>
      <c r="BP604" s="164"/>
      <c r="BQ604" s="166"/>
      <c r="BR604" s="164"/>
      <c r="BS604" s="166"/>
      <c r="BT604" s="262"/>
      <c r="BU604" s="245"/>
      <c r="BV604" s="246"/>
      <c r="BW604" s="245"/>
      <c r="BX604" s="245"/>
      <c r="BY604" s="245"/>
      <c r="BZ604" s="246"/>
      <c r="CA604" s="245"/>
      <c r="CB604" s="246"/>
      <c r="CC604" s="245"/>
      <c r="CD604" s="246"/>
      <c r="CE604" s="245"/>
      <c r="CF604" s="246"/>
      <c r="CG604" s="245"/>
      <c r="CH604" s="246"/>
      <c r="CI604" s="247" t="s">
        <v>156</v>
      </c>
      <c r="CJ604" s="235" t="s">
        <v>478</v>
      </c>
      <c r="CK604" s="235"/>
      <c r="CM604" s="237">
        <f>MAX(I604:AJ604)</f>
        <v>17</v>
      </c>
    </row>
    <row r="605" spans="1:91" ht="16.5">
      <c r="A605" t="s">
        <v>2540</v>
      </c>
      <c r="B605" s="213">
        <v>10268</v>
      </c>
      <c r="C605" s="34" t="s">
        <v>2074</v>
      </c>
      <c r="D605" s="219" t="s">
        <v>37</v>
      </c>
      <c r="E605" s="213" t="s">
        <v>819</v>
      </c>
      <c r="G605" s="219" t="s">
        <v>37</v>
      </c>
      <c r="H605" s="390" t="s">
        <v>2082</v>
      </c>
      <c r="I605" s="181">
        <f>+K605</f>
        <v>2</v>
      </c>
      <c r="J605" s="426" t="s">
        <v>1226</v>
      </c>
      <c r="K605" s="181">
        <f>+M605</f>
        <v>2</v>
      </c>
      <c r="L605" s="426" t="s">
        <v>1226</v>
      </c>
      <c r="M605" s="181">
        <f>+O605</f>
        <v>2</v>
      </c>
      <c r="N605" s="426" t="s">
        <v>1226</v>
      </c>
      <c r="O605" s="181">
        <f>+Q605</f>
        <v>2</v>
      </c>
      <c r="P605" s="426" t="s">
        <v>1226</v>
      </c>
      <c r="Q605" s="278">
        <v>2</v>
      </c>
      <c r="R605" s="279">
        <v>0</v>
      </c>
      <c r="S605" s="274">
        <v>1</v>
      </c>
      <c r="T605" s="279">
        <v>1</v>
      </c>
      <c r="U605" s="272">
        <v>3</v>
      </c>
      <c r="V605" s="304">
        <v>2</v>
      </c>
      <c r="W605" s="437">
        <v>3</v>
      </c>
      <c r="X605" s="438">
        <v>0</v>
      </c>
      <c r="Y605" s="223">
        <v>0</v>
      </c>
      <c r="Z605" s="223">
        <v>0</v>
      </c>
      <c r="AA605" s="678">
        <f>+Y605</f>
        <v>0</v>
      </c>
      <c r="AB605" s="490" t="s">
        <v>1226</v>
      </c>
      <c r="AC605" s="274">
        <v>0</v>
      </c>
      <c r="AD605" s="279">
        <v>0</v>
      </c>
      <c r="AE605" s="181">
        <f>+AC605</f>
        <v>0</v>
      </c>
      <c r="AF605" s="426" t="s">
        <v>1226</v>
      </c>
      <c r="AG605" s="274">
        <v>0</v>
      </c>
      <c r="AH605" s="274">
        <v>0</v>
      </c>
      <c r="AI605" s="678">
        <f>+AL605</f>
        <v>2</v>
      </c>
      <c r="AJ605" s="490" t="s">
        <v>1226</v>
      </c>
      <c r="AK605" s="302"/>
      <c r="AL605" s="437">
        <v>2</v>
      </c>
      <c r="AM605" s="438">
        <v>0</v>
      </c>
      <c r="AN605" s="185">
        <f>+AL605</f>
        <v>2</v>
      </c>
      <c r="AO605" s="185" t="s">
        <v>1226</v>
      </c>
      <c r="AP605" s="678">
        <f>+AN605</f>
        <v>2</v>
      </c>
      <c r="AQ605" s="490" t="s">
        <v>1226</v>
      </c>
      <c r="AR605" s="678">
        <f>+AP605</f>
        <v>2</v>
      </c>
      <c r="AS605" s="423" t="s">
        <v>1226</v>
      </c>
      <c r="AT605" s="341">
        <v>2</v>
      </c>
      <c r="AU605" s="227">
        <v>0</v>
      </c>
      <c r="AV605" s="226">
        <v>2</v>
      </c>
      <c r="AW605" s="227">
        <v>0</v>
      </c>
      <c r="AX605" s="341"/>
      <c r="AY605" s="227"/>
      <c r="AZ605" s="392">
        <f>+BB605</f>
        <v>2</v>
      </c>
      <c r="BA605" s="166" t="s">
        <v>1226</v>
      </c>
      <c r="BB605" s="341">
        <v>2</v>
      </c>
      <c r="BC605" s="227">
        <v>0</v>
      </c>
      <c r="BD605" s="392">
        <f t="shared" si="284"/>
        <v>2</v>
      </c>
      <c r="BE605" s="166" t="s">
        <v>1226</v>
      </c>
      <c r="BF605" s="341">
        <v>2</v>
      </c>
      <c r="BG605" s="227">
        <v>0</v>
      </c>
      <c r="BH605" s="164">
        <f>+BF605</f>
        <v>2</v>
      </c>
      <c r="BI605" s="166" t="s">
        <v>1226</v>
      </c>
      <c r="BJ605" s="392">
        <f>+BH605</f>
        <v>2</v>
      </c>
      <c r="BK605" s="239" t="s">
        <v>1226</v>
      </c>
      <c r="BL605" s="392">
        <f>+BJ605</f>
        <v>2</v>
      </c>
      <c r="BM605" s="166" t="s">
        <v>1226</v>
      </c>
      <c r="BN605" s="392">
        <f t="shared" si="283"/>
        <v>2</v>
      </c>
      <c r="BO605" s="166" t="s">
        <v>1226</v>
      </c>
      <c r="BP605" s="164"/>
      <c r="BQ605" s="166"/>
      <c r="BR605" s="164"/>
      <c r="BS605" s="166"/>
      <c r="BT605" s="262"/>
      <c r="BU605" s="245"/>
      <c r="BV605" s="246"/>
      <c r="BW605" s="245"/>
      <c r="BX605" s="245"/>
      <c r="BY605" s="245"/>
      <c r="BZ605" s="246"/>
      <c r="CA605" s="245"/>
      <c r="CB605" s="246"/>
      <c r="CC605" s="245"/>
      <c r="CD605" s="246"/>
      <c r="CE605" s="245"/>
      <c r="CF605" s="246"/>
      <c r="CG605" s="245"/>
      <c r="CH605" s="246"/>
      <c r="CI605" s="247" t="s">
        <v>165</v>
      </c>
      <c r="CJ605" s="235" t="s">
        <v>483</v>
      </c>
      <c r="CK605" s="235"/>
      <c r="CM605" s="237">
        <f>MAX(I605:AJ605)</f>
        <v>3</v>
      </c>
    </row>
    <row r="606" spans="1:91" ht="16.5">
      <c r="A606" t="s">
        <v>2540</v>
      </c>
      <c r="B606" s="51">
        <v>10327</v>
      </c>
      <c r="C606" s="34" t="s">
        <v>2074</v>
      </c>
      <c r="D606" s="219" t="s">
        <v>37</v>
      </c>
      <c r="E606" t="s">
        <v>819</v>
      </c>
      <c r="F606"/>
      <c r="G606" s="219" t="s">
        <v>37</v>
      </c>
      <c r="H606" s="390" t="s">
        <v>1585</v>
      </c>
      <c r="I606" s="181">
        <f>+K606</f>
        <v>0</v>
      </c>
      <c r="J606" s="426" t="s">
        <v>1226</v>
      </c>
      <c r="K606" s="278">
        <v>0</v>
      </c>
      <c r="L606" s="279">
        <v>0</v>
      </c>
      <c r="M606" s="181">
        <f>+K606</f>
        <v>0</v>
      </c>
      <c r="N606" s="426" t="s">
        <v>1226</v>
      </c>
      <c r="O606" s="181">
        <f>+M606</f>
        <v>0</v>
      </c>
      <c r="P606" s="426" t="s">
        <v>1226</v>
      </c>
      <c r="Q606" s="274">
        <v>0</v>
      </c>
      <c r="R606" s="279">
        <v>0</v>
      </c>
      <c r="S606" s="381">
        <v>0</v>
      </c>
      <c r="T606" s="423" t="s">
        <v>1226</v>
      </c>
      <c r="U606" s="223">
        <v>0</v>
      </c>
      <c r="V606" s="223">
        <v>0</v>
      </c>
      <c r="W606" s="437">
        <v>0</v>
      </c>
      <c r="X606" s="438">
        <v>0</v>
      </c>
      <c r="Y606" s="223">
        <v>0</v>
      </c>
      <c r="Z606" s="223">
        <v>0</v>
      </c>
      <c r="AA606" s="678">
        <f>+Y606</f>
        <v>0</v>
      </c>
      <c r="AB606" s="490" t="s">
        <v>1226</v>
      </c>
      <c r="AC606" s="274">
        <v>0</v>
      </c>
      <c r="AD606" s="279">
        <v>0</v>
      </c>
      <c r="AE606" s="181">
        <f>+AC606</f>
        <v>0</v>
      </c>
      <c r="AF606" s="426" t="s">
        <v>1226</v>
      </c>
      <c r="AG606" s="274">
        <v>0</v>
      </c>
      <c r="AH606" s="274">
        <v>0</v>
      </c>
      <c r="AI606" s="491">
        <f>+AL606</f>
        <v>0</v>
      </c>
      <c r="AJ606" s="492" t="s">
        <v>1226</v>
      </c>
      <c r="AK606" s="302"/>
      <c r="AL606" s="437">
        <v>0</v>
      </c>
      <c r="AM606" s="438">
        <v>0</v>
      </c>
      <c r="AN606" s="185">
        <f>+AL606</f>
        <v>0</v>
      </c>
      <c r="AO606" s="185" t="s">
        <v>1226</v>
      </c>
      <c r="AP606" s="678">
        <f>+AN606</f>
        <v>0</v>
      </c>
      <c r="AQ606" s="490" t="s">
        <v>1226</v>
      </c>
      <c r="AR606" s="678">
        <f>+AP606</f>
        <v>0</v>
      </c>
      <c r="AS606" s="423" t="s">
        <v>1226</v>
      </c>
      <c r="AT606" s="341">
        <v>1</v>
      </c>
      <c r="AU606" s="227">
        <v>0</v>
      </c>
      <c r="AV606" s="341">
        <v>1</v>
      </c>
      <c r="AW606" s="227">
        <v>0</v>
      </c>
      <c r="AX606" s="341">
        <v>1</v>
      </c>
      <c r="AY606" s="227">
        <v>0</v>
      </c>
      <c r="AZ606" s="392">
        <f>+BB606</f>
        <v>1</v>
      </c>
      <c r="BA606" s="166" t="s">
        <v>1226</v>
      </c>
      <c r="BB606" s="226">
        <v>1</v>
      </c>
      <c r="BC606" s="226">
        <v>0</v>
      </c>
      <c r="BD606" s="392">
        <f t="shared" si="284"/>
        <v>1</v>
      </c>
      <c r="BE606" s="166" t="s">
        <v>1226</v>
      </c>
      <c r="BF606" s="341">
        <v>1</v>
      </c>
      <c r="BG606" s="227">
        <v>0</v>
      </c>
      <c r="BH606" s="164">
        <f>+BF606</f>
        <v>1</v>
      </c>
      <c r="BI606" s="164" t="s">
        <v>1226</v>
      </c>
      <c r="BJ606" s="341">
        <v>1</v>
      </c>
      <c r="BK606" s="227">
        <v>0</v>
      </c>
      <c r="BL606" s="392">
        <f>+BJ606</f>
        <v>1</v>
      </c>
      <c r="BM606" s="166" t="s">
        <v>1226</v>
      </c>
      <c r="BN606" s="392">
        <f t="shared" si="283"/>
        <v>1</v>
      </c>
      <c r="BO606" s="166" t="s">
        <v>1226</v>
      </c>
      <c r="BP606" s="164"/>
      <c r="BQ606" s="166"/>
      <c r="BR606" s="164"/>
      <c r="BS606" s="166"/>
      <c r="BT606" s="262"/>
      <c r="BU606" s="245"/>
      <c r="BV606" s="246"/>
      <c r="BW606" s="245"/>
      <c r="BX606" s="245"/>
      <c r="BY606" s="245"/>
      <c r="BZ606" s="246"/>
      <c r="CA606" s="245"/>
      <c r="CB606" s="246"/>
      <c r="CC606" s="245"/>
      <c r="CD606" s="246"/>
      <c r="CE606" s="245"/>
      <c r="CF606" s="246"/>
      <c r="CG606" s="245"/>
      <c r="CH606" s="246"/>
      <c r="CI606" s="247" t="s">
        <v>156</v>
      </c>
      <c r="CJ606" s="123" t="s">
        <v>1587</v>
      </c>
      <c r="CK606" s="235"/>
      <c r="CM606" s="237"/>
    </row>
    <row r="607" spans="1:91" ht="16.5">
      <c r="A607" t="s">
        <v>2540</v>
      </c>
      <c r="B607" s="213">
        <v>10275</v>
      </c>
      <c r="C607" s="34" t="s">
        <v>2074</v>
      </c>
      <c r="D607" s="219" t="s">
        <v>37</v>
      </c>
      <c r="E607" s="213" t="s">
        <v>819</v>
      </c>
      <c r="G607" s="219" t="s">
        <v>37</v>
      </c>
      <c r="H607" s="390" t="s">
        <v>166</v>
      </c>
      <c r="I607" s="181">
        <f>+K607</f>
        <v>3</v>
      </c>
      <c r="J607" s="426">
        <f t="shared" ref="J607:P607" si="285">+L607</f>
        <v>1</v>
      </c>
      <c r="K607" s="181">
        <f t="shared" si="285"/>
        <v>3</v>
      </c>
      <c r="L607" s="426">
        <f t="shared" si="285"/>
        <v>1</v>
      </c>
      <c r="M607" s="181">
        <f t="shared" si="285"/>
        <v>3</v>
      </c>
      <c r="N607" s="426">
        <f t="shared" si="285"/>
        <v>1</v>
      </c>
      <c r="O607" s="181">
        <f t="shared" si="285"/>
        <v>3</v>
      </c>
      <c r="P607" s="426">
        <f t="shared" si="285"/>
        <v>1</v>
      </c>
      <c r="Q607" s="274">
        <v>3</v>
      </c>
      <c r="R607" s="279">
        <v>1</v>
      </c>
      <c r="S607" s="278">
        <v>2</v>
      </c>
      <c r="T607" s="279">
        <v>3</v>
      </c>
      <c r="U607" s="223">
        <v>2</v>
      </c>
      <c r="V607" s="223">
        <v>3</v>
      </c>
      <c r="W607" s="437">
        <v>1</v>
      </c>
      <c r="X607" s="438">
        <v>3</v>
      </c>
      <c r="Y607" s="223">
        <v>0</v>
      </c>
      <c r="Z607" s="223">
        <v>0</v>
      </c>
      <c r="AA607" s="678">
        <f>+AC607</f>
        <v>0</v>
      </c>
      <c r="AB607" s="490" t="s">
        <v>1226</v>
      </c>
      <c r="AC607" s="274">
        <v>0</v>
      </c>
      <c r="AD607" s="279">
        <v>0</v>
      </c>
      <c r="AE607" s="181">
        <f>+AG607</f>
        <v>0</v>
      </c>
      <c r="AF607" s="426" t="s">
        <v>1226</v>
      </c>
      <c r="AG607" s="274">
        <v>0</v>
      </c>
      <c r="AH607" s="274">
        <v>0</v>
      </c>
      <c r="AI607" s="491">
        <f>+AG607</f>
        <v>0</v>
      </c>
      <c r="AJ607" s="492" t="s">
        <v>1226</v>
      </c>
      <c r="AK607" s="302"/>
      <c r="AL607" s="437">
        <v>0</v>
      </c>
      <c r="AM607" s="438">
        <v>0</v>
      </c>
      <c r="AN607" s="185">
        <f>+AL607</f>
        <v>0</v>
      </c>
      <c r="AO607" s="185" t="s">
        <v>1226</v>
      </c>
      <c r="AP607" s="678">
        <f>+AN607</f>
        <v>0</v>
      </c>
      <c r="AQ607" s="490" t="s">
        <v>1226</v>
      </c>
      <c r="AR607" s="678">
        <f>+AP607</f>
        <v>0</v>
      </c>
      <c r="AS607" s="423" t="s">
        <v>1226</v>
      </c>
      <c r="AT607" s="341">
        <v>1</v>
      </c>
      <c r="AU607" s="227">
        <v>0</v>
      </c>
      <c r="AV607" s="341">
        <v>0</v>
      </c>
      <c r="AW607" s="227">
        <v>0</v>
      </c>
      <c r="AX607" s="341">
        <v>0</v>
      </c>
      <c r="AY607" s="227">
        <v>0</v>
      </c>
      <c r="AZ607" s="392">
        <f>+BB607</f>
        <v>0</v>
      </c>
      <c r="BA607" s="166" t="s">
        <v>1226</v>
      </c>
      <c r="BB607" s="226">
        <v>0</v>
      </c>
      <c r="BC607" s="226">
        <v>0</v>
      </c>
      <c r="BD607" s="392">
        <f t="shared" si="284"/>
        <v>0</v>
      </c>
      <c r="BE607" s="166" t="s">
        <v>1226</v>
      </c>
      <c r="BF607" s="226">
        <v>0</v>
      </c>
      <c r="BG607" s="226">
        <v>0</v>
      </c>
      <c r="BH607" s="392">
        <v>0</v>
      </c>
      <c r="BI607" s="166" t="s">
        <v>1226</v>
      </c>
      <c r="BJ607" s="392">
        <v>0</v>
      </c>
      <c r="BK607" s="239" t="s">
        <v>1226</v>
      </c>
      <c r="BL607" s="238">
        <v>0</v>
      </c>
      <c r="BM607" s="239" t="s">
        <v>1226</v>
      </c>
      <c r="BN607" s="238">
        <v>0</v>
      </c>
      <c r="BO607" s="239" t="s">
        <v>1226</v>
      </c>
      <c r="BP607" s="249"/>
      <c r="BQ607" s="239"/>
      <c r="BR607" s="249"/>
      <c r="BS607" s="239"/>
      <c r="BT607" s="262"/>
      <c r="BU607" s="245"/>
      <c r="BV607" s="246"/>
      <c r="BW607" s="245"/>
      <c r="BX607" s="245"/>
      <c r="BY607" s="245"/>
      <c r="BZ607" s="246"/>
      <c r="CA607" s="245"/>
      <c r="CB607" s="246"/>
      <c r="CC607" s="245"/>
      <c r="CD607" s="246"/>
      <c r="CE607" s="245"/>
      <c r="CF607" s="246"/>
      <c r="CG607" s="245"/>
      <c r="CH607" s="246"/>
      <c r="CI607" s="247" t="s">
        <v>192</v>
      </c>
      <c r="CJ607" s="235" t="s">
        <v>483</v>
      </c>
      <c r="CK607" s="235"/>
      <c r="CM607" s="237">
        <f>MAX(I607:AJ607)</f>
        <v>3</v>
      </c>
    </row>
    <row r="608" spans="1:91" ht="16.5">
      <c r="A608" t="s">
        <v>2540</v>
      </c>
      <c r="B608" s="213">
        <v>0</v>
      </c>
      <c r="D608" s="219" t="s">
        <v>37</v>
      </c>
      <c r="E608" s="213" t="s">
        <v>871</v>
      </c>
      <c r="G608" s="213" t="s">
        <v>37</v>
      </c>
      <c r="H608" s="390" t="s">
        <v>2326</v>
      </c>
      <c r="I608" s="252">
        <v>0</v>
      </c>
      <c r="J608" s="251" t="s">
        <v>1226</v>
      </c>
      <c r="K608" s="278">
        <v>8</v>
      </c>
      <c r="L608" s="279">
        <v>7</v>
      </c>
      <c r="M608" s="181">
        <f>+K608</f>
        <v>8</v>
      </c>
      <c r="N608" s="426">
        <f>+L608</f>
        <v>7</v>
      </c>
      <c r="O608" s="181">
        <f>+M608</f>
        <v>8</v>
      </c>
      <c r="P608" s="426">
        <f>+N608</f>
        <v>7</v>
      </c>
      <c r="Q608" s="278">
        <v>0</v>
      </c>
      <c r="R608" s="279">
        <v>0</v>
      </c>
      <c r="S608" s="181">
        <v>0</v>
      </c>
      <c r="T608" s="426" t="s">
        <v>1226</v>
      </c>
      <c r="U608" s="222">
        <v>0</v>
      </c>
      <c r="V608" s="223">
        <v>0</v>
      </c>
      <c r="W608" s="437">
        <v>0</v>
      </c>
      <c r="X608" s="438">
        <v>0</v>
      </c>
      <c r="Y608" s="223">
        <v>0</v>
      </c>
      <c r="Z608" s="223">
        <v>0</v>
      </c>
      <c r="AA608" s="678">
        <f>+AC608</f>
        <v>0</v>
      </c>
      <c r="AB608" s="490" t="s">
        <v>1226</v>
      </c>
      <c r="AC608" s="274">
        <v>0</v>
      </c>
      <c r="AD608" s="279">
        <v>0</v>
      </c>
      <c r="AE608" s="274">
        <v>0</v>
      </c>
      <c r="AF608" s="279">
        <v>0</v>
      </c>
      <c r="AG608" s="274">
        <v>0</v>
      </c>
      <c r="AH608" s="274">
        <v>0</v>
      </c>
      <c r="AI608" s="678">
        <v>0</v>
      </c>
      <c r="AJ608" s="490" t="s">
        <v>1226</v>
      </c>
      <c r="AK608" s="302"/>
      <c r="AL608" s="437">
        <v>0</v>
      </c>
      <c r="AM608" s="438">
        <v>0</v>
      </c>
      <c r="AN608" s="164">
        <v>0</v>
      </c>
      <c r="AO608" s="164" t="s">
        <v>1226</v>
      </c>
      <c r="AP608" s="683">
        <v>0</v>
      </c>
      <c r="AQ608" s="468" t="s">
        <v>1226</v>
      </c>
      <c r="AR608" s="683">
        <v>0</v>
      </c>
      <c r="AS608" s="239" t="s">
        <v>1226</v>
      </c>
      <c r="AT608" s="226">
        <v>0</v>
      </c>
      <c r="AU608" s="227">
        <v>0</v>
      </c>
      <c r="AV608" s="226">
        <v>0</v>
      </c>
      <c r="AW608" s="227">
        <v>0</v>
      </c>
      <c r="AX608" s="392">
        <f>+AZ608</f>
        <v>0</v>
      </c>
      <c r="AY608" s="166" t="s">
        <v>1226</v>
      </c>
      <c r="AZ608" s="392">
        <f>+AV608</f>
        <v>0</v>
      </c>
      <c r="BA608" s="166" t="s">
        <v>1226</v>
      </c>
      <c r="BB608" s="226">
        <v>0</v>
      </c>
      <c r="BC608" s="226">
        <v>0</v>
      </c>
      <c r="BD608" s="392">
        <f t="shared" si="284"/>
        <v>0</v>
      </c>
      <c r="BE608" s="166" t="s">
        <v>1226</v>
      </c>
      <c r="BF608" s="341">
        <v>0</v>
      </c>
      <c r="BG608" s="227">
        <v>0</v>
      </c>
      <c r="BH608" s="392">
        <v>0</v>
      </c>
      <c r="BI608" s="166" t="s">
        <v>1226</v>
      </c>
      <c r="BJ608" s="392">
        <v>0</v>
      </c>
      <c r="BK608" s="249" t="s">
        <v>1226</v>
      </c>
      <c r="BL608" s="392">
        <v>0</v>
      </c>
      <c r="BM608" s="166" t="s">
        <v>1226</v>
      </c>
      <c r="BN608" s="392">
        <v>0</v>
      </c>
      <c r="BO608" s="166" t="s">
        <v>1226</v>
      </c>
      <c r="BP608" s="164"/>
      <c r="BQ608" s="166"/>
      <c r="BR608" s="164"/>
      <c r="BS608" s="166"/>
      <c r="BT608" s="262"/>
      <c r="BU608" s="245"/>
      <c r="BV608" s="246"/>
      <c r="BW608" s="245"/>
      <c r="BX608" s="245"/>
      <c r="BY608" s="245"/>
      <c r="BZ608" s="246"/>
      <c r="CA608" s="245"/>
      <c r="CB608" s="246"/>
      <c r="CC608" s="245"/>
      <c r="CD608" s="246"/>
      <c r="CE608" s="245"/>
      <c r="CF608" s="246"/>
      <c r="CG608" s="245"/>
      <c r="CH608" s="246"/>
      <c r="CI608" s="233" t="s">
        <v>484</v>
      </c>
      <c r="CJ608" s="234" t="s">
        <v>597</v>
      </c>
      <c r="CM608" s="237">
        <f>MAX(I608:AJ608)</f>
        <v>8</v>
      </c>
    </row>
    <row r="609" spans="1:91" ht="16.5">
      <c r="A609" t="s">
        <v>2540</v>
      </c>
      <c r="B609" s="728">
        <v>10272</v>
      </c>
      <c r="D609" s="219" t="s">
        <v>37</v>
      </c>
      <c r="E609" s="213" t="s">
        <v>819</v>
      </c>
      <c r="G609" s="219" t="s">
        <v>37</v>
      </c>
      <c r="H609" s="390" t="s">
        <v>2075</v>
      </c>
      <c r="I609" s="252">
        <v>0</v>
      </c>
      <c r="J609" s="251" t="s">
        <v>1226</v>
      </c>
      <c r="K609" s="278">
        <v>0</v>
      </c>
      <c r="L609" s="279">
        <v>0</v>
      </c>
      <c r="M609" s="181">
        <f t="shared" ref="M609:M614" si="286">+O609</f>
        <v>10</v>
      </c>
      <c r="N609" s="426" t="s">
        <v>1226</v>
      </c>
      <c r="O609" s="181">
        <f t="shared" ref="O609:O614" si="287">+Q609</f>
        <v>10</v>
      </c>
      <c r="P609" s="426" t="s">
        <v>1226</v>
      </c>
      <c r="Q609" s="278">
        <v>10</v>
      </c>
      <c r="R609" s="279">
        <v>0</v>
      </c>
      <c r="S609" s="181">
        <f>+U609</f>
        <v>8</v>
      </c>
      <c r="T609" s="426" t="s">
        <v>1226</v>
      </c>
      <c r="U609" s="222">
        <v>8</v>
      </c>
      <c r="V609" s="223">
        <v>0</v>
      </c>
      <c r="W609" s="437">
        <v>7</v>
      </c>
      <c r="X609" s="438">
        <v>0</v>
      </c>
      <c r="Y609" s="223">
        <v>9</v>
      </c>
      <c r="Z609" s="223">
        <v>0</v>
      </c>
      <c r="AA609" s="678">
        <f>+AC609</f>
        <v>8</v>
      </c>
      <c r="AB609" s="490" t="s">
        <v>1226</v>
      </c>
      <c r="AC609" s="274">
        <v>8</v>
      </c>
      <c r="AD609" s="279">
        <v>0</v>
      </c>
      <c r="AE609" s="274">
        <v>8</v>
      </c>
      <c r="AF609" s="279">
        <v>0</v>
      </c>
      <c r="AG609" s="274">
        <v>6</v>
      </c>
      <c r="AH609" s="274"/>
      <c r="AI609" s="678">
        <f>+AG609</f>
        <v>6</v>
      </c>
      <c r="AJ609" s="490" t="s">
        <v>1226</v>
      </c>
      <c r="AK609" s="302"/>
      <c r="AL609" s="437">
        <v>3</v>
      </c>
      <c r="AM609" s="438">
        <v>0</v>
      </c>
      <c r="AN609" s="164">
        <f>+AL609</f>
        <v>3</v>
      </c>
      <c r="AO609" s="164" t="s">
        <v>1226</v>
      </c>
      <c r="AP609" s="683">
        <f>+AN609</f>
        <v>3</v>
      </c>
      <c r="AQ609" s="468" t="s">
        <v>1226</v>
      </c>
      <c r="AR609" s="683">
        <f>+AP609</f>
        <v>3</v>
      </c>
      <c r="AS609" s="239" t="s">
        <v>1226</v>
      </c>
      <c r="AT609" s="226">
        <v>5</v>
      </c>
      <c r="AU609" s="227">
        <v>0</v>
      </c>
      <c r="AV609" s="226">
        <v>4</v>
      </c>
      <c r="AW609" s="227">
        <v>0</v>
      </c>
      <c r="AX609" s="392">
        <f>+AZ609</f>
        <v>4</v>
      </c>
      <c r="AY609" s="166" t="s">
        <v>1226</v>
      </c>
      <c r="AZ609" s="392">
        <f>+AV609</f>
        <v>4</v>
      </c>
      <c r="BA609" s="166" t="s">
        <v>1226</v>
      </c>
      <c r="BB609" s="341">
        <v>7</v>
      </c>
      <c r="BC609" s="227">
        <v>0</v>
      </c>
      <c r="BD609" s="392">
        <f t="shared" si="284"/>
        <v>7</v>
      </c>
      <c r="BE609" s="166" t="s">
        <v>1226</v>
      </c>
      <c r="BF609" s="226">
        <v>7</v>
      </c>
      <c r="BG609" s="226">
        <v>0</v>
      </c>
      <c r="BH609" s="392">
        <f>+BF609</f>
        <v>7</v>
      </c>
      <c r="BI609" s="166" t="s">
        <v>1226</v>
      </c>
      <c r="BJ609" s="236">
        <f>+BH609</f>
        <v>7</v>
      </c>
      <c r="BK609" s="249" t="s">
        <v>1226</v>
      </c>
      <c r="BL609" s="392">
        <f>+BJ609</f>
        <v>7</v>
      </c>
      <c r="BM609" s="166" t="s">
        <v>1226</v>
      </c>
      <c r="BN609" s="392">
        <f>+BL609</f>
        <v>7</v>
      </c>
      <c r="BO609" s="166" t="s">
        <v>1226</v>
      </c>
      <c r="BP609" s="164"/>
      <c r="BQ609" s="166"/>
      <c r="BR609" s="164"/>
      <c r="BS609" s="166"/>
      <c r="BT609" s="262"/>
      <c r="BU609" s="245"/>
      <c r="BV609" s="246"/>
      <c r="BW609" s="245"/>
      <c r="BX609" s="245"/>
      <c r="BY609" s="245"/>
      <c r="BZ609" s="246"/>
      <c r="CA609" s="245"/>
      <c r="CB609" s="246"/>
      <c r="CC609" s="245"/>
      <c r="CD609" s="246"/>
      <c r="CE609" s="245"/>
      <c r="CF609" s="246"/>
      <c r="CG609" s="245"/>
      <c r="CH609" s="246"/>
      <c r="CI609" s="247" t="s">
        <v>153</v>
      </c>
      <c r="CJ609" s="234" t="s">
        <v>481</v>
      </c>
      <c r="CM609" s="237">
        <f>MAX(I609:AJ609)</f>
        <v>10</v>
      </c>
    </row>
    <row r="610" spans="1:91" ht="16.5">
      <c r="A610" t="s">
        <v>2540</v>
      </c>
      <c r="B610" s="729">
        <v>10270</v>
      </c>
      <c r="D610" s="219" t="s">
        <v>37</v>
      </c>
      <c r="E610" s="213" t="s">
        <v>819</v>
      </c>
      <c r="G610" s="219" t="s">
        <v>37</v>
      </c>
      <c r="H610" s="390" t="s">
        <v>2076</v>
      </c>
      <c r="I610" s="252">
        <f>+K610</f>
        <v>5</v>
      </c>
      <c r="J610" s="251" t="s">
        <v>1226</v>
      </c>
      <c r="K610" s="278">
        <v>5</v>
      </c>
      <c r="L610" s="279">
        <v>0</v>
      </c>
      <c r="M610" s="181">
        <f t="shared" si="286"/>
        <v>8</v>
      </c>
      <c r="N610" s="426" t="s">
        <v>1226</v>
      </c>
      <c r="O610" s="181">
        <f t="shared" si="287"/>
        <v>8</v>
      </c>
      <c r="P610" s="426" t="s">
        <v>1226</v>
      </c>
      <c r="Q610" s="278">
        <v>8</v>
      </c>
      <c r="R610" s="279">
        <v>0</v>
      </c>
      <c r="S610" s="181">
        <f>+Q610</f>
        <v>8</v>
      </c>
      <c r="T610" s="426" t="s">
        <v>1226</v>
      </c>
      <c r="U610" s="222">
        <v>2</v>
      </c>
      <c r="V610" s="223">
        <v>0</v>
      </c>
      <c r="W610" s="437">
        <v>3</v>
      </c>
      <c r="X610" s="438">
        <v>0</v>
      </c>
      <c r="Y610" s="223">
        <v>3</v>
      </c>
      <c r="Z610" s="223">
        <v>0</v>
      </c>
      <c r="AA610" s="678">
        <f>+AC610</f>
        <v>3</v>
      </c>
      <c r="AB610" s="490" t="s">
        <v>1226</v>
      </c>
      <c r="AC610" s="274">
        <v>3</v>
      </c>
      <c r="AD610" s="279">
        <v>0</v>
      </c>
      <c r="AE610" s="185">
        <f>+AC610</f>
        <v>3</v>
      </c>
      <c r="AF610" s="426" t="s">
        <v>1226</v>
      </c>
      <c r="AG610" s="274">
        <v>1</v>
      </c>
      <c r="AH610" s="274">
        <v>0</v>
      </c>
      <c r="AI610" s="678">
        <v>1</v>
      </c>
      <c r="AJ610" s="490" t="s">
        <v>1226</v>
      </c>
      <c r="AK610" s="302"/>
      <c r="AL610" s="437">
        <v>1</v>
      </c>
      <c r="AM610" s="438">
        <v>0</v>
      </c>
      <c r="AN610" s="164">
        <f>+AL610</f>
        <v>1</v>
      </c>
      <c r="AO610" s="164" t="s">
        <v>1226</v>
      </c>
      <c r="AP610" s="683">
        <f>+AN610</f>
        <v>1</v>
      </c>
      <c r="AQ610" s="468" t="s">
        <v>1226</v>
      </c>
      <c r="AR610" s="683">
        <f>+AP610</f>
        <v>1</v>
      </c>
      <c r="AS610" s="239" t="s">
        <v>1226</v>
      </c>
      <c r="AT610" s="226">
        <v>1</v>
      </c>
      <c r="AU610" s="227">
        <v>0</v>
      </c>
      <c r="AV610" s="226">
        <v>1</v>
      </c>
      <c r="AW610" s="227">
        <v>0</v>
      </c>
      <c r="AX610" s="341">
        <v>1</v>
      </c>
      <c r="AY610" s="227">
        <v>0</v>
      </c>
      <c r="AZ610" s="392">
        <f>+AV610</f>
        <v>1</v>
      </c>
      <c r="BA610" s="166" t="s">
        <v>1226</v>
      </c>
      <c r="BB610" s="341">
        <v>1</v>
      </c>
      <c r="BC610" s="227">
        <v>0</v>
      </c>
      <c r="BD610" s="392">
        <f t="shared" si="284"/>
        <v>1</v>
      </c>
      <c r="BE610" s="166" t="s">
        <v>1226</v>
      </c>
      <c r="BF610" s="226">
        <v>2</v>
      </c>
      <c r="BG610" s="226">
        <v>0</v>
      </c>
      <c r="BH610" s="392">
        <f>+BF610</f>
        <v>2</v>
      </c>
      <c r="BI610" s="166" t="s">
        <v>1226</v>
      </c>
      <c r="BJ610" s="226">
        <v>1</v>
      </c>
      <c r="BK610" s="227">
        <v>0</v>
      </c>
      <c r="BL610" s="392">
        <f>+BJ610</f>
        <v>1</v>
      </c>
      <c r="BM610" s="166" t="s">
        <v>1226</v>
      </c>
      <c r="BN610" s="392">
        <f>+BL610</f>
        <v>1</v>
      </c>
      <c r="BO610" s="166" t="s">
        <v>1226</v>
      </c>
      <c r="BP610" s="164"/>
      <c r="BQ610" s="166"/>
      <c r="BR610" s="164"/>
      <c r="BS610" s="166"/>
      <c r="BT610" s="262"/>
      <c r="BU610" s="245"/>
      <c r="BV610" s="246"/>
      <c r="BW610" s="245"/>
      <c r="BX610" s="245"/>
      <c r="BY610" s="245"/>
      <c r="BZ610" s="246"/>
      <c r="CA610" s="245"/>
      <c r="CB610" s="246"/>
      <c r="CC610" s="245"/>
      <c r="CD610" s="246"/>
      <c r="CE610" s="245"/>
      <c r="CF610" s="246"/>
      <c r="CG610" s="245"/>
      <c r="CH610" s="246"/>
      <c r="CI610" s="247" t="s">
        <v>153</v>
      </c>
      <c r="CJ610" s="234" t="s">
        <v>479</v>
      </c>
      <c r="CM610" s="237">
        <f>MAX(I610:AJ610)</f>
        <v>8</v>
      </c>
    </row>
    <row r="611" spans="1:91" ht="16.5">
      <c r="A611" t="s">
        <v>2540</v>
      </c>
      <c r="B611" s="213">
        <v>10273</v>
      </c>
      <c r="D611" s="219" t="s">
        <v>37</v>
      </c>
      <c r="E611" s="213" t="s">
        <v>819</v>
      </c>
      <c r="G611" s="219" t="s">
        <v>37</v>
      </c>
      <c r="H611" s="390" t="s">
        <v>2077</v>
      </c>
      <c r="I611" s="185">
        <f>+K611</f>
        <v>3</v>
      </c>
      <c r="J611" s="185">
        <f>+L611</f>
        <v>5</v>
      </c>
      <c r="K611" s="278">
        <v>3</v>
      </c>
      <c r="L611" s="279">
        <v>5</v>
      </c>
      <c r="M611" s="181">
        <f t="shared" si="286"/>
        <v>4</v>
      </c>
      <c r="N611" s="426">
        <f>+P611</f>
        <v>8</v>
      </c>
      <c r="O611" s="181">
        <f t="shared" si="287"/>
        <v>4</v>
      </c>
      <c r="P611" s="426">
        <f>+R611</f>
        <v>8</v>
      </c>
      <c r="Q611" s="278">
        <v>4</v>
      </c>
      <c r="R611" s="279">
        <v>8</v>
      </c>
      <c r="S611" s="181">
        <f>+Q611</f>
        <v>4</v>
      </c>
      <c r="T611" s="426">
        <f>+R611</f>
        <v>8</v>
      </c>
      <c r="U611" s="222">
        <v>1</v>
      </c>
      <c r="V611" s="223">
        <v>3</v>
      </c>
      <c r="W611" s="437">
        <v>1</v>
      </c>
      <c r="X611" s="438">
        <v>7</v>
      </c>
      <c r="Y611" s="223">
        <v>2</v>
      </c>
      <c r="Z611" s="223">
        <v>2</v>
      </c>
      <c r="AA611" s="678">
        <v>3</v>
      </c>
      <c r="AB611" s="490">
        <v>6</v>
      </c>
      <c r="AC611" s="274">
        <v>2</v>
      </c>
      <c r="AD611" s="279">
        <v>6</v>
      </c>
      <c r="AE611" s="181">
        <f>+AC611</f>
        <v>2</v>
      </c>
      <c r="AF611" s="426">
        <f>+AD611</f>
        <v>6</v>
      </c>
      <c r="AG611" s="278">
        <v>1</v>
      </c>
      <c r="AH611" s="274">
        <v>0</v>
      </c>
      <c r="AI611" s="678">
        <f>+AG611</f>
        <v>1</v>
      </c>
      <c r="AJ611" s="490" t="s">
        <v>1226</v>
      </c>
      <c r="AK611" s="302"/>
      <c r="AL611" s="437">
        <v>0</v>
      </c>
      <c r="AM611" s="438">
        <v>0</v>
      </c>
      <c r="AN611" s="164">
        <f>+AL611</f>
        <v>0</v>
      </c>
      <c r="AO611" s="164" t="s">
        <v>1226</v>
      </c>
      <c r="AP611" s="683">
        <f>+AN611</f>
        <v>0</v>
      </c>
      <c r="AQ611" s="468" t="s">
        <v>1226</v>
      </c>
      <c r="AR611" s="683">
        <f>+AP611</f>
        <v>0</v>
      </c>
      <c r="AS611" s="239" t="s">
        <v>1226</v>
      </c>
      <c r="AT611" s="226">
        <v>1</v>
      </c>
      <c r="AU611" s="227">
        <v>0</v>
      </c>
      <c r="AV611" s="226">
        <v>1</v>
      </c>
      <c r="AW611" s="227">
        <v>0</v>
      </c>
      <c r="AX611" s="392">
        <f>+AZ611</f>
        <v>1</v>
      </c>
      <c r="AY611" s="166" t="s">
        <v>1226</v>
      </c>
      <c r="AZ611" s="392">
        <f>+AV611</f>
        <v>1</v>
      </c>
      <c r="BA611" s="166" t="s">
        <v>1226</v>
      </c>
      <c r="BB611" s="341">
        <v>0</v>
      </c>
      <c r="BC611" s="227">
        <v>0</v>
      </c>
      <c r="BD611" s="392">
        <f t="shared" si="284"/>
        <v>0</v>
      </c>
      <c r="BE611" s="166" t="s">
        <v>1226</v>
      </c>
      <c r="BF611" s="226">
        <v>1</v>
      </c>
      <c r="BG611" s="226">
        <v>0</v>
      </c>
      <c r="BH611" s="392">
        <f>+BF611</f>
        <v>1</v>
      </c>
      <c r="BI611" s="166" t="s">
        <v>1226</v>
      </c>
      <c r="BJ611" s="236">
        <v>0</v>
      </c>
      <c r="BK611" s="239" t="s">
        <v>1226</v>
      </c>
      <c r="BL611" s="392">
        <v>0</v>
      </c>
      <c r="BM611" s="166" t="s">
        <v>1226</v>
      </c>
      <c r="BN611" s="392">
        <v>0</v>
      </c>
      <c r="BO611" s="166" t="s">
        <v>1226</v>
      </c>
      <c r="BP611" s="164"/>
      <c r="BQ611" s="166"/>
      <c r="BR611" s="164"/>
      <c r="BS611" s="166"/>
      <c r="BT611" s="262"/>
      <c r="BU611" s="245"/>
      <c r="BV611" s="246"/>
      <c r="BW611" s="245"/>
      <c r="BX611" s="245"/>
      <c r="BY611" s="245"/>
      <c r="BZ611" s="246"/>
      <c r="CA611" s="245"/>
      <c r="CB611" s="246"/>
      <c r="CC611" s="245"/>
      <c r="CD611" s="246"/>
      <c r="CE611" s="245"/>
      <c r="CF611" s="246"/>
      <c r="CG611" s="245"/>
      <c r="CH611" s="246"/>
      <c r="CI611" s="247" t="s">
        <v>153</v>
      </c>
      <c r="CJ611" s="235" t="s">
        <v>482</v>
      </c>
      <c r="CK611" s="235"/>
      <c r="CM611" s="237">
        <f>MAX(I611:AJ611)</f>
        <v>8</v>
      </c>
    </row>
    <row r="612" spans="1:91" ht="16.5">
      <c r="A612" t="s">
        <v>2540</v>
      </c>
      <c r="B612" s="51">
        <v>10277</v>
      </c>
      <c r="C612" s="34"/>
      <c r="D612" s="219" t="s">
        <v>37</v>
      </c>
      <c r="E612" s="213" t="s">
        <v>819</v>
      </c>
      <c r="G612" s="219" t="s">
        <v>37</v>
      </c>
      <c r="H612" s="390" t="s">
        <v>2299</v>
      </c>
      <c r="I612" s="185">
        <f>+K612</f>
        <v>2</v>
      </c>
      <c r="J612" s="185">
        <f>+L612</f>
        <v>2</v>
      </c>
      <c r="K612" s="181">
        <f>+M612</f>
        <v>2</v>
      </c>
      <c r="L612" s="185">
        <f>+N612</f>
        <v>2</v>
      </c>
      <c r="M612" s="181">
        <f t="shared" si="286"/>
        <v>2</v>
      </c>
      <c r="N612" s="426">
        <f>+P612</f>
        <v>2</v>
      </c>
      <c r="O612" s="181">
        <f t="shared" si="287"/>
        <v>2</v>
      </c>
      <c r="P612" s="426">
        <f>+R612</f>
        <v>2</v>
      </c>
      <c r="Q612" s="278">
        <v>2</v>
      </c>
      <c r="R612" s="279">
        <v>2</v>
      </c>
      <c r="S612" s="222">
        <v>2</v>
      </c>
      <c r="T612" s="224">
        <v>3</v>
      </c>
      <c r="U612" s="223">
        <v>2</v>
      </c>
      <c r="V612" s="223">
        <v>3</v>
      </c>
      <c r="W612" s="439">
        <v>2</v>
      </c>
      <c r="X612" s="440">
        <v>3</v>
      </c>
      <c r="Y612" s="223">
        <v>1</v>
      </c>
      <c r="Z612" s="223">
        <v>2</v>
      </c>
      <c r="AA612" s="678">
        <v>3</v>
      </c>
      <c r="AB612" s="490">
        <v>6</v>
      </c>
      <c r="AC612" s="274">
        <v>0</v>
      </c>
      <c r="AD612" s="279">
        <v>1</v>
      </c>
      <c r="AE612" s="185" t="s">
        <v>1226</v>
      </c>
      <c r="AF612" s="426">
        <f>+AD612</f>
        <v>1</v>
      </c>
      <c r="AG612" s="274">
        <v>0</v>
      </c>
      <c r="AH612" s="274">
        <v>1</v>
      </c>
      <c r="AI612" s="678" t="s">
        <v>1226</v>
      </c>
      <c r="AJ612" s="490">
        <f>+AH612</f>
        <v>1</v>
      </c>
      <c r="AK612" s="302"/>
      <c r="AL612" s="437">
        <v>0</v>
      </c>
      <c r="AM612" s="438">
        <v>0</v>
      </c>
      <c r="AN612" s="164">
        <f>+AL612</f>
        <v>0</v>
      </c>
      <c r="AO612" s="164" t="s">
        <v>1226</v>
      </c>
      <c r="AP612" s="683">
        <f>+AN612</f>
        <v>0</v>
      </c>
      <c r="AQ612" s="468" t="s">
        <v>1226</v>
      </c>
      <c r="AR612" s="683">
        <f>+AP612</f>
        <v>0</v>
      </c>
      <c r="AS612" s="239" t="s">
        <v>1226</v>
      </c>
      <c r="AT612" s="236">
        <f>+AV612</f>
        <v>0</v>
      </c>
      <c r="AU612" s="227">
        <v>0</v>
      </c>
      <c r="AV612" s="226">
        <v>0</v>
      </c>
      <c r="AW612" s="227">
        <v>0</v>
      </c>
      <c r="AX612" s="392">
        <f>+AV612</f>
        <v>0</v>
      </c>
      <c r="AY612" s="166" t="s">
        <v>1226</v>
      </c>
      <c r="AZ612" s="392">
        <f>+AX612</f>
        <v>0</v>
      </c>
      <c r="BA612" s="166" t="s">
        <v>1226</v>
      </c>
      <c r="BB612" s="341">
        <v>0</v>
      </c>
      <c r="BC612" s="227">
        <v>0</v>
      </c>
      <c r="BD612" s="392">
        <f t="shared" si="284"/>
        <v>0</v>
      </c>
      <c r="BE612" s="166" t="s">
        <v>1226</v>
      </c>
      <c r="BF612" s="226">
        <v>0</v>
      </c>
      <c r="BG612" s="226">
        <v>0</v>
      </c>
      <c r="BH612" s="392">
        <f>+BF612</f>
        <v>0</v>
      </c>
      <c r="BI612" s="166" t="s">
        <v>1226</v>
      </c>
      <c r="BJ612" s="236">
        <v>0</v>
      </c>
      <c r="BK612" s="239" t="s">
        <v>1226</v>
      </c>
      <c r="BL612" s="392">
        <v>0</v>
      </c>
      <c r="BM612" s="166" t="s">
        <v>1226</v>
      </c>
      <c r="BN612" s="392">
        <v>0</v>
      </c>
      <c r="BO612" s="166" t="s">
        <v>1226</v>
      </c>
      <c r="BP612" s="164"/>
      <c r="BQ612" s="166"/>
      <c r="BR612" s="164"/>
      <c r="BS612" s="166"/>
      <c r="BT612" s="262"/>
      <c r="BU612" s="245"/>
      <c r="BV612" s="246"/>
      <c r="BW612" s="245"/>
      <c r="BX612" s="245"/>
      <c r="BY612" s="245"/>
      <c r="BZ612" s="246"/>
      <c r="CA612" s="245"/>
      <c r="CB612" s="246"/>
      <c r="CC612" s="245"/>
      <c r="CD612" s="246"/>
      <c r="CE612" s="245"/>
      <c r="CF612" s="246"/>
      <c r="CG612" s="245"/>
      <c r="CH612" s="246"/>
      <c r="CI612" s="103" t="s">
        <v>2594</v>
      </c>
      <c r="CJ612" s="235"/>
      <c r="CK612" s="235"/>
      <c r="CM612" s="237"/>
    </row>
    <row r="613" spans="1:91" ht="16.5">
      <c r="A613" t="s">
        <v>2540</v>
      </c>
      <c r="B613" s="61" t="s">
        <v>1610</v>
      </c>
      <c r="D613" s="219" t="s">
        <v>37</v>
      </c>
      <c r="E613" s="213" t="s">
        <v>819</v>
      </c>
      <c r="G613" s="219" t="s">
        <v>37</v>
      </c>
      <c r="H613" s="390" t="s">
        <v>2300</v>
      </c>
      <c r="I613" s="185">
        <f>+K613</f>
        <v>3</v>
      </c>
      <c r="J613" s="185" t="s">
        <v>1226</v>
      </c>
      <c r="K613" s="181">
        <f>+M613</f>
        <v>3</v>
      </c>
      <c r="L613" s="426" t="s">
        <v>1226</v>
      </c>
      <c r="M613" s="181">
        <f t="shared" si="286"/>
        <v>3</v>
      </c>
      <c r="N613" s="426" t="s">
        <v>1226</v>
      </c>
      <c r="O613" s="181">
        <f t="shared" si="287"/>
        <v>3</v>
      </c>
      <c r="P613" s="426" t="s">
        <v>1226</v>
      </c>
      <c r="Q613" s="278">
        <v>3</v>
      </c>
      <c r="R613" s="279">
        <v>0</v>
      </c>
      <c r="S613" s="181"/>
      <c r="T613" s="426"/>
      <c r="U613" s="222"/>
      <c r="V613" s="223"/>
      <c r="W613" s="437"/>
      <c r="X613" s="438"/>
      <c r="Y613" s="223"/>
      <c r="Z613" s="223"/>
      <c r="AA613" s="678"/>
      <c r="AB613" s="490"/>
      <c r="AC613" s="274"/>
      <c r="AD613" s="279"/>
      <c r="AE613" s="185"/>
      <c r="AF613" s="426"/>
      <c r="AG613" s="274"/>
      <c r="AH613" s="274"/>
      <c r="AI613" s="678"/>
      <c r="AJ613" s="490"/>
      <c r="AK613" s="302"/>
      <c r="AL613" s="437"/>
      <c r="AM613" s="438"/>
      <c r="AN613" s="164"/>
      <c r="AO613" s="164"/>
      <c r="AP613" s="683"/>
      <c r="AQ613" s="468"/>
      <c r="AR613" s="683"/>
      <c r="AS613" s="239"/>
      <c r="AT613" s="236"/>
      <c r="AU613" s="227"/>
      <c r="AV613" s="226"/>
      <c r="AW613" s="227"/>
      <c r="AX613" s="392"/>
      <c r="AY613" s="166"/>
      <c r="AZ613" s="392"/>
      <c r="BA613" s="166"/>
      <c r="BB613" s="341"/>
      <c r="BC613" s="227"/>
      <c r="BD613" s="392"/>
      <c r="BE613" s="166"/>
      <c r="BF613" s="226"/>
      <c r="BG613" s="226"/>
      <c r="BH613" s="392"/>
      <c r="BI613" s="166"/>
      <c r="BJ613" s="236"/>
      <c r="BK613" s="239"/>
      <c r="BL613" s="392"/>
      <c r="BM613" s="166"/>
      <c r="BN613" s="392"/>
      <c r="BO613" s="166"/>
      <c r="BP613" s="164"/>
      <c r="BQ613" s="166"/>
      <c r="BR613" s="164"/>
      <c r="BS613" s="166"/>
      <c r="BT613" s="262"/>
      <c r="BU613" s="245"/>
      <c r="BV613" s="246"/>
      <c r="BW613" s="245"/>
      <c r="BX613" s="245"/>
      <c r="BY613" s="245"/>
      <c r="BZ613" s="246"/>
      <c r="CA613" s="245"/>
      <c r="CB613" s="246"/>
      <c r="CC613" s="245"/>
      <c r="CD613" s="246"/>
      <c r="CE613" s="245"/>
      <c r="CF613" s="246"/>
      <c r="CG613" s="245"/>
      <c r="CH613" s="246"/>
      <c r="CI613" s="16" t="s">
        <v>361</v>
      </c>
      <c r="CJ613" s="235"/>
      <c r="CK613" s="235"/>
      <c r="CM613" s="237"/>
    </row>
    <row r="614" spans="1:91" ht="16.5">
      <c r="A614" t="s">
        <v>2540</v>
      </c>
      <c r="B614" s="213">
        <v>0</v>
      </c>
      <c r="D614" s="219" t="s">
        <v>37</v>
      </c>
      <c r="E614" s="213" t="s">
        <v>819</v>
      </c>
      <c r="G614" s="219" t="s">
        <v>37</v>
      </c>
      <c r="H614" s="390" t="s">
        <v>2078</v>
      </c>
      <c r="I614" s="252">
        <v>0</v>
      </c>
      <c r="J614" s="251" t="s">
        <v>1226</v>
      </c>
      <c r="K614" s="278">
        <v>0</v>
      </c>
      <c r="L614" s="274">
        <v>0</v>
      </c>
      <c r="M614" s="181">
        <f t="shared" si="286"/>
        <v>1</v>
      </c>
      <c r="N614" s="426">
        <f>+P614</f>
        <v>6</v>
      </c>
      <c r="O614" s="181">
        <f t="shared" si="287"/>
        <v>1</v>
      </c>
      <c r="P614" s="426">
        <f>+R614</f>
        <v>6</v>
      </c>
      <c r="Q614" s="278">
        <v>1</v>
      </c>
      <c r="R614" s="279">
        <v>6</v>
      </c>
      <c r="S614" s="181">
        <f>+U614</f>
        <v>1</v>
      </c>
      <c r="T614" s="426">
        <f>+V614</f>
        <v>6</v>
      </c>
      <c r="U614" s="272">
        <v>1</v>
      </c>
      <c r="V614" s="304">
        <v>6</v>
      </c>
      <c r="W614" s="447">
        <v>1</v>
      </c>
      <c r="X614" s="448">
        <v>6</v>
      </c>
      <c r="Y614" s="304">
        <v>2</v>
      </c>
      <c r="Z614" s="304">
        <v>6</v>
      </c>
      <c r="AA614" s="678">
        <f>+Y614</f>
        <v>2</v>
      </c>
      <c r="AB614" s="490">
        <f>+Z614</f>
        <v>6</v>
      </c>
      <c r="AC614" s="274">
        <v>0</v>
      </c>
      <c r="AD614" s="279">
        <v>3</v>
      </c>
      <c r="AE614" s="185">
        <f>+AG614</f>
        <v>1</v>
      </c>
      <c r="AF614" s="426">
        <f>+AH614</f>
        <v>3</v>
      </c>
      <c r="AG614" s="274">
        <v>1</v>
      </c>
      <c r="AH614" s="274">
        <v>3</v>
      </c>
      <c r="AI614" s="678">
        <f>+AG614</f>
        <v>1</v>
      </c>
      <c r="AJ614" s="490">
        <f>+AH614</f>
        <v>3</v>
      </c>
      <c r="AK614" s="302"/>
      <c r="AL614" s="437">
        <v>0</v>
      </c>
      <c r="AM614" s="438">
        <v>2</v>
      </c>
      <c r="AN614" s="164">
        <f>+AL614</f>
        <v>0</v>
      </c>
      <c r="AO614" s="164" t="s">
        <v>1226</v>
      </c>
      <c r="AP614" s="683">
        <f>+AN614</f>
        <v>0</v>
      </c>
      <c r="AQ614" s="468" t="s">
        <v>1226</v>
      </c>
      <c r="AR614" s="683">
        <f>+AP614</f>
        <v>0</v>
      </c>
      <c r="AS614" s="239" t="s">
        <v>1226</v>
      </c>
      <c r="AT614" s="226">
        <v>0</v>
      </c>
      <c r="AU614" s="227">
        <v>0</v>
      </c>
      <c r="AV614" s="226">
        <v>0</v>
      </c>
      <c r="AW614" s="227">
        <v>0</v>
      </c>
      <c r="AX614" s="341">
        <v>0</v>
      </c>
      <c r="AY614" s="227">
        <v>0</v>
      </c>
      <c r="AZ614" s="392">
        <f>+AV614</f>
        <v>0</v>
      </c>
      <c r="BA614" s="166" t="s">
        <v>1226</v>
      </c>
      <c r="BB614" s="341">
        <v>0</v>
      </c>
      <c r="BC614" s="227">
        <v>0</v>
      </c>
      <c r="BD614" s="392">
        <f>+BB614</f>
        <v>0</v>
      </c>
      <c r="BE614" s="166" t="s">
        <v>1226</v>
      </c>
      <c r="BF614" s="226">
        <v>0</v>
      </c>
      <c r="BG614" s="226">
        <v>0</v>
      </c>
      <c r="BH614" s="392">
        <v>0</v>
      </c>
      <c r="BI614" s="166" t="s">
        <v>1226</v>
      </c>
      <c r="BJ614" s="236">
        <v>0</v>
      </c>
      <c r="BK614" s="239" t="s">
        <v>1226</v>
      </c>
      <c r="BL614" s="392">
        <v>0</v>
      </c>
      <c r="BM614" s="166" t="s">
        <v>1226</v>
      </c>
      <c r="BN614" s="392">
        <v>0</v>
      </c>
      <c r="BO614" s="166" t="s">
        <v>1226</v>
      </c>
      <c r="BP614" s="164"/>
      <c r="BQ614" s="166"/>
      <c r="BR614" s="164"/>
      <c r="BS614" s="166"/>
      <c r="BT614" s="262"/>
      <c r="BU614" s="245"/>
      <c r="BV614" s="246"/>
      <c r="BW614" s="245"/>
      <c r="BX614" s="245"/>
      <c r="BY614" s="245"/>
      <c r="BZ614" s="246"/>
      <c r="CA614" s="245"/>
      <c r="CB614" s="246"/>
      <c r="CC614" s="245"/>
      <c r="CD614" s="246"/>
      <c r="CE614" s="245"/>
      <c r="CF614" s="246"/>
      <c r="CG614" s="245"/>
      <c r="CH614" s="246"/>
      <c r="CI614" s="233" t="s">
        <v>361</v>
      </c>
      <c r="CM614" s="237">
        <f>MAX(I614:AJ614)</f>
        <v>6</v>
      </c>
    </row>
    <row r="615" spans="1:91" ht="16.5">
      <c r="A615" t="s">
        <v>2540</v>
      </c>
      <c r="B615" s="213">
        <v>0</v>
      </c>
      <c r="D615" s="219" t="s">
        <v>37</v>
      </c>
      <c r="E615" s="213" t="s">
        <v>871</v>
      </c>
      <c r="G615" s="219" t="s">
        <v>37</v>
      </c>
      <c r="H615" s="390" t="s">
        <v>2315</v>
      </c>
      <c r="I615" s="252">
        <v>0</v>
      </c>
      <c r="J615" s="423" t="s">
        <v>1226</v>
      </c>
      <c r="K615" s="278">
        <v>2</v>
      </c>
      <c r="L615" s="279">
        <v>7</v>
      </c>
      <c r="M615" s="181">
        <f>+K615</f>
        <v>2</v>
      </c>
      <c r="N615" s="426">
        <f>+L615</f>
        <v>7</v>
      </c>
      <c r="O615" s="181">
        <f>+M615</f>
        <v>2</v>
      </c>
      <c r="P615" s="426">
        <f>+N615</f>
        <v>7</v>
      </c>
      <c r="Q615" s="278">
        <v>0</v>
      </c>
      <c r="R615" s="279">
        <v>0</v>
      </c>
      <c r="S615" s="181">
        <v>0</v>
      </c>
      <c r="T615" s="426" t="s">
        <v>1226</v>
      </c>
      <c r="U615" s="223">
        <v>0</v>
      </c>
      <c r="V615" s="223">
        <v>0</v>
      </c>
      <c r="W615" s="437">
        <v>2</v>
      </c>
      <c r="X615" s="438">
        <v>0</v>
      </c>
      <c r="Y615" s="223">
        <v>0</v>
      </c>
      <c r="Z615" s="223">
        <v>0</v>
      </c>
      <c r="AA615" s="678">
        <v>0</v>
      </c>
      <c r="AB615" s="490" t="s">
        <v>1226</v>
      </c>
      <c r="AC615" s="274">
        <v>0</v>
      </c>
      <c r="AD615" s="279">
        <v>0</v>
      </c>
      <c r="AE615" s="181">
        <v>0</v>
      </c>
      <c r="AF615" s="426" t="s">
        <v>1226</v>
      </c>
      <c r="AG615" s="278">
        <v>0</v>
      </c>
      <c r="AH615" s="274">
        <v>0</v>
      </c>
      <c r="AI615" s="678">
        <f>+AG615</f>
        <v>0</v>
      </c>
      <c r="AJ615" s="490" t="s">
        <v>1226</v>
      </c>
      <c r="AK615" s="302"/>
      <c r="AL615" s="437">
        <v>0</v>
      </c>
      <c r="AM615" s="438">
        <v>0</v>
      </c>
      <c r="AN615" s="164">
        <f>+AL615</f>
        <v>0</v>
      </c>
      <c r="AO615" s="164" t="s">
        <v>1226</v>
      </c>
      <c r="AP615" s="683">
        <f>+AN615</f>
        <v>0</v>
      </c>
      <c r="AQ615" s="468" t="s">
        <v>1226</v>
      </c>
      <c r="AR615" s="683">
        <f>+AP615</f>
        <v>0</v>
      </c>
      <c r="AS615" s="239" t="s">
        <v>1226</v>
      </c>
      <c r="AT615" s="226">
        <v>0</v>
      </c>
      <c r="AU615" s="227">
        <v>0</v>
      </c>
      <c r="AV615" s="226">
        <v>0</v>
      </c>
      <c r="AW615" s="227">
        <v>0</v>
      </c>
      <c r="AX615" s="341">
        <v>0</v>
      </c>
      <c r="AY615" s="227">
        <v>0</v>
      </c>
      <c r="AZ615" s="392">
        <f>+AV615</f>
        <v>0</v>
      </c>
      <c r="BA615" s="166" t="s">
        <v>1226</v>
      </c>
      <c r="BB615" s="341">
        <v>0</v>
      </c>
      <c r="BC615" s="227">
        <v>0</v>
      </c>
      <c r="BD615" s="392">
        <f>+BB615</f>
        <v>0</v>
      </c>
      <c r="BE615" s="166" t="s">
        <v>1226</v>
      </c>
      <c r="BF615" s="341">
        <v>0</v>
      </c>
      <c r="BG615" s="227">
        <v>0</v>
      </c>
      <c r="BH615" s="392">
        <v>0</v>
      </c>
      <c r="BI615" s="166" t="s">
        <v>1226</v>
      </c>
      <c r="BJ615" s="238">
        <v>0</v>
      </c>
      <c r="BK615" s="239" t="s">
        <v>1226</v>
      </c>
      <c r="BL615" s="392">
        <v>0</v>
      </c>
      <c r="BM615" s="166" t="s">
        <v>1226</v>
      </c>
      <c r="BN615" s="392">
        <v>0</v>
      </c>
      <c r="BO615" s="166" t="s">
        <v>1226</v>
      </c>
      <c r="BP615" s="164"/>
      <c r="BQ615" s="166"/>
      <c r="BR615" s="164"/>
      <c r="BS615" s="166"/>
      <c r="BT615" s="262"/>
      <c r="BU615" s="245"/>
      <c r="BV615" s="246"/>
      <c r="BW615" s="245"/>
      <c r="BX615" s="245"/>
      <c r="BY615" s="245"/>
      <c r="BZ615" s="246"/>
      <c r="CA615" s="245"/>
      <c r="CB615" s="246"/>
      <c r="CC615" s="245"/>
      <c r="CD615" s="246"/>
      <c r="CE615" s="245"/>
      <c r="CF615" s="246"/>
      <c r="CG615" s="245"/>
      <c r="CH615" s="246"/>
      <c r="CI615" s="233" t="s">
        <v>223</v>
      </c>
      <c r="CJ615" s="256" t="s">
        <v>597</v>
      </c>
      <c r="CM615" s="237">
        <f>MAX(I615:AJ615)</f>
        <v>7</v>
      </c>
    </row>
    <row r="616" spans="1:91" ht="16.5">
      <c r="A616" t="s">
        <v>2540</v>
      </c>
      <c r="B616" s="213">
        <v>10271</v>
      </c>
      <c r="D616" s="219" t="s">
        <v>37</v>
      </c>
      <c r="E616" s="213" t="s">
        <v>819</v>
      </c>
      <c r="G616" s="219" t="s">
        <v>37</v>
      </c>
      <c r="H616" s="390" t="s">
        <v>2079</v>
      </c>
      <c r="I616" s="185">
        <f>+K616</f>
        <v>6</v>
      </c>
      <c r="J616" s="426">
        <f>+L616</f>
        <v>8</v>
      </c>
      <c r="K616" s="278">
        <v>6</v>
      </c>
      <c r="L616" s="279">
        <v>8</v>
      </c>
      <c r="M616" s="181">
        <f>+O616</f>
        <v>6</v>
      </c>
      <c r="N616" s="426">
        <f>+P616</f>
        <v>11</v>
      </c>
      <c r="O616" s="181">
        <f>+Q616</f>
        <v>6</v>
      </c>
      <c r="P616" s="426">
        <f>+R616</f>
        <v>11</v>
      </c>
      <c r="Q616" s="278">
        <v>6</v>
      </c>
      <c r="R616" s="279">
        <v>11</v>
      </c>
      <c r="S616" s="181">
        <f>+Q616</f>
        <v>6</v>
      </c>
      <c r="T616" s="426">
        <f>+V616</f>
        <v>14</v>
      </c>
      <c r="U616" s="222">
        <v>6</v>
      </c>
      <c r="V616" s="223">
        <v>14</v>
      </c>
      <c r="W616" s="437">
        <v>12</v>
      </c>
      <c r="X616" s="438">
        <v>16</v>
      </c>
      <c r="Y616" s="223">
        <v>11</v>
      </c>
      <c r="Z616" s="223">
        <v>10</v>
      </c>
      <c r="AA616" s="678">
        <f>+Y616</f>
        <v>11</v>
      </c>
      <c r="AB616" s="490">
        <f>+AD616</f>
        <v>13</v>
      </c>
      <c r="AC616" s="274">
        <v>11</v>
      </c>
      <c r="AD616" s="279">
        <v>13</v>
      </c>
      <c r="AE616" s="185">
        <f>+AC616</f>
        <v>11</v>
      </c>
      <c r="AF616" s="426">
        <f>+AD616</f>
        <v>13</v>
      </c>
      <c r="AG616" s="274">
        <v>5</v>
      </c>
      <c r="AH616" s="274">
        <v>11</v>
      </c>
      <c r="AI616" s="678">
        <f>+AL616</f>
        <v>28</v>
      </c>
      <c r="AJ616" s="490">
        <f>+AM616</f>
        <v>10</v>
      </c>
      <c r="AK616" s="302"/>
      <c r="AL616" s="447">
        <v>28</v>
      </c>
      <c r="AM616" s="438">
        <v>10</v>
      </c>
      <c r="AN616" s="185">
        <f t="shared" ref="AN616:AS616" si="288">+AP616</f>
        <v>22</v>
      </c>
      <c r="AO616" s="185">
        <f t="shared" si="288"/>
        <v>10</v>
      </c>
      <c r="AP616" s="678">
        <f t="shared" si="288"/>
        <v>22</v>
      </c>
      <c r="AQ616" s="490">
        <f t="shared" si="288"/>
        <v>10</v>
      </c>
      <c r="AR616" s="678">
        <f t="shared" si="288"/>
        <v>22</v>
      </c>
      <c r="AS616" s="431">
        <f t="shared" si="288"/>
        <v>10</v>
      </c>
      <c r="AT616" s="226">
        <v>22</v>
      </c>
      <c r="AU616" s="227">
        <v>10</v>
      </c>
      <c r="AV616" s="226">
        <v>14</v>
      </c>
      <c r="AW616" s="227">
        <v>10</v>
      </c>
      <c r="AX616" s="392">
        <f>+AV616</f>
        <v>14</v>
      </c>
      <c r="AY616" s="166">
        <f>+AW616</f>
        <v>10</v>
      </c>
      <c r="AZ616" s="392">
        <f>+AX616</f>
        <v>14</v>
      </c>
      <c r="BA616" s="166">
        <f>+AY616</f>
        <v>10</v>
      </c>
      <c r="BB616" s="799">
        <v>20</v>
      </c>
      <c r="BC616" s="227">
        <v>9</v>
      </c>
      <c r="BD616" s="392">
        <f>+BB616</f>
        <v>20</v>
      </c>
      <c r="BE616" s="166">
        <f>+BC616</f>
        <v>9</v>
      </c>
      <c r="BF616" s="153">
        <v>19</v>
      </c>
      <c r="BG616" s="226">
        <v>9</v>
      </c>
      <c r="BH616" s="392">
        <f>+BF616</f>
        <v>19</v>
      </c>
      <c r="BI616" s="166">
        <f>+BG616</f>
        <v>9</v>
      </c>
      <c r="BJ616" s="153">
        <v>22</v>
      </c>
      <c r="BK616" s="227">
        <v>12</v>
      </c>
      <c r="BL616" s="392">
        <f>+BJ616</f>
        <v>22</v>
      </c>
      <c r="BM616" s="166">
        <f>+BK616</f>
        <v>12</v>
      </c>
      <c r="BN616" s="392">
        <f>+BL616</f>
        <v>22</v>
      </c>
      <c r="BO616" s="166">
        <f>+BM616</f>
        <v>12</v>
      </c>
      <c r="BP616" s="164"/>
      <c r="BQ616" s="166"/>
      <c r="BR616" s="164"/>
      <c r="BS616" s="166"/>
      <c r="BT616" s="262"/>
      <c r="BU616" s="245"/>
      <c r="BV616" s="246"/>
      <c r="BW616" s="245"/>
      <c r="BX616" s="245"/>
      <c r="BY616" s="245"/>
      <c r="BZ616" s="246"/>
      <c r="CA616" s="245"/>
      <c r="CB616" s="246"/>
      <c r="CC616" s="245"/>
      <c r="CD616" s="246"/>
      <c r="CE616" s="245"/>
      <c r="CF616" s="246"/>
      <c r="CG616" s="245"/>
      <c r="CH616" s="246"/>
      <c r="CI616" s="233" t="s">
        <v>480</v>
      </c>
      <c r="CJ616" s="234" t="s">
        <v>479</v>
      </c>
      <c r="CM616" s="237">
        <f>MAX(I616:AJ616)</f>
        <v>28</v>
      </c>
    </row>
    <row r="617" spans="1:91" ht="16.5">
      <c r="A617" t="s">
        <v>2540</v>
      </c>
      <c r="B617" s="213">
        <v>10274</v>
      </c>
      <c r="D617" s="219" t="s">
        <v>37</v>
      </c>
      <c r="E617" s="213" t="s">
        <v>819</v>
      </c>
      <c r="G617" s="219" t="s">
        <v>37</v>
      </c>
      <c r="H617" s="390" t="s">
        <v>2080</v>
      </c>
      <c r="I617" s="185">
        <f t="shared" ref="I617:I624" si="289">+K617</f>
        <v>8</v>
      </c>
      <c r="J617" s="426" t="s">
        <v>1226</v>
      </c>
      <c r="K617" s="278">
        <v>8</v>
      </c>
      <c r="L617" s="279">
        <v>0</v>
      </c>
      <c r="M617" s="181">
        <f>+K617</f>
        <v>8</v>
      </c>
      <c r="N617" s="426" t="s">
        <v>1226</v>
      </c>
      <c r="O617" s="181">
        <f>+M617</f>
        <v>8</v>
      </c>
      <c r="P617" s="426" t="s">
        <v>1226</v>
      </c>
      <c r="Q617" s="278">
        <v>7</v>
      </c>
      <c r="R617" s="279">
        <v>0</v>
      </c>
      <c r="S617" s="181">
        <f>+U617</f>
        <v>10</v>
      </c>
      <c r="T617" s="426" t="s">
        <v>1226</v>
      </c>
      <c r="U617" s="222">
        <v>10</v>
      </c>
      <c r="V617" s="223">
        <v>0</v>
      </c>
      <c r="W617" s="437">
        <v>3</v>
      </c>
      <c r="X617" s="438">
        <v>0</v>
      </c>
      <c r="Y617" s="223">
        <v>0</v>
      </c>
      <c r="Z617" s="223">
        <v>0</v>
      </c>
      <c r="AA617" s="678">
        <f>+Y617</f>
        <v>0</v>
      </c>
      <c r="AB617" s="490" t="s">
        <v>1226</v>
      </c>
      <c r="AC617" s="274">
        <v>0</v>
      </c>
      <c r="AD617" s="279">
        <v>0</v>
      </c>
      <c r="AE617" s="185">
        <f>+AC617</f>
        <v>0</v>
      </c>
      <c r="AF617" s="426" t="s">
        <v>1226</v>
      </c>
      <c r="AG617" s="274">
        <v>0</v>
      </c>
      <c r="AH617" s="274">
        <v>0</v>
      </c>
      <c r="AI617" s="678">
        <f>+AG617</f>
        <v>0</v>
      </c>
      <c r="AJ617" s="490" t="s">
        <v>1226</v>
      </c>
      <c r="AK617" s="302"/>
      <c r="AL617" s="437">
        <v>0</v>
      </c>
      <c r="AM617" s="438">
        <v>0</v>
      </c>
      <c r="AN617" s="185">
        <f>+AL617</f>
        <v>0</v>
      </c>
      <c r="AO617" s="185" t="s">
        <v>1226</v>
      </c>
      <c r="AP617" s="678">
        <f>+AN617</f>
        <v>0</v>
      </c>
      <c r="AQ617" s="490" t="s">
        <v>1226</v>
      </c>
      <c r="AR617" s="678">
        <f>+AP617</f>
        <v>0</v>
      </c>
      <c r="AS617" s="423" t="str">
        <f>+AQ617</f>
        <v>nd</v>
      </c>
      <c r="AT617" s="226">
        <v>0</v>
      </c>
      <c r="AU617" s="227">
        <v>0</v>
      </c>
      <c r="AV617" s="226">
        <v>0</v>
      </c>
      <c r="AW617" s="227">
        <v>0</v>
      </c>
      <c r="AX617" s="341"/>
      <c r="AY617" s="227"/>
      <c r="AZ617" s="392">
        <f t="shared" ref="AZ617:AZ623" si="290">+BB617</f>
        <v>0</v>
      </c>
      <c r="BA617" s="166" t="s">
        <v>1226</v>
      </c>
      <c r="BB617" s="341">
        <v>0</v>
      </c>
      <c r="BC617" s="227">
        <v>0</v>
      </c>
      <c r="BD617" s="392">
        <f>+BB617</f>
        <v>0</v>
      </c>
      <c r="BE617" s="166" t="s">
        <v>1226</v>
      </c>
      <c r="BF617" s="226">
        <v>0</v>
      </c>
      <c r="BG617" s="226">
        <v>0</v>
      </c>
      <c r="BH617" s="392">
        <v>0</v>
      </c>
      <c r="BI617" s="166" t="s">
        <v>1226</v>
      </c>
      <c r="BJ617" s="236">
        <v>0</v>
      </c>
      <c r="BK617" s="239" t="s">
        <v>1226</v>
      </c>
      <c r="BL617" s="392">
        <v>0</v>
      </c>
      <c r="BM617" s="166" t="s">
        <v>1226</v>
      </c>
      <c r="BN617" s="392">
        <v>0</v>
      </c>
      <c r="BO617" s="166" t="s">
        <v>1226</v>
      </c>
      <c r="BP617" s="164"/>
      <c r="BQ617" s="166"/>
      <c r="BR617" s="164"/>
      <c r="BS617" s="166"/>
      <c r="BT617" s="262"/>
      <c r="BU617" s="245"/>
      <c r="BV617" s="246"/>
      <c r="BW617" s="245"/>
      <c r="BX617" s="245"/>
      <c r="BY617" s="245"/>
      <c r="BZ617" s="246"/>
      <c r="CA617" s="245"/>
      <c r="CB617" s="246"/>
      <c r="CC617" s="245"/>
      <c r="CD617" s="246"/>
      <c r="CE617" s="245"/>
      <c r="CF617" s="246"/>
      <c r="CG617" s="245"/>
      <c r="CH617" s="246"/>
      <c r="CI617" s="247" t="s">
        <v>153</v>
      </c>
      <c r="CJ617" s="234" t="s">
        <v>481</v>
      </c>
      <c r="CM617" s="237">
        <f>MAX(I617:AJ617)</f>
        <v>10</v>
      </c>
    </row>
    <row r="618" spans="1:91" ht="16.5">
      <c r="A618" t="s">
        <v>2540</v>
      </c>
      <c r="B618" s="213">
        <v>10276</v>
      </c>
      <c r="D618" s="219" t="s">
        <v>37</v>
      </c>
      <c r="E618" s="213" t="s">
        <v>819</v>
      </c>
      <c r="G618" s="219" t="s">
        <v>37</v>
      </c>
      <c r="H618" s="390" t="s">
        <v>2081</v>
      </c>
      <c r="I618" s="185">
        <f t="shared" si="289"/>
        <v>5</v>
      </c>
      <c r="J618" s="426" t="s">
        <v>1226</v>
      </c>
      <c r="K618" s="181">
        <f>+M618</f>
        <v>5</v>
      </c>
      <c r="L618" s="426" t="s">
        <v>1226</v>
      </c>
      <c r="M618" s="181">
        <f>+O618</f>
        <v>5</v>
      </c>
      <c r="N618" s="426" t="s">
        <v>1226</v>
      </c>
      <c r="O618" s="181">
        <f>+Q618</f>
        <v>5</v>
      </c>
      <c r="P618" s="426" t="s">
        <v>1226</v>
      </c>
      <c r="Q618" s="278">
        <v>5</v>
      </c>
      <c r="R618" s="279">
        <v>0</v>
      </c>
      <c r="S618" s="278">
        <v>4</v>
      </c>
      <c r="T618" s="279">
        <v>0</v>
      </c>
      <c r="U618" s="222">
        <v>4</v>
      </c>
      <c r="V618" s="223">
        <v>0</v>
      </c>
      <c r="W618" s="439">
        <v>5</v>
      </c>
      <c r="X618" s="440">
        <v>0</v>
      </c>
      <c r="Y618" s="223">
        <v>2</v>
      </c>
      <c r="Z618" s="223">
        <v>0</v>
      </c>
      <c r="AA618" s="678">
        <f>+AC618</f>
        <v>4</v>
      </c>
      <c r="AB618" s="490" t="s">
        <v>1226</v>
      </c>
      <c r="AC618" s="274">
        <v>4</v>
      </c>
      <c r="AD618" s="279">
        <v>0</v>
      </c>
      <c r="AE618" s="185">
        <f>+AG618</f>
        <v>2</v>
      </c>
      <c r="AF618" s="426">
        <f>+AH618</f>
        <v>2</v>
      </c>
      <c r="AG618" s="274">
        <v>2</v>
      </c>
      <c r="AH618" s="274">
        <v>2</v>
      </c>
      <c r="AI618" s="678">
        <f>+AG618</f>
        <v>2</v>
      </c>
      <c r="AJ618" s="490">
        <v>2</v>
      </c>
      <c r="AK618" s="302">
        <v>42224</v>
      </c>
      <c r="AL618" s="437">
        <v>1</v>
      </c>
      <c r="AM618" s="438">
        <v>2</v>
      </c>
      <c r="AN618" s="185">
        <f>+AP618</f>
        <v>2</v>
      </c>
      <c r="AO618" s="185" t="s">
        <v>1226</v>
      </c>
      <c r="AP618" s="678">
        <f>+AR618</f>
        <v>2</v>
      </c>
      <c r="AQ618" s="490" t="s">
        <v>1226</v>
      </c>
      <c r="AR618" s="678">
        <f>+AT618</f>
        <v>2</v>
      </c>
      <c r="AS618" s="423" t="s">
        <v>1226</v>
      </c>
      <c r="AT618" s="226">
        <v>2</v>
      </c>
      <c r="AU618" s="227">
        <v>0</v>
      </c>
      <c r="AV618" s="226">
        <v>2</v>
      </c>
      <c r="AW618" s="227">
        <v>0</v>
      </c>
      <c r="AX618" s="392">
        <f>+AZ618</f>
        <v>0</v>
      </c>
      <c r="AY618" s="166" t="s">
        <v>1226</v>
      </c>
      <c r="AZ618" s="392">
        <f t="shared" si="290"/>
        <v>0</v>
      </c>
      <c r="BA618" s="166" t="s">
        <v>1226</v>
      </c>
      <c r="BB618" s="341">
        <v>0</v>
      </c>
      <c r="BC618" s="227">
        <v>0</v>
      </c>
      <c r="BD618" s="392">
        <f>+BB618</f>
        <v>0</v>
      </c>
      <c r="BE618" s="166" t="s">
        <v>1226</v>
      </c>
      <c r="BF618" s="226">
        <v>0</v>
      </c>
      <c r="BG618" s="226">
        <v>0</v>
      </c>
      <c r="BH618" s="392">
        <v>0</v>
      </c>
      <c r="BI618" s="166" t="s">
        <v>1226</v>
      </c>
      <c r="BJ618" s="236">
        <v>0</v>
      </c>
      <c r="BK618" s="239" t="s">
        <v>1226</v>
      </c>
      <c r="BL618" s="392">
        <v>0</v>
      </c>
      <c r="BM618" s="166" t="s">
        <v>1226</v>
      </c>
      <c r="BN618" s="392">
        <v>0</v>
      </c>
      <c r="BO618" s="166" t="s">
        <v>1226</v>
      </c>
      <c r="BP618" s="164"/>
      <c r="BQ618" s="166"/>
      <c r="BR618" s="164"/>
      <c r="BS618" s="166"/>
      <c r="BT618" s="262"/>
      <c r="BU618" s="245"/>
      <c r="BV618" s="246"/>
      <c r="BW618" s="245"/>
      <c r="BX618" s="245"/>
      <c r="BY618" s="245"/>
      <c r="BZ618" s="246"/>
      <c r="CA618" s="245"/>
      <c r="CB618" s="246"/>
      <c r="CC618" s="245"/>
      <c r="CD618" s="246"/>
      <c r="CE618" s="245"/>
      <c r="CF618" s="246"/>
      <c r="CG618" s="245"/>
      <c r="CH618" s="246"/>
      <c r="CI618" s="247" t="s">
        <v>153</v>
      </c>
      <c r="CJ618" s="234" t="s">
        <v>483</v>
      </c>
      <c r="CM618" s="237">
        <f>MAX(I618:AJ618)</f>
        <v>5</v>
      </c>
    </row>
    <row r="619" spans="1:91" ht="16.5">
      <c r="A619" t="s">
        <v>2540</v>
      </c>
      <c r="B619" s="61" t="s">
        <v>1610</v>
      </c>
      <c r="D619" s="219" t="s">
        <v>37</v>
      </c>
      <c r="E619" t="s">
        <v>819</v>
      </c>
      <c r="F619"/>
      <c r="G619" s="219" t="s">
        <v>37</v>
      </c>
      <c r="H619" s="390" t="s">
        <v>2303</v>
      </c>
      <c r="I619" s="185">
        <f t="shared" si="289"/>
        <v>1</v>
      </c>
      <c r="J619" s="426" t="s">
        <v>1226</v>
      </c>
      <c r="K619" s="181">
        <f>+M619</f>
        <v>1</v>
      </c>
      <c r="L619" s="426" t="s">
        <v>1226</v>
      </c>
      <c r="M619" s="181">
        <f>+O619</f>
        <v>1</v>
      </c>
      <c r="N619" s="426" t="s">
        <v>1226</v>
      </c>
      <c r="O619" s="181">
        <f>+Q619</f>
        <v>1</v>
      </c>
      <c r="P619" s="426" t="s">
        <v>1226</v>
      </c>
      <c r="Q619" s="278">
        <v>1</v>
      </c>
      <c r="R619" s="279">
        <v>0</v>
      </c>
      <c r="S619" s="181">
        <f>+U619</f>
        <v>1</v>
      </c>
      <c r="T619" s="426" t="s">
        <v>1226</v>
      </c>
      <c r="U619" s="222">
        <v>1</v>
      </c>
      <c r="V619" s="223">
        <v>0</v>
      </c>
      <c r="W619" s="437">
        <v>1</v>
      </c>
      <c r="X619" s="438">
        <v>0</v>
      </c>
      <c r="Y619" s="223">
        <v>1</v>
      </c>
      <c r="Z619" s="223">
        <v>0</v>
      </c>
      <c r="AA619" s="678">
        <f>+AC619</f>
        <v>1</v>
      </c>
      <c r="AB619" s="490" t="s">
        <v>1226</v>
      </c>
      <c r="AC619" s="274">
        <v>1</v>
      </c>
      <c r="AD619" s="279">
        <v>0</v>
      </c>
      <c r="AE619" s="185">
        <f t="shared" ref="AE619:AE624" si="291">+AC619</f>
        <v>1</v>
      </c>
      <c r="AF619" s="426" t="s">
        <v>1226</v>
      </c>
      <c r="AG619" s="274">
        <v>0</v>
      </c>
      <c r="AH619" s="274">
        <v>0</v>
      </c>
      <c r="AI619" s="491">
        <f>+AG619</f>
        <v>0</v>
      </c>
      <c r="AJ619" s="490" t="s">
        <v>1226</v>
      </c>
      <c r="AK619" s="302"/>
      <c r="AL619" s="437">
        <v>0</v>
      </c>
      <c r="AM619" s="438">
        <v>0</v>
      </c>
      <c r="AN619" s="185">
        <f t="shared" ref="AN619:AN626" si="292">+AL619</f>
        <v>0</v>
      </c>
      <c r="AO619" s="185" t="s">
        <v>1226</v>
      </c>
      <c r="AP619" s="678">
        <f t="shared" ref="AP619:AP624" si="293">+AN619</f>
        <v>0</v>
      </c>
      <c r="AQ619" s="490" t="s">
        <v>1226</v>
      </c>
      <c r="AR619" s="678">
        <f t="shared" ref="AR619:AR627" si="294">+AP619</f>
        <v>0</v>
      </c>
      <c r="AS619" s="423" t="s">
        <v>1226</v>
      </c>
      <c r="AT619" s="226">
        <v>0</v>
      </c>
      <c r="AU619" s="227">
        <v>0</v>
      </c>
      <c r="AV619" s="341">
        <v>0</v>
      </c>
      <c r="AW619" s="227">
        <v>0</v>
      </c>
      <c r="AX619" s="392">
        <f>+AZ619</f>
        <v>0</v>
      </c>
      <c r="AY619" s="166" t="s">
        <v>1226</v>
      </c>
      <c r="AZ619" s="392">
        <f t="shared" si="290"/>
        <v>0</v>
      </c>
      <c r="BA619" s="166" t="s">
        <v>1226</v>
      </c>
      <c r="BB619" s="392">
        <f>+BD619</f>
        <v>0</v>
      </c>
      <c r="BC619" s="166" t="s">
        <v>1226</v>
      </c>
      <c r="BD619" s="392">
        <f>+BF619</f>
        <v>0</v>
      </c>
      <c r="BE619" s="166" t="s">
        <v>1226</v>
      </c>
      <c r="BF619" s="226">
        <v>0</v>
      </c>
      <c r="BG619" s="226">
        <v>0</v>
      </c>
      <c r="BH619" s="392">
        <v>0</v>
      </c>
      <c r="BI619" s="166" t="s">
        <v>1226</v>
      </c>
      <c r="BJ619" s="226">
        <v>0</v>
      </c>
      <c r="BK619" s="227">
        <v>0</v>
      </c>
      <c r="BL619" s="392">
        <f>+BJ619</f>
        <v>0</v>
      </c>
      <c r="BM619" s="166" t="s">
        <v>1226</v>
      </c>
      <c r="BN619" s="392">
        <f>+BL619</f>
        <v>0</v>
      </c>
      <c r="BO619" s="166" t="s">
        <v>1226</v>
      </c>
      <c r="BP619" s="164">
        <f>+BN619</f>
        <v>0</v>
      </c>
      <c r="BQ619" s="166" t="s">
        <v>1226</v>
      </c>
      <c r="BR619" s="164">
        <f>+BP619</f>
        <v>0</v>
      </c>
      <c r="BS619" s="166" t="s">
        <v>1226</v>
      </c>
      <c r="BT619" s="262"/>
      <c r="BU619" s="245"/>
      <c r="BV619" s="246"/>
      <c r="BW619" s="245"/>
      <c r="BX619" s="245"/>
      <c r="BY619" s="245"/>
      <c r="BZ619" s="246"/>
      <c r="CA619" s="245"/>
      <c r="CB619" s="246"/>
      <c r="CC619" s="245"/>
      <c r="CD619" s="246"/>
      <c r="CE619" s="245"/>
      <c r="CF619" s="246"/>
      <c r="CG619" s="245"/>
      <c r="CH619" s="246"/>
      <c r="CI619" s="103"/>
      <c r="CJ619" s="235"/>
      <c r="CK619" s="235"/>
      <c r="CM619" s="237"/>
    </row>
    <row r="620" spans="1:91" ht="16.5">
      <c r="A620" t="s">
        <v>2540</v>
      </c>
      <c r="B620" s="61" t="s">
        <v>1610</v>
      </c>
      <c r="D620" s="219" t="s">
        <v>37</v>
      </c>
      <c r="E620" t="s">
        <v>819</v>
      </c>
      <c r="F620"/>
      <c r="G620" s="219" t="s">
        <v>37</v>
      </c>
      <c r="H620" s="390" t="s">
        <v>2304</v>
      </c>
      <c r="I620" s="185">
        <f t="shared" si="289"/>
        <v>0</v>
      </c>
      <c r="J620" s="426" t="s">
        <v>1226</v>
      </c>
      <c r="K620" s="278">
        <v>0</v>
      </c>
      <c r="L620" s="279">
        <v>0</v>
      </c>
      <c r="M620" s="181">
        <f>+O620</f>
        <v>0</v>
      </c>
      <c r="N620" s="426" t="s">
        <v>1226</v>
      </c>
      <c r="O620" s="181">
        <f>+Q620</f>
        <v>0</v>
      </c>
      <c r="P620" s="426" t="s">
        <v>1226</v>
      </c>
      <c r="Q620" s="278">
        <v>0</v>
      </c>
      <c r="R620" s="279">
        <v>0</v>
      </c>
      <c r="S620" s="181">
        <f>+U620</f>
        <v>0</v>
      </c>
      <c r="T620" s="426" t="s">
        <v>1226</v>
      </c>
      <c r="U620" s="223">
        <v>0</v>
      </c>
      <c r="V620" s="223">
        <v>0</v>
      </c>
      <c r="W620" s="437">
        <v>1</v>
      </c>
      <c r="X620" s="438">
        <v>0</v>
      </c>
      <c r="Y620" s="223">
        <v>0</v>
      </c>
      <c r="Z620" s="223">
        <v>0</v>
      </c>
      <c r="AA620" s="678">
        <f>+AC620</f>
        <v>0</v>
      </c>
      <c r="AB620" s="490" t="s">
        <v>1226</v>
      </c>
      <c r="AC620" s="274">
        <v>0</v>
      </c>
      <c r="AD620" s="279">
        <v>0</v>
      </c>
      <c r="AE620" s="185">
        <f t="shared" si="291"/>
        <v>0</v>
      </c>
      <c r="AF620" s="426" t="s">
        <v>1226</v>
      </c>
      <c r="AG620" s="274">
        <v>1</v>
      </c>
      <c r="AH620" s="274">
        <v>0</v>
      </c>
      <c r="AI620" s="491">
        <f>+AG620</f>
        <v>1</v>
      </c>
      <c r="AJ620" s="490" t="s">
        <v>1226</v>
      </c>
      <c r="AK620" s="302">
        <v>42251</v>
      </c>
      <c r="AL620" s="437">
        <v>0</v>
      </c>
      <c r="AM620" s="438">
        <v>0</v>
      </c>
      <c r="AN620" s="185">
        <f t="shared" si="292"/>
        <v>0</v>
      </c>
      <c r="AO620" s="185" t="s">
        <v>1226</v>
      </c>
      <c r="AP620" s="678">
        <f t="shared" si="293"/>
        <v>0</v>
      </c>
      <c r="AQ620" s="490" t="s">
        <v>1226</v>
      </c>
      <c r="AR620" s="678">
        <f t="shared" si="294"/>
        <v>0</v>
      </c>
      <c r="AS620" s="423" t="s">
        <v>1226</v>
      </c>
      <c r="AT620" s="305">
        <v>3</v>
      </c>
      <c r="AU620" s="241">
        <v>0</v>
      </c>
      <c r="AV620" s="226">
        <v>0</v>
      </c>
      <c r="AW620" s="227">
        <v>0</v>
      </c>
      <c r="AX620" s="392">
        <f>+AZ620</f>
        <v>0</v>
      </c>
      <c r="AY620" s="166" t="s">
        <v>1226</v>
      </c>
      <c r="AZ620" s="392">
        <f t="shared" si="290"/>
        <v>0</v>
      </c>
      <c r="BA620" s="166" t="s">
        <v>1226</v>
      </c>
      <c r="BB620" s="341">
        <v>0</v>
      </c>
      <c r="BC620" s="227">
        <v>0</v>
      </c>
      <c r="BD620" s="392">
        <f>+BB620</f>
        <v>0</v>
      </c>
      <c r="BE620" s="166" t="s">
        <v>1226</v>
      </c>
      <c r="BF620" s="226">
        <v>0</v>
      </c>
      <c r="BG620" s="226">
        <v>0</v>
      </c>
      <c r="BH620" s="392">
        <v>0</v>
      </c>
      <c r="BI620" s="166" t="s">
        <v>1226</v>
      </c>
      <c r="BJ620" s="226">
        <v>0</v>
      </c>
      <c r="BK620" s="227">
        <v>0</v>
      </c>
      <c r="BL620" s="392">
        <f>+BJ620</f>
        <v>0</v>
      </c>
      <c r="BM620" s="166" t="s">
        <v>1226</v>
      </c>
      <c r="BN620" s="392">
        <f>+BL620</f>
        <v>0</v>
      </c>
      <c r="BO620" s="166" t="s">
        <v>1226</v>
      </c>
      <c r="BP620" s="164">
        <f>+BN620</f>
        <v>0</v>
      </c>
      <c r="BQ620" s="166" t="s">
        <v>1226</v>
      </c>
      <c r="BR620" s="164">
        <f>+BP620</f>
        <v>0</v>
      </c>
      <c r="BS620" s="166" t="s">
        <v>1226</v>
      </c>
      <c r="BT620" s="262"/>
      <c r="BU620" s="245"/>
      <c r="BV620" s="246"/>
      <c r="BW620" s="245"/>
      <c r="BX620" s="245"/>
      <c r="BY620" s="245"/>
      <c r="BZ620" s="246"/>
      <c r="CA620" s="245"/>
      <c r="CB620" s="246"/>
      <c r="CC620" s="245"/>
      <c r="CD620" s="246"/>
      <c r="CE620" s="245"/>
      <c r="CF620" s="246"/>
      <c r="CG620" s="245"/>
      <c r="CH620" s="246"/>
      <c r="CI620" s="103" t="s">
        <v>2305</v>
      </c>
      <c r="CJ620" s="235"/>
      <c r="CK620" s="235"/>
      <c r="CM620" s="237"/>
    </row>
    <row r="621" spans="1:91" ht="16.5">
      <c r="A621" t="s">
        <v>2540</v>
      </c>
      <c r="B621" s="61" t="s">
        <v>1610</v>
      </c>
      <c r="D621" s="219" t="s">
        <v>37</v>
      </c>
      <c r="E621" t="s">
        <v>819</v>
      </c>
      <c r="F621"/>
      <c r="G621" s="219" t="s">
        <v>37</v>
      </c>
      <c r="H621" s="390" t="s">
        <v>2301</v>
      </c>
      <c r="I621" s="185">
        <f t="shared" si="289"/>
        <v>0</v>
      </c>
      <c r="J621" s="426" t="s">
        <v>1226</v>
      </c>
      <c r="K621" s="278">
        <v>0</v>
      </c>
      <c r="L621" s="279">
        <v>0</v>
      </c>
      <c r="M621" s="181">
        <f>+K621</f>
        <v>0</v>
      </c>
      <c r="N621" s="426" t="s">
        <v>1226</v>
      </c>
      <c r="O621" s="181">
        <f>+M621</f>
        <v>0</v>
      </c>
      <c r="P621" s="426" t="s">
        <v>1226</v>
      </c>
      <c r="Q621" s="278">
        <v>1</v>
      </c>
      <c r="R621" s="279">
        <v>0</v>
      </c>
      <c r="S621" s="381">
        <v>0</v>
      </c>
      <c r="T621" s="423" t="s">
        <v>1226</v>
      </c>
      <c r="U621" s="223">
        <v>3</v>
      </c>
      <c r="V621" s="223">
        <v>0</v>
      </c>
      <c r="W621" s="437">
        <v>4</v>
      </c>
      <c r="X621" s="438">
        <v>0</v>
      </c>
      <c r="Y621" s="223">
        <v>0</v>
      </c>
      <c r="Z621" s="223">
        <v>0</v>
      </c>
      <c r="AA621" s="678">
        <f>+Y621</f>
        <v>0</v>
      </c>
      <c r="AB621" s="490" t="s">
        <v>1226</v>
      </c>
      <c r="AC621" s="274">
        <v>0</v>
      </c>
      <c r="AD621" s="279">
        <v>0</v>
      </c>
      <c r="AE621" s="185">
        <f t="shared" si="291"/>
        <v>0</v>
      </c>
      <c r="AF621" s="426" t="s">
        <v>1226</v>
      </c>
      <c r="AG621" s="274">
        <v>0</v>
      </c>
      <c r="AH621" s="274">
        <v>0</v>
      </c>
      <c r="AI621" s="491">
        <f>+AL621</f>
        <v>0</v>
      </c>
      <c r="AJ621" s="492" t="s">
        <v>1226</v>
      </c>
      <c r="AK621" s="302"/>
      <c r="AL621" s="437">
        <v>0</v>
      </c>
      <c r="AM621" s="438">
        <v>0</v>
      </c>
      <c r="AN621" s="185">
        <f t="shared" si="292"/>
        <v>0</v>
      </c>
      <c r="AO621" s="185" t="s">
        <v>1226</v>
      </c>
      <c r="AP621" s="678">
        <f t="shared" si="293"/>
        <v>0</v>
      </c>
      <c r="AQ621" s="490" t="s">
        <v>1226</v>
      </c>
      <c r="AR621" s="678">
        <f t="shared" si="294"/>
        <v>0</v>
      </c>
      <c r="AS621" s="423" t="s">
        <v>1226</v>
      </c>
      <c r="AT621" s="226">
        <v>0</v>
      </c>
      <c r="AU621" s="227">
        <v>0</v>
      </c>
      <c r="AV621" s="226">
        <v>7</v>
      </c>
      <c r="AW621" s="227">
        <v>0</v>
      </c>
      <c r="AX621" s="238">
        <f>+AZ621</f>
        <v>7</v>
      </c>
      <c r="AY621" s="239" t="s">
        <v>1226</v>
      </c>
      <c r="AZ621" s="392">
        <f t="shared" si="290"/>
        <v>7</v>
      </c>
      <c r="BA621" s="166" t="s">
        <v>1226</v>
      </c>
      <c r="BB621" s="341">
        <v>7</v>
      </c>
      <c r="BC621" s="227">
        <v>0</v>
      </c>
      <c r="BD621" s="392">
        <f>+BB621</f>
        <v>7</v>
      </c>
      <c r="BE621" s="166" t="s">
        <v>1226</v>
      </c>
      <c r="BF621" s="226">
        <v>8</v>
      </c>
      <c r="BG621" s="226">
        <v>0</v>
      </c>
      <c r="BH621" s="392">
        <f>+BF621</f>
        <v>8</v>
      </c>
      <c r="BI621" s="166" t="s">
        <v>1226</v>
      </c>
      <c r="BJ621" s="226">
        <v>7</v>
      </c>
      <c r="BK621" s="227">
        <v>0</v>
      </c>
      <c r="BL621" s="392">
        <f>+BJ621</f>
        <v>7</v>
      </c>
      <c r="BM621" s="166" t="s">
        <v>1226</v>
      </c>
      <c r="BN621" s="392">
        <f>+BL621</f>
        <v>7</v>
      </c>
      <c r="BO621" s="166" t="s">
        <v>1226</v>
      </c>
      <c r="BP621" s="164"/>
      <c r="BQ621" s="166"/>
      <c r="BR621" s="164"/>
      <c r="BS621" s="166"/>
      <c r="BT621" s="262"/>
      <c r="BU621" s="245"/>
      <c r="BV621" s="246"/>
      <c r="BW621" s="245"/>
      <c r="BX621" s="245"/>
      <c r="BY621" s="245"/>
      <c r="BZ621" s="246"/>
      <c r="CA621" s="245"/>
      <c r="CB621" s="246"/>
      <c r="CC621" s="245"/>
      <c r="CD621" s="246"/>
      <c r="CE621" s="245"/>
      <c r="CF621" s="246"/>
      <c r="CG621" s="245"/>
      <c r="CH621" s="246"/>
      <c r="CI621" s="247"/>
      <c r="CJ621" s="235"/>
      <c r="CK621" s="235"/>
      <c r="CM621" s="237"/>
    </row>
    <row r="622" spans="1:91" ht="16.5">
      <c r="A622" t="s">
        <v>2540</v>
      </c>
      <c r="B622" s="61" t="s">
        <v>1610</v>
      </c>
      <c r="D622" s="219" t="s">
        <v>37</v>
      </c>
      <c r="E622" t="s">
        <v>819</v>
      </c>
      <c r="F622"/>
      <c r="G622" s="219" t="s">
        <v>37</v>
      </c>
      <c r="H622" s="390" t="s">
        <v>2302</v>
      </c>
      <c r="I622" s="185">
        <f t="shared" si="289"/>
        <v>0</v>
      </c>
      <c r="J622" s="426" t="s">
        <v>1226</v>
      </c>
      <c r="K622" s="278">
        <v>0</v>
      </c>
      <c r="L622" s="279">
        <v>0</v>
      </c>
      <c r="M622" s="181">
        <f>+K622</f>
        <v>0</v>
      </c>
      <c r="N622" s="426" t="s">
        <v>1226</v>
      </c>
      <c r="O622" s="181">
        <f>+M622</f>
        <v>0</v>
      </c>
      <c r="P622" s="426" t="s">
        <v>1226</v>
      </c>
      <c r="Q622" s="278">
        <v>0</v>
      </c>
      <c r="R622" s="279">
        <v>0</v>
      </c>
      <c r="S622" s="381">
        <v>0</v>
      </c>
      <c r="T622" s="423" t="s">
        <v>1226</v>
      </c>
      <c r="U622" s="223">
        <v>0</v>
      </c>
      <c r="V622" s="223">
        <v>0</v>
      </c>
      <c r="W622" s="437">
        <v>0</v>
      </c>
      <c r="X622" s="438">
        <v>0</v>
      </c>
      <c r="Y622" s="223">
        <v>0</v>
      </c>
      <c r="Z622" s="223">
        <v>0</v>
      </c>
      <c r="AA622" s="678">
        <f>+Y622</f>
        <v>0</v>
      </c>
      <c r="AB622" s="490" t="s">
        <v>1226</v>
      </c>
      <c r="AC622" s="274">
        <v>0</v>
      </c>
      <c r="AD622" s="279">
        <v>0</v>
      </c>
      <c r="AE622" s="185">
        <f t="shared" si="291"/>
        <v>0</v>
      </c>
      <c r="AF622" s="426" t="s">
        <v>1226</v>
      </c>
      <c r="AG622" s="274">
        <v>0</v>
      </c>
      <c r="AH622" s="274">
        <v>0</v>
      </c>
      <c r="AI622" s="491">
        <f>+AL622</f>
        <v>0</v>
      </c>
      <c r="AJ622" s="492" t="s">
        <v>1226</v>
      </c>
      <c r="AK622" s="302"/>
      <c r="AL622" s="437">
        <v>0</v>
      </c>
      <c r="AM622" s="438">
        <v>0</v>
      </c>
      <c r="AN622" s="185">
        <f t="shared" si="292"/>
        <v>0</v>
      </c>
      <c r="AO622" s="185" t="s">
        <v>1226</v>
      </c>
      <c r="AP622" s="678">
        <f t="shared" si="293"/>
        <v>0</v>
      </c>
      <c r="AQ622" s="490" t="s">
        <v>1226</v>
      </c>
      <c r="AR622" s="678">
        <f t="shared" si="294"/>
        <v>0</v>
      </c>
      <c r="AS622" s="423" t="s">
        <v>1226</v>
      </c>
      <c r="AT622" s="226">
        <v>0</v>
      </c>
      <c r="AU622" s="227">
        <v>0</v>
      </c>
      <c r="AV622" s="341">
        <v>0</v>
      </c>
      <c r="AW622" s="227">
        <v>0</v>
      </c>
      <c r="AX622" s="238">
        <v>0</v>
      </c>
      <c r="AY622" s="239">
        <v>0</v>
      </c>
      <c r="AZ622" s="392">
        <f t="shared" si="290"/>
        <v>0</v>
      </c>
      <c r="BA622" s="166" t="s">
        <v>1226</v>
      </c>
      <c r="BB622" s="341">
        <v>0</v>
      </c>
      <c r="BC622" s="227">
        <v>0</v>
      </c>
      <c r="BD622" s="392">
        <f>+BB622</f>
        <v>0</v>
      </c>
      <c r="BE622" s="166" t="s">
        <v>1226</v>
      </c>
      <c r="BF622" s="226">
        <v>0</v>
      </c>
      <c r="BG622" s="226">
        <v>0</v>
      </c>
      <c r="BH622" s="392">
        <f>+BF622</f>
        <v>0</v>
      </c>
      <c r="BI622" s="166" t="s">
        <v>1226</v>
      </c>
      <c r="BJ622" s="226">
        <v>0</v>
      </c>
      <c r="BK622" s="227">
        <v>0</v>
      </c>
      <c r="BL622" s="392">
        <f>+BJ622</f>
        <v>0</v>
      </c>
      <c r="BM622" s="166" t="s">
        <v>1226</v>
      </c>
      <c r="BN622" s="392">
        <f>+BL622</f>
        <v>0</v>
      </c>
      <c r="BO622" s="166" t="s">
        <v>1226</v>
      </c>
      <c r="BP622" s="164">
        <f>+BN622</f>
        <v>0</v>
      </c>
      <c r="BQ622" s="166" t="s">
        <v>1226</v>
      </c>
      <c r="BR622" s="164">
        <f>+BP622</f>
        <v>0</v>
      </c>
      <c r="BS622" s="166" t="s">
        <v>1226</v>
      </c>
      <c r="BT622" s="262"/>
      <c r="BU622" s="245"/>
      <c r="BV622" s="246"/>
      <c r="BW622" s="245"/>
      <c r="BX622" s="245"/>
      <c r="BY622" s="245"/>
      <c r="BZ622" s="246"/>
      <c r="CA622" s="245"/>
      <c r="CB622" s="246"/>
      <c r="CC622" s="245"/>
      <c r="CD622" s="246"/>
      <c r="CE622" s="245"/>
      <c r="CF622" s="246"/>
      <c r="CG622" s="245"/>
      <c r="CH622" s="246"/>
      <c r="CI622" s="103" t="s">
        <v>601</v>
      </c>
      <c r="CJ622" s="235"/>
      <c r="CK622" s="235"/>
      <c r="CM622" s="237"/>
    </row>
    <row r="623" spans="1:91" ht="16.5">
      <c r="A623" t="s">
        <v>2540</v>
      </c>
      <c r="B623" s="61" t="s">
        <v>1610</v>
      </c>
      <c r="D623" s="219" t="s">
        <v>37</v>
      </c>
      <c r="E623" t="s">
        <v>819</v>
      </c>
      <c r="F623"/>
      <c r="G623" s="219" t="s">
        <v>37</v>
      </c>
      <c r="H623" s="390" t="s">
        <v>1586</v>
      </c>
      <c r="I623" s="185">
        <f t="shared" si="289"/>
        <v>0</v>
      </c>
      <c r="J623" s="426" t="s">
        <v>1226</v>
      </c>
      <c r="K623" s="278">
        <v>0</v>
      </c>
      <c r="L623" s="279">
        <v>0</v>
      </c>
      <c r="M623" s="181">
        <f>+K623</f>
        <v>0</v>
      </c>
      <c r="N623" s="426" t="s">
        <v>1226</v>
      </c>
      <c r="O623" s="181">
        <f>+M623</f>
        <v>0</v>
      </c>
      <c r="P623" s="426" t="s">
        <v>1226</v>
      </c>
      <c r="Q623" s="278">
        <v>0</v>
      </c>
      <c r="R623" s="279">
        <v>0</v>
      </c>
      <c r="S623" s="381">
        <v>0</v>
      </c>
      <c r="T623" s="423" t="s">
        <v>1226</v>
      </c>
      <c r="U623" s="223">
        <v>0</v>
      </c>
      <c r="V623" s="223">
        <v>0</v>
      </c>
      <c r="W623" s="437">
        <v>0</v>
      </c>
      <c r="X623" s="438">
        <v>0</v>
      </c>
      <c r="Y623" s="223">
        <v>0</v>
      </c>
      <c r="Z623" s="223">
        <v>0</v>
      </c>
      <c r="AA623" s="678">
        <f>+Y623</f>
        <v>0</v>
      </c>
      <c r="AB623" s="490" t="s">
        <v>1226</v>
      </c>
      <c r="AC623" s="274">
        <v>0</v>
      </c>
      <c r="AD623" s="279">
        <v>0</v>
      </c>
      <c r="AE623" s="185">
        <f t="shared" si="291"/>
        <v>0</v>
      </c>
      <c r="AF623" s="426" t="s">
        <v>1226</v>
      </c>
      <c r="AG623" s="274">
        <v>0</v>
      </c>
      <c r="AH623" s="274">
        <v>0</v>
      </c>
      <c r="AI623" s="491">
        <f>+AL623</f>
        <v>0</v>
      </c>
      <c r="AJ623" s="492" t="s">
        <v>1226</v>
      </c>
      <c r="AK623" s="302"/>
      <c r="AL623" s="437">
        <v>0</v>
      </c>
      <c r="AM623" s="438">
        <v>0</v>
      </c>
      <c r="AN623" s="185">
        <f t="shared" si="292"/>
        <v>0</v>
      </c>
      <c r="AO623" s="185" t="s">
        <v>1226</v>
      </c>
      <c r="AP623" s="678">
        <f t="shared" si="293"/>
        <v>0</v>
      </c>
      <c r="AQ623" s="490" t="s">
        <v>1226</v>
      </c>
      <c r="AR623" s="678">
        <f t="shared" si="294"/>
        <v>0</v>
      </c>
      <c r="AS623" s="423" t="s">
        <v>1226</v>
      </c>
      <c r="AT623" s="305">
        <v>4</v>
      </c>
      <c r="AU623" s="241">
        <v>0</v>
      </c>
      <c r="AV623" s="226">
        <v>4</v>
      </c>
      <c r="AW623" s="227">
        <v>0</v>
      </c>
      <c r="AX623" s="341">
        <v>4</v>
      </c>
      <c r="AY623" s="227">
        <v>0</v>
      </c>
      <c r="AZ623" s="392">
        <f t="shared" si="290"/>
        <v>6</v>
      </c>
      <c r="BA623" s="166" t="s">
        <v>1226</v>
      </c>
      <c r="BB623" s="341">
        <v>6</v>
      </c>
      <c r="BC623" s="227">
        <v>0</v>
      </c>
      <c r="BD623" s="392">
        <f>+BB623</f>
        <v>6</v>
      </c>
      <c r="BE623" s="166" t="s">
        <v>1226</v>
      </c>
      <c r="BF623" s="226">
        <v>7</v>
      </c>
      <c r="BG623" s="226">
        <v>0</v>
      </c>
      <c r="BH623" s="392">
        <f>+BF623</f>
        <v>7</v>
      </c>
      <c r="BI623" s="166" t="s">
        <v>1226</v>
      </c>
      <c r="BJ623" s="226">
        <v>7</v>
      </c>
      <c r="BK623" s="227">
        <v>0</v>
      </c>
      <c r="BL623" s="392">
        <f>+BJ623</f>
        <v>7</v>
      </c>
      <c r="BM623" s="166" t="s">
        <v>1226</v>
      </c>
      <c r="BN623" s="392">
        <f>+BL623</f>
        <v>7</v>
      </c>
      <c r="BO623" s="166" t="s">
        <v>1226</v>
      </c>
      <c r="BP623" s="164"/>
      <c r="BQ623" s="166"/>
      <c r="BR623" s="164"/>
      <c r="BS623" s="166"/>
      <c r="BT623" s="262"/>
      <c r="BU623" s="245"/>
      <c r="BV623" s="246"/>
      <c r="BW623" s="245"/>
      <c r="BX623" s="245"/>
      <c r="BY623" s="245"/>
      <c r="BZ623" s="246"/>
      <c r="CA623" s="245"/>
      <c r="CB623" s="246"/>
      <c r="CC623" s="245"/>
      <c r="CD623" s="246"/>
      <c r="CE623" s="245"/>
      <c r="CF623" s="246"/>
      <c r="CG623" s="245"/>
      <c r="CH623" s="246"/>
      <c r="CI623" s="247" t="s">
        <v>153</v>
      </c>
      <c r="CJ623" s="123" t="s">
        <v>1588</v>
      </c>
      <c r="CK623" s="235"/>
      <c r="CM623" s="237"/>
    </row>
    <row r="624" spans="1:91" ht="16.5">
      <c r="A624" t="s">
        <v>2540</v>
      </c>
      <c r="B624" s="61">
        <v>0</v>
      </c>
      <c r="D624" s="219" t="s">
        <v>37</v>
      </c>
      <c r="E624" t="s">
        <v>871</v>
      </c>
      <c r="F624"/>
      <c r="G624" s="219" t="s">
        <v>37</v>
      </c>
      <c r="H624" s="390" t="s">
        <v>2595</v>
      </c>
      <c r="I624" s="185">
        <f t="shared" si="289"/>
        <v>1</v>
      </c>
      <c r="J624" s="426" t="s">
        <v>1226</v>
      </c>
      <c r="K624" s="181">
        <f>+M624</f>
        <v>1</v>
      </c>
      <c r="L624" s="423" t="s">
        <v>1226</v>
      </c>
      <c r="M624" s="181">
        <f>+O624</f>
        <v>1</v>
      </c>
      <c r="N624" s="426" t="s">
        <v>1226</v>
      </c>
      <c r="O624" s="181">
        <f>+Q624</f>
        <v>1</v>
      </c>
      <c r="P624" s="426" t="s">
        <v>1226</v>
      </c>
      <c r="Q624" s="278">
        <v>1</v>
      </c>
      <c r="R624" s="279">
        <v>0</v>
      </c>
      <c r="S624" s="181">
        <f>+U624</f>
        <v>1</v>
      </c>
      <c r="T624" s="423" t="s">
        <v>1226</v>
      </c>
      <c r="U624" s="223">
        <v>1</v>
      </c>
      <c r="V624" s="223">
        <v>0</v>
      </c>
      <c r="W624" s="437">
        <v>0</v>
      </c>
      <c r="X624" s="438">
        <v>0</v>
      </c>
      <c r="Y624" s="223">
        <v>0</v>
      </c>
      <c r="Z624" s="223">
        <v>0</v>
      </c>
      <c r="AA624" s="678">
        <f>+Y624</f>
        <v>0</v>
      </c>
      <c r="AB624" s="490" t="s">
        <v>1226</v>
      </c>
      <c r="AC624" s="274">
        <v>0</v>
      </c>
      <c r="AD624" s="279">
        <v>0</v>
      </c>
      <c r="AE624" s="185">
        <f t="shared" si="291"/>
        <v>0</v>
      </c>
      <c r="AF624" s="426" t="s">
        <v>1226</v>
      </c>
      <c r="AG624" s="274">
        <v>0</v>
      </c>
      <c r="AH624" s="274">
        <v>0</v>
      </c>
      <c r="AI624" s="491">
        <f>+AL624</f>
        <v>0</v>
      </c>
      <c r="AJ624" s="492" t="s">
        <v>1226</v>
      </c>
      <c r="AK624" s="302"/>
      <c r="AL624" s="437">
        <v>0</v>
      </c>
      <c r="AM624" s="438">
        <v>0</v>
      </c>
      <c r="AN624" s="185">
        <f t="shared" si="292"/>
        <v>0</v>
      </c>
      <c r="AO624" s="490" t="s">
        <v>1226</v>
      </c>
      <c r="AP624" s="678">
        <f t="shared" si="293"/>
        <v>0</v>
      </c>
      <c r="AQ624" s="490" t="s">
        <v>1226</v>
      </c>
      <c r="AR624" s="678">
        <f t="shared" si="294"/>
        <v>0</v>
      </c>
      <c r="AS624" s="423" t="s">
        <v>1226</v>
      </c>
      <c r="AT624" s="252">
        <f>+AR624</f>
        <v>0</v>
      </c>
      <c r="AU624" s="423" t="s">
        <v>1226</v>
      </c>
      <c r="AV624" s="226">
        <v>0</v>
      </c>
      <c r="AW624" s="227">
        <v>0</v>
      </c>
      <c r="AX624" s="341">
        <v>0</v>
      </c>
      <c r="AY624" s="227">
        <v>0</v>
      </c>
      <c r="AZ624" s="381">
        <f>+AX624</f>
        <v>0</v>
      </c>
      <c r="BA624" s="423" t="s">
        <v>1226</v>
      </c>
      <c r="BB624" s="341">
        <v>0</v>
      </c>
      <c r="BC624" s="227">
        <v>0</v>
      </c>
      <c r="BD624" s="392">
        <f>+BB624</f>
        <v>0</v>
      </c>
      <c r="BE624" s="166" t="s">
        <v>1226</v>
      </c>
      <c r="BF624" s="226">
        <v>0</v>
      </c>
      <c r="BG624" s="226">
        <v>0</v>
      </c>
      <c r="BH624" s="392">
        <v>0</v>
      </c>
      <c r="BI624" s="166" t="s">
        <v>1226</v>
      </c>
      <c r="BJ624" s="236">
        <v>0</v>
      </c>
      <c r="BK624" s="239" t="s">
        <v>1226</v>
      </c>
      <c r="BL624" s="238">
        <v>0</v>
      </c>
      <c r="BM624" s="239" t="s">
        <v>1226</v>
      </c>
      <c r="BN624" s="238">
        <v>0</v>
      </c>
      <c r="BO624" s="239" t="s">
        <v>1226</v>
      </c>
      <c r="BP624" s="164"/>
      <c r="BQ624" s="166"/>
      <c r="BR624" s="164"/>
      <c r="BS624" s="166"/>
      <c r="BT624" s="262"/>
      <c r="BU624" s="245"/>
      <c r="BV624" s="246"/>
      <c r="BW624" s="245"/>
      <c r="BX624" s="245"/>
      <c r="BY624" s="245"/>
      <c r="BZ624" s="246"/>
      <c r="CA624" s="245"/>
      <c r="CB624" s="246"/>
      <c r="CC624" s="245"/>
      <c r="CD624" s="246"/>
      <c r="CE624" s="245"/>
      <c r="CF624" s="246"/>
      <c r="CG624" s="245"/>
      <c r="CH624" s="246"/>
      <c r="CI624" s="247"/>
      <c r="CJ624" s="123"/>
      <c r="CK624" s="235"/>
      <c r="CM624" s="237"/>
    </row>
    <row r="625" spans="1:91" ht="16.5">
      <c r="A625" t="s">
        <v>2540</v>
      </c>
      <c r="B625" s="213">
        <v>10111</v>
      </c>
      <c r="D625" s="219" t="s">
        <v>743</v>
      </c>
      <c r="E625" s="213" t="s">
        <v>821</v>
      </c>
      <c r="G625" s="213" t="s">
        <v>867</v>
      </c>
      <c r="H625" s="390" t="s">
        <v>2144</v>
      </c>
      <c r="I625" s="236">
        <v>0</v>
      </c>
      <c r="J625" s="239" t="s">
        <v>1226</v>
      </c>
      <c r="K625" s="238">
        <f>+I625</f>
        <v>0</v>
      </c>
      <c r="L625" s="239" t="s">
        <v>1226</v>
      </c>
      <c r="M625" s="236">
        <v>0</v>
      </c>
      <c r="N625" s="239" t="s">
        <v>1226</v>
      </c>
      <c r="O625" s="238">
        <f>+M625</f>
        <v>0</v>
      </c>
      <c r="P625" s="239" t="s">
        <v>1226</v>
      </c>
      <c r="Q625" s="3">
        <v>0</v>
      </c>
      <c r="R625" s="32">
        <v>0</v>
      </c>
      <c r="S625" s="238">
        <f>+Q625</f>
        <v>0</v>
      </c>
      <c r="T625" s="239" t="s">
        <v>1226</v>
      </c>
      <c r="U625" s="10">
        <v>0</v>
      </c>
      <c r="V625" s="10">
        <v>0</v>
      </c>
      <c r="W625" s="445">
        <v>6</v>
      </c>
      <c r="X625" s="446">
        <v>6</v>
      </c>
      <c r="Y625" s="223">
        <v>0</v>
      </c>
      <c r="Z625" s="223">
        <v>0</v>
      </c>
      <c r="AA625" s="491">
        <v>0</v>
      </c>
      <c r="AB625" s="492" t="s">
        <v>1226</v>
      </c>
      <c r="AC625" s="274">
        <v>0</v>
      </c>
      <c r="AD625" s="279">
        <v>0</v>
      </c>
      <c r="AE625" s="274">
        <v>0</v>
      </c>
      <c r="AF625" s="279">
        <v>0</v>
      </c>
      <c r="AG625" s="274">
        <v>0</v>
      </c>
      <c r="AH625" s="274">
        <v>0</v>
      </c>
      <c r="AI625" s="491">
        <f>+AG625</f>
        <v>0</v>
      </c>
      <c r="AJ625" s="492" t="s">
        <v>1226</v>
      </c>
      <c r="AK625" s="302">
        <v>42226</v>
      </c>
      <c r="AL625" s="437">
        <v>0</v>
      </c>
      <c r="AM625" s="438">
        <v>0</v>
      </c>
      <c r="AN625" s="164">
        <f t="shared" si="292"/>
        <v>0</v>
      </c>
      <c r="AO625" s="468" t="s">
        <v>1226</v>
      </c>
      <c r="AP625" s="437">
        <v>0</v>
      </c>
      <c r="AQ625" s="438">
        <v>0</v>
      </c>
      <c r="AR625" s="164">
        <f t="shared" si="294"/>
        <v>0</v>
      </c>
      <c r="AS625" s="166" t="s">
        <v>1226</v>
      </c>
      <c r="AT625" s="236">
        <f>+AR625</f>
        <v>0</v>
      </c>
      <c r="AU625" s="239" t="s">
        <v>1226</v>
      </c>
      <c r="AV625" s="236">
        <f>+AT625</f>
        <v>0</v>
      </c>
      <c r="AW625" s="239" t="s">
        <v>1226</v>
      </c>
      <c r="AX625" s="392">
        <v>0</v>
      </c>
      <c r="AY625" s="166" t="s">
        <v>1226</v>
      </c>
      <c r="AZ625" s="392">
        <v>0</v>
      </c>
      <c r="BA625" s="166" t="s">
        <v>1226</v>
      </c>
      <c r="BB625" s="341">
        <v>0</v>
      </c>
      <c r="BC625" s="227">
        <v>0</v>
      </c>
      <c r="BD625" s="392">
        <v>0</v>
      </c>
      <c r="BE625" s="166" t="s">
        <v>1226</v>
      </c>
      <c r="BF625" s="236">
        <v>0</v>
      </c>
      <c r="BG625" s="249" t="s">
        <v>1226</v>
      </c>
      <c r="BH625" s="341">
        <v>0</v>
      </c>
      <c r="BI625" s="227">
        <v>0</v>
      </c>
      <c r="BJ625" s="164">
        <f>+BH625</f>
        <v>0</v>
      </c>
      <c r="BK625" s="166" t="s">
        <v>1226</v>
      </c>
      <c r="BL625" s="392">
        <f>+BJ625</f>
        <v>0</v>
      </c>
      <c r="BM625" s="166" t="s">
        <v>1226</v>
      </c>
      <c r="BN625" s="238">
        <v>0</v>
      </c>
      <c r="BO625" s="239" t="s">
        <v>1226</v>
      </c>
      <c r="BP625" s="249"/>
      <c r="BQ625" s="239"/>
      <c r="BR625" s="249"/>
      <c r="BS625" s="239"/>
      <c r="BT625" s="244"/>
      <c r="BU625" s="245"/>
      <c r="BV625" s="246"/>
      <c r="BW625" s="245"/>
      <c r="BX625" s="245"/>
      <c r="BY625" s="245"/>
      <c r="BZ625" s="246"/>
      <c r="CA625" s="245"/>
      <c r="CB625" s="246"/>
      <c r="CC625" s="245"/>
      <c r="CD625" s="246"/>
      <c r="CE625" s="245"/>
      <c r="CF625" s="246"/>
      <c r="CG625" s="245"/>
      <c r="CH625" s="246"/>
      <c r="CI625" s="233" t="s">
        <v>744</v>
      </c>
    </row>
    <row r="626" spans="1:91" ht="16.5">
      <c r="A626" t="s">
        <v>2540</v>
      </c>
      <c r="B626" s="213">
        <v>10111</v>
      </c>
      <c r="D626" s="219" t="s">
        <v>743</v>
      </c>
      <c r="E626" t="s">
        <v>819</v>
      </c>
      <c r="F626"/>
      <c r="G626" s="213" t="s">
        <v>867</v>
      </c>
      <c r="H626" s="390" t="s">
        <v>2143</v>
      </c>
      <c r="I626" s="236">
        <v>0</v>
      </c>
      <c r="J626" s="239" t="s">
        <v>1226</v>
      </c>
      <c r="K626" s="238">
        <f>+I626</f>
        <v>0</v>
      </c>
      <c r="L626" s="239" t="s">
        <v>1226</v>
      </c>
      <c r="M626" s="236">
        <v>0</v>
      </c>
      <c r="N626" s="239" t="s">
        <v>1226</v>
      </c>
      <c r="O626" s="238">
        <f>+M626</f>
        <v>0</v>
      </c>
      <c r="P626" s="239" t="s">
        <v>1226</v>
      </c>
      <c r="Q626" s="3">
        <v>0</v>
      </c>
      <c r="R626" s="32">
        <v>0</v>
      </c>
      <c r="S626" s="238">
        <f>+Q626</f>
        <v>0</v>
      </c>
      <c r="T626" s="239" t="s">
        <v>1226</v>
      </c>
      <c r="U626" s="10">
        <v>0</v>
      </c>
      <c r="V626" s="10">
        <v>0</v>
      </c>
      <c r="W626" s="453">
        <v>0</v>
      </c>
      <c r="X626" s="459">
        <v>0</v>
      </c>
      <c r="Y626" s="223">
        <v>0</v>
      </c>
      <c r="Z626" s="223">
        <v>0</v>
      </c>
      <c r="AA626" s="491">
        <v>0</v>
      </c>
      <c r="AB626" s="492" t="s">
        <v>1226</v>
      </c>
      <c r="AC626" s="274">
        <v>0</v>
      </c>
      <c r="AD626" s="279">
        <v>0</v>
      </c>
      <c r="AE626" s="274">
        <v>0</v>
      </c>
      <c r="AF626" s="279">
        <v>0</v>
      </c>
      <c r="AG626" s="274">
        <v>0</v>
      </c>
      <c r="AH626" s="274">
        <v>0</v>
      </c>
      <c r="AI626" s="491">
        <f>+AG626</f>
        <v>0</v>
      </c>
      <c r="AJ626" s="492" t="s">
        <v>1226</v>
      </c>
      <c r="AK626" s="302"/>
      <c r="AL626" s="437">
        <v>0</v>
      </c>
      <c r="AM626" s="438">
        <v>0</v>
      </c>
      <c r="AN626" s="164">
        <f t="shared" si="292"/>
        <v>0</v>
      </c>
      <c r="AO626" s="164" t="s">
        <v>1226</v>
      </c>
      <c r="AP626" s="437">
        <v>0</v>
      </c>
      <c r="AQ626" s="438">
        <v>0</v>
      </c>
      <c r="AR626" s="164">
        <f t="shared" si="294"/>
        <v>0</v>
      </c>
      <c r="AS626" s="166" t="s">
        <v>1226</v>
      </c>
      <c r="AT626" s="236">
        <f>+AR626</f>
        <v>0</v>
      </c>
      <c r="AU626" s="239" t="s">
        <v>1226</v>
      </c>
      <c r="AV626" s="236">
        <f>+AT626</f>
        <v>0</v>
      </c>
      <c r="AW626" s="239" t="s">
        <v>1226</v>
      </c>
      <c r="AX626" s="392">
        <v>0</v>
      </c>
      <c r="AY626" s="166" t="s">
        <v>1226</v>
      </c>
      <c r="AZ626" s="392">
        <v>0</v>
      </c>
      <c r="BA626" s="166" t="s">
        <v>1226</v>
      </c>
      <c r="BB626" s="341">
        <v>0</v>
      </c>
      <c r="BC626" s="227">
        <v>0</v>
      </c>
      <c r="BD626" s="392">
        <v>0</v>
      </c>
      <c r="BE626" s="166" t="s">
        <v>1226</v>
      </c>
      <c r="BF626" s="325">
        <v>0</v>
      </c>
      <c r="BG626" s="325">
        <v>0</v>
      </c>
      <c r="BH626" s="238">
        <v>0</v>
      </c>
      <c r="BI626" s="239" t="s">
        <v>1226</v>
      </c>
      <c r="BJ626" s="164">
        <f>+BH626</f>
        <v>0</v>
      </c>
      <c r="BK626" s="166" t="s">
        <v>1226</v>
      </c>
      <c r="BL626" s="392">
        <f>+BJ626</f>
        <v>0</v>
      </c>
      <c r="BM626" s="166" t="s">
        <v>1226</v>
      </c>
      <c r="BN626" s="238">
        <v>0</v>
      </c>
      <c r="BO626" s="239" t="s">
        <v>1226</v>
      </c>
      <c r="BP626" s="236">
        <v>0</v>
      </c>
      <c r="BQ626" s="239" t="s">
        <v>1226</v>
      </c>
      <c r="BR626" s="236">
        <v>0</v>
      </c>
      <c r="BS626" s="239" t="s">
        <v>1226</v>
      </c>
      <c r="BT626" s="244"/>
      <c r="BU626" s="245"/>
      <c r="BV626" s="246"/>
      <c r="BW626" s="245"/>
      <c r="BX626" s="245"/>
      <c r="BY626" s="245"/>
      <c r="BZ626" s="246"/>
      <c r="CA626" s="245"/>
      <c r="CB626" s="246"/>
      <c r="CC626" s="245"/>
      <c r="CD626" s="246"/>
      <c r="CE626" s="245"/>
      <c r="CF626" s="246"/>
      <c r="CG626" s="245"/>
      <c r="CH626" s="246"/>
      <c r="CI626" s="247" t="s">
        <v>150</v>
      </c>
    </row>
    <row r="627" spans="1:91" ht="16.5">
      <c r="A627" t="s">
        <v>2540</v>
      </c>
      <c r="B627" s="213">
        <v>0</v>
      </c>
      <c r="D627" s="219" t="s">
        <v>942</v>
      </c>
      <c r="E627" s="213" t="s">
        <v>821</v>
      </c>
      <c r="G627" s="213" t="s">
        <v>37</v>
      </c>
      <c r="H627" s="390" t="s">
        <v>2392</v>
      </c>
      <c r="I627" s="396">
        <f>+K627</f>
        <v>0</v>
      </c>
      <c r="J627" s="166" t="s">
        <v>1226</v>
      </c>
      <c r="K627" s="799">
        <v>0</v>
      </c>
      <c r="L627" s="54">
        <v>0</v>
      </c>
      <c r="M627" s="888">
        <f>+O627</f>
        <v>0</v>
      </c>
      <c r="N627" s="166" t="s">
        <v>1226</v>
      </c>
      <c r="O627" s="906">
        <f>+Q627</f>
        <v>0</v>
      </c>
      <c r="P627" s="426" t="s">
        <v>1226</v>
      </c>
      <c r="Q627" s="170">
        <v>0</v>
      </c>
      <c r="R627" s="528">
        <v>0</v>
      </c>
      <c r="S627" s="39">
        <v>0</v>
      </c>
      <c r="T627" s="161">
        <v>0</v>
      </c>
      <c r="U627" s="52">
        <v>0</v>
      </c>
      <c r="V627" s="52">
        <v>0</v>
      </c>
      <c r="W627" s="441">
        <v>0</v>
      </c>
      <c r="X627" s="442">
        <v>0</v>
      </c>
      <c r="Y627" s="52">
        <v>0</v>
      </c>
      <c r="Z627" s="52">
        <v>0</v>
      </c>
      <c r="AA627" s="678" t="s">
        <v>1226</v>
      </c>
      <c r="AB627" s="490">
        <f>+AD627</f>
        <v>1</v>
      </c>
      <c r="AC627" s="10">
        <v>0</v>
      </c>
      <c r="AD627" s="4">
        <v>1</v>
      </c>
      <c r="AE627" s="222">
        <v>2</v>
      </c>
      <c r="AF627" s="224">
        <v>1</v>
      </c>
      <c r="AG627" s="274">
        <v>0</v>
      </c>
      <c r="AH627" s="274">
        <v>3</v>
      </c>
      <c r="AI627" s="683" t="s">
        <v>1226</v>
      </c>
      <c r="AJ627" s="937">
        <f>+AH627</f>
        <v>3</v>
      </c>
      <c r="AK627" s="302"/>
      <c r="AL627" s="437">
        <v>0</v>
      </c>
      <c r="AM627" s="448">
        <v>4</v>
      </c>
      <c r="AN627" s="236">
        <v>0</v>
      </c>
      <c r="AO627" s="249" t="s">
        <v>1226</v>
      </c>
      <c r="AP627" s="443">
        <v>0</v>
      </c>
      <c r="AQ627" s="444" t="str">
        <f>+AO627</f>
        <v>nd</v>
      </c>
      <c r="AR627" s="236">
        <f t="shared" si="294"/>
        <v>0</v>
      </c>
      <c r="AS627" s="239" t="str">
        <f>+AQ627</f>
        <v>nd</v>
      </c>
      <c r="AT627" s="236">
        <f>+AR627</f>
        <v>0</v>
      </c>
      <c r="AU627" s="239" t="str">
        <f>+AS627</f>
        <v>nd</v>
      </c>
      <c r="AV627" s="226">
        <v>0</v>
      </c>
      <c r="AW627" s="227">
        <v>0</v>
      </c>
      <c r="AX627" s="238">
        <f>+AZ627</f>
        <v>0</v>
      </c>
      <c r="AY627" s="239" t="s">
        <v>1226</v>
      </c>
      <c r="AZ627" s="238">
        <v>0</v>
      </c>
      <c r="BA627" s="239" t="s">
        <v>1226</v>
      </c>
      <c r="BB627" s="341">
        <v>0</v>
      </c>
      <c r="BC627" s="227">
        <v>0</v>
      </c>
      <c r="BD627" s="238">
        <f>+BB627</f>
        <v>0</v>
      </c>
      <c r="BE627" s="239" t="s">
        <v>1226</v>
      </c>
      <c r="BF627" s="226">
        <v>0</v>
      </c>
      <c r="BG627" s="226">
        <v>0</v>
      </c>
      <c r="BH627" s="238">
        <v>0</v>
      </c>
      <c r="BI627" s="239" t="s">
        <v>1226</v>
      </c>
      <c r="BJ627" s="236">
        <v>0</v>
      </c>
      <c r="BK627" s="239" t="s">
        <v>1226</v>
      </c>
      <c r="BL627" s="238">
        <v>0</v>
      </c>
      <c r="BM627" s="239" t="s">
        <v>1226</v>
      </c>
      <c r="BN627" s="238">
        <v>0</v>
      </c>
      <c r="BO627" s="239" t="s">
        <v>1226</v>
      </c>
      <c r="BP627" s="249"/>
      <c r="BQ627" s="239"/>
      <c r="BR627" s="249"/>
      <c r="BS627" s="239"/>
      <c r="BT627" s="262"/>
      <c r="BU627" s="245"/>
      <c r="BV627" s="246"/>
      <c r="BW627" s="245"/>
      <c r="BX627" s="245"/>
      <c r="BY627" s="245"/>
      <c r="BZ627" s="246"/>
      <c r="CA627" s="245"/>
      <c r="CB627" s="246"/>
      <c r="CC627" s="245"/>
      <c r="CD627" s="246"/>
      <c r="CE627" s="245"/>
      <c r="CF627" s="246"/>
      <c r="CG627" s="245"/>
      <c r="CH627" s="246"/>
      <c r="CI627" s="233" t="s">
        <v>722</v>
      </c>
    </row>
    <row r="628" spans="1:91" ht="16.5">
      <c r="A628" t="s">
        <v>2541</v>
      </c>
      <c r="B628" s="219">
        <v>10206</v>
      </c>
      <c r="D628" s="219" t="s">
        <v>915</v>
      </c>
      <c r="E628" s="213" t="s">
        <v>819</v>
      </c>
      <c r="G628" s="219" t="s">
        <v>915</v>
      </c>
      <c r="H628" s="390" t="s">
        <v>1922</v>
      </c>
      <c r="I628" s="185">
        <f>+K628</f>
        <v>35</v>
      </c>
      <c r="J628" s="426" t="s">
        <v>1226</v>
      </c>
      <c r="K628" s="278">
        <v>35</v>
      </c>
      <c r="L628" s="279">
        <v>0</v>
      </c>
      <c r="M628" s="181">
        <f>+O628</f>
        <v>32</v>
      </c>
      <c r="N628" s="426" t="s">
        <v>1226</v>
      </c>
      <c r="O628" s="181">
        <f>+Q628</f>
        <v>32</v>
      </c>
      <c r="P628" s="426" t="s">
        <v>1226</v>
      </c>
      <c r="Q628" s="181">
        <f>+S628</f>
        <v>32</v>
      </c>
      <c r="R628" s="426" t="s">
        <v>1226</v>
      </c>
      <c r="S628" s="181">
        <f>+U628</f>
        <v>32</v>
      </c>
      <c r="T628" s="426" t="s">
        <v>1226</v>
      </c>
      <c r="U628" s="274">
        <v>32</v>
      </c>
      <c r="V628" s="274">
        <v>0</v>
      </c>
      <c r="W628" s="678">
        <f>+U628</f>
        <v>32</v>
      </c>
      <c r="X628" s="490" t="s">
        <v>1226</v>
      </c>
      <c r="Y628" s="274">
        <v>31</v>
      </c>
      <c r="Z628" s="274">
        <v>0</v>
      </c>
      <c r="AA628" s="453">
        <v>36</v>
      </c>
      <c r="AB628" s="459">
        <v>0</v>
      </c>
      <c r="AC628" s="274">
        <v>37</v>
      </c>
      <c r="AD628" s="311">
        <v>0</v>
      </c>
      <c r="AE628" s="780">
        <v>29</v>
      </c>
      <c r="AF628" s="311">
        <v>0</v>
      </c>
      <c r="AG628" s="185">
        <f>+AE628</f>
        <v>29</v>
      </c>
      <c r="AH628" s="185" t="s">
        <v>1226</v>
      </c>
      <c r="AI628" s="678">
        <f>+AG628</f>
        <v>29</v>
      </c>
      <c r="AJ628" s="490" t="s">
        <v>1226</v>
      </c>
      <c r="AK628" s="360"/>
      <c r="AL628" s="683">
        <f>+AN628</f>
        <v>20</v>
      </c>
      <c r="AM628" s="468" t="s">
        <v>1226</v>
      </c>
      <c r="AN628" s="223">
        <v>20</v>
      </c>
      <c r="AO628" s="223">
        <v>0</v>
      </c>
      <c r="AP628" s="437">
        <v>31</v>
      </c>
      <c r="AQ628" s="438">
        <v>0</v>
      </c>
      <c r="AR628" s="164">
        <f t="shared" ref="AR628:AR635" si="295">+AT628</f>
        <v>5</v>
      </c>
      <c r="AS628" s="166" t="s">
        <v>1226</v>
      </c>
      <c r="AT628" s="226">
        <v>5</v>
      </c>
      <c r="AU628" s="227">
        <v>0</v>
      </c>
      <c r="AV628" s="226">
        <v>6</v>
      </c>
      <c r="AW628" s="227">
        <v>0</v>
      </c>
      <c r="AX628" s="341">
        <v>6</v>
      </c>
      <c r="AY628" s="227">
        <v>0</v>
      </c>
      <c r="AZ628" s="392">
        <f>+AX628</f>
        <v>6</v>
      </c>
      <c r="BA628" s="166" t="s">
        <v>1226</v>
      </c>
      <c r="BB628" s="392">
        <f>+AZ628</f>
        <v>6</v>
      </c>
      <c r="BC628" s="166" t="s">
        <v>1226</v>
      </c>
      <c r="BD628" s="392">
        <f>+BB628</f>
        <v>6</v>
      </c>
      <c r="BE628" s="166" t="s">
        <v>1226</v>
      </c>
      <c r="BF628" s="164">
        <f>+BD628</f>
        <v>6</v>
      </c>
      <c r="BG628" s="164" t="s">
        <v>1226</v>
      </c>
      <c r="BH628" s="392">
        <f>+BF628</f>
        <v>6</v>
      </c>
      <c r="BI628" s="166" t="s">
        <v>1226</v>
      </c>
      <c r="BJ628" s="164">
        <f>+BH628</f>
        <v>6</v>
      </c>
      <c r="BK628" s="166" t="s">
        <v>1226</v>
      </c>
      <c r="BL628" s="392">
        <f>+BJ628</f>
        <v>6</v>
      </c>
      <c r="BM628" s="166" t="s">
        <v>1226</v>
      </c>
      <c r="BN628" s="341">
        <v>3</v>
      </c>
      <c r="BO628" s="227">
        <v>0</v>
      </c>
      <c r="BP628" s="226"/>
      <c r="BQ628" s="227"/>
      <c r="BR628" s="226">
        <v>17</v>
      </c>
      <c r="BS628" s="227">
        <v>0</v>
      </c>
      <c r="BT628" s="244"/>
      <c r="BU628" s="245"/>
      <c r="BV628" s="246"/>
      <c r="BW628" s="245"/>
      <c r="BX628" s="245"/>
      <c r="BY628" s="245"/>
      <c r="BZ628" s="246"/>
      <c r="CA628" s="245"/>
      <c r="CB628" s="246"/>
      <c r="CC628" s="245"/>
      <c r="CD628" s="246"/>
      <c r="CE628" s="245">
        <v>7</v>
      </c>
      <c r="CF628" s="246"/>
      <c r="CG628" s="245"/>
      <c r="CH628" s="246"/>
      <c r="CI628" s="103" t="s">
        <v>153</v>
      </c>
      <c r="CJ628" s="234" t="s">
        <v>486</v>
      </c>
      <c r="CM628" s="237">
        <f>MAX(I628:AJ628)</f>
        <v>37</v>
      </c>
    </row>
    <row r="629" spans="1:91" ht="16.5">
      <c r="A629" t="s">
        <v>2541</v>
      </c>
      <c r="B629" s="719" t="s">
        <v>1610</v>
      </c>
      <c r="D629" s="219" t="s">
        <v>915</v>
      </c>
      <c r="E629" s="213" t="s">
        <v>819</v>
      </c>
      <c r="G629" s="219" t="s">
        <v>915</v>
      </c>
      <c r="H629" s="390" t="s">
        <v>1923</v>
      </c>
      <c r="I629" s="238" t="s">
        <v>52</v>
      </c>
      <c r="J629" s="892"/>
      <c r="K629" s="274"/>
      <c r="L629" s="279"/>
      <c r="M629" s="381"/>
      <c r="N629" s="431"/>
      <c r="O629" s="185"/>
      <c r="P629" s="426"/>
      <c r="Q629" s="181"/>
      <c r="R629" s="426"/>
      <c r="S629" s="181"/>
      <c r="T629" s="426"/>
      <c r="U629" s="252"/>
      <c r="V629" s="252"/>
      <c r="W629" s="453"/>
      <c r="X629" s="459"/>
      <c r="Y629" s="306"/>
      <c r="Z629" s="274"/>
      <c r="AA629" s="493"/>
      <c r="AB629" s="494"/>
      <c r="AC629" s="274" t="s">
        <v>52</v>
      </c>
      <c r="AD629" s="279"/>
      <c r="AE629" s="274"/>
      <c r="AF629" s="279"/>
      <c r="AG629" s="252"/>
      <c r="AH629" s="251"/>
      <c r="AI629" s="453">
        <v>0</v>
      </c>
      <c r="AJ629" s="459">
        <v>0</v>
      </c>
      <c r="AK629" s="360"/>
      <c r="AL629" s="683">
        <v>0</v>
      </c>
      <c r="AM629" s="468" t="s">
        <v>1226</v>
      </c>
      <c r="AN629" s="483" t="s">
        <v>52</v>
      </c>
      <c r="AO629" s="223">
        <v>0</v>
      </c>
      <c r="AP629" s="437">
        <v>0</v>
      </c>
      <c r="AQ629" s="438">
        <v>0</v>
      </c>
      <c r="AR629" s="164">
        <f t="shared" si="295"/>
        <v>0</v>
      </c>
      <c r="AS629" s="166" t="s">
        <v>1226</v>
      </c>
      <c r="AT629" s="226">
        <v>0</v>
      </c>
      <c r="AU629" s="227">
        <v>0</v>
      </c>
      <c r="AV629" s="341">
        <v>0</v>
      </c>
      <c r="AW629" s="227">
        <v>0</v>
      </c>
      <c r="AX629" s="341">
        <v>0</v>
      </c>
      <c r="AY629" s="227">
        <v>0</v>
      </c>
      <c r="AZ629" s="392">
        <f>+AX629</f>
        <v>0</v>
      </c>
      <c r="BA629" s="166" t="s">
        <v>1226</v>
      </c>
      <c r="BB629" s="392">
        <f>+AZ629</f>
        <v>0</v>
      </c>
      <c r="BC629" s="166" t="s">
        <v>1226</v>
      </c>
      <c r="BD629" s="392">
        <f>+BB629</f>
        <v>0</v>
      </c>
      <c r="BE629" s="166" t="s">
        <v>1226</v>
      </c>
      <c r="BF629" s="164">
        <f>+BD629</f>
        <v>0</v>
      </c>
      <c r="BG629" s="164" t="s">
        <v>1226</v>
      </c>
      <c r="BH629" s="392">
        <f>+BF629</f>
        <v>0</v>
      </c>
      <c r="BI629" s="166" t="s">
        <v>1226</v>
      </c>
      <c r="BJ629" s="164">
        <f>+BH629</f>
        <v>0</v>
      </c>
      <c r="BK629" s="166" t="s">
        <v>1226</v>
      </c>
      <c r="BL629" s="392">
        <f>+BJ629</f>
        <v>0</v>
      </c>
      <c r="BM629" s="166" t="s">
        <v>1226</v>
      </c>
      <c r="BN629" s="341">
        <v>0</v>
      </c>
      <c r="BO629" s="227">
        <v>0</v>
      </c>
      <c r="BP629" s="226"/>
      <c r="BQ629" s="227"/>
      <c r="BR629" s="226"/>
      <c r="BS629" s="227"/>
      <c r="BT629" s="244"/>
      <c r="BU629" s="245"/>
      <c r="BV629" s="246"/>
      <c r="BW629" s="245"/>
      <c r="BX629" s="245"/>
      <c r="BY629" s="245"/>
      <c r="BZ629" s="246"/>
      <c r="CA629" s="245"/>
      <c r="CB629" s="246"/>
      <c r="CC629" s="245"/>
      <c r="CD629" s="246"/>
      <c r="CE629" s="245"/>
      <c r="CF629" s="246"/>
      <c r="CG629" s="245"/>
      <c r="CH629" s="246"/>
      <c r="CI629" s="103" t="s">
        <v>1924</v>
      </c>
      <c r="CM629" s="237">
        <f>MAX(I629:AJ629)</f>
        <v>0</v>
      </c>
    </row>
    <row r="630" spans="1:91" ht="16.5">
      <c r="A630" t="s">
        <v>2541</v>
      </c>
      <c r="B630" s="719" t="s">
        <v>1928</v>
      </c>
      <c r="D630" s="219" t="s">
        <v>915</v>
      </c>
      <c r="E630" s="213" t="s">
        <v>819</v>
      </c>
      <c r="G630" s="219" t="s">
        <v>915</v>
      </c>
      <c r="H630" s="390" t="s">
        <v>1926</v>
      </c>
      <c r="I630" s="223">
        <v>0</v>
      </c>
      <c r="J630" s="224">
        <v>0</v>
      </c>
      <c r="K630" s="274">
        <v>0</v>
      </c>
      <c r="L630" s="279">
        <v>0</v>
      </c>
      <c r="M630" s="278">
        <v>0</v>
      </c>
      <c r="N630" s="279">
        <v>0</v>
      </c>
      <c r="O630" s="185">
        <f>+Q630</f>
        <v>0</v>
      </c>
      <c r="P630" s="426" t="s">
        <v>1226</v>
      </c>
      <c r="Q630" s="181">
        <f>+S630</f>
        <v>0</v>
      </c>
      <c r="R630" s="426" t="s">
        <v>1226</v>
      </c>
      <c r="S630" s="181">
        <f>+W630</f>
        <v>0</v>
      </c>
      <c r="T630" s="426" t="s">
        <v>1226</v>
      </c>
      <c r="U630" s="274">
        <v>0</v>
      </c>
      <c r="V630" s="274">
        <v>0</v>
      </c>
      <c r="W630" s="678">
        <f>+U630</f>
        <v>0</v>
      </c>
      <c r="X630" s="490" t="s">
        <v>1226</v>
      </c>
      <c r="Y630" s="274">
        <v>0</v>
      </c>
      <c r="Z630" s="274">
        <v>0</v>
      </c>
      <c r="AA630" s="453" t="s">
        <v>52</v>
      </c>
      <c r="AB630" s="459">
        <v>0</v>
      </c>
      <c r="AC630" s="274">
        <v>0</v>
      </c>
      <c r="AD630" s="279">
        <v>0</v>
      </c>
      <c r="AE630" s="274">
        <v>0</v>
      </c>
      <c r="AF630" s="279">
        <v>0</v>
      </c>
      <c r="AG630" s="185">
        <v>0</v>
      </c>
      <c r="AH630" s="185" t="s">
        <v>1226</v>
      </c>
      <c r="AI630" s="453">
        <v>0</v>
      </c>
      <c r="AJ630" s="459">
        <v>0</v>
      </c>
      <c r="AK630" s="360"/>
      <c r="AL630" s="683">
        <v>0</v>
      </c>
      <c r="AM630" s="468" t="s">
        <v>1226</v>
      </c>
      <c r="AN630" s="437">
        <v>0</v>
      </c>
      <c r="AO630" s="438">
        <v>0</v>
      </c>
      <c r="AP630" s="223">
        <v>7</v>
      </c>
      <c r="AQ630" s="438">
        <v>0</v>
      </c>
      <c r="AR630" s="164">
        <f t="shared" si="295"/>
        <v>0</v>
      </c>
      <c r="AS630" s="166" t="s">
        <v>1226</v>
      </c>
      <c r="AT630" s="341">
        <v>0</v>
      </c>
      <c r="AU630" s="227">
        <v>0</v>
      </c>
      <c r="AV630" s="226">
        <v>0</v>
      </c>
      <c r="AW630" s="227">
        <v>0</v>
      </c>
      <c r="AX630" s="226">
        <v>2</v>
      </c>
      <c r="AY630" s="227">
        <v>0</v>
      </c>
      <c r="AZ630" s="392">
        <f>+AX630</f>
        <v>2</v>
      </c>
      <c r="BA630" s="166" t="s">
        <v>1226</v>
      </c>
      <c r="BB630" s="392">
        <f>+AZ630</f>
        <v>2</v>
      </c>
      <c r="BC630" s="166" t="s">
        <v>1226</v>
      </c>
      <c r="BD630" s="164">
        <f>+BB630</f>
        <v>2</v>
      </c>
      <c r="BE630" s="166" t="s">
        <v>1226</v>
      </c>
      <c r="BF630" s="164">
        <f>+BD630</f>
        <v>2</v>
      </c>
      <c r="BG630" s="164" t="s">
        <v>1226</v>
      </c>
      <c r="BH630" s="392">
        <f>+BF630</f>
        <v>2</v>
      </c>
      <c r="BI630" s="166" t="s">
        <v>1226</v>
      </c>
      <c r="BJ630" s="392">
        <f>+BH630</f>
        <v>2</v>
      </c>
      <c r="BK630" s="166" t="s">
        <v>1226</v>
      </c>
      <c r="BL630" s="392">
        <f>+BJ630</f>
        <v>2</v>
      </c>
      <c r="BM630" s="166" t="s">
        <v>1226</v>
      </c>
      <c r="BN630" s="341">
        <v>8</v>
      </c>
      <c r="BO630" s="227">
        <v>0</v>
      </c>
      <c r="BP630" s="226"/>
      <c r="BQ630" s="227"/>
      <c r="BR630" s="226"/>
      <c r="BS630" s="227"/>
      <c r="BT630" s="244"/>
      <c r="BU630" s="245"/>
      <c r="BV630" s="246"/>
      <c r="BW630" s="245"/>
      <c r="BX630" s="245"/>
      <c r="BY630" s="245"/>
      <c r="BZ630" s="246"/>
      <c r="CA630" s="245"/>
      <c r="CB630" s="246"/>
      <c r="CC630" s="245"/>
      <c r="CD630" s="246"/>
      <c r="CE630" s="245"/>
      <c r="CF630" s="246"/>
      <c r="CG630" s="245"/>
      <c r="CH630" s="246"/>
      <c r="CI630" s="103" t="s">
        <v>1927</v>
      </c>
      <c r="CM630" s="237">
        <f>MAX(I630:AJ630)</f>
        <v>0</v>
      </c>
    </row>
    <row r="631" spans="1:91" ht="16.5">
      <c r="A631" t="s">
        <v>2541</v>
      </c>
      <c r="B631" s="719" t="s">
        <v>1928</v>
      </c>
      <c r="D631" s="219" t="s">
        <v>915</v>
      </c>
      <c r="E631" s="213" t="s">
        <v>819</v>
      </c>
      <c r="G631" s="219" t="s">
        <v>915</v>
      </c>
      <c r="H631" s="390" t="s">
        <v>1929</v>
      </c>
      <c r="I631" s="222">
        <v>0</v>
      </c>
      <c r="J631" s="224">
        <v>0</v>
      </c>
      <c r="K631" s="278">
        <v>0</v>
      </c>
      <c r="L631" s="279">
        <v>0</v>
      </c>
      <c r="M631" s="278">
        <v>1</v>
      </c>
      <c r="N631" s="279">
        <v>0</v>
      </c>
      <c r="O631" s="181"/>
      <c r="P631" s="426"/>
      <c r="Q631" s="181"/>
      <c r="R631" s="426"/>
      <c r="S631" s="181"/>
      <c r="T631" s="426"/>
      <c r="U631" s="278"/>
      <c r="V631" s="274"/>
      <c r="W631" s="678"/>
      <c r="X631" s="490"/>
      <c r="Y631" s="274"/>
      <c r="Z631" s="274"/>
      <c r="AA631" s="453">
        <v>1</v>
      </c>
      <c r="AB631" s="459">
        <v>0</v>
      </c>
      <c r="AC631" s="274">
        <v>1</v>
      </c>
      <c r="AD631" s="279">
        <v>0</v>
      </c>
      <c r="AE631" s="185">
        <f>+AC631</f>
        <v>1</v>
      </c>
      <c r="AF631" s="426" t="s">
        <v>1226</v>
      </c>
      <c r="AG631" s="181">
        <f>+AE631</f>
        <v>1</v>
      </c>
      <c r="AH631" s="185" t="s">
        <v>1226</v>
      </c>
      <c r="AI631" s="678">
        <f>+AG631</f>
        <v>1</v>
      </c>
      <c r="AJ631" s="490" t="s">
        <v>1226</v>
      </c>
      <c r="AK631" s="360"/>
      <c r="AL631" s="683">
        <f>+AN631</f>
        <v>1</v>
      </c>
      <c r="AM631" s="468" t="s">
        <v>1226</v>
      </c>
      <c r="AN631" s="223">
        <v>1</v>
      </c>
      <c r="AO631" s="223">
        <v>0</v>
      </c>
      <c r="AP631" s="437">
        <v>1</v>
      </c>
      <c r="AQ631" s="438">
        <v>0</v>
      </c>
      <c r="AR631" s="164">
        <f t="shared" si="295"/>
        <v>0</v>
      </c>
      <c r="AS631" s="166" t="s">
        <v>1226</v>
      </c>
      <c r="AT631" s="226"/>
      <c r="AU631" s="227"/>
      <c r="AV631" s="226">
        <v>0</v>
      </c>
      <c r="AW631" s="227">
        <v>0</v>
      </c>
      <c r="AX631" s="226">
        <v>2</v>
      </c>
      <c r="AY631" s="226">
        <v>0</v>
      </c>
      <c r="AZ631" s="392">
        <f>+AX631</f>
        <v>2</v>
      </c>
      <c r="BA631" s="166" t="s">
        <v>1226</v>
      </c>
      <c r="BB631" s="392">
        <f>+AZ631</f>
        <v>2</v>
      </c>
      <c r="BC631" s="166" t="s">
        <v>1226</v>
      </c>
      <c r="BD631" s="392">
        <f>+BB631</f>
        <v>2</v>
      </c>
      <c r="BE631" s="166" t="s">
        <v>1226</v>
      </c>
      <c r="BF631" s="392">
        <f>+BD631</f>
        <v>2</v>
      </c>
      <c r="BG631" s="166" t="s">
        <v>1226</v>
      </c>
      <c r="BH631" s="392">
        <f>+BF631</f>
        <v>2</v>
      </c>
      <c r="BI631" s="166" t="s">
        <v>1226</v>
      </c>
      <c r="BJ631" s="392">
        <f>+BH631</f>
        <v>2</v>
      </c>
      <c r="BK631" s="166" t="s">
        <v>1226</v>
      </c>
      <c r="BL631" s="392">
        <f>+BJ631</f>
        <v>2</v>
      </c>
      <c r="BM631" s="166" t="s">
        <v>1226</v>
      </c>
      <c r="BN631" s="226">
        <v>0</v>
      </c>
      <c r="BO631" s="227">
        <v>0</v>
      </c>
      <c r="BP631" s="164">
        <f>+BN631</f>
        <v>0</v>
      </c>
      <c r="BQ631" s="239" t="s">
        <v>1226</v>
      </c>
      <c r="BR631" s="164">
        <f>+BP631</f>
        <v>0</v>
      </c>
      <c r="BS631" s="249" t="s">
        <v>1226</v>
      </c>
      <c r="BT631" s="244"/>
      <c r="BU631" s="245"/>
      <c r="BV631" s="246"/>
      <c r="BW631" s="245"/>
      <c r="BX631" s="245"/>
      <c r="BY631" s="245"/>
      <c r="BZ631" s="246"/>
      <c r="CA631" s="245"/>
      <c r="CB631" s="246"/>
      <c r="CC631" s="245"/>
      <c r="CD631" s="246"/>
      <c r="CE631" s="245"/>
      <c r="CF631" s="246"/>
      <c r="CG631" s="245"/>
      <c r="CH631" s="246"/>
      <c r="CI631" s="103" t="s">
        <v>1930</v>
      </c>
      <c r="CM631" s="237"/>
    </row>
    <row r="632" spans="1:91" ht="16.5">
      <c r="A632" t="s">
        <v>2541</v>
      </c>
      <c r="B632" s="719" t="s">
        <v>1610</v>
      </c>
      <c r="D632" s="219" t="s">
        <v>915</v>
      </c>
      <c r="E632" s="213" t="s">
        <v>819</v>
      </c>
      <c r="G632" s="219" t="s">
        <v>915</v>
      </c>
      <c r="H632" s="390" t="s">
        <v>1925</v>
      </c>
      <c r="I632" s="185">
        <f>+K632</f>
        <v>3</v>
      </c>
      <c r="J632" s="185" t="s">
        <v>1226</v>
      </c>
      <c r="K632" s="278">
        <v>3</v>
      </c>
      <c r="L632" s="279">
        <v>0</v>
      </c>
      <c r="M632" s="181">
        <f>+O632</f>
        <v>2</v>
      </c>
      <c r="N632" s="423" t="s">
        <v>1226</v>
      </c>
      <c r="O632" s="185">
        <f t="shared" ref="O632:O637" si="296">+Q632</f>
        <v>2</v>
      </c>
      <c r="P632" s="426" t="s">
        <v>1226</v>
      </c>
      <c r="Q632" s="181">
        <f t="shared" ref="Q632:Q637" si="297">+S632</f>
        <v>2</v>
      </c>
      <c r="R632" s="426" t="s">
        <v>1226</v>
      </c>
      <c r="S632" s="181">
        <f>+U632</f>
        <v>2</v>
      </c>
      <c r="T632" s="426" t="s">
        <v>1226</v>
      </c>
      <c r="U632" s="274">
        <v>2</v>
      </c>
      <c r="V632" s="274">
        <v>0</v>
      </c>
      <c r="W632" s="678">
        <f t="shared" ref="W632:W636" si="298">+U632</f>
        <v>2</v>
      </c>
      <c r="X632" s="490" t="s">
        <v>1226</v>
      </c>
      <c r="Y632" s="185">
        <f>+W632</f>
        <v>2</v>
      </c>
      <c r="Z632" s="185" t="s">
        <v>1226</v>
      </c>
      <c r="AA632" s="678">
        <f>+Y632</f>
        <v>2</v>
      </c>
      <c r="AB632" s="490" t="s">
        <v>1226</v>
      </c>
      <c r="AC632" s="185" t="s">
        <v>52</v>
      </c>
      <c r="AD632" s="426" t="s">
        <v>1226</v>
      </c>
      <c r="AE632" s="780">
        <v>0</v>
      </c>
      <c r="AF632" s="311">
        <v>0</v>
      </c>
      <c r="AG632" s="181">
        <f>+AE632</f>
        <v>0</v>
      </c>
      <c r="AH632" s="185" t="s">
        <v>1226</v>
      </c>
      <c r="AI632" s="678">
        <f>+AG632</f>
        <v>0</v>
      </c>
      <c r="AJ632" s="492" t="s">
        <v>1226</v>
      </c>
      <c r="AK632" s="360"/>
      <c r="AL632" s="678">
        <v>0</v>
      </c>
      <c r="AM632" s="490" t="s">
        <v>1226</v>
      </c>
      <c r="AN632" s="223">
        <v>3</v>
      </c>
      <c r="AO632" s="223">
        <v>0</v>
      </c>
      <c r="AP632" s="437">
        <v>3</v>
      </c>
      <c r="AQ632" s="438">
        <v>0</v>
      </c>
      <c r="AR632" s="164">
        <f t="shared" si="295"/>
        <v>3</v>
      </c>
      <c r="AS632" s="166" t="s">
        <v>1226</v>
      </c>
      <c r="AT632" s="226">
        <v>3</v>
      </c>
      <c r="AU632" s="227">
        <v>0</v>
      </c>
      <c r="AV632" s="226">
        <v>3</v>
      </c>
      <c r="AW632" s="227">
        <v>0</v>
      </c>
      <c r="AX632" s="226">
        <v>3</v>
      </c>
      <c r="AY632" s="226">
        <v>0</v>
      </c>
      <c r="AZ632" s="392">
        <f>+BB632</f>
        <v>3</v>
      </c>
      <c r="BA632" s="166" t="s">
        <v>1226</v>
      </c>
      <c r="BB632" s="392">
        <f>+BD632</f>
        <v>3</v>
      </c>
      <c r="BC632" s="166" t="s">
        <v>1226</v>
      </c>
      <c r="BD632" s="392">
        <f>+BF632</f>
        <v>3</v>
      </c>
      <c r="BE632" s="166" t="s">
        <v>1226</v>
      </c>
      <c r="BF632" s="392">
        <f>+BH632</f>
        <v>3</v>
      </c>
      <c r="BG632" s="166" t="s">
        <v>1226</v>
      </c>
      <c r="BH632" s="392">
        <f>+BJ632</f>
        <v>3</v>
      </c>
      <c r="BI632" s="166" t="s">
        <v>1226</v>
      </c>
      <c r="BJ632" s="392">
        <f>+BL632</f>
        <v>3</v>
      </c>
      <c r="BK632" s="166" t="s">
        <v>1226</v>
      </c>
      <c r="BL632" s="392">
        <f t="shared" ref="BL632:BL640" si="299">+BN632</f>
        <v>3</v>
      </c>
      <c r="BM632" s="166" t="s">
        <v>1226</v>
      </c>
      <c r="BN632" s="226">
        <v>3</v>
      </c>
      <c r="BO632" s="227">
        <v>0</v>
      </c>
      <c r="BP632" s="226"/>
      <c r="BQ632" s="227"/>
      <c r="BR632" s="226"/>
      <c r="BS632" s="226"/>
      <c r="BT632" s="244"/>
      <c r="BU632" s="245"/>
      <c r="BV632" s="246"/>
      <c r="BW632" s="245"/>
      <c r="BX632" s="245"/>
      <c r="BY632" s="245"/>
      <c r="BZ632" s="246"/>
      <c r="CA632" s="245"/>
      <c r="CB632" s="246"/>
      <c r="CC632" s="245"/>
      <c r="CD632" s="246"/>
      <c r="CE632" s="245">
        <v>3</v>
      </c>
      <c r="CF632" s="246"/>
      <c r="CG632" s="245"/>
      <c r="CH632" s="246"/>
      <c r="CI632" s="103" t="s">
        <v>153</v>
      </c>
      <c r="CM632" s="237">
        <f>MAX(I632:AJ632)</f>
        <v>3</v>
      </c>
    </row>
    <row r="633" spans="1:91" ht="16.5">
      <c r="A633" t="s">
        <v>2541</v>
      </c>
      <c r="B633" s="719" t="s">
        <v>1592</v>
      </c>
      <c r="D633" s="219" t="s">
        <v>915</v>
      </c>
      <c r="E633" s="213" t="s">
        <v>819</v>
      </c>
      <c r="G633" s="219" t="s">
        <v>915</v>
      </c>
      <c r="H633" s="390" t="s">
        <v>1931</v>
      </c>
      <c r="I633" s="278">
        <v>0</v>
      </c>
      <c r="J633" s="279">
        <v>0</v>
      </c>
      <c r="K633" s="278">
        <v>0</v>
      </c>
      <c r="L633" s="279">
        <v>0</v>
      </c>
      <c r="M633" s="181">
        <f>+O633</f>
        <v>0</v>
      </c>
      <c r="N633" s="423" t="s">
        <v>1226</v>
      </c>
      <c r="O633" s="185">
        <f t="shared" si="296"/>
        <v>0</v>
      </c>
      <c r="P633" s="426" t="s">
        <v>1226</v>
      </c>
      <c r="Q633" s="181">
        <f t="shared" si="297"/>
        <v>0</v>
      </c>
      <c r="R633" s="426" t="s">
        <v>1226</v>
      </c>
      <c r="S633" s="181">
        <f>+U633</f>
        <v>0</v>
      </c>
      <c r="T633" s="426" t="s">
        <v>1226</v>
      </c>
      <c r="U633" s="278">
        <v>0</v>
      </c>
      <c r="V633" s="274">
        <v>0</v>
      </c>
      <c r="W633" s="678">
        <f t="shared" si="298"/>
        <v>0</v>
      </c>
      <c r="X633" s="490" t="s">
        <v>1226</v>
      </c>
      <c r="Y633" s="185">
        <f>+W633</f>
        <v>0</v>
      </c>
      <c r="Z633" s="185" t="s">
        <v>1226</v>
      </c>
      <c r="AA633" s="453">
        <v>0</v>
      </c>
      <c r="AB633" s="470">
        <v>0</v>
      </c>
      <c r="AC633" s="274">
        <v>1</v>
      </c>
      <c r="AD633" s="311">
        <v>0</v>
      </c>
      <c r="AE633" s="780">
        <v>0</v>
      </c>
      <c r="AF633" s="311">
        <v>0</v>
      </c>
      <c r="AG633" s="181">
        <f>+AE633</f>
        <v>0</v>
      </c>
      <c r="AH633" s="185" t="s">
        <v>1226</v>
      </c>
      <c r="AI633" s="678">
        <f>+AG633</f>
        <v>0</v>
      </c>
      <c r="AJ633" s="492" t="s">
        <v>1226</v>
      </c>
      <c r="AK633" s="360"/>
      <c r="AL633" s="678">
        <f>+AN633</f>
        <v>0</v>
      </c>
      <c r="AM633" s="490" t="s">
        <v>1226</v>
      </c>
      <c r="AN633" s="223">
        <v>0</v>
      </c>
      <c r="AO633" s="223">
        <v>0</v>
      </c>
      <c r="AP633" s="437">
        <v>0</v>
      </c>
      <c r="AQ633" s="438">
        <v>0</v>
      </c>
      <c r="AR633" s="164">
        <f t="shared" si="295"/>
        <v>0</v>
      </c>
      <c r="AS633" s="166" t="s">
        <v>1226</v>
      </c>
      <c r="AT633" s="226">
        <v>0</v>
      </c>
      <c r="AU633" s="227">
        <v>0</v>
      </c>
      <c r="AV633" s="226">
        <v>0</v>
      </c>
      <c r="AW633" s="227">
        <v>0</v>
      </c>
      <c r="AX633" s="226">
        <v>0</v>
      </c>
      <c r="AY633" s="226">
        <v>0</v>
      </c>
      <c r="AZ633" s="392">
        <f>+BB633</f>
        <v>0</v>
      </c>
      <c r="BA633" s="166" t="s">
        <v>1226</v>
      </c>
      <c r="BB633" s="392">
        <f>+BD633</f>
        <v>0</v>
      </c>
      <c r="BC633" s="166" t="s">
        <v>1226</v>
      </c>
      <c r="BD633" s="392">
        <f>+BF633</f>
        <v>0</v>
      </c>
      <c r="BE633" s="166" t="s">
        <v>1226</v>
      </c>
      <c r="BF633" s="392">
        <f>+BH633</f>
        <v>0</v>
      </c>
      <c r="BG633" s="166" t="s">
        <v>1226</v>
      </c>
      <c r="BH633" s="392">
        <f>+BJ633</f>
        <v>0</v>
      </c>
      <c r="BI633" s="166" t="s">
        <v>1226</v>
      </c>
      <c r="BJ633" s="392">
        <f>+BL633</f>
        <v>0</v>
      </c>
      <c r="BK633" s="166" t="s">
        <v>1226</v>
      </c>
      <c r="BL633" s="392">
        <f t="shared" si="299"/>
        <v>0</v>
      </c>
      <c r="BM633" s="166" t="s">
        <v>1226</v>
      </c>
      <c r="BN633" s="226">
        <v>0</v>
      </c>
      <c r="BO633" s="227">
        <v>0</v>
      </c>
      <c r="BP633" s="164">
        <f>+BN633</f>
        <v>0</v>
      </c>
      <c r="BQ633" s="239" t="s">
        <v>1226</v>
      </c>
      <c r="BR633" s="164">
        <f>+BP633</f>
        <v>0</v>
      </c>
      <c r="BS633" s="249" t="s">
        <v>1226</v>
      </c>
      <c r="BT633" s="244"/>
      <c r="BU633" s="245"/>
      <c r="BV633" s="246"/>
      <c r="BW633" s="245"/>
      <c r="BX633" s="245"/>
      <c r="BY633" s="245"/>
      <c r="BZ633" s="246"/>
      <c r="CA633" s="245"/>
      <c r="CB633" s="246"/>
      <c r="CC633" s="245"/>
      <c r="CD633" s="246"/>
      <c r="CE633" s="245"/>
      <c r="CF633" s="246"/>
      <c r="CG633" s="245"/>
      <c r="CH633" s="246"/>
      <c r="CI633" s="247" t="s">
        <v>156</v>
      </c>
      <c r="CM633" s="237"/>
    </row>
    <row r="634" spans="1:91" ht="16.5">
      <c r="A634" t="s">
        <v>2541</v>
      </c>
      <c r="B634" s="720">
        <v>10207</v>
      </c>
      <c r="D634" s="219" t="s">
        <v>915</v>
      </c>
      <c r="E634" s="213" t="s">
        <v>819</v>
      </c>
      <c r="G634" s="219" t="s">
        <v>915</v>
      </c>
      <c r="H634" s="390" t="s">
        <v>1921</v>
      </c>
      <c r="I634" s="185">
        <f>+K634</f>
        <v>1</v>
      </c>
      <c r="J634" s="426" t="s">
        <v>1226</v>
      </c>
      <c r="K634" s="278">
        <v>1</v>
      </c>
      <c r="L634" s="279">
        <v>0</v>
      </c>
      <c r="M634" s="181">
        <f>+O634</f>
        <v>2</v>
      </c>
      <c r="N634" s="423" t="s">
        <v>1226</v>
      </c>
      <c r="O634" s="185">
        <f t="shared" si="296"/>
        <v>2</v>
      </c>
      <c r="P634" s="426" t="s">
        <v>1226</v>
      </c>
      <c r="Q634" s="181">
        <f t="shared" si="297"/>
        <v>2</v>
      </c>
      <c r="R634" s="426" t="s">
        <v>1226</v>
      </c>
      <c r="S634" s="181">
        <f>+U634</f>
        <v>2</v>
      </c>
      <c r="T634" s="426" t="s">
        <v>1226</v>
      </c>
      <c r="U634" s="278">
        <v>2</v>
      </c>
      <c r="V634" s="274">
        <v>0</v>
      </c>
      <c r="W634" s="678">
        <f t="shared" si="298"/>
        <v>2</v>
      </c>
      <c r="X634" s="490" t="s">
        <v>1226</v>
      </c>
      <c r="Y634" s="274">
        <v>1</v>
      </c>
      <c r="Z634" s="274">
        <v>0</v>
      </c>
      <c r="AA634" s="453">
        <v>1</v>
      </c>
      <c r="AB634" s="470">
        <v>0</v>
      </c>
      <c r="AC634" s="274">
        <v>1</v>
      </c>
      <c r="AD634" s="311">
        <v>0</v>
      </c>
      <c r="AE634" s="278">
        <v>1</v>
      </c>
      <c r="AF634" s="280">
        <v>0</v>
      </c>
      <c r="AG634" s="181">
        <f>+AI634</f>
        <v>2</v>
      </c>
      <c r="AH634" s="185" t="s">
        <v>1226</v>
      </c>
      <c r="AI634" s="278">
        <v>2</v>
      </c>
      <c r="AJ634" s="274">
        <v>0</v>
      </c>
      <c r="AK634" s="360"/>
      <c r="AL634" s="683">
        <f>+AN634</f>
        <v>2</v>
      </c>
      <c r="AM634" s="468" t="s">
        <v>1226</v>
      </c>
      <c r="AN634" s="223">
        <v>2</v>
      </c>
      <c r="AO634" s="223">
        <v>0</v>
      </c>
      <c r="AP634" s="437">
        <v>1</v>
      </c>
      <c r="AQ634" s="438">
        <v>0</v>
      </c>
      <c r="AR634" s="185">
        <f t="shared" si="295"/>
        <v>2</v>
      </c>
      <c r="AS634" s="426" t="s">
        <v>1226</v>
      </c>
      <c r="AT634" s="245">
        <v>2</v>
      </c>
      <c r="AU634" s="246">
        <v>0</v>
      </c>
      <c r="AV634" s="226">
        <v>2</v>
      </c>
      <c r="AW634" s="227">
        <v>0</v>
      </c>
      <c r="AX634" s="226">
        <v>1</v>
      </c>
      <c r="AY634" s="226">
        <v>0</v>
      </c>
      <c r="AZ634" s="392">
        <f>+BB634</f>
        <v>2</v>
      </c>
      <c r="BA634" s="166" t="s">
        <v>1226</v>
      </c>
      <c r="BB634" s="392">
        <f>+BD634</f>
        <v>2</v>
      </c>
      <c r="BC634" s="166" t="s">
        <v>1226</v>
      </c>
      <c r="BD634" s="392">
        <f>+BF634</f>
        <v>2</v>
      </c>
      <c r="BE634" s="166" t="s">
        <v>1226</v>
      </c>
      <c r="BF634" s="392">
        <f>+BH634</f>
        <v>2</v>
      </c>
      <c r="BG634" s="166" t="s">
        <v>1226</v>
      </c>
      <c r="BH634" s="392">
        <f>+BJ634</f>
        <v>2</v>
      </c>
      <c r="BI634" s="166" t="s">
        <v>1226</v>
      </c>
      <c r="BJ634" s="392">
        <f>+BL634</f>
        <v>2</v>
      </c>
      <c r="BK634" s="166" t="s">
        <v>1226</v>
      </c>
      <c r="BL634" s="392">
        <f t="shared" si="299"/>
        <v>2</v>
      </c>
      <c r="BM634" s="166" t="s">
        <v>1226</v>
      </c>
      <c r="BN634" s="226">
        <v>2</v>
      </c>
      <c r="BO634" s="227">
        <v>0</v>
      </c>
      <c r="BP634" s="164">
        <f>+BN634</f>
        <v>2</v>
      </c>
      <c r="BQ634" s="239" t="s">
        <v>1226</v>
      </c>
      <c r="BR634" s="164">
        <f>+BP634</f>
        <v>2</v>
      </c>
      <c r="BS634" s="239" t="s">
        <v>1226</v>
      </c>
      <c r="BT634" s="244"/>
      <c r="BU634" s="245"/>
      <c r="BV634" s="246"/>
      <c r="BW634" s="245"/>
      <c r="BX634" s="245"/>
      <c r="BY634" s="245"/>
      <c r="BZ634" s="246"/>
      <c r="CA634" s="245"/>
      <c r="CB634" s="246"/>
      <c r="CC634" s="245"/>
      <c r="CD634" s="246"/>
      <c r="CE634" s="245">
        <v>2</v>
      </c>
      <c r="CF634" s="246"/>
      <c r="CG634" s="245"/>
      <c r="CH634" s="246"/>
      <c r="CI634" s="247" t="s">
        <v>156</v>
      </c>
      <c r="CJ634" s="235" t="s">
        <v>486</v>
      </c>
      <c r="CK634" s="235"/>
      <c r="CM634" s="237">
        <f>MAX(I634:AJ634)</f>
        <v>2</v>
      </c>
    </row>
    <row r="635" spans="1:91" ht="16.5">
      <c r="A635" t="s">
        <v>2541</v>
      </c>
      <c r="B635" s="719" t="s">
        <v>1592</v>
      </c>
      <c r="D635" s="219" t="s">
        <v>2236</v>
      </c>
      <c r="E635" s="213" t="s">
        <v>819</v>
      </c>
      <c r="G635" s="219" t="s">
        <v>915</v>
      </c>
      <c r="H635" s="390" t="s">
        <v>2237</v>
      </c>
      <c r="I635" s="222">
        <v>0</v>
      </c>
      <c r="J635" s="224">
        <v>0</v>
      </c>
      <c r="K635" s="278">
        <v>0</v>
      </c>
      <c r="L635" s="279">
        <v>0</v>
      </c>
      <c r="M635" s="278">
        <v>0</v>
      </c>
      <c r="N635" s="279">
        <v>0</v>
      </c>
      <c r="O635" s="181">
        <f t="shared" si="296"/>
        <v>0</v>
      </c>
      <c r="P635" s="426" t="s">
        <v>1226</v>
      </c>
      <c r="Q635" s="181">
        <f t="shared" si="297"/>
        <v>0</v>
      </c>
      <c r="R635" s="426" t="s">
        <v>1226</v>
      </c>
      <c r="S635" s="181">
        <f>+W635</f>
        <v>0</v>
      </c>
      <c r="T635" s="426" t="s">
        <v>1226</v>
      </c>
      <c r="U635" s="278">
        <v>0</v>
      </c>
      <c r="V635" s="274">
        <v>0</v>
      </c>
      <c r="W635" s="678">
        <f t="shared" si="298"/>
        <v>0</v>
      </c>
      <c r="X635" s="490" t="s">
        <v>1226</v>
      </c>
      <c r="Y635" s="274">
        <v>0</v>
      </c>
      <c r="Z635" s="274">
        <v>0</v>
      </c>
      <c r="AA635" s="491">
        <v>0</v>
      </c>
      <c r="AB635" s="492" t="s">
        <v>1226</v>
      </c>
      <c r="AC635" s="274">
        <v>0</v>
      </c>
      <c r="AD635" s="311">
        <v>0</v>
      </c>
      <c r="AE635" s="274">
        <v>0</v>
      </c>
      <c r="AF635" s="311">
        <v>0</v>
      </c>
      <c r="AG635" s="181">
        <f>+AI635</f>
        <v>0</v>
      </c>
      <c r="AH635" s="185" t="s">
        <v>1226</v>
      </c>
      <c r="AI635" s="278">
        <v>0</v>
      </c>
      <c r="AJ635" s="459">
        <v>0</v>
      </c>
      <c r="AK635" s="360"/>
      <c r="AL635" s="683">
        <f>+AN635</f>
        <v>0</v>
      </c>
      <c r="AM635" s="468" t="s">
        <v>1226</v>
      </c>
      <c r="AN635" s="223">
        <v>0</v>
      </c>
      <c r="AO635" s="223">
        <v>0</v>
      </c>
      <c r="AP635" s="437">
        <v>0</v>
      </c>
      <c r="AQ635" s="438">
        <v>0</v>
      </c>
      <c r="AR635" s="185">
        <f t="shared" si="295"/>
        <v>0</v>
      </c>
      <c r="AS635" s="426" t="s">
        <v>1226</v>
      </c>
      <c r="AT635" s="245">
        <v>0</v>
      </c>
      <c r="AU635" s="246">
        <v>0</v>
      </c>
      <c r="AV635" s="226">
        <v>0</v>
      </c>
      <c r="AW635" s="227">
        <v>0</v>
      </c>
      <c r="AX635" s="226">
        <v>0</v>
      </c>
      <c r="AY635" s="226">
        <v>0</v>
      </c>
      <c r="AZ635" s="392">
        <f>+BB635</f>
        <v>0</v>
      </c>
      <c r="BA635" s="166" t="s">
        <v>1226</v>
      </c>
      <c r="BB635" s="392">
        <f>+BD635</f>
        <v>0</v>
      </c>
      <c r="BC635" s="166" t="s">
        <v>1226</v>
      </c>
      <c r="BD635" s="392">
        <f>+BF635</f>
        <v>0</v>
      </c>
      <c r="BE635" s="166" t="s">
        <v>1226</v>
      </c>
      <c r="BF635" s="392">
        <f>+BH635</f>
        <v>0</v>
      </c>
      <c r="BG635" s="166" t="s">
        <v>1226</v>
      </c>
      <c r="BH635" s="392">
        <f>+BJ635</f>
        <v>0</v>
      </c>
      <c r="BI635" s="166" t="s">
        <v>1226</v>
      </c>
      <c r="BJ635" s="392">
        <f>+BL635</f>
        <v>0</v>
      </c>
      <c r="BK635" s="166" t="s">
        <v>1226</v>
      </c>
      <c r="BL635" s="392">
        <f t="shared" si="299"/>
        <v>0</v>
      </c>
      <c r="BM635" s="166" t="s">
        <v>1226</v>
      </c>
      <c r="BN635" s="226">
        <v>0</v>
      </c>
      <c r="BO635" s="227">
        <v>0</v>
      </c>
      <c r="BP635" s="164">
        <f>+BN635</f>
        <v>0</v>
      </c>
      <c r="BQ635" s="239" t="s">
        <v>1226</v>
      </c>
      <c r="BR635" s="164">
        <f>+BP635</f>
        <v>0</v>
      </c>
      <c r="BS635" s="249" t="s">
        <v>1226</v>
      </c>
      <c r="BT635" s="244"/>
      <c r="BU635" s="245"/>
      <c r="BV635" s="246"/>
      <c r="BW635" s="245"/>
      <c r="BX635" s="245"/>
      <c r="BY635" s="245"/>
      <c r="BZ635" s="246"/>
      <c r="CA635" s="245"/>
      <c r="CB635" s="246"/>
      <c r="CC635" s="245"/>
      <c r="CD635" s="246"/>
      <c r="CE635" s="245"/>
      <c r="CF635" s="246"/>
      <c r="CG635" s="245"/>
      <c r="CH635" s="246"/>
      <c r="CI635" s="247" t="s">
        <v>156</v>
      </c>
      <c r="CJ635" s="235"/>
      <c r="CK635" s="235"/>
      <c r="CM635" s="237"/>
    </row>
    <row r="636" spans="1:91" ht="16.5">
      <c r="A636" t="s">
        <v>2541</v>
      </c>
      <c r="B636" s="213">
        <v>10056</v>
      </c>
      <c r="D636" s="219" t="s">
        <v>448</v>
      </c>
      <c r="E636" s="213" t="s">
        <v>819</v>
      </c>
      <c r="G636" s="219" t="s">
        <v>915</v>
      </c>
      <c r="H636" s="390" t="s">
        <v>1933</v>
      </c>
      <c r="I636" s="222">
        <v>0</v>
      </c>
      <c r="J636" s="224">
        <v>0</v>
      </c>
      <c r="K636" s="222">
        <v>0</v>
      </c>
      <c r="L636" s="224">
        <v>0</v>
      </c>
      <c r="M636" s="222">
        <v>0</v>
      </c>
      <c r="N636" s="224">
        <v>0</v>
      </c>
      <c r="O636" s="238">
        <f t="shared" si="296"/>
        <v>0</v>
      </c>
      <c r="P636" s="239" t="s">
        <v>1226</v>
      </c>
      <c r="Q636" s="392">
        <f t="shared" si="297"/>
        <v>0</v>
      </c>
      <c r="R636" s="166" t="s">
        <v>1226</v>
      </c>
      <c r="S636" s="238">
        <f>+W636</f>
        <v>0</v>
      </c>
      <c r="T636" s="239" t="s">
        <v>1226</v>
      </c>
      <c r="U636" s="222">
        <v>0</v>
      </c>
      <c r="V636" s="223">
        <v>0</v>
      </c>
      <c r="W636" s="678">
        <f t="shared" si="298"/>
        <v>0</v>
      </c>
      <c r="X636" s="468" t="s">
        <v>1226</v>
      </c>
      <c r="Y636" s="258">
        <v>0</v>
      </c>
      <c r="Z636" s="258">
        <v>0</v>
      </c>
      <c r="AA636" s="495">
        <v>0</v>
      </c>
      <c r="AB636" s="470">
        <v>0</v>
      </c>
      <c r="AC636" s="252">
        <v>0</v>
      </c>
      <c r="AD636" s="423" t="s">
        <v>1226</v>
      </c>
      <c r="AE636" s="280">
        <v>0</v>
      </c>
      <c r="AF636" s="311">
        <v>0</v>
      </c>
      <c r="AG636" s="181">
        <v>0</v>
      </c>
      <c r="AH636" s="185" t="s">
        <v>1226</v>
      </c>
      <c r="AI636" s="381">
        <v>0</v>
      </c>
      <c r="AJ636" s="492" t="s">
        <v>1226</v>
      </c>
      <c r="AK636" s="463"/>
      <c r="AL636" s="481">
        <f>+AI636</f>
        <v>0</v>
      </c>
      <c r="AM636" s="450" t="s">
        <v>1226</v>
      </c>
      <c r="AN636" s="223">
        <v>0</v>
      </c>
      <c r="AO636" s="223">
        <v>0</v>
      </c>
      <c r="AP636" s="481">
        <f t="shared" ref="AP636:AP642" si="300">+AN636</f>
        <v>0</v>
      </c>
      <c r="AQ636" s="450" t="s">
        <v>1226</v>
      </c>
      <c r="AR636" s="751">
        <f>+AP636</f>
        <v>0</v>
      </c>
      <c r="AS636" s="433" t="s">
        <v>1226</v>
      </c>
      <c r="AT636" s="314">
        <v>0</v>
      </c>
      <c r="AU636" s="315">
        <v>0</v>
      </c>
      <c r="AV636" s="325">
        <v>0</v>
      </c>
      <c r="AW636" s="326">
        <v>0</v>
      </c>
      <c r="AX636" s="325"/>
      <c r="AY636" s="325"/>
      <c r="AZ636" s="392">
        <v>0</v>
      </c>
      <c r="BA636" s="166" t="s">
        <v>1226</v>
      </c>
      <c r="BB636" s="238">
        <v>0</v>
      </c>
      <c r="BC636" s="239" t="s">
        <v>1226</v>
      </c>
      <c r="BD636" s="238">
        <v>0</v>
      </c>
      <c r="BE636" s="239" t="s">
        <v>1226</v>
      </c>
      <c r="BF636" s="392">
        <v>0</v>
      </c>
      <c r="BG636" s="166" t="s">
        <v>1226</v>
      </c>
      <c r="BH636" s="392">
        <v>0</v>
      </c>
      <c r="BI636" s="166" t="s">
        <v>1226</v>
      </c>
      <c r="BJ636" s="919">
        <v>0</v>
      </c>
      <c r="BK636" s="326">
        <v>0</v>
      </c>
      <c r="BL636" s="392">
        <f t="shared" si="299"/>
        <v>0</v>
      </c>
      <c r="BM636" s="166" t="s">
        <v>1226</v>
      </c>
      <c r="BN636" s="325">
        <v>0</v>
      </c>
      <c r="BO636" s="326">
        <v>0</v>
      </c>
      <c r="BP636" s="325"/>
      <c r="BQ636" s="326"/>
      <c r="BR636" s="325"/>
      <c r="BS636" s="326"/>
      <c r="BT636" s="344"/>
      <c r="BU636" s="314"/>
      <c r="BV636" s="315"/>
      <c r="BW636" s="314"/>
      <c r="BX636" s="314"/>
      <c r="BY636" s="314"/>
      <c r="BZ636" s="315"/>
      <c r="CA636" s="314"/>
      <c r="CB636" s="315"/>
      <c r="CC636" s="314"/>
      <c r="CD636" s="315"/>
      <c r="CE636" s="314"/>
      <c r="CF636" s="315"/>
      <c r="CG636" s="314"/>
      <c r="CH636" s="315"/>
      <c r="CI636" s="247" t="s">
        <v>449</v>
      </c>
      <c r="CJ636" s="234" t="s">
        <v>450</v>
      </c>
      <c r="CM636" s="237">
        <f>MAX(I636:AJ636)</f>
        <v>0</v>
      </c>
    </row>
    <row r="637" spans="1:91" ht="16.5">
      <c r="A637" t="s">
        <v>2541</v>
      </c>
      <c r="B637" s="213">
        <v>10056</v>
      </c>
      <c r="D637" s="219" t="s">
        <v>448</v>
      </c>
      <c r="E637" s="213" t="s">
        <v>819</v>
      </c>
      <c r="G637" s="219" t="s">
        <v>915</v>
      </c>
      <c r="H637" s="390" t="s">
        <v>1932</v>
      </c>
      <c r="I637" s="222">
        <v>0</v>
      </c>
      <c r="J637" s="224">
        <v>0</v>
      </c>
      <c r="K637" s="222">
        <v>0</v>
      </c>
      <c r="L637" s="224">
        <v>0</v>
      </c>
      <c r="M637" s="222">
        <v>0</v>
      </c>
      <c r="N637" s="224">
        <v>0</v>
      </c>
      <c r="O637" s="238">
        <f t="shared" si="296"/>
        <v>0</v>
      </c>
      <c r="P637" s="239" t="s">
        <v>1226</v>
      </c>
      <c r="Q637" s="392">
        <f t="shared" si="297"/>
        <v>0</v>
      </c>
      <c r="R637" s="166" t="s">
        <v>1226</v>
      </c>
      <c r="S637" s="238">
        <f>+W637</f>
        <v>0</v>
      </c>
      <c r="T637" s="239" t="s">
        <v>1226</v>
      </c>
      <c r="U637" s="222">
        <v>0</v>
      </c>
      <c r="V637" s="223">
        <v>0</v>
      </c>
      <c r="W637" s="683">
        <v>0</v>
      </c>
      <c r="X637" s="468" t="s">
        <v>1226</v>
      </c>
      <c r="Y637" s="258">
        <v>0</v>
      </c>
      <c r="Z637" s="258">
        <v>0</v>
      </c>
      <c r="AA637" s="495">
        <v>0</v>
      </c>
      <c r="AB637" s="470">
        <v>0</v>
      </c>
      <c r="AC637" s="252">
        <v>0</v>
      </c>
      <c r="AD637" s="423" t="s">
        <v>1226</v>
      </c>
      <c r="AE637" s="780">
        <v>0</v>
      </c>
      <c r="AF637" s="311">
        <v>0</v>
      </c>
      <c r="AG637" s="181">
        <v>0</v>
      </c>
      <c r="AH637" s="185" t="s">
        <v>1226</v>
      </c>
      <c r="AI637" s="491">
        <v>0</v>
      </c>
      <c r="AJ637" s="492" t="s">
        <v>1226</v>
      </c>
      <c r="AK637" s="463"/>
      <c r="AL637" s="481">
        <f>+AI637</f>
        <v>0</v>
      </c>
      <c r="AM637" s="450" t="s">
        <v>1226</v>
      </c>
      <c r="AN637" s="223">
        <v>0</v>
      </c>
      <c r="AO637" s="223">
        <v>0</v>
      </c>
      <c r="AP637" s="481">
        <f t="shared" si="300"/>
        <v>0</v>
      </c>
      <c r="AQ637" s="450" t="s">
        <v>1226</v>
      </c>
      <c r="AR637" s="751">
        <f>+AP637</f>
        <v>0</v>
      </c>
      <c r="AS637" s="433" t="s">
        <v>1226</v>
      </c>
      <c r="AT637" s="314">
        <v>0</v>
      </c>
      <c r="AU637" s="315">
        <v>0</v>
      </c>
      <c r="AV637" s="325">
        <v>0</v>
      </c>
      <c r="AW637" s="326">
        <v>2</v>
      </c>
      <c r="AX637" s="325"/>
      <c r="AY637" s="325"/>
      <c r="AZ637" s="392">
        <v>0</v>
      </c>
      <c r="BA637" s="166" t="s">
        <v>1226</v>
      </c>
      <c r="BB637" s="238">
        <v>0</v>
      </c>
      <c r="BC637" s="239" t="s">
        <v>1226</v>
      </c>
      <c r="BD637" s="238">
        <v>0</v>
      </c>
      <c r="BE637" s="239" t="s">
        <v>1226</v>
      </c>
      <c r="BF637" s="392">
        <v>0</v>
      </c>
      <c r="BG637" s="166" t="s">
        <v>1226</v>
      </c>
      <c r="BH637" s="392">
        <v>0</v>
      </c>
      <c r="BI637" s="166" t="s">
        <v>1226</v>
      </c>
      <c r="BJ637" s="919">
        <v>0</v>
      </c>
      <c r="BK637" s="326">
        <v>0</v>
      </c>
      <c r="BL637" s="392">
        <f t="shared" si="299"/>
        <v>0</v>
      </c>
      <c r="BM637" s="166" t="s">
        <v>1226</v>
      </c>
      <c r="BN637" s="325">
        <v>0</v>
      </c>
      <c r="BO637" s="326">
        <v>0</v>
      </c>
      <c r="BP637" s="325"/>
      <c r="BQ637" s="326"/>
      <c r="BR637" s="325"/>
      <c r="BS637" s="326"/>
      <c r="BT637" s="344"/>
      <c r="BU637" s="314"/>
      <c r="BV637" s="315"/>
      <c r="BW637" s="314"/>
      <c r="BX637" s="314"/>
      <c r="BY637" s="314"/>
      <c r="BZ637" s="315"/>
      <c r="CA637" s="314"/>
      <c r="CB637" s="315"/>
      <c r="CC637" s="314"/>
      <c r="CD637" s="315"/>
      <c r="CE637" s="314"/>
      <c r="CF637" s="315"/>
      <c r="CG637" s="314"/>
      <c r="CH637" s="315"/>
      <c r="CI637" s="247" t="s">
        <v>449</v>
      </c>
      <c r="CJ637" s="234" t="s">
        <v>933</v>
      </c>
      <c r="CM637" s="237">
        <f>MAX(I637:AJ637)</f>
        <v>0</v>
      </c>
    </row>
    <row r="638" spans="1:91" ht="17.25" thickBot="1">
      <c r="A638" t="s">
        <v>2541</v>
      </c>
      <c r="B638" s="213">
        <v>10329</v>
      </c>
      <c r="D638" s="219" t="s">
        <v>2234</v>
      </c>
      <c r="E638" s="213" t="s">
        <v>819</v>
      </c>
      <c r="G638" s="219" t="s">
        <v>915</v>
      </c>
      <c r="H638" s="390" t="s">
        <v>2235</v>
      </c>
      <c r="I638" s="392">
        <f>+K638</f>
        <v>0</v>
      </c>
      <c r="J638" s="166" t="s">
        <v>1226</v>
      </c>
      <c r="K638" s="222">
        <v>0</v>
      </c>
      <c r="L638" s="224">
        <v>0</v>
      </c>
      <c r="M638" s="181">
        <f>+O638</f>
        <v>0</v>
      </c>
      <c r="N638" s="426" t="s">
        <v>1226</v>
      </c>
      <c r="O638" s="252">
        <v>0</v>
      </c>
      <c r="P638" s="279">
        <v>0</v>
      </c>
      <c r="Q638" s="181">
        <f>+O638</f>
        <v>0</v>
      </c>
      <c r="R638" s="426" t="s">
        <v>1226</v>
      </c>
      <c r="S638" s="238">
        <f>+W638</f>
        <v>0</v>
      </c>
      <c r="T638" s="239" t="s">
        <v>1226</v>
      </c>
      <c r="U638" s="222">
        <v>0</v>
      </c>
      <c r="V638" s="223">
        <v>0</v>
      </c>
      <c r="W638" s="467">
        <v>0</v>
      </c>
      <c r="X638" s="452">
        <v>0</v>
      </c>
      <c r="Y638" s="164">
        <v>0</v>
      </c>
      <c r="Z638" s="164" t="s">
        <v>1226</v>
      </c>
      <c r="AA638" s="495">
        <v>0</v>
      </c>
      <c r="AB638" s="470">
        <v>0</v>
      </c>
      <c r="AC638" s="252">
        <v>0</v>
      </c>
      <c r="AD638" s="423" t="s">
        <v>1226</v>
      </c>
      <c r="AE638" s="780">
        <v>0</v>
      </c>
      <c r="AF638" s="311">
        <v>0</v>
      </c>
      <c r="AG638" s="181">
        <v>0</v>
      </c>
      <c r="AH638" s="185" t="s">
        <v>1226</v>
      </c>
      <c r="AI638" s="453">
        <v>0</v>
      </c>
      <c r="AJ638" s="459">
        <v>0</v>
      </c>
      <c r="AK638" s="463"/>
      <c r="AL638" s="481">
        <f>+AI638</f>
        <v>0</v>
      </c>
      <c r="AM638" s="450" t="s">
        <v>1226</v>
      </c>
      <c r="AN638" s="223">
        <v>0</v>
      </c>
      <c r="AO638" s="223">
        <v>0</v>
      </c>
      <c r="AP638" s="481">
        <f t="shared" si="300"/>
        <v>0</v>
      </c>
      <c r="AQ638" s="450" t="s">
        <v>1226</v>
      </c>
      <c r="AR638" s="751">
        <f>+AP638</f>
        <v>0</v>
      </c>
      <c r="AS638" s="433" t="s">
        <v>1226</v>
      </c>
      <c r="AT638" s="314">
        <v>0</v>
      </c>
      <c r="AU638" s="315">
        <v>0</v>
      </c>
      <c r="AV638" s="325">
        <v>0</v>
      </c>
      <c r="AW638" s="326">
        <v>0</v>
      </c>
      <c r="AX638" s="164">
        <v>0</v>
      </c>
      <c r="AY638" s="164" t="s">
        <v>1226</v>
      </c>
      <c r="AZ638" s="392">
        <v>0</v>
      </c>
      <c r="BA638" s="166" t="s">
        <v>1226</v>
      </c>
      <c r="BB638" s="341">
        <v>0</v>
      </c>
      <c r="BC638" s="227">
        <v>0</v>
      </c>
      <c r="BD638" s="238">
        <v>0</v>
      </c>
      <c r="BE638" s="239" t="s">
        <v>1226</v>
      </c>
      <c r="BF638" s="392">
        <v>0</v>
      </c>
      <c r="BG638" s="166" t="s">
        <v>1226</v>
      </c>
      <c r="BH638" s="392">
        <v>0</v>
      </c>
      <c r="BI638" s="166" t="s">
        <v>1226</v>
      </c>
      <c r="BJ638" s="919">
        <v>8</v>
      </c>
      <c r="BK638" s="326">
        <v>0</v>
      </c>
      <c r="BL638" s="392">
        <f t="shared" si="299"/>
        <v>5</v>
      </c>
      <c r="BM638" s="166" t="s">
        <v>1226</v>
      </c>
      <c r="BN638" s="325">
        <v>5</v>
      </c>
      <c r="BO638" s="326">
        <v>0</v>
      </c>
      <c r="BP638" s="325">
        <v>6</v>
      </c>
      <c r="BQ638" s="326">
        <v>0</v>
      </c>
      <c r="BR638" s="164">
        <f>+BP638</f>
        <v>6</v>
      </c>
      <c r="BS638" s="239" t="s">
        <v>1226</v>
      </c>
      <c r="BT638" s="344"/>
      <c r="BU638" s="314"/>
      <c r="BV638" s="315"/>
      <c r="BW638" s="314"/>
      <c r="BX638" s="314"/>
      <c r="BY638" s="314"/>
      <c r="BZ638" s="315"/>
      <c r="CA638" s="314"/>
      <c r="CB638" s="315"/>
      <c r="CC638" s="314"/>
      <c r="CD638" s="315"/>
      <c r="CE638" s="314"/>
      <c r="CF638" s="315"/>
      <c r="CG638" s="314"/>
      <c r="CH638" s="315"/>
      <c r="CI638" s="103" t="s">
        <v>153</v>
      </c>
      <c r="CM638" s="237"/>
    </row>
    <row r="639" spans="1:91" ht="16.5">
      <c r="A639" t="s">
        <v>2541</v>
      </c>
      <c r="B639" s="61" t="s">
        <v>1616</v>
      </c>
      <c r="D639" s="219" t="s">
        <v>775</v>
      </c>
      <c r="E639" s="213" t="s">
        <v>822</v>
      </c>
      <c r="G639" s="219" t="s">
        <v>915</v>
      </c>
      <c r="H639" s="390" t="s">
        <v>1935</v>
      </c>
      <c r="I639" s="392">
        <f>+K639</f>
        <v>0</v>
      </c>
      <c r="J639" s="166" t="s">
        <v>1226</v>
      </c>
      <c r="K639" s="222">
        <v>0</v>
      </c>
      <c r="L639" s="224">
        <v>0</v>
      </c>
      <c r="M639" s="181">
        <f>+O639</f>
        <v>0</v>
      </c>
      <c r="N639" s="426" t="s">
        <v>1226</v>
      </c>
      <c r="O639" s="252">
        <v>0</v>
      </c>
      <c r="P639" s="279">
        <v>0</v>
      </c>
      <c r="Q639" s="181">
        <f>+O639</f>
        <v>0</v>
      </c>
      <c r="R639" s="426" t="s">
        <v>1226</v>
      </c>
      <c r="S639" s="278">
        <v>3</v>
      </c>
      <c r="T639" s="279">
        <v>0</v>
      </c>
      <c r="U639" s="278">
        <v>3</v>
      </c>
      <c r="V639" s="274">
        <v>20</v>
      </c>
      <c r="W639" s="678">
        <f>+U639</f>
        <v>3</v>
      </c>
      <c r="X639" s="490">
        <f>+V639</f>
        <v>20</v>
      </c>
      <c r="Y639" s="185">
        <f>+W639</f>
        <v>3</v>
      </c>
      <c r="Z639" s="185">
        <f>+X639</f>
        <v>20</v>
      </c>
      <c r="AA639" s="495">
        <v>2</v>
      </c>
      <c r="AB639" s="470">
        <v>0</v>
      </c>
      <c r="AC639" s="185">
        <f>+AA639</f>
        <v>2</v>
      </c>
      <c r="AD639" s="423" t="s">
        <v>1226</v>
      </c>
      <c r="AE639" s="780">
        <v>0</v>
      </c>
      <c r="AF639" s="311">
        <v>0</v>
      </c>
      <c r="AG639" s="181">
        <v>0</v>
      </c>
      <c r="AH639" s="185" t="s">
        <v>1226</v>
      </c>
      <c r="AI639" s="491">
        <v>0</v>
      </c>
      <c r="AJ639" s="492" t="s">
        <v>1226</v>
      </c>
      <c r="AK639" s="463"/>
      <c r="AL639" s="466">
        <v>0</v>
      </c>
      <c r="AM639" s="450" t="s">
        <v>1226</v>
      </c>
      <c r="AN639" s="223">
        <v>1</v>
      </c>
      <c r="AO639" s="223">
        <v>1</v>
      </c>
      <c r="AP639" s="995">
        <f t="shared" si="300"/>
        <v>1</v>
      </c>
      <c r="AQ639" s="944">
        <f>+AO639</f>
        <v>1</v>
      </c>
      <c r="AR639" s="693">
        <f>+AT639</f>
        <v>6</v>
      </c>
      <c r="AS639" s="690">
        <f>+AU639</f>
        <v>16</v>
      </c>
      <c r="AT639" s="314">
        <v>6</v>
      </c>
      <c r="AU639" s="315">
        <v>16</v>
      </c>
      <c r="AV639" s="325">
        <v>6</v>
      </c>
      <c r="AW639" s="326">
        <v>16</v>
      </c>
      <c r="AX639" s="164">
        <f>+AT639</f>
        <v>6</v>
      </c>
      <c r="AY639" s="166">
        <f>+AU639</f>
        <v>16</v>
      </c>
      <c r="AZ639" s="164">
        <f>+AV639</f>
        <v>6</v>
      </c>
      <c r="BA639" s="166">
        <f>+AW639</f>
        <v>16</v>
      </c>
      <c r="BB639" s="325">
        <v>12</v>
      </c>
      <c r="BC639" s="326">
        <v>18</v>
      </c>
      <c r="BD639" s="236">
        <v>0</v>
      </c>
      <c r="BE639" s="239" t="s">
        <v>1226</v>
      </c>
      <c r="BF639" s="164">
        <v>0</v>
      </c>
      <c r="BG639" s="166" t="s">
        <v>1226</v>
      </c>
      <c r="BH639" s="164">
        <v>0</v>
      </c>
      <c r="BI639" s="166" t="s">
        <v>1226</v>
      </c>
      <c r="BJ639" s="325">
        <v>6</v>
      </c>
      <c r="BK639" s="326">
        <v>0</v>
      </c>
      <c r="BL639" s="164">
        <f t="shared" si="299"/>
        <v>0</v>
      </c>
      <c r="BM639" s="166" t="s">
        <v>1226</v>
      </c>
      <c r="BN639" s="325">
        <v>0</v>
      </c>
      <c r="BO639" s="326">
        <v>0</v>
      </c>
      <c r="BP639" s="325"/>
      <c r="BQ639" s="326"/>
      <c r="BR639" s="325"/>
      <c r="BS639" s="325"/>
      <c r="BT639" s="344"/>
      <c r="BU639" s="314"/>
      <c r="BV639" s="315"/>
      <c r="BW639" s="314"/>
      <c r="BX639" s="314"/>
      <c r="BY639" s="314"/>
      <c r="BZ639" s="315"/>
      <c r="CA639" s="314"/>
      <c r="CB639" s="315"/>
      <c r="CC639" s="314"/>
      <c r="CD639" s="315"/>
      <c r="CE639" s="314"/>
      <c r="CF639" s="315"/>
      <c r="CG639" s="314"/>
      <c r="CH639" s="315"/>
      <c r="CI639" s="233" t="s">
        <v>210</v>
      </c>
      <c r="CJ639" s="234">
        <v>0</v>
      </c>
      <c r="CM639" s="237">
        <f t="shared" ref="CM639:CM662" si="301">MAX(I639:AJ639)</f>
        <v>20</v>
      </c>
    </row>
    <row r="640" spans="1:91" ht="16.5">
      <c r="A640" t="s">
        <v>2541</v>
      </c>
      <c r="B640" s="61" t="s">
        <v>1616</v>
      </c>
      <c r="D640" s="219" t="s">
        <v>775</v>
      </c>
      <c r="E640" s="213" t="s">
        <v>822</v>
      </c>
      <c r="G640" s="219" t="s">
        <v>915</v>
      </c>
      <c r="H640" s="390" t="s">
        <v>1936</v>
      </c>
      <c r="I640" s="392">
        <f>+K640</f>
        <v>0</v>
      </c>
      <c r="J640" s="166" t="s">
        <v>1226</v>
      </c>
      <c r="K640" s="222">
        <v>0</v>
      </c>
      <c r="L640" s="224">
        <v>0</v>
      </c>
      <c r="M640" s="181">
        <f>+O640</f>
        <v>0</v>
      </c>
      <c r="N640" s="426" t="s">
        <v>1226</v>
      </c>
      <c r="O640" s="252">
        <v>0</v>
      </c>
      <c r="P640" s="279">
        <v>0</v>
      </c>
      <c r="Q640" s="181">
        <f>+O640</f>
        <v>0</v>
      </c>
      <c r="R640" s="426" t="s">
        <v>1226</v>
      </c>
      <c r="S640" s="278">
        <v>0</v>
      </c>
      <c r="T640" s="279">
        <v>0</v>
      </c>
      <c r="U640" s="278">
        <v>0</v>
      </c>
      <c r="V640" s="274">
        <v>0</v>
      </c>
      <c r="W640" s="678">
        <f>+Y640</f>
        <v>2</v>
      </c>
      <c r="X640" s="490">
        <f>+Z640</f>
        <v>1</v>
      </c>
      <c r="Y640" s="185">
        <f>+AA640</f>
        <v>2</v>
      </c>
      <c r="Z640" s="185">
        <f>+AB640</f>
        <v>1</v>
      </c>
      <c r="AA640" s="495">
        <v>2</v>
      </c>
      <c r="AB640" s="470">
        <v>1</v>
      </c>
      <c r="AC640" s="185">
        <f>+AA640</f>
        <v>2</v>
      </c>
      <c r="AD640" s="426">
        <f>+Z640</f>
        <v>1</v>
      </c>
      <c r="AE640" s="780">
        <v>0</v>
      </c>
      <c r="AF640" s="311">
        <v>0</v>
      </c>
      <c r="AG640" s="181">
        <v>0</v>
      </c>
      <c r="AH640" s="185" t="s">
        <v>1226</v>
      </c>
      <c r="AI640" s="491">
        <v>0</v>
      </c>
      <c r="AJ640" s="492" t="s">
        <v>1226</v>
      </c>
      <c r="AK640" s="463"/>
      <c r="AL640" s="466">
        <v>0</v>
      </c>
      <c r="AM640" s="450" t="s">
        <v>1226</v>
      </c>
      <c r="AN640" s="223">
        <v>1</v>
      </c>
      <c r="AO640" s="223">
        <v>0</v>
      </c>
      <c r="AP640" s="683">
        <f t="shared" si="300"/>
        <v>1</v>
      </c>
      <c r="AQ640" s="687" t="s">
        <v>1226</v>
      </c>
      <c r="AR640" s="693">
        <f>+AT640</f>
        <v>3</v>
      </c>
      <c r="AS640" s="690" t="s">
        <v>1226</v>
      </c>
      <c r="AT640" s="314">
        <v>3</v>
      </c>
      <c r="AU640" s="315">
        <v>0</v>
      </c>
      <c r="AV640" s="325">
        <v>4</v>
      </c>
      <c r="AW640" s="326">
        <v>0</v>
      </c>
      <c r="AX640" s="164">
        <v>0</v>
      </c>
      <c r="AY640" s="166" t="s">
        <v>1226</v>
      </c>
      <c r="AZ640" s="392">
        <v>0</v>
      </c>
      <c r="BA640" s="166" t="s">
        <v>1226</v>
      </c>
      <c r="BB640" s="238">
        <v>0</v>
      </c>
      <c r="BC640" s="239" t="s">
        <v>1226</v>
      </c>
      <c r="BD640" s="236">
        <v>0</v>
      </c>
      <c r="BE640" s="249" t="s">
        <v>1226</v>
      </c>
      <c r="BF640" s="392">
        <v>0</v>
      </c>
      <c r="BG640" s="166" t="s">
        <v>1226</v>
      </c>
      <c r="BH640" s="392">
        <v>0</v>
      </c>
      <c r="BI640" s="166" t="s">
        <v>1226</v>
      </c>
      <c r="BJ640" s="919">
        <v>0</v>
      </c>
      <c r="BK640" s="326">
        <v>0</v>
      </c>
      <c r="BL640" s="392">
        <f t="shared" si="299"/>
        <v>0</v>
      </c>
      <c r="BM640" s="166" t="s">
        <v>1226</v>
      </c>
      <c r="BN640" s="325">
        <v>0</v>
      </c>
      <c r="BO640" s="326">
        <v>0</v>
      </c>
      <c r="BP640" s="325"/>
      <c r="BQ640" s="326"/>
      <c r="BR640" s="325"/>
      <c r="BS640" s="325"/>
      <c r="BT640" s="344"/>
      <c r="BU640" s="314"/>
      <c r="BV640" s="315"/>
      <c r="BW640" s="314"/>
      <c r="BX640" s="314"/>
      <c r="BY640" s="314"/>
      <c r="BZ640" s="315"/>
      <c r="CA640" s="314"/>
      <c r="CB640" s="315"/>
      <c r="CC640" s="314"/>
      <c r="CD640" s="315"/>
      <c r="CE640" s="314"/>
      <c r="CF640" s="315"/>
      <c r="CG640" s="314"/>
      <c r="CH640" s="315"/>
      <c r="CI640" s="233" t="s">
        <v>211</v>
      </c>
      <c r="CJ640" s="234">
        <v>0</v>
      </c>
      <c r="CM640" s="237">
        <f t="shared" si="301"/>
        <v>2</v>
      </c>
    </row>
    <row r="641" spans="1:91" ht="16.5">
      <c r="A641" t="s">
        <v>2541</v>
      </c>
      <c r="B641" s="61" t="s">
        <v>1616</v>
      </c>
      <c r="D641" s="71" t="s">
        <v>775</v>
      </c>
      <c r="E641" s="213" t="s">
        <v>822</v>
      </c>
      <c r="G641" s="219" t="s">
        <v>915</v>
      </c>
      <c r="H641" s="390" t="s">
        <v>1937</v>
      </c>
      <c r="I641" s="392">
        <f>+K641</f>
        <v>0</v>
      </c>
      <c r="J641" s="166" t="s">
        <v>1226</v>
      </c>
      <c r="K641" s="222">
        <v>0</v>
      </c>
      <c r="L641" s="224">
        <v>0</v>
      </c>
      <c r="M641" s="181">
        <f>+O641</f>
        <v>0</v>
      </c>
      <c r="N641" s="426" t="s">
        <v>1226</v>
      </c>
      <c r="O641" s="252">
        <v>0</v>
      </c>
      <c r="P641" s="279">
        <v>0</v>
      </c>
      <c r="Q641" s="181">
        <f>+O641</f>
        <v>0</v>
      </c>
      <c r="R641" s="426" t="s">
        <v>1226</v>
      </c>
      <c r="S641" s="278">
        <v>0</v>
      </c>
      <c r="T641" s="279">
        <v>0</v>
      </c>
      <c r="U641" s="278">
        <v>0</v>
      </c>
      <c r="V641" s="274">
        <v>0</v>
      </c>
      <c r="W641" s="678">
        <f>+S641</f>
        <v>0</v>
      </c>
      <c r="X641" s="490" t="s">
        <v>1226</v>
      </c>
      <c r="Y641" s="185">
        <f>+U641</f>
        <v>0</v>
      </c>
      <c r="Z641" s="185" t="s">
        <v>1226</v>
      </c>
      <c r="AA641" s="495">
        <v>0</v>
      </c>
      <c r="AB641" s="470">
        <v>0</v>
      </c>
      <c r="AC641" s="252">
        <v>0</v>
      </c>
      <c r="AD641" s="423" t="s">
        <v>1226</v>
      </c>
      <c r="AE641" s="780">
        <v>0</v>
      </c>
      <c r="AF641" s="311">
        <v>0</v>
      </c>
      <c r="AG641" s="181">
        <v>0</v>
      </c>
      <c r="AH641" s="185" t="s">
        <v>1226</v>
      </c>
      <c r="AI641" s="491">
        <v>0</v>
      </c>
      <c r="AJ641" s="492" t="s">
        <v>1226</v>
      </c>
      <c r="AK641" s="463"/>
      <c r="AL641" s="466">
        <v>0</v>
      </c>
      <c r="AM641" s="450" t="s">
        <v>1226</v>
      </c>
      <c r="AN641" s="223">
        <v>0</v>
      </c>
      <c r="AO641" s="223">
        <v>0</v>
      </c>
      <c r="AP641" s="683">
        <f t="shared" si="300"/>
        <v>0</v>
      </c>
      <c r="AQ641" s="687" t="s">
        <v>1226</v>
      </c>
      <c r="AR641" s="693">
        <f>+AT641</f>
        <v>7</v>
      </c>
      <c r="AS641" s="690" t="s">
        <v>1226</v>
      </c>
      <c r="AT641" s="314">
        <v>7</v>
      </c>
      <c r="AU641" s="315">
        <v>0</v>
      </c>
      <c r="AV641" s="325">
        <v>0</v>
      </c>
      <c r="AW641" s="326">
        <v>0</v>
      </c>
      <c r="AX641" s="164">
        <v>0</v>
      </c>
      <c r="AY641" s="166" t="s">
        <v>1226</v>
      </c>
      <c r="AZ641" s="392">
        <v>0</v>
      </c>
      <c r="BA641" s="166" t="s">
        <v>1226</v>
      </c>
      <c r="BB641" s="919">
        <v>0</v>
      </c>
      <c r="BC641" s="326">
        <v>0</v>
      </c>
      <c r="BD641" s="236">
        <v>0</v>
      </c>
      <c r="BE641" s="249" t="s">
        <v>1226</v>
      </c>
      <c r="BF641" s="392">
        <v>0</v>
      </c>
      <c r="BG641" s="166" t="s">
        <v>1226</v>
      </c>
      <c r="BH641" s="392">
        <v>0</v>
      </c>
      <c r="BI641" s="166" t="s">
        <v>1226</v>
      </c>
      <c r="BJ641" s="919">
        <v>0</v>
      </c>
      <c r="BK641" s="326">
        <v>0</v>
      </c>
      <c r="BL641" s="392">
        <v>0</v>
      </c>
      <c r="BM641" s="166" t="s">
        <v>1226</v>
      </c>
      <c r="BN641" s="325">
        <v>0</v>
      </c>
      <c r="BO641" s="326">
        <v>0</v>
      </c>
      <c r="BP641" s="325"/>
      <c r="BQ641" s="326"/>
      <c r="BR641" s="325"/>
      <c r="BS641" s="325"/>
      <c r="BT641" s="344"/>
      <c r="BU641" s="314"/>
      <c r="BV641" s="315"/>
      <c r="BW641" s="314"/>
      <c r="BX641" s="314"/>
      <c r="BY641" s="314"/>
      <c r="BZ641" s="315"/>
      <c r="CA641" s="314"/>
      <c r="CB641" s="315"/>
      <c r="CC641" s="314"/>
      <c r="CD641" s="315"/>
      <c r="CE641" s="314"/>
      <c r="CF641" s="315"/>
      <c r="CG641" s="314"/>
      <c r="CH641" s="315"/>
      <c r="CI641" s="16" t="s">
        <v>1938</v>
      </c>
      <c r="CM641" s="237">
        <f t="shared" si="301"/>
        <v>0</v>
      </c>
    </row>
    <row r="642" spans="1:91" ht="16.5">
      <c r="A642" t="s">
        <v>2541</v>
      </c>
      <c r="B642" s="213">
        <v>10132</v>
      </c>
      <c r="D642" s="219" t="s">
        <v>775</v>
      </c>
      <c r="E642" s="213" t="s">
        <v>819</v>
      </c>
      <c r="G642" s="219" t="s">
        <v>915</v>
      </c>
      <c r="H642" s="390" t="s">
        <v>1934</v>
      </c>
      <c r="I642" s="392">
        <f>+K642</f>
        <v>0</v>
      </c>
      <c r="J642" s="166" t="s">
        <v>1226</v>
      </c>
      <c r="K642" s="222">
        <v>0</v>
      </c>
      <c r="L642" s="224">
        <v>0</v>
      </c>
      <c r="M642" s="181">
        <f>+O642</f>
        <v>0</v>
      </c>
      <c r="N642" s="426" t="s">
        <v>1226</v>
      </c>
      <c r="O642" s="274">
        <v>0</v>
      </c>
      <c r="P642" s="279">
        <v>0</v>
      </c>
      <c r="Q642" s="181">
        <v>0</v>
      </c>
      <c r="R642" s="426" t="s">
        <v>1226</v>
      </c>
      <c r="S642" s="278">
        <v>9</v>
      </c>
      <c r="T642" s="279">
        <v>19</v>
      </c>
      <c r="U642" s="278">
        <v>14</v>
      </c>
      <c r="V642" s="274">
        <v>2</v>
      </c>
      <c r="W642" s="678">
        <f>+Y642</f>
        <v>3</v>
      </c>
      <c r="X642" s="490">
        <f>+Z642</f>
        <v>14</v>
      </c>
      <c r="Y642" s="185">
        <f>+AA642</f>
        <v>3</v>
      </c>
      <c r="Z642" s="185">
        <f>+AB642</f>
        <v>14</v>
      </c>
      <c r="AA642" s="453">
        <v>3</v>
      </c>
      <c r="AB642" s="470">
        <v>14</v>
      </c>
      <c r="AC642" s="185">
        <f>+AA642</f>
        <v>3</v>
      </c>
      <c r="AD642" s="426">
        <f>+AB642</f>
        <v>14</v>
      </c>
      <c r="AE642" s="780">
        <v>3</v>
      </c>
      <c r="AF642" s="311">
        <v>5</v>
      </c>
      <c r="AG642" s="181">
        <f>+AE642</f>
        <v>3</v>
      </c>
      <c r="AH642" s="185">
        <f>+AF642</f>
        <v>5</v>
      </c>
      <c r="AI642" s="678">
        <f>+AG642</f>
        <v>3</v>
      </c>
      <c r="AJ642" s="490">
        <f>+AH642</f>
        <v>5</v>
      </c>
      <c r="AK642" s="463"/>
      <c r="AL642" s="678">
        <f>+AN642</f>
        <v>3</v>
      </c>
      <c r="AM642" s="450" t="s">
        <v>1226</v>
      </c>
      <c r="AN642" s="223">
        <v>3</v>
      </c>
      <c r="AO642" s="223"/>
      <c r="AP642" s="683">
        <f t="shared" si="300"/>
        <v>3</v>
      </c>
      <c r="AQ642" s="687" t="s">
        <v>1226</v>
      </c>
      <c r="AR642" s="693">
        <f>+AT642</f>
        <v>4</v>
      </c>
      <c r="AS642" s="690" t="s">
        <v>1226</v>
      </c>
      <c r="AT642" s="955">
        <v>4</v>
      </c>
      <c r="AU642" s="315"/>
      <c r="AV642" s="325">
        <v>5</v>
      </c>
      <c r="AW642" s="326">
        <v>0</v>
      </c>
      <c r="AX642" s="164">
        <f>+AT642</f>
        <v>4</v>
      </c>
      <c r="AY642" s="166" t="s">
        <v>1226</v>
      </c>
      <c r="AZ642" s="392">
        <f>+AV642</f>
        <v>5</v>
      </c>
      <c r="BA642" s="166" t="s">
        <v>1226</v>
      </c>
      <c r="BB642" s="919">
        <v>1</v>
      </c>
      <c r="BC642" s="326">
        <v>0</v>
      </c>
      <c r="BD642" s="238">
        <f>+BB642</f>
        <v>1</v>
      </c>
      <c r="BE642" s="239" t="s">
        <v>1226</v>
      </c>
      <c r="BF642" s="392">
        <f>+BD642</f>
        <v>1</v>
      </c>
      <c r="BG642" s="166" t="s">
        <v>1226</v>
      </c>
      <c r="BH642" s="392">
        <f>+BF642</f>
        <v>1</v>
      </c>
      <c r="BI642" s="166" t="s">
        <v>1226</v>
      </c>
      <c r="BJ642" s="919">
        <v>1</v>
      </c>
      <c r="BK642" s="326">
        <v>0</v>
      </c>
      <c r="BL642" s="392">
        <f>+BN642</f>
        <v>0</v>
      </c>
      <c r="BM642" s="166" t="s">
        <v>1226</v>
      </c>
      <c r="BN642" s="325">
        <v>0</v>
      </c>
      <c r="BO642" s="326">
        <v>0</v>
      </c>
      <c r="BP642" s="325"/>
      <c r="BQ642" s="326"/>
      <c r="BR642" s="325"/>
      <c r="BS642" s="325"/>
      <c r="BT642" s="344"/>
      <c r="BU642" s="314"/>
      <c r="BV642" s="315"/>
      <c r="BW642" s="314"/>
      <c r="BX642" s="314"/>
      <c r="BY642" s="314"/>
      <c r="BZ642" s="315"/>
      <c r="CA642" s="314"/>
      <c r="CB642" s="315"/>
      <c r="CC642" s="314"/>
      <c r="CD642" s="315"/>
      <c r="CE642" s="314"/>
      <c r="CF642" s="315"/>
      <c r="CG642" s="314"/>
      <c r="CH642" s="315"/>
      <c r="CI642" s="247" t="s">
        <v>148</v>
      </c>
      <c r="CJ642" s="234" t="s">
        <v>489</v>
      </c>
      <c r="CM642" s="237">
        <f t="shared" si="301"/>
        <v>19</v>
      </c>
    </row>
    <row r="643" spans="1:91" ht="16.5">
      <c r="A643" t="s">
        <v>2542</v>
      </c>
      <c r="B643" s="61" t="s">
        <v>1616</v>
      </c>
      <c r="D643" s="219" t="s">
        <v>487</v>
      </c>
      <c r="E643" s="213" t="s">
        <v>822</v>
      </c>
      <c r="G643" s="219" t="s">
        <v>915</v>
      </c>
      <c r="H643" s="390" t="s">
        <v>1151</v>
      </c>
      <c r="I643" s="222">
        <v>0</v>
      </c>
      <c r="J643" s="224">
        <v>0</v>
      </c>
      <c r="K643" s="278">
        <v>0</v>
      </c>
      <c r="L643" s="279">
        <v>0</v>
      </c>
      <c r="M643" s="278">
        <v>0</v>
      </c>
      <c r="N643" s="279">
        <v>0</v>
      </c>
      <c r="O643" s="185">
        <f t="shared" ref="O643:O660" si="302">+Q643</f>
        <v>0</v>
      </c>
      <c r="P643" s="426" t="s">
        <v>1226</v>
      </c>
      <c r="Q643" s="181">
        <f t="shared" ref="Q643:Q660" si="303">+S643</f>
        <v>0</v>
      </c>
      <c r="R643" s="426" t="s">
        <v>1226</v>
      </c>
      <c r="S643" s="181">
        <f t="shared" ref="S643:S660" si="304">+W643</f>
        <v>0</v>
      </c>
      <c r="T643" s="426" t="s">
        <v>1226</v>
      </c>
      <c r="U643" s="278">
        <v>0</v>
      </c>
      <c r="V643" s="274">
        <v>0</v>
      </c>
      <c r="W643" s="678">
        <v>0</v>
      </c>
      <c r="X643" s="490" t="s">
        <v>1226</v>
      </c>
      <c r="Y643" s="274">
        <v>0</v>
      </c>
      <c r="Z643" s="274">
        <v>0</v>
      </c>
      <c r="AA643" s="491">
        <v>0</v>
      </c>
      <c r="AB643" s="492" t="s">
        <v>1226</v>
      </c>
      <c r="AC643" s="274">
        <v>0</v>
      </c>
      <c r="AD643" s="311">
        <v>0</v>
      </c>
      <c r="AE643" s="181">
        <f t="shared" ref="AE643:AH644" si="305">+AG643</f>
        <v>9</v>
      </c>
      <c r="AF643" s="426">
        <f t="shared" si="305"/>
        <v>20</v>
      </c>
      <c r="AG643" s="181">
        <f t="shared" si="305"/>
        <v>9</v>
      </c>
      <c r="AH643" s="185">
        <f t="shared" si="305"/>
        <v>20</v>
      </c>
      <c r="AI643" s="453">
        <v>9</v>
      </c>
      <c r="AJ643" s="459">
        <v>20</v>
      </c>
      <c r="AK643" s="360"/>
      <c r="AL643" s="437">
        <v>5</v>
      </c>
      <c r="AM643" s="438">
        <v>21</v>
      </c>
      <c r="AN643" s="223">
        <v>1</v>
      </c>
      <c r="AO643" s="223">
        <v>0</v>
      </c>
      <c r="AP643" s="437">
        <v>13</v>
      </c>
      <c r="AQ643" s="438">
        <v>38</v>
      </c>
      <c r="AR643" s="185">
        <f>+AP643</f>
        <v>13</v>
      </c>
      <c r="AS643" s="426">
        <f>+AQ643</f>
        <v>38</v>
      </c>
      <c r="AT643" s="181">
        <f>+AR643</f>
        <v>13</v>
      </c>
      <c r="AU643" s="426">
        <f>+AS643</f>
        <v>38</v>
      </c>
      <c r="AV643" s="226">
        <v>4</v>
      </c>
      <c r="AW643" s="227">
        <v>12</v>
      </c>
      <c r="AX643" s="226">
        <v>4</v>
      </c>
      <c r="AY643" s="227">
        <v>23</v>
      </c>
      <c r="AZ643" s="392">
        <f>+AX643</f>
        <v>4</v>
      </c>
      <c r="BA643" s="166">
        <f>+AY643</f>
        <v>23</v>
      </c>
      <c r="BB643" s="392">
        <f>+AZ643</f>
        <v>4</v>
      </c>
      <c r="BC643" s="166">
        <f>+BA643</f>
        <v>23</v>
      </c>
      <c r="BD643" s="341">
        <v>1</v>
      </c>
      <c r="BE643" s="227">
        <v>23</v>
      </c>
      <c r="BF643" s="392">
        <f>+BD643</f>
        <v>1</v>
      </c>
      <c r="BG643" s="166">
        <f>+BE643</f>
        <v>23</v>
      </c>
      <c r="BH643" s="392">
        <f>+BF643</f>
        <v>1</v>
      </c>
      <c r="BI643" s="166">
        <f>+BG643</f>
        <v>23</v>
      </c>
      <c r="BJ643" s="392">
        <f>+BH643</f>
        <v>1</v>
      </c>
      <c r="BK643" s="166">
        <f>+BI643</f>
        <v>23</v>
      </c>
      <c r="BL643" s="392">
        <f>+BJ643</f>
        <v>1</v>
      </c>
      <c r="BM643" s="166">
        <f>+BK643</f>
        <v>23</v>
      </c>
      <c r="BN643" s="226">
        <v>0</v>
      </c>
      <c r="BO643" s="227">
        <v>5</v>
      </c>
      <c r="BP643" s="226"/>
      <c r="BQ643" s="227"/>
      <c r="BR643" s="226"/>
      <c r="BS643" s="226">
        <v>9</v>
      </c>
      <c r="BT643" s="244"/>
      <c r="BU643" s="245"/>
      <c r="BV643" s="246"/>
      <c r="BW643" s="245"/>
      <c r="BX643" s="245"/>
      <c r="BY643" s="245"/>
      <c r="BZ643" s="246"/>
      <c r="CA643" s="245"/>
      <c r="CB643" s="246"/>
      <c r="CC643" s="245"/>
      <c r="CD643" s="246"/>
      <c r="CE643" s="245">
        <v>8</v>
      </c>
      <c r="CF643" s="246">
        <v>28</v>
      </c>
      <c r="CG643" s="245"/>
      <c r="CH643" s="246"/>
      <c r="CI643" s="233" t="s">
        <v>488</v>
      </c>
      <c r="CJ643" s="235">
        <v>0</v>
      </c>
      <c r="CK643" s="235"/>
      <c r="CM643" s="237">
        <f t="shared" si="301"/>
        <v>20</v>
      </c>
    </row>
    <row r="644" spans="1:91" ht="16.5">
      <c r="A644" t="s">
        <v>2542</v>
      </c>
      <c r="B644" s="61" t="s">
        <v>1616</v>
      </c>
      <c r="D644" s="219" t="s">
        <v>487</v>
      </c>
      <c r="E644" s="213" t="s">
        <v>822</v>
      </c>
      <c r="G644" s="219" t="s">
        <v>915</v>
      </c>
      <c r="H644" s="390" t="s">
        <v>1152</v>
      </c>
      <c r="I644" s="222">
        <v>0</v>
      </c>
      <c r="J644" s="224">
        <v>0</v>
      </c>
      <c r="K644" s="278">
        <v>0</v>
      </c>
      <c r="L644" s="279">
        <v>0</v>
      </c>
      <c r="M644" s="278">
        <v>0</v>
      </c>
      <c r="N644" s="279">
        <v>0</v>
      </c>
      <c r="O644" s="185">
        <f t="shared" si="302"/>
        <v>0</v>
      </c>
      <c r="P644" s="426" t="s">
        <v>1226</v>
      </c>
      <c r="Q644" s="181">
        <f t="shared" si="303"/>
        <v>0</v>
      </c>
      <c r="R644" s="426" t="s">
        <v>1226</v>
      </c>
      <c r="S644" s="181">
        <f t="shared" si="304"/>
        <v>0</v>
      </c>
      <c r="T644" s="426" t="s">
        <v>1226</v>
      </c>
      <c r="U644" s="278">
        <v>0</v>
      </c>
      <c r="V644" s="274">
        <v>0</v>
      </c>
      <c r="W644" s="678">
        <v>0</v>
      </c>
      <c r="X644" s="490" t="s">
        <v>1226</v>
      </c>
      <c r="Y644" s="274">
        <v>0</v>
      </c>
      <c r="Z644" s="274">
        <v>0</v>
      </c>
      <c r="AA644" s="491">
        <v>0</v>
      </c>
      <c r="AB644" s="492" t="s">
        <v>1226</v>
      </c>
      <c r="AC644" s="274">
        <v>0</v>
      </c>
      <c r="AD644" s="311">
        <v>0</v>
      </c>
      <c r="AE644" s="181">
        <f t="shared" si="305"/>
        <v>1</v>
      </c>
      <c r="AF644" s="426">
        <f t="shared" si="305"/>
        <v>1</v>
      </c>
      <c r="AG644" s="181">
        <f t="shared" si="305"/>
        <v>1</v>
      </c>
      <c r="AH644" s="185">
        <f t="shared" si="305"/>
        <v>1</v>
      </c>
      <c r="AI644" s="453">
        <v>1</v>
      </c>
      <c r="AJ644" s="459">
        <v>1</v>
      </c>
      <c r="AK644" s="360"/>
      <c r="AL644" s="437">
        <v>0</v>
      </c>
      <c r="AM644" s="438">
        <v>1</v>
      </c>
      <c r="AN644" s="223">
        <v>0</v>
      </c>
      <c r="AO644" s="223">
        <v>0</v>
      </c>
      <c r="AP644" s="437">
        <v>0</v>
      </c>
      <c r="AQ644" s="438">
        <v>0</v>
      </c>
      <c r="AR644" s="185">
        <f>+AT644</f>
        <v>4</v>
      </c>
      <c r="AS644" s="426" t="s">
        <v>1226</v>
      </c>
      <c r="AT644" s="185">
        <f>+AV644</f>
        <v>4</v>
      </c>
      <c r="AU644" s="426" t="s">
        <v>1226</v>
      </c>
      <c r="AV644" s="226">
        <v>4</v>
      </c>
      <c r="AW644" s="227">
        <v>10</v>
      </c>
      <c r="AX644" s="226">
        <v>0</v>
      </c>
      <c r="AY644" s="227">
        <v>0</v>
      </c>
      <c r="AZ644" s="392">
        <f>+AX644</f>
        <v>0</v>
      </c>
      <c r="BA644" s="166" t="s">
        <v>1226</v>
      </c>
      <c r="BB644" s="392">
        <f>+BD644</f>
        <v>0</v>
      </c>
      <c r="BC644" s="166" t="s">
        <v>1226</v>
      </c>
      <c r="BD644" s="341">
        <v>0</v>
      </c>
      <c r="BE644" s="227">
        <v>0</v>
      </c>
      <c r="BF644" s="392">
        <f t="shared" ref="BF644:BF664" si="306">+BH644</f>
        <v>0</v>
      </c>
      <c r="BG644" s="166" t="s">
        <v>1226</v>
      </c>
      <c r="BH644" s="392">
        <f t="shared" ref="BH644:BH662" si="307">+BJ644</f>
        <v>0</v>
      </c>
      <c r="BI644" s="166" t="s">
        <v>1226</v>
      </c>
      <c r="BJ644" s="392">
        <f t="shared" ref="BJ644:BJ660" si="308">+BL644</f>
        <v>0</v>
      </c>
      <c r="BK644" s="166" t="s">
        <v>1226</v>
      </c>
      <c r="BL644" s="392">
        <f t="shared" ref="BL644:BL660" si="309">+BN644</f>
        <v>0</v>
      </c>
      <c r="BM644" s="166" t="s">
        <v>1226</v>
      </c>
      <c r="BN644" s="226">
        <v>0</v>
      </c>
      <c r="BO644" s="227">
        <v>0</v>
      </c>
      <c r="BP644" s="226"/>
      <c r="BQ644" s="227"/>
      <c r="BR644" s="226"/>
      <c r="BS644" s="226"/>
      <c r="BT644" s="244"/>
      <c r="BU644" s="245"/>
      <c r="BV644" s="246"/>
      <c r="BW644" s="245"/>
      <c r="BX644" s="245"/>
      <c r="BY644" s="245"/>
      <c r="BZ644" s="246"/>
      <c r="CA644" s="245"/>
      <c r="CB644" s="246"/>
      <c r="CC644" s="245"/>
      <c r="CD644" s="246"/>
      <c r="CE644" s="245">
        <v>1</v>
      </c>
      <c r="CF644" s="246"/>
      <c r="CG644" s="245"/>
      <c r="CH644" s="246"/>
      <c r="CI644" s="233" t="s">
        <v>488</v>
      </c>
      <c r="CJ644" s="235"/>
      <c r="CK644" s="235"/>
      <c r="CM644" s="237">
        <f t="shared" si="301"/>
        <v>1</v>
      </c>
    </row>
    <row r="645" spans="1:91" ht="16.5">
      <c r="A645" t="s">
        <v>2542</v>
      </c>
      <c r="B645" s="61" t="s">
        <v>1616</v>
      </c>
      <c r="D645" s="219" t="s">
        <v>487</v>
      </c>
      <c r="E645" s="213" t="s">
        <v>822</v>
      </c>
      <c r="G645" s="219" t="s">
        <v>915</v>
      </c>
      <c r="H645" s="390" t="s">
        <v>1153</v>
      </c>
      <c r="I645" s="222">
        <v>0</v>
      </c>
      <c r="J645" s="224">
        <v>0</v>
      </c>
      <c r="K645" s="222">
        <v>0</v>
      </c>
      <c r="L645" s="224">
        <v>0</v>
      </c>
      <c r="M645" s="222">
        <v>0</v>
      </c>
      <c r="N645" s="224">
        <v>0</v>
      </c>
      <c r="O645" s="164">
        <f t="shared" si="302"/>
        <v>0</v>
      </c>
      <c r="P645" s="166" t="s">
        <v>1226</v>
      </c>
      <c r="Q645" s="392">
        <f t="shared" si="303"/>
        <v>0</v>
      </c>
      <c r="R645" s="166" t="s">
        <v>1226</v>
      </c>
      <c r="S645" s="392">
        <f t="shared" si="304"/>
        <v>0</v>
      </c>
      <c r="T645" s="166" t="s">
        <v>1226</v>
      </c>
      <c r="U645" s="222">
        <v>0</v>
      </c>
      <c r="V645" s="223">
        <v>0</v>
      </c>
      <c r="W645" s="683">
        <v>0</v>
      </c>
      <c r="X645" s="468" t="s">
        <v>1226</v>
      </c>
      <c r="Y645" s="223">
        <v>0</v>
      </c>
      <c r="Z645" s="223">
        <v>0</v>
      </c>
      <c r="AA645" s="491">
        <v>0</v>
      </c>
      <c r="AB645" s="492" t="s">
        <v>1226</v>
      </c>
      <c r="AC645" s="274">
        <v>0</v>
      </c>
      <c r="AD645" s="311">
        <v>0</v>
      </c>
      <c r="AE645" s="181">
        <v>0</v>
      </c>
      <c r="AF645" s="426" t="s">
        <v>1226</v>
      </c>
      <c r="AG645" s="181">
        <v>0</v>
      </c>
      <c r="AH645" s="185" t="s">
        <v>1226</v>
      </c>
      <c r="AI645" s="453">
        <v>0</v>
      </c>
      <c r="AJ645" s="459">
        <v>0</v>
      </c>
      <c r="AK645" s="360"/>
      <c r="AL645" s="437">
        <v>0</v>
      </c>
      <c r="AM645" s="438">
        <v>0</v>
      </c>
      <c r="AN645" s="223">
        <v>1</v>
      </c>
      <c r="AO645" s="223">
        <v>10</v>
      </c>
      <c r="AP645" s="437">
        <v>2</v>
      </c>
      <c r="AQ645" s="438">
        <v>0</v>
      </c>
      <c r="AR645" s="185">
        <f>+AP645</f>
        <v>2</v>
      </c>
      <c r="AS645" s="426" t="s">
        <v>1226</v>
      </c>
      <c r="AT645" s="185">
        <f>+AR645</f>
        <v>2</v>
      </c>
      <c r="AU645" s="426" t="s">
        <v>1226</v>
      </c>
      <c r="AV645" s="226">
        <v>1</v>
      </c>
      <c r="AW645" s="227">
        <v>0</v>
      </c>
      <c r="AX645" s="226">
        <v>0</v>
      </c>
      <c r="AY645" s="227">
        <v>0</v>
      </c>
      <c r="AZ645" s="392">
        <f>+AX645</f>
        <v>0</v>
      </c>
      <c r="BA645" s="166" t="s">
        <v>1226</v>
      </c>
      <c r="BB645" s="392">
        <f>+AZ645</f>
        <v>0</v>
      </c>
      <c r="BC645" s="166" t="s">
        <v>1226</v>
      </c>
      <c r="BD645" s="341">
        <v>2</v>
      </c>
      <c r="BE645" s="227"/>
      <c r="BF645" s="392">
        <f t="shared" si="306"/>
        <v>0</v>
      </c>
      <c r="BG645" s="166" t="s">
        <v>1226</v>
      </c>
      <c r="BH645" s="392">
        <f t="shared" si="307"/>
        <v>0</v>
      </c>
      <c r="BI645" s="166" t="s">
        <v>1226</v>
      </c>
      <c r="BJ645" s="392">
        <f t="shared" si="308"/>
        <v>0</v>
      </c>
      <c r="BK645" s="166" t="s">
        <v>1226</v>
      </c>
      <c r="BL645" s="392">
        <f t="shared" si="309"/>
        <v>0</v>
      </c>
      <c r="BM645" s="166" t="s">
        <v>1226</v>
      </c>
      <c r="BN645" s="226">
        <v>0</v>
      </c>
      <c r="BO645" s="227">
        <v>0</v>
      </c>
      <c r="BP645" s="226"/>
      <c r="BQ645" s="227"/>
      <c r="BR645" s="226"/>
      <c r="BS645" s="226"/>
      <c r="BT645" s="244"/>
      <c r="BU645" s="245"/>
      <c r="BV645" s="246"/>
      <c r="BW645" s="245"/>
      <c r="BX645" s="245"/>
      <c r="BY645" s="245"/>
      <c r="BZ645" s="246"/>
      <c r="CA645" s="245"/>
      <c r="CB645" s="246"/>
      <c r="CC645" s="245"/>
      <c r="CD645" s="246"/>
      <c r="CE645" s="245"/>
      <c r="CF645" s="246"/>
      <c r="CG645" s="245">
        <v>4</v>
      </c>
      <c r="CH645" s="246" t="s">
        <v>132</v>
      </c>
      <c r="CI645" s="233" t="s">
        <v>488</v>
      </c>
      <c r="CJ645" s="235"/>
      <c r="CK645" s="235"/>
      <c r="CM645" s="237">
        <f t="shared" si="301"/>
        <v>0</v>
      </c>
    </row>
    <row r="646" spans="1:91" ht="16.5">
      <c r="A646" t="s">
        <v>2542</v>
      </c>
      <c r="B646" s="61" t="s">
        <v>1616</v>
      </c>
      <c r="D646" s="219" t="s">
        <v>487</v>
      </c>
      <c r="E646" s="213" t="s">
        <v>822</v>
      </c>
      <c r="G646" s="219" t="s">
        <v>915</v>
      </c>
      <c r="H646" s="390" t="s">
        <v>1154</v>
      </c>
      <c r="I646" s="222">
        <v>0</v>
      </c>
      <c r="J646" s="224">
        <v>0</v>
      </c>
      <c r="K646" s="222">
        <v>0</v>
      </c>
      <c r="L646" s="224">
        <v>0</v>
      </c>
      <c r="M646" s="222">
        <v>0</v>
      </c>
      <c r="N646" s="224">
        <v>0</v>
      </c>
      <c r="O646" s="164">
        <f t="shared" si="302"/>
        <v>0</v>
      </c>
      <c r="P646" s="166" t="s">
        <v>1226</v>
      </c>
      <c r="Q646" s="392">
        <f t="shared" si="303"/>
        <v>0</v>
      </c>
      <c r="R646" s="166" t="s">
        <v>1226</v>
      </c>
      <c r="S646" s="392">
        <f t="shared" si="304"/>
        <v>0</v>
      </c>
      <c r="T646" s="166" t="s">
        <v>1226</v>
      </c>
      <c r="U646" s="222">
        <v>0</v>
      </c>
      <c r="V646" s="223">
        <v>0</v>
      </c>
      <c r="W646" s="683">
        <v>0</v>
      </c>
      <c r="X646" s="468" t="s">
        <v>1226</v>
      </c>
      <c r="Y646" s="223">
        <v>0</v>
      </c>
      <c r="Z646" s="223">
        <v>0</v>
      </c>
      <c r="AA646" s="491">
        <v>0</v>
      </c>
      <c r="AB646" s="492" t="s">
        <v>1226</v>
      </c>
      <c r="AC646" s="274">
        <v>0</v>
      </c>
      <c r="AD646" s="311">
        <v>0</v>
      </c>
      <c r="AE646" s="181">
        <v>0</v>
      </c>
      <c r="AF646" s="426" t="s">
        <v>1226</v>
      </c>
      <c r="AG646" s="181">
        <v>0</v>
      </c>
      <c r="AH646" s="185" t="s">
        <v>1226</v>
      </c>
      <c r="AI646" s="453">
        <v>0</v>
      </c>
      <c r="AJ646" s="459">
        <v>0</v>
      </c>
      <c r="AK646" s="360"/>
      <c r="AL646" s="437">
        <v>0</v>
      </c>
      <c r="AM646" s="438">
        <v>0</v>
      </c>
      <c r="AN646" s="223">
        <v>0</v>
      </c>
      <c r="AO646" s="223">
        <v>0</v>
      </c>
      <c r="AP646" s="437">
        <v>1</v>
      </c>
      <c r="AQ646" s="438">
        <v>13</v>
      </c>
      <c r="AR646" s="185">
        <f>+AT646</f>
        <v>0</v>
      </c>
      <c r="AS646" s="426" t="s">
        <v>1226</v>
      </c>
      <c r="AT646" s="185">
        <f>+AV646</f>
        <v>0</v>
      </c>
      <c r="AU646" s="426" t="s">
        <v>1226</v>
      </c>
      <c r="AV646" s="226">
        <v>0</v>
      </c>
      <c r="AW646" s="227">
        <v>0</v>
      </c>
      <c r="AX646" s="226">
        <v>0</v>
      </c>
      <c r="AY646" s="227">
        <v>0</v>
      </c>
      <c r="AZ646" s="392">
        <f t="shared" ref="AZ646:AZ664" si="310">+BB646</f>
        <v>0</v>
      </c>
      <c r="BA646" s="166" t="s">
        <v>1226</v>
      </c>
      <c r="BB646" s="392">
        <f t="shared" ref="BB646:BB664" si="311">+BD646</f>
        <v>0</v>
      </c>
      <c r="BC646" s="166" t="s">
        <v>1226</v>
      </c>
      <c r="BD646" s="236">
        <f>+BF646</f>
        <v>0</v>
      </c>
      <c r="BE646" s="239" t="s">
        <v>1226</v>
      </c>
      <c r="BF646" s="392">
        <f t="shared" si="306"/>
        <v>0</v>
      </c>
      <c r="BG646" s="166" t="s">
        <v>1226</v>
      </c>
      <c r="BH646" s="392">
        <f t="shared" si="307"/>
        <v>0</v>
      </c>
      <c r="BI646" s="166" t="s">
        <v>1226</v>
      </c>
      <c r="BJ646" s="392">
        <f t="shared" si="308"/>
        <v>0</v>
      </c>
      <c r="BK646" s="166" t="s">
        <v>1226</v>
      </c>
      <c r="BL646" s="392">
        <f t="shared" si="309"/>
        <v>0</v>
      </c>
      <c r="BM646" s="166" t="s">
        <v>1226</v>
      </c>
      <c r="BN646" s="226">
        <v>0</v>
      </c>
      <c r="BO646" s="227">
        <v>0</v>
      </c>
      <c r="BP646" s="226"/>
      <c r="BQ646" s="227"/>
      <c r="BR646" s="226"/>
      <c r="BS646" s="226"/>
      <c r="BT646" s="244"/>
      <c r="BU646" s="245"/>
      <c r="BV646" s="246"/>
      <c r="BW646" s="245"/>
      <c r="BX646" s="245"/>
      <c r="BY646" s="245"/>
      <c r="BZ646" s="246"/>
      <c r="CA646" s="245"/>
      <c r="CB646" s="246"/>
      <c r="CC646" s="245"/>
      <c r="CD646" s="246"/>
      <c r="CE646" s="245">
        <v>1</v>
      </c>
      <c r="CF646" s="246">
        <v>22</v>
      </c>
      <c r="CG646" s="245"/>
      <c r="CH646" s="246"/>
      <c r="CI646" s="233" t="s">
        <v>488</v>
      </c>
      <c r="CJ646" s="235"/>
      <c r="CK646" s="235"/>
      <c r="CM646" s="237">
        <f t="shared" si="301"/>
        <v>0</v>
      </c>
    </row>
    <row r="647" spans="1:91" ht="16.5">
      <c r="A647" t="s">
        <v>2542</v>
      </c>
      <c r="B647" s="61" t="s">
        <v>1616</v>
      </c>
      <c r="D647" s="219" t="s">
        <v>487</v>
      </c>
      <c r="E647" s="213" t="s">
        <v>822</v>
      </c>
      <c r="G647" s="219" t="s">
        <v>915</v>
      </c>
      <c r="H647" s="390" t="s">
        <v>1155</v>
      </c>
      <c r="I647" s="222">
        <v>0</v>
      </c>
      <c r="J647" s="224">
        <v>0</v>
      </c>
      <c r="K647" s="222">
        <v>0</v>
      </c>
      <c r="L647" s="224">
        <v>0</v>
      </c>
      <c r="M647" s="222">
        <v>0</v>
      </c>
      <c r="N647" s="224">
        <v>0</v>
      </c>
      <c r="O647" s="164">
        <f t="shared" si="302"/>
        <v>0</v>
      </c>
      <c r="P647" s="166" t="s">
        <v>1226</v>
      </c>
      <c r="Q647" s="392">
        <f t="shared" si="303"/>
        <v>0</v>
      </c>
      <c r="R647" s="166" t="s">
        <v>1226</v>
      </c>
      <c r="S647" s="392">
        <f t="shared" si="304"/>
        <v>0</v>
      </c>
      <c r="T647" s="166" t="s">
        <v>1226</v>
      </c>
      <c r="U647" s="222">
        <v>0</v>
      </c>
      <c r="V647" s="223">
        <v>0</v>
      </c>
      <c r="W647" s="683">
        <v>0</v>
      </c>
      <c r="X647" s="468" t="s">
        <v>1226</v>
      </c>
      <c r="Y647" s="223">
        <v>0</v>
      </c>
      <c r="Z647" s="223">
        <v>0</v>
      </c>
      <c r="AA647" s="491">
        <v>0</v>
      </c>
      <c r="AB647" s="492" t="s">
        <v>1226</v>
      </c>
      <c r="AC647" s="274">
        <v>0</v>
      </c>
      <c r="AD647" s="311">
        <v>0</v>
      </c>
      <c r="AE647" s="181">
        <v>0</v>
      </c>
      <c r="AF647" s="426" t="s">
        <v>1226</v>
      </c>
      <c r="AG647" s="181">
        <v>0</v>
      </c>
      <c r="AH647" s="185" t="s">
        <v>1226</v>
      </c>
      <c r="AI647" s="453">
        <v>0</v>
      </c>
      <c r="AJ647" s="459">
        <v>0</v>
      </c>
      <c r="AK647" s="360"/>
      <c r="AL647" s="437">
        <v>0</v>
      </c>
      <c r="AM647" s="438">
        <v>0</v>
      </c>
      <c r="AN647" s="223">
        <v>4</v>
      </c>
      <c r="AO647" s="223">
        <v>2</v>
      </c>
      <c r="AP647" s="437">
        <v>0</v>
      </c>
      <c r="AQ647" s="438">
        <v>0</v>
      </c>
      <c r="AR647" s="185">
        <f>+AT647</f>
        <v>0</v>
      </c>
      <c r="AS647" s="426" t="s">
        <v>1226</v>
      </c>
      <c r="AT647" s="185">
        <f>+AV647</f>
        <v>0</v>
      </c>
      <c r="AU647" s="426" t="s">
        <v>1226</v>
      </c>
      <c r="AV647" s="226">
        <v>0</v>
      </c>
      <c r="AW647" s="227">
        <v>0</v>
      </c>
      <c r="AX647" s="226">
        <v>0</v>
      </c>
      <c r="AY647" s="227">
        <v>0</v>
      </c>
      <c r="AZ647" s="392">
        <f t="shared" si="310"/>
        <v>0</v>
      </c>
      <c r="BA647" s="166" t="s">
        <v>1226</v>
      </c>
      <c r="BB647" s="392">
        <f t="shared" si="311"/>
        <v>0</v>
      </c>
      <c r="BC647" s="166" t="s">
        <v>1226</v>
      </c>
      <c r="BD647" s="236">
        <f>+BF647</f>
        <v>0</v>
      </c>
      <c r="BE647" s="239" t="s">
        <v>1226</v>
      </c>
      <c r="BF647" s="392">
        <f t="shared" si="306"/>
        <v>0</v>
      </c>
      <c r="BG647" s="166" t="s">
        <v>1226</v>
      </c>
      <c r="BH647" s="392">
        <f t="shared" si="307"/>
        <v>0</v>
      </c>
      <c r="BI647" s="166" t="s">
        <v>1226</v>
      </c>
      <c r="BJ647" s="392">
        <f t="shared" si="308"/>
        <v>0</v>
      </c>
      <c r="BK647" s="166" t="s">
        <v>1226</v>
      </c>
      <c r="BL647" s="392">
        <f t="shared" si="309"/>
        <v>0</v>
      </c>
      <c r="BM647" s="166" t="s">
        <v>1226</v>
      </c>
      <c r="BN647" s="226">
        <v>0</v>
      </c>
      <c r="BO647" s="227">
        <v>0</v>
      </c>
      <c r="BP647" s="226"/>
      <c r="BQ647" s="227"/>
      <c r="BR647" s="226"/>
      <c r="BS647" s="226"/>
      <c r="BT647" s="244"/>
      <c r="BU647" s="245"/>
      <c r="BV647" s="246"/>
      <c r="BW647" s="245"/>
      <c r="BX647" s="245"/>
      <c r="BY647" s="245"/>
      <c r="BZ647" s="246"/>
      <c r="CA647" s="245"/>
      <c r="CB647" s="246"/>
      <c r="CC647" s="245"/>
      <c r="CD647" s="246"/>
      <c r="CE647" s="245"/>
      <c r="CF647" s="246"/>
      <c r="CG647" s="245"/>
      <c r="CH647" s="246"/>
      <c r="CI647" s="233" t="s">
        <v>488</v>
      </c>
      <c r="CJ647" s="235"/>
      <c r="CK647" s="235"/>
      <c r="CM647" s="237">
        <f t="shared" si="301"/>
        <v>0</v>
      </c>
    </row>
    <row r="648" spans="1:91" ht="16.5">
      <c r="A648" t="s">
        <v>2542</v>
      </c>
      <c r="B648" s="61" t="s">
        <v>1616</v>
      </c>
      <c r="D648" s="219" t="s">
        <v>487</v>
      </c>
      <c r="E648" s="213" t="s">
        <v>822</v>
      </c>
      <c r="G648" s="219" t="s">
        <v>915</v>
      </c>
      <c r="H648" s="390" t="s">
        <v>1156</v>
      </c>
      <c r="I648" s="222">
        <v>0</v>
      </c>
      <c r="J648" s="224">
        <v>0</v>
      </c>
      <c r="K648" s="222">
        <v>0</v>
      </c>
      <c r="L648" s="224">
        <v>0</v>
      </c>
      <c r="M648" s="222">
        <v>0</v>
      </c>
      <c r="N648" s="224">
        <v>0</v>
      </c>
      <c r="O648" s="164">
        <f t="shared" si="302"/>
        <v>0</v>
      </c>
      <c r="P648" s="166" t="s">
        <v>1226</v>
      </c>
      <c r="Q648" s="392">
        <f t="shared" si="303"/>
        <v>0</v>
      </c>
      <c r="R648" s="166" t="s">
        <v>1226</v>
      </c>
      <c r="S648" s="392">
        <f t="shared" si="304"/>
        <v>0</v>
      </c>
      <c r="T648" s="166" t="s">
        <v>1226</v>
      </c>
      <c r="U648" s="222">
        <v>0</v>
      </c>
      <c r="V648" s="223">
        <v>0</v>
      </c>
      <c r="W648" s="683">
        <v>0</v>
      </c>
      <c r="X648" s="468" t="s">
        <v>1226</v>
      </c>
      <c r="Y648" s="223">
        <v>0</v>
      </c>
      <c r="Z648" s="223">
        <v>0</v>
      </c>
      <c r="AA648" s="491">
        <v>0</v>
      </c>
      <c r="AB648" s="492" t="s">
        <v>1226</v>
      </c>
      <c r="AC648" s="274">
        <v>0</v>
      </c>
      <c r="AD648" s="279">
        <v>0</v>
      </c>
      <c r="AE648" s="278">
        <v>0</v>
      </c>
      <c r="AF648" s="279">
        <v>0</v>
      </c>
      <c r="AG648" s="181">
        <v>0</v>
      </c>
      <c r="AH648" s="185" t="s">
        <v>1226</v>
      </c>
      <c r="AI648" s="453">
        <v>0</v>
      </c>
      <c r="AJ648" s="459">
        <v>0</v>
      </c>
      <c r="AK648" s="360"/>
      <c r="AL648" s="437">
        <v>0</v>
      </c>
      <c r="AM648" s="438">
        <v>0</v>
      </c>
      <c r="AN648" s="223">
        <v>3</v>
      </c>
      <c r="AO648" s="223">
        <v>0</v>
      </c>
      <c r="AP648" s="437">
        <v>6</v>
      </c>
      <c r="AQ648" s="438">
        <v>0</v>
      </c>
      <c r="AR648" s="185">
        <f>+AP648</f>
        <v>6</v>
      </c>
      <c r="AS648" s="426" t="s">
        <v>1226</v>
      </c>
      <c r="AT648" s="185">
        <f>+AR648</f>
        <v>6</v>
      </c>
      <c r="AU648" s="426" t="s">
        <v>1226</v>
      </c>
      <c r="AV648" s="226">
        <v>0</v>
      </c>
      <c r="AW648" s="227">
        <v>0</v>
      </c>
      <c r="AX648" s="226">
        <v>0</v>
      </c>
      <c r="AY648" s="227">
        <v>0</v>
      </c>
      <c r="AZ648" s="392">
        <f t="shared" si="310"/>
        <v>0</v>
      </c>
      <c r="BA648" s="166" t="s">
        <v>1226</v>
      </c>
      <c r="BB648" s="392">
        <f t="shared" si="311"/>
        <v>0</v>
      </c>
      <c r="BC648" s="166" t="s">
        <v>1226</v>
      </c>
      <c r="BD648" s="236">
        <f>+BF648</f>
        <v>0</v>
      </c>
      <c r="BE648" s="239" t="s">
        <v>1226</v>
      </c>
      <c r="BF648" s="392">
        <f t="shared" si="306"/>
        <v>0</v>
      </c>
      <c r="BG648" s="166" t="s">
        <v>1226</v>
      </c>
      <c r="BH648" s="392">
        <f t="shared" si="307"/>
        <v>0</v>
      </c>
      <c r="BI648" s="166" t="s">
        <v>1226</v>
      </c>
      <c r="BJ648" s="392">
        <f t="shared" si="308"/>
        <v>0</v>
      </c>
      <c r="BK648" s="166" t="s">
        <v>1226</v>
      </c>
      <c r="BL648" s="392">
        <f t="shared" si="309"/>
        <v>0</v>
      </c>
      <c r="BM648" s="166" t="s">
        <v>1226</v>
      </c>
      <c r="BN648" s="226">
        <v>0</v>
      </c>
      <c r="BO648" s="227">
        <v>0</v>
      </c>
      <c r="BP648" s="226"/>
      <c r="BQ648" s="227"/>
      <c r="BR648" s="226"/>
      <c r="BS648" s="226"/>
      <c r="BT648" s="244"/>
      <c r="BU648" s="245"/>
      <c r="BV648" s="246"/>
      <c r="BW648" s="245"/>
      <c r="BX648" s="245"/>
      <c r="BY648" s="245"/>
      <c r="BZ648" s="246"/>
      <c r="CA648" s="245"/>
      <c r="CB648" s="246"/>
      <c r="CC648" s="245"/>
      <c r="CD648" s="246"/>
      <c r="CE648" s="245"/>
      <c r="CF648" s="246"/>
      <c r="CG648" s="245"/>
      <c r="CH648" s="246"/>
      <c r="CI648" s="233" t="s">
        <v>488</v>
      </c>
      <c r="CJ648" s="235"/>
      <c r="CK648" s="235"/>
      <c r="CM648" s="237">
        <f t="shared" si="301"/>
        <v>0</v>
      </c>
    </row>
    <row r="649" spans="1:91" ht="16.5">
      <c r="A649" t="s">
        <v>2542</v>
      </c>
      <c r="B649" s="61" t="s">
        <v>1616</v>
      </c>
      <c r="D649" s="219" t="s">
        <v>487</v>
      </c>
      <c r="E649" s="213" t="s">
        <v>822</v>
      </c>
      <c r="G649" s="219" t="s">
        <v>915</v>
      </c>
      <c r="H649" s="390" t="s">
        <v>1157</v>
      </c>
      <c r="I649" s="222">
        <v>0</v>
      </c>
      <c r="J649" s="224">
        <v>0</v>
      </c>
      <c r="K649" s="222">
        <v>0</v>
      </c>
      <c r="L649" s="224">
        <v>0</v>
      </c>
      <c r="M649" s="222">
        <v>0</v>
      </c>
      <c r="N649" s="224">
        <v>0</v>
      </c>
      <c r="O649" s="164">
        <f t="shared" si="302"/>
        <v>0</v>
      </c>
      <c r="P649" s="166" t="s">
        <v>1226</v>
      </c>
      <c r="Q649" s="392">
        <f t="shared" si="303"/>
        <v>0</v>
      </c>
      <c r="R649" s="166" t="s">
        <v>1226</v>
      </c>
      <c r="S649" s="392">
        <f t="shared" si="304"/>
        <v>0</v>
      </c>
      <c r="T649" s="166" t="s">
        <v>1226</v>
      </c>
      <c r="U649" s="222">
        <v>0</v>
      </c>
      <c r="V649" s="223">
        <v>0</v>
      </c>
      <c r="W649" s="683">
        <v>0</v>
      </c>
      <c r="X649" s="468" t="s">
        <v>1226</v>
      </c>
      <c r="Y649" s="223">
        <v>0</v>
      </c>
      <c r="Z649" s="223">
        <v>0</v>
      </c>
      <c r="AA649" s="491">
        <v>0</v>
      </c>
      <c r="AB649" s="492" t="s">
        <v>1226</v>
      </c>
      <c r="AC649" s="274">
        <v>0</v>
      </c>
      <c r="AD649" s="279">
        <v>0</v>
      </c>
      <c r="AE649" s="381">
        <v>0</v>
      </c>
      <c r="AF649" s="423" t="s">
        <v>1226</v>
      </c>
      <c r="AG649" s="181">
        <v>0</v>
      </c>
      <c r="AH649" s="185" t="s">
        <v>1226</v>
      </c>
      <c r="AI649" s="453">
        <v>0</v>
      </c>
      <c r="AJ649" s="459">
        <v>0</v>
      </c>
      <c r="AK649" s="360"/>
      <c r="AL649" s="437"/>
      <c r="AM649" s="438"/>
      <c r="AN649" s="223"/>
      <c r="AO649" s="223"/>
      <c r="AP649" s="437">
        <v>1</v>
      </c>
      <c r="AQ649" s="438">
        <v>0</v>
      </c>
      <c r="AR649" s="185">
        <f>+AP649</f>
        <v>1</v>
      </c>
      <c r="AS649" s="426" t="s">
        <v>1226</v>
      </c>
      <c r="AT649" s="181">
        <f>+AR649</f>
        <v>1</v>
      </c>
      <c r="AU649" s="426" t="s">
        <v>1226</v>
      </c>
      <c r="AV649" s="226">
        <v>0</v>
      </c>
      <c r="AW649" s="227">
        <v>0</v>
      </c>
      <c r="AX649" s="226">
        <v>0</v>
      </c>
      <c r="AY649" s="227">
        <v>0</v>
      </c>
      <c r="AZ649" s="392">
        <f t="shared" si="310"/>
        <v>0</v>
      </c>
      <c r="BA649" s="166" t="s">
        <v>1226</v>
      </c>
      <c r="BB649" s="392">
        <f t="shared" si="311"/>
        <v>0</v>
      </c>
      <c r="BC649" s="166" t="s">
        <v>1226</v>
      </c>
      <c r="BD649" s="236">
        <f>+BF649</f>
        <v>0</v>
      </c>
      <c r="BE649" s="239" t="s">
        <v>1226</v>
      </c>
      <c r="BF649" s="392">
        <f t="shared" si="306"/>
        <v>0</v>
      </c>
      <c r="BG649" s="166" t="s">
        <v>1226</v>
      </c>
      <c r="BH649" s="392">
        <f t="shared" si="307"/>
        <v>0</v>
      </c>
      <c r="BI649" s="166" t="s">
        <v>1226</v>
      </c>
      <c r="BJ649" s="392">
        <f t="shared" si="308"/>
        <v>0</v>
      </c>
      <c r="BK649" s="166" t="s">
        <v>1226</v>
      </c>
      <c r="BL649" s="392">
        <f t="shared" si="309"/>
        <v>0</v>
      </c>
      <c r="BM649" s="166" t="s">
        <v>1226</v>
      </c>
      <c r="BN649" s="226">
        <v>0</v>
      </c>
      <c r="BO649" s="227">
        <v>0</v>
      </c>
      <c r="BP649" s="226"/>
      <c r="BQ649" s="227"/>
      <c r="BR649" s="226"/>
      <c r="BS649" s="226"/>
      <c r="BT649" s="244"/>
      <c r="BU649" s="245"/>
      <c r="BV649" s="246"/>
      <c r="BW649" s="245"/>
      <c r="BX649" s="245"/>
      <c r="BY649" s="245"/>
      <c r="BZ649" s="246"/>
      <c r="CA649" s="245"/>
      <c r="CB649" s="246"/>
      <c r="CC649" s="245"/>
      <c r="CD649" s="246"/>
      <c r="CE649" s="245"/>
      <c r="CF649" s="246"/>
      <c r="CG649" s="245"/>
      <c r="CH649" s="246"/>
      <c r="CI649" s="233" t="s">
        <v>750</v>
      </c>
      <c r="CJ649" s="235"/>
      <c r="CK649" s="235"/>
      <c r="CM649" s="237">
        <f t="shared" si="301"/>
        <v>0</v>
      </c>
    </row>
    <row r="650" spans="1:91" ht="16.5">
      <c r="A650" t="s">
        <v>2542</v>
      </c>
      <c r="B650" s="61" t="s">
        <v>1616</v>
      </c>
      <c r="D650" s="219" t="s">
        <v>487</v>
      </c>
      <c r="E650" s="213" t="s">
        <v>822</v>
      </c>
      <c r="G650" s="219" t="s">
        <v>915</v>
      </c>
      <c r="H650" s="390" t="s">
        <v>2769</v>
      </c>
      <c r="I650" s="222"/>
      <c r="J650" s="224"/>
      <c r="K650" s="222"/>
      <c r="L650" s="224"/>
      <c r="M650" s="222"/>
      <c r="N650" s="224"/>
      <c r="O650" s="164"/>
      <c r="P650" s="166"/>
      <c r="Q650" s="392"/>
      <c r="R650" s="166"/>
      <c r="S650" s="392"/>
      <c r="T650" s="166"/>
      <c r="U650" s="222"/>
      <c r="V650" s="223"/>
      <c r="W650" s="683"/>
      <c r="X650" s="468"/>
      <c r="Y650" s="223"/>
      <c r="Z650" s="223"/>
      <c r="AA650" s="491"/>
      <c r="AB650" s="492"/>
      <c r="AC650" s="274"/>
      <c r="AD650" s="279"/>
      <c r="AE650" s="381"/>
      <c r="AF650" s="423"/>
      <c r="AG650" s="181"/>
      <c r="AH650" s="185"/>
      <c r="AI650" s="453"/>
      <c r="AJ650" s="459"/>
      <c r="AK650" s="360"/>
      <c r="AL650" s="437"/>
      <c r="AM650" s="438"/>
      <c r="AN650" s="223"/>
      <c r="AO650" s="223"/>
      <c r="AP650" s="437">
        <v>1</v>
      </c>
      <c r="AQ650" s="438" t="s">
        <v>1004</v>
      </c>
      <c r="AR650" s="185"/>
      <c r="AS650" s="426"/>
      <c r="AT650" s="181"/>
      <c r="AU650" s="426"/>
      <c r="AV650" s="226"/>
      <c r="AW650" s="227"/>
      <c r="AX650" s="226"/>
      <c r="AY650" s="227"/>
      <c r="AZ650" s="392"/>
      <c r="BA650" s="166"/>
      <c r="BB650" s="392"/>
      <c r="BC650" s="166"/>
      <c r="BD650" s="236"/>
      <c r="BE650" s="239"/>
      <c r="BF650" s="392"/>
      <c r="BG650" s="166"/>
      <c r="BH650" s="392"/>
      <c r="BI650" s="166"/>
      <c r="BJ650" s="392"/>
      <c r="BK650" s="166"/>
      <c r="BL650" s="392"/>
      <c r="BM650" s="166"/>
      <c r="BN650" s="226"/>
      <c r="BO650" s="227"/>
      <c r="BP650" s="226"/>
      <c r="BQ650" s="227"/>
      <c r="BR650" s="226"/>
      <c r="BS650" s="226"/>
      <c r="BT650" s="244"/>
      <c r="BU650" s="245"/>
      <c r="BV650" s="246"/>
      <c r="BW650" s="245"/>
      <c r="BX650" s="245"/>
      <c r="BY650" s="245"/>
      <c r="BZ650" s="246"/>
      <c r="CA650" s="245"/>
      <c r="CB650" s="246"/>
      <c r="CC650" s="245"/>
      <c r="CD650" s="246"/>
      <c r="CE650" s="245"/>
      <c r="CF650" s="246"/>
      <c r="CG650" s="245"/>
      <c r="CH650" s="246"/>
      <c r="CI650" s="233"/>
      <c r="CJ650" s="235"/>
      <c r="CK650" s="235"/>
      <c r="CM650" s="237"/>
    </row>
    <row r="651" spans="1:91" ht="16.5">
      <c r="A651" t="s">
        <v>2542</v>
      </c>
      <c r="B651" s="61" t="s">
        <v>1616</v>
      </c>
      <c r="D651" s="219" t="s">
        <v>487</v>
      </c>
      <c r="E651" s="213" t="s">
        <v>822</v>
      </c>
      <c r="G651" s="219" t="s">
        <v>915</v>
      </c>
      <c r="H651" s="390" t="s">
        <v>1158</v>
      </c>
      <c r="I651" s="222">
        <v>0</v>
      </c>
      <c r="J651" s="224">
        <v>0</v>
      </c>
      <c r="K651" s="222">
        <v>0</v>
      </c>
      <c r="L651" s="224">
        <v>0</v>
      </c>
      <c r="M651" s="222">
        <v>0</v>
      </c>
      <c r="N651" s="224">
        <v>0</v>
      </c>
      <c r="O651" s="164">
        <f t="shared" si="302"/>
        <v>0</v>
      </c>
      <c r="P651" s="166" t="s">
        <v>1226</v>
      </c>
      <c r="Q651" s="392">
        <f t="shared" si="303"/>
        <v>0</v>
      </c>
      <c r="R651" s="166" t="s">
        <v>1226</v>
      </c>
      <c r="S651" s="392">
        <f t="shared" si="304"/>
        <v>0</v>
      </c>
      <c r="T651" s="166" t="s">
        <v>1226</v>
      </c>
      <c r="U651" s="222">
        <v>0</v>
      </c>
      <c r="V651" s="223">
        <v>0</v>
      </c>
      <c r="W651" s="683">
        <v>0</v>
      </c>
      <c r="X651" s="468" t="s">
        <v>1226</v>
      </c>
      <c r="Y651" s="223">
        <v>0</v>
      </c>
      <c r="Z651" s="223">
        <v>0</v>
      </c>
      <c r="AA651" s="491">
        <v>0</v>
      </c>
      <c r="AB651" s="492" t="s">
        <v>1226</v>
      </c>
      <c r="AC651" s="274">
        <v>0</v>
      </c>
      <c r="AD651" s="279">
        <v>0</v>
      </c>
      <c r="AE651" s="381">
        <v>0</v>
      </c>
      <c r="AF651" s="423" t="s">
        <v>1226</v>
      </c>
      <c r="AG651" s="181">
        <v>0</v>
      </c>
      <c r="AH651" s="185" t="s">
        <v>1226</v>
      </c>
      <c r="AI651" s="453">
        <v>0</v>
      </c>
      <c r="AJ651" s="459">
        <v>0</v>
      </c>
      <c r="AK651" s="360"/>
      <c r="AL651" s="437">
        <v>0</v>
      </c>
      <c r="AM651" s="438">
        <v>0</v>
      </c>
      <c r="AN651" s="223">
        <v>0</v>
      </c>
      <c r="AO651" s="223">
        <v>0</v>
      </c>
      <c r="AP651" s="437">
        <v>5</v>
      </c>
      <c r="AQ651" s="438">
        <v>0</v>
      </c>
      <c r="AR651" s="185">
        <f>+AP651</f>
        <v>5</v>
      </c>
      <c r="AS651" s="426" t="s">
        <v>1226</v>
      </c>
      <c r="AT651" s="181">
        <f>+AR651</f>
        <v>5</v>
      </c>
      <c r="AU651" s="426" t="s">
        <v>1226</v>
      </c>
      <c r="AV651" s="226">
        <v>0</v>
      </c>
      <c r="AW651" s="227">
        <v>0</v>
      </c>
      <c r="AX651" s="226">
        <v>0</v>
      </c>
      <c r="AY651" s="227">
        <v>0</v>
      </c>
      <c r="AZ651" s="392">
        <f t="shared" si="310"/>
        <v>0</v>
      </c>
      <c r="BA651" s="166" t="s">
        <v>1226</v>
      </c>
      <c r="BB651" s="392">
        <f t="shared" si="311"/>
        <v>0</v>
      </c>
      <c r="BC651" s="166" t="s">
        <v>1226</v>
      </c>
      <c r="BD651" s="226">
        <v>0</v>
      </c>
      <c r="BE651" s="227">
        <v>0</v>
      </c>
      <c r="BF651" s="392">
        <f t="shared" si="306"/>
        <v>0</v>
      </c>
      <c r="BG651" s="166" t="s">
        <v>1226</v>
      </c>
      <c r="BH651" s="392">
        <f t="shared" si="307"/>
        <v>0</v>
      </c>
      <c r="BI651" s="166" t="s">
        <v>1226</v>
      </c>
      <c r="BJ651" s="392">
        <f t="shared" si="308"/>
        <v>0</v>
      </c>
      <c r="BK651" s="166" t="s">
        <v>1226</v>
      </c>
      <c r="BL651" s="392">
        <f t="shared" si="309"/>
        <v>0</v>
      </c>
      <c r="BM651" s="166" t="s">
        <v>1226</v>
      </c>
      <c r="BN651" s="226">
        <v>0</v>
      </c>
      <c r="BO651" s="227">
        <v>0</v>
      </c>
      <c r="BP651" s="226"/>
      <c r="BQ651" s="227"/>
      <c r="BR651" s="226"/>
      <c r="BS651" s="226"/>
      <c r="BT651" s="244"/>
      <c r="BU651" s="245"/>
      <c r="BV651" s="246"/>
      <c r="BW651" s="245"/>
      <c r="BX651" s="245"/>
      <c r="BY651" s="245"/>
      <c r="BZ651" s="246"/>
      <c r="CA651" s="245"/>
      <c r="CB651" s="246"/>
      <c r="CC651" s="245"/>
      <c r="CD651" s="246"/>
      <c r="CE651" s="245"/>
      <c r="CF651" s="246"/>
      <c r="CG651" s="245"/>
      <c r="CH651" s="246"/>
      <c r="CI651" s="233" t="s">
        <v>488</v>
      </c>
      <c r="CJ651" s="235"/>
      <c r="CK651" s="235"/>
      <c r="CM651" s="237">
        <f t="shared" si="301"/>
        <v>0</v>
      </c>
    </row>
    <row r="652" spans="1:91" ht="16.5">
      <c r="A652" t="s">
        <v>2542</v>
      </c>
      <c r="B652" s="61" t="s">
        <v>1616</v>
      </c>
      <c r="D652" s="219" t="s">
        <v>487</v>
      </c>
      <c r="E652" s="213" t="s">
        <v>822</v>
      </c>
      <c r="G652" s="219" t="s">
        <v>915</v>
      </c>
      <c r="H652" s="390" t="s">
        <v>1159</v>
      </c>
      <c r="I652" s="222">
        <v>0</v>
      </c>
      <c r="J652" s="224">
        <v>0</v>
      </c>
      <c r="K652" s="222">
        <v>0</v>
      </c>
      <c r="L652" s="224">
        <v>0</v>
      </c>
      <c r="M652" s="222">
        <v>0</v>
      </c>
      <c r="N652" s="224">
        <v>0</v>
      </c>
      <c r="O652" s="164">
        <f t="shared" si="302"/>
        <v>0</v>
      </c>
      <c r="P652" s="166" t="s">
        <v>1226</v>
      </c>
      <c r="Q652" s="392">
        <f t="shared" si="303"/>
        <v>0</v>
      </c>
      <c r="R652" s="166" t="s">
        <v>1226</v>
      </c>
      <c r="S652" s="392">
        <f t="shared" si="304"/>
        <v>0</v>
      </c>
      <c r="T652" s="166" t="s">
        <v>1226</v>
      </c>
      <c r="U652" s="222">
        <v>0</v>
      </c>
      <c r="V652" s="223">
        <v>0</v>
      </c>
      <c r="W652" s="683">
        <v>0</v>
      </c>
      <c r="X652" s="468" t="s">
        <v>1226</v>
      </c>
      <c r="Y652" s="223">
        <v>0</v>
      </c>
      <c r="Z652" s="223">
        <v>0</v>
      </c>
      <c r="AA652" s="491">
        <v>0</v>
      </c>
      <c r="AB652" s="492" t="s">
        <v>1226</v>
      </c>
      <c r="AC652" s="274">
        <v>0</v>
      </c>
      <c r="AD652" s="279">
        <v>0</v>
      </c>
      <c r="AE652" s="381">
        <v>0</v>
      </c>
      <c r="AF652" s="423" t="s">
        <v>1226</v>
      </c>
      <c r="AG652" s="181">
        <v>0</v>
      </c>
      <c r="AH652" s="185" t="s">
        <v>1226</v>
      </c>
      <c r="AI652" s="453">
        <v>0</v>
      </c>
      <c r="AJ652" s="459">
        <v>0</v>
      </c>
      <c r="AK652" s="360"/>
      <c r="AL652" s="437">
        <v>0</v>
      </c>
      <c r="AM652" s="438">
        <v>0</v>
      </c>
      <c r="AN652" s="437">
        <v>0</v>
      </c>
      <c r="AO652" s="438">
        <v>0</v>
      </c>
      <c r="AP652" s="437">
        <v>14</v>
      </c>
      <c r="AQ652" s="438">
        <v>0</v>
      </c>
      <c r="AR652" s="185">
        <f>+AP652</f>
        <v>14</v>
      </c>
      <c r="AS652" s="426" t="s">
        <v>1226</v>
      </c>
      <c r="AT652" s="181">
        <f>+AR652</f>
        <v>14</v>
      </c>
      <c r="AU652" s="426" t="s">
        <v>1226</v>
      </c>
      <c r="AV652" s="226">
        <v>0</v>
      </c>
      <c r="AW652" s="227">
        <v>0</v>
      </c>
      <c r="AX652" s="226">
        <v>0</v>
      </c>
      <c r="AY652" s="227">
        <v>0</v>
      </c>
      <c r="AZ652" s="392">
        <f t="shared" si="310"/>
        <v>0</v>
      </c>
      <c r="BA652" s="166" t="s">
        <v>1226</v>
      </c>
      <c r="BB652" s="392">
        <f t="shared" si="311"/>
        <v>0</v>
      </c>
      <c r="BC652" s="166" t="s">
        <v>1226</v>
      </c>
      <c r="BD652" s="226">
        <v>0</v>
      </c>
      <c r="BE652" s="227">
        <v>0</v>
      </c>
      <c r="BF652" s="392">
        <f t="shared" si="306"/>
        <v>0</v>
      </c>
      <c r="BG652" s="166" t="s">
        <v>1226</v>
      </c>
      <c r="BH652" s="392">
        <f t="shared" si="307"/>
        <v>0</v>
      </c>
      <c r="BI652" s="166" t="s">
        <v>1226</v>
      </c>
      <c r="BJ652" s="392">
        <f t="shared" si="308"/>
        <v>0</v>
      </c>
      <c r="BK652" s="166" t="s">
        <v>1226</v>
      </c>
      <c r="BL652" s="392">
        <f t="shared" si="309"/>
        <v>0</v>
      </c>
      <c r="BM652" s="166" t="s">
        <v>1226</v>
      </c>
      <c r="BN652" s="226">
        <v>0</v>
      </c>
      <c r="BO652" s="227">
        <v>0</v>
      </c>
      <c r="BP652" s="226"/>
      <c r="BQ652" s="227"/>
      <c r="BR652" s="226"/>
      <c r="BS652" s="226"/>
      <c r="BT652" s="244"/>
      <c r="BU652" s="245"/>
      <c r="BV652" s="246"/>
      <c r="BW652" s="245"/>
      <c r="BX652" s="245"/>
      <c r="BY652" s="245"/>
      <c r="BZ652" s="246"/>
      <c r="CA652" s="245"/>
      <c r="CB652" s="246"/>
      <c r="CC652" s="245"/>
      <c r="CD652" s="246"/>
      <c r="CE652" s="245"/>
      <c r="CF652" s="246"/>
      <c r="CG652" s="245"/>
      <c r="CH652" s="246"/>
      <c r="CI652" s="233" t="s">
        <v>488</v>
      </c>
      <c r="CJ652" s="235"/>
      <c r="CK652" s="235"/>
      <c r="CM652" s="237">
        <f t="shared" si="301"/>
        <v>0</v>
      </c>
    </row>
    <row r="653" spans="1:91" ht="16.5">
      <c r="A653" t="s">
        <v>2542</v>
      </c>
      <c r="B653" s="61" t="s">
        <v>1616</v>
      </c>
      <c r="D653" s="219" t="s">
        <v>487</v>
      </c>
      <c r="E653" s="213" t="s">
        <v>822</v>
      </c>
      <c r="G653" s="219" t="s">
        <v>915</v>
      </c>
      <c r="H653" s="390" t="s">
        <v>1160</v>
      </c>
      <c r="I653" s="222">
        <v>0</v>
      </c>
      <c r="J653" s="224">
        <v>0</v>
      </c>
      <c r="K653" s="222">
        <v>0</v>
      </c>
      <c r="L653" s="224">
        <v>0</v>
      </c>
      <c r="M653" s="222">
        <v>0</v>
      </c>
      <c r="N653" s="224">
        <v>0</v>
      </c>
      <c r="O653" s="164">
        <f t="shared" si="302"/>
        <v>0</v>
      </c>
      <c r="P653" s="166" t="s">
        <v>1226</v>
      </c>
      <c r="Q653" s="392">
        <f t="shared" si="303"/>
        <v>0</v>
      </c>
      <c r="R653" s="166" t="s">
        <v>1226</v>
      </c>
      <c r="S653" s="392">
        <f t="shared" si="304"/>
        <v>0</v>
      </c>
      <c r="T653" s="166" t="s">
        <v>1226</v>
      </c>
      <c r="U653" s="222">
        <v>0</v>
      </c>
      <c r="V653" s="223">
        <v>0</v>
      </c>
      <c r="W653" s="683">
        <v>0</v>
      </c>
      <c r="X653" s="468" t="s">
        <v>1226</v>
      </c>
      <c r="Y653" s="223">
        <v>0</v>
      </c>
      <c r="Z653" s="223">
        <v>0</v>
      </c>
      <c r="AA653" s="491">
        <v>0</v>
      </c>
      <c r="AB653" s="492" t="s">
        <v>1226</v>
      </c>
      <c r="AC653" s="274">
        <v>0</v>
      </c>
      <c r="AD653" s="279">
        <v>0</v>
      </c>
      <c r="AE653" s="252">
        <v>0</v>
      </c>
      <c r="AF653" s="423" t="s">
        <v>1226</v>
      </c>
      <c r="AG653" s="181">
        <v>0</v>
      </c>
      <c r="AH653" s="185" t="s">
        <v>1226</v>
      </c>
      <c r="AI653" s="453">
        <v>0</v>
      </c>
      <c r="AJ653" s="459">
        <v>0</v>
      </c>
      <c r="AK653" s="360"/>
      <c r="AL653" s="437">
        <v>0</v>
      </c>
      <c r="AM653" s="438">
        <v>0</v>
      </c>
      <c r="AN653" s="223">
        <v>0</v>
      </c>
      <c r="AO653" s="223">
        <v>0</v>
      </c>
      <c r="AP653" s="437">
        <v>3</v>
      </c>
      <c r="AQ653" s="438">
        <v>0</v>
      </c>
      <c r="AR653" s="185">
        <f>+AP653</f>
        <v>3</v>
      </c>
      <c r="AS653" s="426" t="s">
        <v>1226</v>
      </c>
      <c r="AT653" s="185">
        <f>+AR653</f>
        <v>3</v>
      </c>
      <c r="AU653" s="426" t="s">
        <v>1226</v>
      </c>
      <c r="AV653" s="226">
        <v>0</v>
      </c>
      <c r="AW653" s="227">
        <v>0</v>
      </c>
      <c r="AX653" s="226">
        <v>0</v>
      </c>
      <c r="AY653" s="226">
        <v>0</v>
      </c>
      <c r="AZ653" s="392">
        <f t="shared" si="310"/>
        <v>0</v>
      </c>
      <c r="BA653" s="166" t="s">
        <v>1226</v>
      </c>
      <c r="BB653" s="392">
        <f t="shared" si="311"/>
        <v>0</v>
      </c>
      <c r="BC653" s="166" t="s">
        <v>1226</v>
      </c>
      <c r="BD653" s="341">
        <v>0</v>
      </c>
      <c r="BE653" s="227">
        <v>0</v>
      </c>
      <c r="BF653" s="392">
        <f t="shared" si="306"/>
        <v>0</v>
      </c>
      <c r="BG653" s="166" t="s">
        <v>1226</v>
      </c>
      <c r="BH653" s="392">
        <f t="shared" si="307"/>
        <v>0</v>
      </c>
      <c r="BI653" s="166" t="s">
        <v>1226</v>
      </c>
      <c r="BJ653" s="164">
        <f t="shared" si="308"/>
        <v>0</v>
      </c>
      <c r="BK653" s="166" t="s">
        <v>1226</v>
      </c>
      <c r="BL653" s="392">
        <f t="shared" si="309"/>
        <v>0</v>
      </c>
      <c r="BM653" s="166" t="s">
        <v>1226</v>
      </c>
      <c r="BN653" s="226">
        <v>0</v>
      </c>
      <c r="BO653" s="227">
        <v>0</v>
      </c>
      <c r="BP653" s="226"/>
      <c r="BQ653" s="227"/>
      <c r="BR653" s="226"/>
      <c r="BS653" s="226"/>
      <c r="BT653" s="244"/>
      <c r="BU653" s="245"/>
      <c r="BV653" s="246"/>
      <c r="BW653" s="245"/>
      <c r="BX653" s="245"/>
      <c r="BY653" s="245"/>
      <c r="BZ653" s="246"/>
      <c r="CA653" s="245"/>
      <c r="CB653" s="246"/>
      <c r="CC653" s="245"/>
      <c r="CD653" s="246"/>
      <c r="CE653" s="245"/>
      <c r="CF653" s="246"/>
      <c r="CG653" s="245"/>
      <c r="CH653" s="246"/>
      <c r="CI653" s="233" t="s">
        <v>488</v>
      </c>
      <c r="CJ653" s="235"/>
      <c r="CK653" s="235"/>
      <c r="CM653" s="237">
        <f t="shared" si="301"/>
        <v>0</v>
      </c>
    </row>
    <row r="654" spans="1:91" ht="16.5">
      <c r="A654" t="s">
        <v>2542</v>
      </c>
      <c r="B654" s="61" t="s">
        <v>1616</v>
      </c>
      <c r="D654" s="219" t="s">
        <v>487</v>
      </c>
      <c r="E654" s="213" t="s">
        <v>822</v>
      </c>
      <c r="G654" s="219" t="s">
        <v>915</v>
      </c>
      <c r="H654" s="390" t="s">
        <v>1161</v>
      </c>
      <c r="I654" s="222">
        <v>0</v>
      </c>
      <c r="J654" s="224">
        <v>0</v>
      </c>
      <c r="K654" s="222">
        <v>0</v>
      </c>
      <c r="L654" s="224">
        <v>0</v>
      </c>
      <c r="M654" s="222">
        <v>0</v>
      </c>
      <c r="N654" s="224">
        <v>0</v>
      </c>
      <c r="O654" s="164">
        <f t="shared" si="302"/>
        <v>0</v>
      </c>
      <c r="P654" s="166" t="s">
        <v>1226</v>
      </c>
      <c r="Q654" s="392">
        <f t="shared" si="303"/>
        <v>0</v>
      </c>
      <c r="R654" s="166" t="s">
        <v>1226</v>
      </c>
      <c r="S654" s="392">
        <f t="shared" si="304"/>
        <v>0</v>
      </c>
      <c r="T654" s="166" t="s">
        <v>1226</v>
      </c>
      <c r="U654" s="222">
        <v>0</v>
      </c>
      <c r="V654" s="223">
        <v>0</v>
      </c>
      <c r="W654" s="683">
        <v>0</v>
      </c>
      <c r="X654" s="468" t="s">
        <v>1226</v>
      </c>
      <c r="Y654" s="223">
        <v>0</v>
      </c>
      <c r="Z654" s="223">
        <v>0</v>
      </c>
      <c r="AA654" s="491">
        <v>0</v>
      </c>
      <c r="AB654" s="492" t="s">
        <v>1226</v>
      </c>
      <c r="AC654" s="274">
        <v>0</v>
      </c>
      <c r="AD654" s="279">
        <v>0</v>
      </c>
      <c r="AE654" s="252">
        <v>0</v>
      </c>
      <c r="AF654" s="423" t="s">
        <v>1226</v>
      </c>
      <c r="AG654" s="181">
        <v>0</v>
      </c>
      <c r="AH654" s="185" t="s">
        <v>1226</v>
      </c>
      <c r="AI654" s="453">
        <v>0</v>
      </c>
      <c r="AJ654" s="459">
        <v>0</v>
      </c>
      <c r="AK654" s="360"/>
      <c r="AL654" s="437">
        <v>0</v>
      </c>
      <c r="AM654" s="438">
        <v>0</v>
      </c>
      <c r="AN654" s="223">
        <v>9</v>
      </c>
      <c r="AO654" s="223">
        <v>21</v>
      </c>
      <c r="AP654" s="437">
        <v>0</v>
      </c>
      <c r="AQ654" s="438">
        <v>0</v>
      </c>
      <c r="AR654" s="185">
        <f>+AT654</f>
        <v>0</v>
      </c>
      <c r="AS654" s="426" t="s">
        <v>1226</v>
      </c>
      <c r="AT654" s="185">
        <f>+AV654</f>
        <v>0</v>
      </c>
      <c r="AU654" s="426" t="s">
        <v>1226</v>
      </c>
      <c r="AV654" s="226">
        <v>0</v>
      </c>
      <c r="AW654" s="227">
        <v>0</v>
      </c>
      <c r="AX654" s="226">
        <v>0</v>
      </c>
      <c r="AY654" s="226">
        <v>0</v>
      </c>
      <c r="AZ654" s="392">
        <f t="shared" si="310"/>
        <v>0</v>
      </c>
      <c r="BA654" s="166" t="s">
        <v>1226</v>
      </c>
      <c r="BB654" s="392">
        <f t="shared" si="311"/>
        <v>0</v>
      </c>
      <c r="BC654" s="166" t="s">
        <v>1226</v>
      </c>
      <c r="BD654" s="341">
        <v>0</v>
      </c>
      <c r="BE654" s="227">
        <v>0</v>
      </c>
      <c r="BF654" s="392">
        <f t="shared" si="306"/>
        <v>0</v>
      </c>
      <c r="BG654" s="166" t="s">
        <v>1226</v>
      </c>
      <c r="BH654" s="392">
        <f t="shared" si="307"/>
        <v>0</v>
      </c>
      <c r="BI654" s="166" t="s">
        <v>1226</v>
      </c>
      <c r="BJ654" s="164">
        <f t="shared" si="308"/>
        <v>0</v>
      </c>
      <c r="BK654" s="166" t="s">
        <v>1226</v>
      </c>
      <c r="BL654" s="392">
        <f t="shared" si="309"/>
        <v>0</v>
      </c>
      <c r="BM654" s="166" t="s">
        <v>1226</v>
      </c>
      <c r="BN654" s="226">
        <v>0</v>
      </c>
      <c r="BO654" s="227">
        <v>0</v>
      </c>
      <c r="BP654" s="226"/>
      <c r="BQ654" s="227"/>
      <c r="BR654" s="226"/>
      <c r="BS654" s="226"/>
      <c r="BT654" s="244"/>
      <c r="BU654" s="245"/>
      <c r="BV654" s="246"/>
      <c r="BW654" s="245"/>
      <c r="BX654" s="245"/>
      <c r="BY654" s="245"/>
      <c r="BZ654" s="246"/>
      <c r="CA654" s="245"/>
      <c r="CB654" s="246"/>
      <c r="CC654" s="245"/>
      <c r="CD654" s="246"/>
      <c r="CE654" s="245"/>
      <c r="CF654" s="246"/>
      <c r="CG654" s="245"/>
      <c r="CH654" s="246"/>
      <c r="CI654" s="233" t="s">
        <v>488</v>
      </c>
      <c r="CJ654" s="235"/>
      <c r="CK654" s="235"/>
      <c r="CM654" s="237">
        <f t="shared" si="301"/>
        <v>0</v>
      </c>
    </row>
    <row r="655" spans="1:91" ht="16.5">
      <c r="A655" t="s">
        <v>2542</v>
      </c>
      <c r="B655" s="61" t="s">
        <v>1616</v>
      </c>
      <c r="D655" s="219" t="s">
        <v>487</v>
      </c>
      <c r="E655" s="213" t="s">
        <v>822</v>
      </c>
      <c r="G655" s="219" t="s">
        <v>915</v>
      </c>
      <c r="H655" s="390" t="s">
        <v>1162</v>
      </c>
      <c r="I655" s="223">
        <v>0</v>
      </c>
      <c r="J655" s="224">
        <v>0</v>
      </c>
      <c r="K655" s="222">
        <v>0</v>
      </c>
      <c r="L655" s="224">
        <v>0</v>
      </c>
      <c r="M655" s="223">
        <v>0</v>
      </c>
      <c r="N655" s="224">
        <v>0</v>
      </c>
      <c r="O655" s="164">
        <f t="shared" si="302"/>
        <v>0</v>
      </c>
      <c r="P655" s="166" t="s">
        <v>1226</v>
      </c>
      <c r="Q655" s="392">
        <f t="shared" si="303"/>
        <v>0</v>
      </c>
      <c r="R655" s="166" t="s">
        <v>1226</v>
      </c>
      <c r="S655" s="392">
        <f t="shared" si="304"/>
        <v>0</v>
      </c>
      <c r="T655" s="166" t="s">
        <v>1226</v>
      </c>
      <c r="U655" s="222">
        <v>0</v>
      </c>
      <c r="V655" s="223">
        <v>0</v>
      </c>
      <c r="W655" s="683">
        <v>0</v>
      </c>
      <c r="X655" s="164" t="s">
        <v>1226</v>
      </c>
      <c r="Y655" s="437">
        <v>0</v>
      </c>
      <c r="Z655" s="438">
        <v>0</v>
      </c>
      <c r="AA655" s="491">
        <v>0</v>
      </c>
      <c r="AB655" s="492" t="s">
        <v>1226</v>
      </c>
      <c r="AC655" s="274">
        <v>0</v>
      </c>
      <c r="AD655" s="279">
        <v>0</v>
      </c>
      <c r="AE655" s="252">
        <v>0</v>
      </c>
      <c r="AF655" s="423" t="s">
        <v>1226</v>
      </c>
      <c r="AG655" s="181">
        <v>0</v>
      </c>
      <c r="AH655" s="185" t="s">
        <v>1226</v>
      </c>
      <c r="AI655" s="453">
        <v>0</v>
      </c>
      <c r="AJ655" s="459">
        <v>0</v>
      </c>
      <c r="AK655" s="360"/>
      <c r="AL655" s="437">
        <v>0</v>
      </c>
      <c r="AM655" s="438">
        <v>0</v>
      </c>
      <c r="AN655" s="223">
        <v>11</v>
      </c>
      <c r="AO655" s="223">
        <v>0</v>
      </c>
      <c r="AP655" s="437">
        <v>0</v>
      </c>
      <c r="AQ655" s="438">
        <v>0</v>
      </c>
      <c r="AR655" s="185">
        <f>+AT655</f>
        <v>0</v>
      </c>
      <c r="AS655" s="426" t="s">
        <v>1226</v>
      </c>
      <c r="AT655" s="185">
        <f>+AV655</f>
        <v>0</v>
      </c>
      <c r="AU655" s="426" t="s">
        <v>1226</v>
      </c>
      <c r="AV655" s="226">
        <v>0</v>
      </c>
      <c r="AW655" s="227">
        <v>0</v>
      </c>
      <c r="AX655" s="341">
        <v>0</v>
      </c>
      <c r="AY655" s="227">
        <v>0</v>
      </c>
      <c r="AZ655" s="392">
        <f t="shared" si="310"/>
        <v>0</v>
      </c>
      <c r="BA655" s="166" t="s">
        <v>1226</v>
      </c>
      <c r="BB655" s="164">
        <f t="shared" si="311"/>
        <v>0</v>
      </c>
      <c r="BC655" s="166" t="s">
        <v>1226</v>
      </c>
      <c r="BD655" s="341">
        <v>0</v>
      </c>
      <c r="BE655" s="227">
        <v>0</v>
      </c>
      <c r="BF655" s="392">
        <f t="shared" si="306"/>
        <v>0</v>
      </c>
      <c r="BG655" s="166" t="s">
        <v>1226</v>
      </c>
      <c r="BH655" s="392">
        <f t="shared" si="307"/>
        <v>0</v>
      </c>
      <c r="BI655" s="166" t="s">
        <v>1226</v>
      </c>
      <c r="BJ655" s="164">
        <f t="shared" si="308"/>
        <v>0</v>
      </c>
      <c r="BK655" s="166" t="s">
        <v>1226</v>
      </c>
      <c r="BL655" s="392">
        <f t="shared" si="309"/>
        <v>0</v>
      </c>
      <c r="BM655" s="166" t="s">
        <v>1226</v>
      </c>
      <c r="BN655" s="226">
        <v>0</v>
      </c>
      <c r="BO655" s="227">
        <v>0</v>
      </c>
      <c r="BP655" s="226"/>
      <c r="BQ655" s="227"/>
      <c r="BR655" s="226"/>
      <c r="BS655" s="227"/>
      <c r="BT655" s="244"/>
      <c r="BU655" s="245"/>
      <c r="BV655" s="246"/>
      <c r="BW655" s="245"/>
      <c r="BX655" s="245"/>
      <c r="BY655" s="245"/>
      <c r="BZ655" s="246"/>
      <c r="CA655" s="245"/>
      <c r="CB655" s="246"/>
      <c r="CC655" s="245"/>
      <c r="CD655" s="246"/>
      <c r="CE655" s="245"/>
      <c r="CF655" s="246"/>
      <c r="CG655" s="245"/>
      <c r="CH655" s="246"/>
      <c r="CI655" s="233" t="s">
        <v>488</v>
      </c>
      <c r="CJ655" s="235"/>
      <c r="CK655" s="235"/>
      <c r="CM655" s="237">
        <f t="shared" si="301"/>
        <v>0</v>
      </c>
    </row>
    <row r="656" spans="1:91" ht="16.5">
      <c r="A656" t="s">
        <v>2542</v>
      </c>
      <c r="B656" s="61" t="s">
        <v>1616</v>
      </c>
      <c r="D656" s="219" t="s">
        <v>487</v>
      </c>
      <c r="E656" s="213" t="s">
        <v>822</v>
      </c>
      <c r="G656" s="219" t="s">
        <v>915</v>
      </c>
      <c r="H656" s="390" t="s">
        <v>2773</v>
      </c>
      <c r="I656" s="223">
        <v>0</v>
      </c>
      <c r="J656" s="224">
        <v>0</v>
      </c>
      <c r="K656" s="222">
        <v>0</v>
      </c>
      <c r="L656" s="224">
        <v>0</v>
      </c>
      <c r="M656" s="223">
        <v>0</v>
      </c>
      <c r="N656" s="224">
        <v>0</v>
      </c>
      <c r="O656" s="164">
        <f t="shared" ref="O656:O659" si="312">+Q656</f>
        <v>0</v>
      </c>
      <c r="P656" s="166" t="s">
        <v>1226</v>
      </c>
      <c r="Q656" s="392">
        <f t="shared" ref="Q656:Q659" si="313">+S656</f>
        <v>0</v>
      </c>
      <c r="R656" s="166" t="s">
        <v>1226</v>
      </c>
      <c r="S656" s="392">
        <f t="shared" ref="S656:S659" si="314">+W656</f>
        <v>0</v>
      </c>
      <c r="T656" s="166" t="s">
        <v>1226</v>
      </c>
      <c r="U656" s="222">
        <v>0</v>
      </c>
      <c r="V656" s="223">
        <v>0</v>
      </c>
      <c r="W656" s="683">
        <v>0</v>
      </c>
      <c r="X656" s="164" t="s">
        <v>1226</v>
      </c>
      <c r="Y656" s="437">
        <v>0</v>
      </c>
      <c r="Z656" s="438">
        <v>0</v>
      </c>
      <c r="AA656" s="491">
        <v>0</v>
      </c>
      <c r="AB656" s="492" t="s">
        <v>1226</v>
      </c>
      <c r="AC656" s="274">
        <v>0</v>
      </c>
      <c r="AD656" s="279">
        <v>0</v>
      </c>
      <c r="AE656" s="252">
        <v>0</v>
      </c>
      <c r="AF656" s="423" t="s">
        <v>1226</v>
      </c>
      <c r="AG656" s="181">
        <v>0</v>
      </c>
      <c r="AH656" s="185" t="s">
        <v>1226</v>
      </c>
      <c r="AI656" s="453"/>
      <c r="AJ656" s="459"/>
      <c r="AK656" s="360"/>
      <c r="AL656" s="437">
        <v>0</v>
      </c>
      <c r="AM656" s="438">
        <v>0</v>
      </c>
      <c r="AN656" s="223">
        <v>0</v>
      </c>
      <c r="AO656" s="223">
        <v>0</v>
      </c>
      <c r="AP656" s="437">
        <v>0</v>
      </c>
      <c r="AQ656" s="438">
        <v>0</v>
      </c>
      <c r="AR656" s="185">
        <f>+AT656</f>
        <v>0</v>
      </c>
      <c r="AS656" s="426" t="s">
        <v>1226</v>
      </c>
      <c r="AT656" s="185">
        <f>+AV656</f>
        <v>0</v>
      </c>
      <c r="AU656" s="426" t="s">
        <v>1226</v>
      </c>
      <c r="AV656" s="226">
        <v>0</v>
      </c>
      <c r="AW656" s="227">
        <v>0</v>
      </c>
      <c r="AX656" s="226"/>
      <c r="AY656" s="227"/>
      <c r="AZ656" s="164"/>
      <c r="BA656" s="166"/>
      <c r="BB656" s="164"/>
      <c r="BC656" s="164"/>
      <c r="BD656" s="341"/>
      <c r="BE656" s="227"/>
      <c r="BF656" s="392"/>
      <c r="BG656" s="166"/>
      <c r="BH656" s="392"/>
      <c r="BI656" s="166"/>
      <c r="BJ656" s="164">
        <f t="shared" ref="BJ656" si="315">+BL656</f>
        <v>0</v>
      </c>
      <c r="BK656" s="166" t="s">
        <v>1226</v>
      </c>
      <c r="BL656" s="392">
        <f t="shared" ref="BL656" si="316">+BN656</f>
        <v>0</v>
      </c>
      <c r="BM656" s="166" t="s">
        <v>1226</v>
      </c>
      <c r="BN656" s="226">
        <v>0</v>
      </c>
      <c r="BO656" s="227">
        <v>0</v>
      </c>
      <c r="BP656" s="392">
        <f t="shared" ref="BP656" si="317">+BR656</f>
        <v>5</v>
      </c>
      <c r="BQ656" s="166" t="s">
        <v>1226</v>
      </c>
      <c r="BR656" s="226">
        <v>5</v>
      </c>
      <c r="BS656" s="226" t="s">
        <v>971</v>
      </c>
      <c r="BT656" s="244"/>
      <c r="BU656" s="245"/>
      <c r="BV656" s="246"/>
      <c r="BW656" s="245"/>
      <c r="BX656" s="245"/>
      <c r="BY656" s="245"/>
      <c r="BZ656" s="246"/>
      <c r="CA656" s="245"/>
      <c r="CB656" s="246"/>
      <c r="CC656" s="245"/>
      <c r="CD656" s="246"/>
      <c r="CE656" s="245"/>
      <c r="CF656" s="246"/>
      <c r="CG656" s="245"/>
      <c r="CH656" s="246"/>
      <c r="CI656" s="233"/>
      <c r="CJ656" s="235"/>
      <c r="CK656" s="235"/>
      <c r="CM656" s="237"/>
    </row>
    <row r="657" spans="1:91" ht="16.5">
      <c r="A657" t="s">
        <v>2542</v>
      </c>
      <c r="B657" s="61" t="s">
        <v>1616</v>
      </c>
      <c r="D657" s="219" t="s">
        <v>487</v>
      </c>
      <c r="E657" s="403" t="s">
        <v>819</v>
      </c>
      <c r="G657" s="219" t="s">
        <v>915</v>
      </c>
      <c r="H657" s="390" t="s">
        <v>2771</v>
      </c>
      <c r="I657" s="223">
        <v>0</v>
      </c>
      <c r="J657" s="224">
        <v>0</v>
      </c>
      <c r="K657" s="222">
        <v>0</v>
      </c>
      <c r="L657" s="224">
        <v>0</v>
      </c>
      <c r="M657" s="223">
        <v>0</v>
      </c>
      <c r="N657" s="224">
        <v>0</v>
      </c>
      <c r="O657" s="164">
        <f t="shared" si="312"/>
        <v>0</v>
      </c>
      <c r="P657" s="166" t="s">
        <v>1226</v>
      </c>
      <c r="Q657" s="392">
        <f t="shared" si="313"/>
        <v>0</v>
      </c>
      <c r="R657" s="166" t="s">
        <v>1226</v>
      </c>
      <c r="S657" s="392">
        <f t="shared" si="314"/>
        <v>0</v>
      </c>
      <c r="T657" s="166" t="s">
        <v>1226</v>
      </c>
      <c r="U657" s="222">
        <v>0</v>
      </c>
      <c r="V657" s="223">
        <v>0</v>
      </c>
      <c r="W657" s="683">
        <v>0</v>
      </c>
      <c r="X657" s="164" t="s">
        <v>1226</v>
      </c>
      <c r="Y657" s="437">
        <v>0</v>
      </c>
      <c r="Z657" s="438">
        <v>0</v>
      </c>
      <c r="AA657" s="491">
        <v>0</v>
      </c>
      <c r="AB657" s="492" t="s">
        <v>1226</v>
      </c>
      <c r="AC657" s="274">
        <v>0</v>
      </c>
      <c r="AD657" s="279">
        <v>0</v>
      </c>
      <c r="AE657" s="252">
        <v>0</v>
      </c>
      <c r="AF657" s="423" t="s">
        <v>1226</v>
      </c>
      <c r="AG657" s="181">
        <v>0</v>
      </c>
      <c r="AH657" s="185" t="s">
        <v>1226</v>
      </c>
      <c r="AI657" s="453"/>
      <c r="AJ657" s="459"/>
      <c r="AK657" s="360"/>
      <c r="AL657" s="437">
        <v>1</v>
      </c>
      <c r="AM657" s="438">
        <v>0</v>
      </c>
      <c r="AN657" s="223">
        <v>2</v>
      </c>
      <c r="AO657" s="223">
        <v>0</v>
      </c>
      <c r="AP657" s="437">
        <v>1</v>
      </c>
      <c r="AQ657" s="438">
        <v>0</v>
      </c>
      <c r="AR657" s="185"/>
      <c r="AS657" s="426"/>
      <c r="AT657" s="185"/>
      <c r="AU657" s="426"/>
      <c r="AV657" s="226"/>
      <c r="AW657" s="227"/>
      <c r="AX657" s="226"/>
      <c r="AY657" s="227"/>
      <c r="AZ657" s="164"/>
      <c r="BA657" s="166"/>
      <c r="BB657" s="164"/>
      <c r="BC657" s="164"/>
      <c r="BD657" s="341"/>
      <c r="BE657" s="227"/>
      <c r="BF657" s="392"/>
      <c r="BG657" s="166"/>
      <c r="BH657" s="392"/>
      <c r="BI657" s="166"/>
      <c r="BJ657" s="164"/>
      <c r="BK657" s="166"/>
      <c r="BL657" s="392"/>
      <c r="BM657" s="166"/>
      <c r="BN657" s="226"/>
      <c r="BO657" s="227"/>
      <c r="BP657" s="226"/>
      <c r="BQ657" s="227"/>
      <c r="BR657" s="226"/>
      <c r="BS657" s="226"/>
      <c r="BT657" s="244"/>
      <c r="BU657" s="245"/>
      <c r="BV657" s="246"/>
      <c r="BW657" s="245"/>
      <c r="BX657" s="245"/>
      <c r="BY657" s="245"/>
      <c r="BZ657" s="246"/>
      <c r="CA657" s="245"/>
      <c r="CB657" s="246"/>
      <c r="CC657" s="245"/>
      <c r="CD657" s="246"/>
      <c r="CE657" s="245"/>
      <c r="CF657" s="246"/>
      <c r="CG657" s="245"/>
      <c r="CH657" s="246"/>
      <c r="CI657" s="233"/>
      <c r="CJ657" s="235"/>
      <c r="CK657" s="235"/>
      <c r="CM657" s="237"/>
    </row>
    <row r="658" spans="1:91" ht="16.5">
      <c r="A658" t="s">
        <v>2542</v>
      </c>
      <c r="B658" s="61" t="s">
        <v>1616</v>
      </c>
      <c r="D658" s="219" t="s">
        <v>487</v>
      </c>
      <c r="E658" s="403" t="s">
        <v>871</v>
      </c>
      <c r="G658" s="219" t="s">
        <v>915</v>
      </c>
      <c r="H658" s="390" t="s">
        <v>2770</v>
      </c>
      <c r="I658" s="223">
        <v>0</v>
      </c>
      <c r="J658" s="224">
        <v>0</v>
      </c>
      <c r="K658" s="222">
        <v>0</v>
      </c>
      <c r="L658" s="224">
        <v>0</v>
      </c>
      <c r="M658" s="223">
        <v>0</v>
      </c>
      <c r="N658" s="224">
        <v>0</v>
      </c>
      <c r="O658" s="164">
        <f t="shared" si="312"/>
        <v>0</v>
      </c>
      <c r="P658" s="166" t="s">
        <v>1226</v>
      </c>
      <c r="Q658" s="392">
        <f t="shared" si="313"/>
        <v>0</v>
      </c>
      <c r="R658" s="166" t="s">
        <v>1226</v>
      </c>
      <c r="S658" s="392">
        <f t="shared" si="314"/>
        <v>0</v>
      </c>
      <c r="T658" s="166" t="s">
        <v>1226</v>
      </c>
      <c r="U658" s="222">
        <v>0</v>
      </c>
      <c r="V658" s="223">
        <v>0</v>
      </c>
      <c r="W658" s="683">
        <v>0</v>
      </c>
      <c r="X658" s="164" t="s">
        <v>1226</v>
      </c>
      <c r="Y658" s="437">
        <v>0</v>
      </c>
      <c r="Z658" s="438">
        <v>0</v>
      </c>
      <c r="AA658" s="491">
        <v>0</v>
      </c>
      <c r="AB658" s="492" t="s">
        <v>1226</v>
      </c>
      <c r="AC658" s="274">
        <v>0</v>
      </c>
      <c r="AD658" s="279">
        <v>0</v>
      </c>
      <c r="AE658" s="252">
        <v>0</v>
      </c>
      <c r="AF658" s="423" t="s">
        <v>1226</v>
      </c>
      <c r="AG658" s="181">
        <v>0</v>
      </c>
      <c r="AH658" s="185" t="s">
        <v>1226</v>
      </c>
      <c r="AI658" s="453"/>
      <c r="AJ658" s="459"/>
      <c r="AK658" s="360"/>
      <c r="AL658" s="437"/>
      <c r="AM658" s="438"/>
      <c r="AN658" s="223"/>
      <c r="AO658" s="223"/>
      <c r="AP658" s="437">
        <v>2</v>
      </c>
      <c r="AQ658" s="438">
        <v>0</v>
      </c>
      <c r="AR658" s="185"/>
      <c r="AS658" s="426"/>
      <c r="AT658" s="185"/>
      <c r="AU658" s="426"/>
      <c r="AV658" s="226"/>
      <c r="AW658" s="227"/>
      <c r="AX658" s="226"/>
      <c r="AY658" s="227"/>
      <c r="AZ658" s="164"/>
      <c r="BA658" s="166"/>
      <c r="BB658" s="164"/>
      <c r="BC658" s="164"/>
      <c r="BD658" s="341"/>
      <c r="BE658" s="227"/>
      <c r="BF658" s="392"/>
      <c r="BG658" s="166"/>
      <c r="BH658" s="392"/>
      <c r="BI658" s="166"/>
      <c r="BJ658" s="164"/>
      <c r="BK658" s="166"/>
      <c r="BL658" s="392"/>
      <c r="BM658" s="166"/>
      <c r="BN658" s="226"/>
      <c r="BO658" s="227"/>
      <c r="BP658" s="226"/>
      <c r="BQ658" s="227"/>
      <c r="BR658" s="226"/>
      <c r="BS658" s="226"/>
      <c r="BT658" s="244"/>
      <c r="BU658" s="245"/>
      <c r="BV658" s="246"/>
      <c r="BW658" s="245"/>
      <c r="BX658" s="245"/>
      <c r="BY658" s="245"/>
      <c r="BZ658" s="246"/>
      <c r="CA658" s="245"/>
      <c r="CB658" s="246"/>
      <c r="CC658" s="245"/>
      <c r="CD658" s="246"/>
      <c r="CE658" s="245"/>
      <c r="CF658" s="246"/>
      <c r="CG658" s="245"/>
      <c r="CH658" s="246"/>
      <c r="CI658" s="233"/>
      <c r="CJ658" s="235"/>
      <c r="CK658" s="235"/>
      <c r="CM658" s="237"/>
    </row>
    <row r="659" spans="1:91" ht="16.5">
      <c r="A659" t="s">
        <v>2542</v>
      </c>
      <c r="B659" s="61" t="s">
        <v>1616</v>
      </c>
      <c r="D659" s="219" t="s">
        <v>487</v>
      </c>
      <c r="E659" s="403" t="s">
        <v>822</v>
      </c>
      <c r="G659" s="219" t="s">
        <v>915</v>
      </c>
      <c r="H659" s="390" t="s">
        <v>2772</v>
      </c>
      <c r="I659" s="223">
        <v>0</v>
      </c>
      <c r="J659" s="224">
        <v>0</v>
      </c>
      <c r="K659" s="222">
        <v>0</v>
      </c>
      <c r="L659" s="224">
        <v>0</v>
      </c>
      <c r="M659" s="223">
        <v>0</v>
      </c>
      <c r="N659" s="224">
        <v>0</v>
      </c>
      <c r="O659" s="164">
        <f t="shared" si="312"/>
        <v>0</v>
      </c>
      <c r="P659" s="166" t="s">
        <v>1226</v>
      </c>
      <c r="Q659" s="392">
        <f t="shared" si="313"/>
        <v>0</v>
      </c>
      <c r="R659" s="166" t="s">
        <v>1226</v>
      </c>
      <c r="S659" s="392">
        <f t="shared" si="314"/>
        <v>0</v>
      </c>
      <c r="T659" s="166" t="s">
        <v>1226</v>
      </c>
      <c r="U659" s="222">
        <v>0</v>
      </c>
      <c r="V659" s="223">
        <v>0</v>
      </c>
      <c r="W659" s="683">
        <v>0</v>
      </c>
      <c r="X659" s="164" t="s">
        <v>1226</v>
      </c>
      <c r="Y659" s="437">
        <v>0</v>
      </c>
      <c r="Z659" s="438">
        <v>0</v>
      </c>
      <c r="AA659" s="491">
        <v>0</v>
      </c>
      <c r="AB659" s="492" t="s">
        <v>1226</v>
      </c>
      <c r="AC659" s="274">
        <v>0</v>
      </c>
      <c r="AD659" s="279">
        <v>0</v>
      </c>
      <c r="AE659" s="252">
        <v>0</v>
      </c>
      <c r="AF659" s="423" t="s">
        <v>1226</v>
      </c>
      <c r="AG659" s="181">
        <v>0</v>
      </c>
      <c r="AH659" s="185" t="s">
        <v>1226</v>
      </c>
      <c r="AI659" s="453">
        <v>1</v>
      </c>
      <c r="AJ659" s="459">
        <v>0</v>
      </c>
      <c r="AK659" s="360"/>
      <c r="AL659" s="437">
        <v>1</v>
      </c>
      <c r="AM659" s="438">
        <v>0</v>
      </c>
      <c r="AN659" s="223">
        <v>1</v>
      </c>
      <c r="AO659" s="223">
        <v>0</v>
      </c>
      <c r="AP659" s="437">
        <v>1</v>
      </c>
      <c r="AQ659" s="438">
        <v>0</v>
      </c>
      <c r="AR659" s="185"/>
      <c r="AS659" s="426"/>
      <c r="AT659" s="185"/>
      <c r="AU659" s="426"/>
      <c r="AV659" s="226">
        <v>1</v>
      </c>
      <c r="AW659" s="227">
        <v>0</v>
      </c>
      <c r="AX659" s="226"/>
      <c r="AY659" s="227"/>
      <c r="AZ659" s="164"/>
      <c r="BA659" s="166"/>
      <c r="BB659" s="164"/>
      <c r="BC659" s="164"/>
      <c r="BD659" s="341"/>
      <c r="BE659" s="227"/>
      <c r="BF659" s="392"/>
      <c r="BG659" s="166"/>
      <c r="BH659" s="392"/>
      <c r="BI659" s="166"/>
      <c r="BJ659" s="164"/>
      <c r="BK659" s="166"/>
      <c r="BL659" s="392"/>
      <c r="BM659" s="166"/>
      <c r="BN659" s="226"/>
      <c r="BO659" s="227"/>
      <c r="BP659" s="226"/>
      <c r="BQ659" s="227"/>
      <c r="BR659" s="226"/>
      <c r="BS659" s="226"/>
      <c r="BT659" s="244"/>
      <c r="BU659" s="245"/>
      <c r="BV659" s="246"/>
      <c r="BW659" s="245"/>
      <c r="BX659" s="245"/>
      <c r="BY659" s="245"/>
      <c r="BZ659" s="246"/>
      <c r="CA659" s="245"/>
      <c r="CB659" s="246"/>
      <c r="CC659" s="245"/>
      <c r="CD659" s="246"/>
      <c r="CE659" s="245"/>
      <c r="CF659" s="246"/>
      <c r="CG659" s="245"/>
      <c r="CH659" s="246"/>
      <c r="CI659" s="233"/>
      <c r="CJ659" s="235"/>
      <c r="CK659" s="235"/>
      <c r="CM659" s="237"/>
    </row>
    <row r="660" spans="1:91" ht="16.5">
      <c r="A660" t="s">
        <v>2542</v>
      </c>
      <c r="B660" s="61" t="s">
        <v>1616</v>
      </c>
      <c r="D660" s="219" t="s">
        <v>487</v>
      </c>
      <c r="E660" s="213" t="s">
        <v>822</v>
      </c>
      <c r="G660" s="219" t="s">
        <v>915</v>
      </c>
      <c r="H660" s="390" t="s">
        <v>1163</v>
      </c>
      <c r="I660" s="223">
        <v>0</v>
      </c>
      <c r="J660" s="224">
        <v>0</v>
      </c>
      <c r="K660" s="222">
        <v>0</v>
      </c>
      <c r="L660" s="224">
        <v>0</v>
      </c>
      <c r="M660" s="223">
        <v>0</v>
      </c>
      <c r="N660" s="224">
        <v>0</v>
      </c>
      <c r="O660" s="164">
        <f t="shared" si="302"/>
        <v>0</v>
      </c>
      <c r="P660" s="166" t="s">
        <v>1226</v>
      </c>
      <c r="Q660" s="392">
        <f t="shared" si="303"/>
        <v>0</v>
      </c>
      <c r="R660" s="166" t="s">
        <v>1226</v>
      </c>
      <c r="S660" s="392">
        <f t="shared" si="304"/>
        <v>0</v>
      </c>
      <c r="T660" s="166" t="s">
        <v>1226</v>
      </c>
      <c r="U660" s="223">
        <v>0</v>
      </c>
      <c r="V660" s="223">
        <v>0</v>
      </c>
      <c r="W660" s="683">
        <v>0</v>
      </c>
      <c r="X660" s="166" t="s">
        <v>1226</v>
      </c>
      <c r="Y660" s="437">
        <v>0</v>
      </c>
      <c r="Z660" s="224">
        <v>0</v>
      </c>
      <c r="AA660" s="491">
        <v>0</v>
      </c>
      <c r="AB660" s="492" t="s">
        <v>1226</v>
      </c>
      <c r="AC660" s="274">
        <v>0</v>
      </c>
      <c r="AD660" s="279">
        <v>0</v>
      </c>
      <c r="AE660" s="252">
        <v>0</v>
      </c>
      <c r="AF660" s="423" t="s">
        <v>1226</v>
      </c>
      <c r="AG660" s="181">
        <v>0</v>
      </c>
      <c r="AH660" s="185" t="s">
        <v>1226</v>
      </c>
      <c r="AI660" s="453">
        <v>0</v>
      </c>
      <c r="AJ660" s="459">
        <v>0</v>
      </c>
      <c r="AK660" s="360"/>
      <c r="AL660" s="437"/>
      <c r="AM660" s="438"/>
      <c r="AN660" s="30">
        <v>1</v>
      </c>
      <c r="AO660" s="223">
        <v>0</v>
      </c>
      <c r="AP660" s="437">
        <v>0</v>
      </c>
      <c r="AQ660" s="438">
        <v>0</v>
      </c>
      <c r="AR660" s="185">
        <f>+AT660</f>
        <v>0</v>
      </c>
      <c r="AS660" s="426" t="s">
        <v>1226</v>
      </c>
      <c r="AT660" s="185">
        <f>+AV660</f>
        <v>0</v>
      </c>
      <c r="AU660" s="426" t="s">
        <v>1226</v>
      </c>
      <c r="AV660" s="226">
        <v>0</v>
      </c>
      <c r="AW660" s="227">
        <v>0</v>
      </c>
      <c r="AX660" s="226">
        <v>0</v>
      </c>
      <c r="AY660" s="227">
        <v>0</v>
      </c>
      <c r="AZ660" s="164">
        <f t="shared" si="310"/>
        <v>0</v>
      </c>
      <c r="BA660" s="166" t="s">
        <v>1226</v>
      </c>
      <c r="BB660" s="164">
        <f t="shared" si="311"/>
        <v>0</v>
      </c>
      <c r="BC660" s="164" t="s">
        <v>1226</v>
      </c>
      <c r="BD660" s="341">
        <v>0</v>
      </c>
      <c r="BE660" s="227">
        <v>0</v>
      </c>
      <c r="BF660" s="392">
        <f t="shared" si="306"/>
        <v>0</v>
      </c>
      <c r="BG660" s="166" t="s">
        <v>1226</v>
      </c>
      <c r="BH660" s="392">
        <f t="shared" si="307"/>
        <v>0</v>
      </c>
      <c r="BI660" s="166" t="s">
        <v>1226</v>
      </c>
      <c r="BJ660" s="164">
        <f t="shared" si="308"/>
        <v>0</v>
      </c>
      <c r="BK660" s="166" t="s">
        <v>1226</v>
      </c>
      <c r="BL660" s="392">
        <f t="shared" si="309"/>
        <v>0</v>
      </c>
      <c r="BM660" s="166" t="s">
        <v>1226</v>
      </c>
      <c r="BN660" s="226">
        <v>0</v>
      </c>
      <c r="BO660" s="227">
        <v>0</v>
      </c>
      <c r="BP660" s="226"/>
      <c r="BQ660" s="227"/>
      <c r="BR660" s="226"/>
      <c r="BS660" s="226"/>
      <c r="BT660" s="244"/>
      <c r="BU660" s="245"/>
      <c r="BV660" s="246"/>
      <c r="BW660" s="245"/>
      <c r="BX660" s="245"/>
      <c r="BY660" s="245"/>
      <c r="BZ660" s="246"/>
      <c r="CA660" s="245"/>
      <c r="CB660" s="246"/>
      <c r="CC660" s="245"/>
      <c r="CD660" s="246"/>
      <c r="CE660" s="245"/>
      <c r="CF660" s="246"/>
      <c r="CG660" s="245">
        <v>4</v>
      </c>
      <c r="CH660" s="246">
        <v>0</v>
      </c>
      <c r="CI660" s="233" t="s">
        <v>488</v>
      </c>
      <c r="CJ660" s="235"/>
      <c r="CK660" s="235"/>
      <c r="CM660" s="237">
        <f t="shared" si="301"/>
        <v>0</v>
      </c>
    </row>
    <row r="661" spans="1:91" ht="16.5">
      <c r="A661" t="s">
        <v>2543</v>
      </c>
      <c r="B661" s="213">
        <v>10085</v>
      </c>
      <c r="D661" s="213" t="s">
        <v>79</v>
      </c>
      <c r="E661" s="213" t="s">
        <v>819</v>
      </c>
      <c r="G661" s="213" t="s">
        <v>872</v>
      </c>
      <c r="H661" s="390" t="s">
        <v>1965</v>
      </c>
      <c r="I661" s="401">
        <f>+K661</f>
        <v>2</v>
      </c>
      <c r="J661" s="166" t="s">
        <v>1226</v>
      </c>
      <c r="K661" s="222">
        <v>2</v>
      </c>
      <c r="L661" s="224">
        <v>0</v>
      </c>
      <c r="M661" s="164">
        <f>+O661</f>
        <v>2</v>
      </c>
      <c r="N661" s="166" t="s">
        <v>1226</v>
      </c>
      <c r="O661" s="223">
        <v>2</v>
      </c>
      <c r="P661" s="224">
        <v>0</v>
      </c>
      <c r="Q661" s="392">
        <f>+O661</f>
        <v>2</v>
      </c>
      <c r="R661" s="166" t="s">
        <v>1226</v>
      </c>
      <c r="S661" s="222">
        <v>0</v>
      </c>
      <c r="T661" s="224">
        <v>0</v>
      </c>
      <c r="U661" s="223">
        <v>2</v>
      </c>
      <c r="V661" s="223">
        <v>0</v>
      </c>
      <c r="W661" s="437">
        <v>2</v>
      </c>
      <c r="X661" s="452">
        <v>0</v>
      </c>
      <c r="Y661" s="236">
        <f>+AA661</f>
        <v>2</v>
      </c>
      <c r="Z661" s="249" t="s">
        <v>1226</v>
      </c>
      <c r="AA661" s="437">
        <v>2</v>
      </c>
      <c r="AB661" s="452">
        <v>0</v>
      </c>
      <c r="AC661" s="223">
        <v>2</v>
      </c>
      <c r="AD661" s="259">
        <v>0</v>
      </c>
      <c r="AE661" s="258">
        <v>2</v>
      </c>
      <c r="AF661" s="259">
        <v>0</v>
      </c>
      <c r="AG661" s="392">
        <f>+AI661</f>
        <v>2</v>
      </c>
      <c r="AH661" s="164" t="s">
        <v>1226</v>
      </c>
      <c r="AI661" s="437">
        <v>2</v>
      </c>
      <c r="AJ661" s="438">
        <v>0</v>
      </c>
      <c r="AK661" s="463"/>
      <c r="AL661" s="654">
        <f>+AI661</f>
        <v>2</v>
      </c>
      <c r="AM661" s="687" t="s">
        <v>1226</v>
      </c>
      <c r="AN661" s="223">
        <v>2</v>
      </c>
      <c r="AO661" s="258">
        <v>0</v>
      </c>
      <c r="AP661" s="654">
        <f>+AN661</f>
        <v>2</v>
      </c>
      <c r="AQ661" s="687" t="s">
        <v>1226</v>
      </c>
      <c r="AR661" s="688">
        <f>+AP661</f>
        <v>2</v>
      </c>
      <c r="AS661" s="167" t="s">
        <v>1226</v>
      </c>
      <c r="AT661" s="325">
        <v>2</v>
      </c>
      <c r="AU661" s="326">
        <v>0</v>
      </c>
      <c r="AV661" s="325">
        <v>3</v>
      </c>
      <c r="AW661" s="326">
        <v>0</v>
      </c>
      <c r="AX661" s="392">
        <f>+AZ661</f>
        <v>2</v>
      </c>
      <c r="AY661" s="166" t="s">
        <v>1226</v>
      </c>
      <c r="AZ661" s="392">
        <f t="shared" si="310"/>
        <v>2</v>
      </c>
      <c r="BA661" s="166" t="s">
        <v>1226</v>
      </c>
      <c r="BB661" s="392">
        <f t="shared" si="311"/>
        <v>2</v>
      </c>
      <c r="BC661" s="166" t="s">
        <v>1226</v>
      </c>
      <c r="BD661" s="392">
        <f>+BF661</f>
        <v>2</v>
      </c>
      <c r="BE661" s="166" t="s">
        <v>1226</v>
      </c>
      <c r="BF661" s="392">
        <f t="shared" si="306"/>
        <v>2</v>
      </c>
      <c r="BG661" s="166" t="s">
        <v>1226</v>
      </c>
      <c r="BH661" s="392">
        <f t="shared" si="307"/>
        <v>2</v>
      </c>
      <c r="BI661" s="166" t="s">
        <v>1226</v>
      </c>
      <c r="BJ661" s="325">
        <v>2</v>
      </c>
      <c r="BK661" s="326">
        <v>0</v>
      </c>
      <c r="BL661" s="392">
        <f>+BJ661</f>
        <v>2</v>
      </c>
      <c r="BM661" s="166" t="s">
        <v>1226</v>
      </c>
      <c r="BN661" s="325">
        <v>2</v>
      </c>
      <c r="BO661" s="326">
        <v>0</v>
      </c>
      <c r="BP661" s="325"/>
      <c r="BQ661" s="326"/>
      <c r="BR661" s="325"/>
      <c r="BS661" s="325"/>
      <c r="BT661" s="344"/>
      <c r="BU661" s="314"/>
      <c r="BV661" s="315"/>
      <c r="BW661" s="314"/>
      <c r="BX661" s="314"/>
      <c r="BY661" s="314"/>
      <c r="BZ661" s="315"/>
      <c r="CA661" s="314"/>
      <c r="CB661" s="315"/>
      <c r="CC661" s="314"/>
      <c r="CD661" s="315"/>
      <c r="CE661" s="314"/>
      <c r="CF661" s="315"/>
      <c r="CG661" s="314"/>
      <c r="CH661" s="315"/>
      <c r="CI661" s="247" t="s">
        <v>150</v>
      </c>
      <c r="CJ661" s="235" t="s">
        <v>496</v>
      </c>
      <c r="CK661" s="235"/>
      <c r="CM661" s="237">
        <f t="shared" si="301"/>
        <v>2</v>
      </c>
    </row>
    <row r="662" spans="1:91" ht="16.5">
      <c r="A662" t="s">
        <v>2543</v>
      </c>
      <c r="B662" s="213">
        <v>10249</v>
      </c>
      <c r="D662" s="213" t="s">
        <v>79</v>
      </c>
      <c r="E662" s="213" t="s">
        <v>819</v>
      </c>
      <c r="G662" s="213" t="s">
        <v>872</v>
      </c>
      <c r="H662" s="390" t="s">
        <v>1966</v>
      </c>
      <c r="I662" s="164">
        <v>0</v>
      </c>
      <c r="J662" s="166" t="s">
        <v>1226</v>
      </c>
      <c r="K662" s="222">
        <v>0</v>
      </c>
      <c r="L662" s="224">
        <v>0</v>
      </c>
      <c r="M662" s="164">
        <v>0</v>
      </c>
      <c r="N662" s="166" t="s">
        <v>1226</v>
      </c>
      <c r="O662" s="223">
        <v>0</v>
      </c>
      <c r="P662" s="224">
        <v>0</v>
      </c>
      <c r="Q662" s="392">
        <v>0</v>
      </c>
      <c r="R662" s="166" t="s">
        <v>1226</v>
      </c>
      <c r="S662" s="222">
        <v>0</v>
      </c>
      <c r="T662" s="224">
        <v>0</v>
      </c>
      <c r="U662" s="223">
        <v>0</v>
      </c>
      <c r="V662" s="223">
        <v>0</v>
      </c>
      <c r="W662" s="443">
        <v>0</v>
      </c>
      <c r="X662" s="444" t="s">
        <v>1226</v>
      </c>
      <c r="Y662" s="236">
        <v>0</v>
      </c>
      <c r="Z662" s="249" t="s">
        <v>1226</v>
      </c>
      <c r="AA662" s="437">
        <v>0</v>
      </c>
      <c r="AB662" s="452">
        <v>0</v>
      </c>
      <c r="AC662" s="164">
        <v>0</v>
      </c>
      <c r="AD662" s="166" t="s">
        <v>1226</v>
      </c>
      <c r="AE662" s="223">
        <v>0</v>
      </c>
      <c r="AF662" s="259">
        <v>0</v>
      </c>
      <c r="AG662" s="392">
        <v>0</v>
      </c>
      <c r="AH662" s="164" t="s">
        <v>1226</v>
      </c>
      <c r="AI662" s="437">
        <v>0</v>
      </c>
      <c r="AJ662" s="452">
        <v>0</v>
      </c>
      <c r="AK662" s="463"/>
      <c r="AL662" s="654">
        <f>+AI662</f>
        <v>0</v>
      </c>
      <c r="AM662" s="687" t="s">
        <v>1226</v>
      </c>
      <c r="AN662" s="223">
        <v>0</v>
      </c>
      <c r="AO662" s="258">
        <v>0</v>
      </c>
      <c r="AP662" s="654">
        <f>+AN662</f>
        <v>0</v>
      </c>
      <c r="AQ662" s="687" t="s">
        <v>1226</v>
      </c>
      <c r="AR662" s="688">
        <f>+AP662</f>
        <v>0</v>
      </c>
      <c r="AS662" s="167" t="s">
        <v>1226</v>
      </c>
      <c r="AT662" s="325">
        <v>0</v>
      </c>
      <c r="AU662" s="326">
        <v>0</v>
      </c>
      <c r="AV662" s="325">
        <v>0</v>
      </c>
      <c r="AW662" s="326">
        <v>0</v>
      </c>
      <c r="AX662" s="392">
        <f>+AZ662</f>
        <v>0</v>
      </c>
      <c r="AY662" s="166" t="s">
        <v>1226</v>
      </c>
      <c r="AZ662" s="392">
        <f t="shared" si="310"/>
        <v>0</v>
      </c>
      <c r="BA662" s="166" t="s">
        <v>1226</v>
      </c>
      <c r="BB662" s="164">
        <f t="shared" si="311"/>
        <v>0</v>
      </c>
      <c r="BC662" s="164" t="s">
        <v>1226</v>
      </c>
      <c r="BD662" s="392">
        <f>+BF662</f>
        <v>0</v>
      </c>
      <c r="BE662" s="166" t="s">
        <v>1226</v>
      </c>
      <c r="BF662" s="392">
        <f t="shared" si="306"/>
        <v>0</v>
      </c>
      <c r="BG662" s="166" t="s">
        <v>1226</v>
      </c>
      <c r="BH662" s="392">
        <f t="shared" si="307"/>
        <v>0</v>
      </c>
      <c r="BI662" s="166" t="s">
        <v>1226</v>
      </c>
      <c r="BJ662" s="325">
        <v>0</v>
      </c>
      <c r="BK662" s="326">
        <v>0</v>
      </c>
      <c r="BL662" s="392">
        <f>+BJ662</f>
        <v>0</v>
      </c>
      <c r="BM662" s="166" t="s">
        <v>1226</v>
      </c>
      <c r="BN662" s="325">
        <v>0</v>
      </c>
      <c r="BO662" s="326">
        <v>0</v>
      </c>
      <c r="BP662" s="325"/>
      <c r="BQ662" s="326"/>
      <c r="BR662" s="325"/>
      <c r="BS662" s="325"/>
      <c r="BT662" s="344"/>
      <c r="BU662" s="314"/>
      <c r="BV662" s="315"/>
      <c r="BW662" s="314"/>
      <c r="BX662" s="314"/>
      <c r="BY662" s="314"/>
      <c r="BZ662" s="315"/>
      <c r="CA662" s="314"/>
      <c r="CB662" s="315"/>
      <c r="CC662" s="314"/>
      <c r="CD662" s="315"/>
      <c r="CE662" s="314"/>
      <c r="CF662" s="315"/>
      <c r="CG662" s="314"/>
      <c r="CH662" s="315"/>
      <c r="CI662" s="247" t="s">
        <v>150</v>
      </c>
      <c r="CJ662" s="235" t="s">
        <v>498</v>
      </c>
      <c r="CK662" s="235"/>
      <c r="CM662" s="237">
        <f t="shared" si="301"/>
        <v>0</v>
      </c>
    </row>
    <row r="663" spans="1:91" s="234" customFormat="1" ht="16.5">
      <c r="A663" s="11" t="s">
        <v>2543</v>
      </c>
      <c r="B663" s="485">
        <v>0</v>
      </c>
      <c r="D663" s="234" t="s">
        <v>79</v>
      </c>
      <c r="E663" s="234" t="s">
        <v>819</v>
      </c>
      <c r="G663" s="234" t="s">
        <v>872</v>
      </c>
      <c r="H663" s="390" t="s">
        <v>1967</v>
      </c>
      <c r="I663" s="164">
        <v>0</v>
      </c>
      <c r="J663" s="166" t="s">
        <v>1226</v>
      </c>
      <c r="K663" s="222">
        <v>0</v>
      </c>
      <c r="L663" s="224">
        <v>0</v>
      </c>
      <c r="M663" s="164">
        <v>0</v>
      </c>
      <c r="N663" s="166" t="s">
        <v>1226</v>
      </c>
      <c r="O663" s="223">
        <v>0</v>
      </c>
      <c r="P663" s="224">
        <v>0</v>
      </c>
      <c r="Q663" s="392">
        <v>0</v>
      </c>
      <c r="R663" s="166" t="s">
        <v>1226</v>
      </c>
      <c r="S663" s="222">
        <v>0</v>
      </c>
      <c r="T663" s="224">
        <v>0</v>
      </c>
      <c r="U663" s="223">
        <v>0</v>
      </c>
      <c r="V663" s="223">
        <v>0</v>
      </c>
      <c r="W663" s="443">
        <v>0</v>
      </c>
      <c r="X663" s="444" t="s">
        <v>1226</v>
      </c>
      <c r="Y663" s="236">
        <v>0</v>
      </c>
      <c r="Z663" s="249" t="s">
        <v>1226</v>
      </c>
      <c r="AA663" s="437">
        <v>0</v>
      </c>
      <c r="AB663" s="452">
        <v>0</v>
      </c>
      <c r="AC663" s="164">
        <v>0</v>
      </c>
      <c r="AD663" s="166" t="s">
        <v>1226</v>
      </c>
      <c r="AE663" s="223">
        <v>0</v>
      </c>
      <c r="AF663" s="259">
        <v>0</v>
      </c>
      <c r="AG663" s="392">
        <v>0</v>
      </c>
      <c r="AH663" s="164" t="s">
        <v>1226</v>
      </c>
      <c r="AI663" s="437">
        <v>0</v>
      </c>
      <c r="AJ663" s="452">
        <v>0</v>
      </c>
      <c r="AK663" s="463"/>
      <c r="AL663" s="654">
        <f>+AI663</f>
        <v>0</v>
      </c>
      <c r="AM663" s="687" t="s">
        <v>1226</v>
      </c>
      <c r="AN663" s="223">
        <v>0</v>
      </c>
      <c r="AO663" s="258">
        <v>0</v>
      </c>
      <c r="AP663" s="654">
        <f>+AN663</f>
        <v>0</v>
      </c>
      <c r="AQ663" s="687" t="s">
        <v>1226</v>
      </c>
      <c r="AR663" s="688">
        <f>+AP663</f>
        <v>0</v>
      </c>
      <c r="AS663" s="167" t="s">
        <v>1226</v>
      </c>
      <c r="AT663" s="325">
        <v>0</v>
      </c>
      <c r="AU663" s="326">
        <v>0</v>
      </c>
      <c r="AV663" s="325">
        <v>0</v>
      </c>
      <c r="AW663" s="326">
        <v>0</v>
      </c>
      <c r="AX663" s="392">
        <f>+AZ663</f>
        <v>0</v>
      </c>
      <c r="AY663" s="166" t="s">
        <v>1226</v>
      </c>
      <c r="AZ663" s="392">
        <f t="shared" si="310"/>
        <v>0</v>
      </c>
      <c r="BA663" s="166" t="s">
        <v>1226</v>
      </c>
      <c r="BB663" s="164">
        <f t="shared" si="311"/>
        <v>0</v>
      </c>
      <c r="BC663" s="164" t="s">
        <v>1226</v>
      </c>
      <c r="BD663" s="392">
        <f>+BF663</f>
        <v>0</v>
      </c>
      <c r="BE663" s="166" t="s">
        <v>1226</v>
      </c>
      <c r="BF663" s="392">
        <f t="shared" si="306"/>
        <v>0</v>
      </c>
      <c r="BG663" s="166" t="s">
        <v>1226</v>
      </c>
      <c r="BH663" s="392">
        <v>0</v>
      </c>
      <c r="BI663" s="166" t="s">
        <v>1226</v>
      </c>
      <c r="BJ663" s="353">
        <v>1</v>
      </c>
      <c r="BK663" s="352">
        <v>0</v>
      </c>
      <c r="BL663" s="392">
        <f>+BJ663</f>
        <v>1</v>
      </c>
      <c r="BM663" s="166" t="s">
        <v>1226</v>
      </c>
      <c r="BN663" s="325">
        <v>0</v>
      </c>
      <c r="BO663" s="326">
        <v>0</v>
      </c>
      <c r="BP663" s="325">
        <v>0</v>
      </c>
      <c r="BQ663" s="326">
        <v>0</v>
      </c>
      <c r="BR663" s="236">
        <f>+BT663</f>
        <v>0</v>
      </c>
      <c r="BS663" s="239" t="s">
        <v>1226</v>
      </c>
      <c r="BT663" s="344"/>
      <c r="BU663" s="314"/>
      <c r="BV663" s="315"/>
      <c r="BW663" s="314"/>
      <c r="BX663" s="314"/>
      <c r="BY663" s="314"/>
      <c r="BZ663" s="315"/>
      <c r="CA663" s="314"/>
      <c r="CB663" s="315"/>
      <c r="CC663" s="314"/>
      <c r="CD663" s="315"/>
      <c r="CE663" s="314"/>
      <c r="CF663" s="315"/>
      <c r="CG663" s="314"/>
      <c r="CH663" s="315"/>
      <c r="CI663" s="247"/>
      <c r="CJ663" s="235"/>
      <c r="CK663" s="235"/>
      <c r="CM663" s="328"/>
    </row>
    <row r="664" spans="1:91" ht="16.5">
      <c r="A664" t="s">
        <v>2543</v>
      </c>
      <c r="B664" s="213">
        <v>10095</v>
      </c>
      <c r="D664" s="213" t="s">
        <v>79</v>
      </c>
      <c r="E664" s="213" t="s">
        <v>819</v>
      </c>
      <c r="G664" s="213" t="s">
        <v>872</v>
      </c>
      <c r="H664" s="390" t="s">
        <v>1968</v>
      </c>
      <c r="I664" s="164">
        <v>0</v>
      </c>
      <c r="J664" s="164" t="s">
        <v>1226</v>
      </c>
      <c r="K664" s="437">
        <v>0</v>
      </c>
      <c r="L664" s="438">
        <v>0</v>
      </c>
      <c r="M664" s="164">
        <v>0</v>
      </c>
      <c r="N664" s="164" t="s">
        <v>1226</v>
      </c>
      <c r="O664" s="437">
        <v>0</v>
      </c>
      <c r="P664" s="438">
        <v>0</v>
      </c>
      <c r="Q664" s="164">
        <v>0</v>
      </c>
      <c r="R664" s="166" t="s">
        <v>1226</v>
      </c>
      <c r="S664" s="222">
        <v>0</v>
      </c>
      <c r="T664" s="224">
        <v>0</v>
      </c>
      <c r="U664" s="223">
        <v>0</v>
      </c>
      <c r="V664" s="224">
        <v>0</v>
      </c>
      <c r="W664" s="238">
        <v>0</v>
      </c>
      <c r="X664" s="239" t="s">
        <v>1226</v>
      </c>
      <c r="Y664" s="236">
        <v>0</v>
      </c>
      <c r="Z664" s="239" t="s">
        <v>1226</v>
      </c>
      <c r="AA664" s="222">
        <v>0</v>
      </c>
      <c r="AB664" s="259">
        <v>0</v>
      </c>
      <c r="AC664" s="392">
        <v>0</v>
      </c>
      <c r="AD664" s="166" t="s">
        <v>1226</v>
      </c>
      <c r="AE664" s="223">
        <v>0</v>
      </c>
      <c r="AF664" s="259">
        <v>0</v>
      </c>
      <c r="AG664" s="164">
        <v>0</v>
      </c>
      <c r="AH664" s="166" t="s">
        <v>1226</v>
      </c>
      <c r="AI664" s="222">
        <v>0</v>
      </c>
      <c r="AJ664" s="259">
        <v>0</v>
      </c>
      <c r="AK664" s="342"/>
      <c r="AL664" s="648">
        <f>+AI664</f>
        <v>0</v>
      </c>
      <c r="AM664" s="167" t="s">
        <v>1226</v>
      </c>
      <c r="AN664" s="222">
        <v>0</v>
      </c>
      <c r="AO664" s="259">
        <v>0</v>
      </c>
      <c r="AP664" s="688">
        <f>+AR664</f>
        <v>0</v>
      </c>
      <c r="AQ664" s="167" t="s">
        <v>1226</v>
      </c>
      <c r="AR664" s="648">
        <f t="shared" ref="AR664:AR669" si="318">+AT664</f>
        <v>0</v>
      </c>
      <c r="AS664" s="167" t="s">
        <v>1226</v>
      </c>
      <c r="AT664" s="325">
        <v>0</v>
      </c>
      <c r="AU664" s="326">
        <v>0</v>
      </c>
      <c r="AV664" s="325">
        <v>0</v>
      </c>
      <c r="AW664" s="326">
        <v>0</v>
      </c>
      <c r="AX664" s="392">
        <f>+AZ664</f>
        <v>0</v>
      </c>
      <c r="AY664" s="166" t="s">
        <v>1226</v>
      </c>
      <c r="AZ664" s="392">
        <f t="shared" si="310"/>
        <v>0</v>
      </c>
      <c r="BA664" s="166" t="s">
        <v>1226</v>
      </c>
      <c r="BB664" s="392">
        <f t="shared" si="311"/>
        <v>0</v>
      </c>
      <c r="BC664" s="166" t="s">
        <v>1226</v>
      </c>
      <c r="BD664" s="392">
        <f>+BF664</f>
        <v>0</v>
      </c>
      <c r="BE664" s="166" t="s">
        <v>1226</v>
      </c>
      <c r="BF664" s="392">
        <f t="shared" si="306"/>
        <v>0</v>
      </c>
      <c r="BG664" s="166" t="s">
        <v>1226</v>
      </c>
      <c r="BH664" s="392">
        <f>+BJ664</f>
        <v>0</v>
      </c>
      <c r="BI664" s="166" t="s">
        <v>1226</v>
      </c>
      <c r="BJ664" s="325">
        <v>0</v>
      </c>
      <c r="BK664" s="326">
        <v>0</v>
      </c>
      <c r="BL664" s="392">
        <f>+BJ664</f>
        <v>0</v>
      </c>
      <c r="BM664" s="166" t="s">
        <v>1226</v>
      </c>
      <c r="BN664" s="325">
        <v>0</v>
      </c>
      <c r="BO664" s="326">
        <v>0</v>
      </c>
      <c r="BP664" s="325"/>
      <c r="BQ664" s="326"/>
      <c r="BR664" s="325"/>
      <c r="BS664" s="325"/>
      <c r="BT664" s="344"/>
      <c r="BU664" s="314"/>
      <c r="BV664" s="315"/>
      <c r="BW664" s="314"/>
      <c r="BX664" s="314"/>
      <c r="BY664" s="314"/>
      <c r="BZ664" s="315"/>
      <c r="CA664" s="314"/>
      <c r="CB664" s="315"/>
      <c r="CC664" s="314"/>
      <c r="CD664" s="315"/>
      <c r="CE664" s="314"/>
      <c r="CF664" s="315"/>
      <c r="CG664" s="314"/>
      <c r="CH664" s="315"/>
      <c r="CI664" s="247" t="s">
        <v>150</v>
      </c>
      <c r="CJ664" s="235" t="s">
        <v>499</v>
      </c>
      <c r="CK664" s="235"/>
      <c r="CM664" s="237">
        <f>MAX(I664:AJ664)</f>
        <v>0</v>
      </c>
    </row>
    <row r="665" spans="1:91" ht="16.5">
      <c r="A665" t="s">
        <v>2543</v>
      </c>
      <c r="B665" s="728">
        <v>0</v>
      </c>
      <c r="D665" s="213" t="s">
        <v>79</v>
      </c>
      <c r="E665" s="213" t="s">
        <v>819</v>
      </c>
      <c r="G665" s="213" t="s">
        <v>872</v>
      </c>
      <c r="H665" s="390" t="s">
        <v>1969</v>
      </c>
      <c r="I665" s="164">
        <v>0</v>
      </c>
      <c r="J665" s="164" t="s">
        <v>1226</v>
      </c>
      <c r="K665" s="437">
        <v>0</v>
      </c>
      <c r="L665" s="438">
        <v>0</v>
      </c>
      <c r="M665" s="164">
        <v>0</v>
      </c>
      <c r="N665" s="164" t="s">
        <v>1226</v>
      </c>
      <c r="O665" s="437">
        <v>0</v>
      </c>
      <c r="P665" s="438">
        <v>0</v>
      </c>
      <c r="Q665" s="164">
        <v>0</v>
      </c>
      <c r="R665" s="166" t="s">
        <v>1226</v>
      </c>
      <c r="S665" s="222">
        <v>0</v>
      </c>
      <c r="T665" s="224">
        <v>0</v>
      </c>
      <c r="U665" s="222">
        <v>0</v>
      </c>
      <c r="V665" s="224">
        <v>0</v>
      </c>
      <c r="W665" s="222">
        <v>0</v>
      </c>
      <c r="X665" s="224">
        <v>0</v>
      </c>
      <c r="Y665" s="236">
        <v>0</v>
      </c>
      <c r="Z665" s="239" t="s">
        <v>1226</v>
      </c>
      <c r="AA665" s="222" t="s">
        <v>52</v>
      </c>
      <c r="AB665" s="259">
        <v>0</v>
      </c>
      <c r="AC665" s="164">
        <v>0</v>
      </c>
      <c r="AD665" s="166" t="s">
        <v>1226</v>
      </c>
      <c r="AE665" s="307">
        <v>0</v>
      </c>
      <c r="AF665" s="259">
        <v>0</v>
      </c>
      <c r="AG665" s="164">
        <v>0</v>
      </c>
      <c r="AH665" s="166" t="s">
        <v>1226</v>
      </c>
      <c r="AI665" s="222">
        <v>0</v>
      </c>
      <c r="AJ665" s="224">
        <v>0</v>
      </c>
      <c r="AK665" s="342"/>
      <c r="AL665" s="648" t="str">
        <f>+AN665</f>
        <v>?</v>
      </c>
      <c r="AM665" s="167" t="s">
        <v>1226</v>
      </c>
      <c r="AN665" s="222" t="s">
        <v>52</v>
      </c>
      <c r="AO665" s="224">
        <v>0</v>
      </c>
      <c r="AP665" s="688" t="str">
        <f>+AN665</f>
        <v>?</v>
      </c>
      <c r="AQ665" s="167" t="s">
        <v>1226</v>
      </c>
      <c r="AR665" s="648" t="str">
        <f t="shared" si="318"/>
        <v>?</v>
      </c>
      <c r="AS665" s="167" t="s">
        <v>1226</v>
      </c>
      <c r="AT665" s="325" t="s">
        <v>52</v>
      </c>
      <c r="AU665" s="326">
        <v>0</v>
      </c>
      <c r="AV665" s="325" t="s">
        <v>52</v>
      </c>
      <c r="AW665" s="326">
        <v>0</v>
      </c>
      <c r="AX665" s="953"/>
      <c r="AY665" s="689"/>
      <c r="AZ665" s="953"/>
      <c r="BA665" s="689"/>
      <c r="BB665" s="953"/>
      <c r="BC665" s="689"/>
      <c r="BD665" s="953"/>
      <c r="BE665" s="689"/>
      <c r="BF665" s="953"/>
      <c r="BG665" s="689"/>
      <c r="BH665" s="953"/>
      <c r="BI665" s="689"/>
      <c r="BJ665" s="325"/>
      <c r="BK665" s="326"/>
      <c r="BL665" s="953"/>
      <c r="BM665" s="689"/>
      <c r="BN665" s="325"/>
      <c r="BO665" s="326"/>
      <c r="BP665" s="325"/>
      <c r="BQ665" s="326"/>
      <c r="BR665" s="325"/>
      <c r="BS665" s="325"/>
      <c r="BT665" s="344"/>
      <c r="BU665" s="314"/>
      <c r="BV665" s="315"/>
      <c r="BW665" s="314"/>
      <c r="BX665" s="314"/>
      <c r="BY665" s="314"/>
      <c r="BZ665" s="315"/>
      <c r="CA665" s="314"/>
      <c r="CB665" s="315"/>
      <c r="CC665" s="314"/>
      <c r="CD665" s="315"/>
      <c r="CE665" s="314"/>
      <c r="CF665" s="315"/>
      <c r="CG665" s="314"/>
      <c r="CH665" s="315"/>
      <c r="CI665" s="233" t="s">
        <v>52</v>
      </c>
      <c r="CM665" s="237">
        <f>MAX(I665:AJ665)</f>
        <v>0</v>
      </c>
    </row>
    <row r="666" spans="1:91" ht="16.5">
      <c r="A666" t="s">
        <v>2543</v>
      </c>
      <c r="B666" s="816" t="s">
        <v>52</v>
      </c>
      <c r="D666" s="213" t="s">
        <v>79</v>
      </c>
      <c r="E666" s="213" t="s">
        <v>819</v>
      </c>
      <c r="G666" s="213" t="s">
        <v>872</v>
      </c>
      <c r="H666" s="390" t="s">
        <v>1971</v>
      </c>
      <c r="I666" s="164">
        <v>0</v>
      </c>
      <c r="J666" s="164" t="s">
        <v>1226</v>
      </c>
      <c r="K666" s="437">
        <v>0</v>
      </c>
      <c r="L666" s="438">
        <v>0</v>
      </c>
      <c r="M666" s="164">
        <v>0</v>
      </c>
      <c r="N666" s="164" t="s">
        <v>1226</v>
      </c>
      <c r="O666" s="437">
        <v>0</v>
      </c>
      <c r="P666" s="438">
        <v>0</v>
      </c>
      <c r="Q666" s="164">
        <v>0</v>
      </c>
      <c r="R666" s="166" t="s">
        <v>1226</v>
      </c>
      <c r="S666" s="222" t="s">
        <v>52</v>
      </c>
      <c r="T666" s="224">
        <v>0</v>
      </c>
      <c r="U666" s="238">
        <v>0</v>
      </c>
      <c r="V666" s="239" t="s">
        <v>1226</v>
      </c>
      <c r="W666" s="238">
        <v>0</v>
      </c>
      <c r="X666" s="239" t="s">
        <v>1226</v>
      </c>
      <c r="Y666" s="236">
        <v>0</v>
      </c>
      <c r="Z666" s="239" t="s">
        <v>1226</v>
      </c>
      <c r="AA666" s="238" t="s">
        <v>52</v>
      </c>
      <c r="AB666" s="250"/>
      <c r="AC666" s="164">
        <v>0</v>
      </c>
      <c r="AD666" s="166" t="s">
        <v>1226</v>
      </c>
      <c r="AE666" s="307" t="s">
        <v>52</v>
      </c>
      <c r="AF666" s="259">
        <v>0</v>
      </c>
      <c r="AG666" s="164">
        <v>0</v>
      </c>
      <c r="AH666" s="166" t="s">
        <v>1226</v>
      </c>
      <c r="AI666" s="222">
        <v>0</v>
      </c>
      <c r="AJ666" s="224">
        <v>0</v>
      </c>
      <c r="AK666" s="342"/>
      <c r="AL666" s="701">
        <v>0</v>
      </c>
      <c r="AM666" s="690" t="s">
        <v>1226</v>
      </c>
      <c r="AN666" s="222">
        <v>1</v>
      </c>
      <c r="AO666" s="224">
        <v>0</v>
      </c>
      <c r="AP666" s="688">
        <f>+AR666</f>
        <v>1</v>
      </c>
      <c r="AQ666" s="167" t="s">
        <v>1226</v>
      </c>
      <c r="AR666" s="648">
        <f t="shared" si="318"/>
        <v>1</v>
      </c>
      <c r="AS666" s="167" t="s">
        <v>1226</v>
      </c>
      <c r="AT666" s="325">
        <v>1</v>
      </c>
      <c r="AU666" s="326">
        <v>0</v>
      </c>
      <c r="AV666" s="325">
        <v>1</v>
      </c>
      <c r="AW666" s="326">
        <v>0</v>
      </c>
      <c r="AX666" s="392">
        <f t="shared" ref="AX666:AX682" si="319">+AZ666</f>
        <v>1</v>
      </c>
      <c r="AY666" s="166" t="s">
        <v>1226</v>
      </c>
      <c r="AZ666" s="392">
        <f t="shared" ref="AZ666:AZ682" si="320">+BB666</f>
        <v>1</v>
      </c>
      <c r="BA666" s="166" t="s">
        <v>1226</v>
      </c>
      <c r="BB666" s="392">
        <f t="shared" ref="BB666:BB682" si="321">+BD666</f>
        <v>1</v>
      </c>
      <c r="BC666" s="166" t="s">
        <v>1226</v>
      </c>
      <c r="BD666" s="392">
        <f t="shared" ref="BD666:BD682" si="322">+BF666</f>
        <v>1</v>
      </c>
      <c r="BE666" s="166" t="s">
        <v>1226</v>
      </c>
      <c r="BF666" s="392">
        <f t="shared" ref="BF666:BF682" si="323">+BH666</f>
        <v>1</v>
      </c>
      <c r="BG666" s="166" t="s">
        <v>1226</v>
      </c>
      <c r="BH666" s="392">
        <f>+BJ666</f>
        <v>1</v>
      </c>
      <c r="BI666" s="166" t="s">
        <v>1226</v>
      </c>
      <c r="BJ666" s="325">
        <v>1</v>
      </c>
      <c r="BK666" s="326">
        <v>0</v>
      </c>
      <c r="BL666" s="392">
        <f>+BJ666</f>
        <v>1</v>
      </c>
      <c r="BM666" s="166" t="s">
        <v>1226</v>
      </c>
      <c r="BN666" s="325">
        <v>2</v>
      </c>
      <c r="BO666" s="326">
        <v>0</v>
      </c>
      <c r="BP666" s="325"/>
      <c r="BQ666" s="326"/>
      <c r="BR666" s="325"/>
      <c r="BS666" s="326"/>
      <c r="BT666" s="344"/>
      <c r="BU666" s="314"/>
      <c r="BV666" s="315"/>
      <c r="BW666" s="314"/>
      <c r="BX666" s="314"/>
      <c r="BY666" s="314"/>
      <c r="BZ666" s="315"/>
      <c r="CA666" s="314"/>
      <c r="CB666" s="315"/>
      <c r="CC666" s="314"/>
      <c r="CD666" s="315"/>
      <c r="CE666" s="314"/>
      <c r="CF666" s="315"/>
      <c r="CG666" s="314"/>
      <c r="CH666" s="315"/>
      <c r="CI666" s="103" t="s">
        <v>1970</v>
      </c>
      <c r="CM666" s="237">
        <f>MAX(I666:AJ666)</f>
        <v>0</v>
      </c>
    </row>
    <row r="667" spans="1:91" ht="16.5">
      <c r="A667" t="s">
        <v>2543</v>
      </c>
      <c r="B667" s="213">
        <v>10250</v>
      </c>
      <c r="D667" s="213" t="s">
        <v>79</v>
      </c>
      <c r="E667" s="213" t="s">
        <v>819</v>
      </c>
      <c r="G667" s="213" t="s">
        <v>872</v>
      </c>
      <c r="H667" s="390" t="s">
        <v>1972</v>
      </c>
      <c r="I667" s="185">
        <f>+K667</f>
        <v>4</v>
      </c>
      <c r="J667" s="185" t="s">
        <v>1226</v>
      </c>
      <c r="K667" s="453">
        <v>4</v>
      </c>
      <c r="L667" s="459">
        <v>0</v>
      </c>
      <c r="M667" s="185">
        <f>+K667</f>
        <v>4</v>
      </c>
      <c r="N667" s="185" t="s">
        <v>1226</v>
      </c>
      <c r="O667" s="453">
        <v>0</v>
      </c>
      <c r="P667" s="459">
        <v>0</v>
      </c>
      <c r="Q667" s="185">
        <v>0</v>
      </c>
      <c r="R667" s="426" t="s">
        <v>1226</v>
      </c>
      <c r="S667" s="278">
        <v>0</v>
      </c>
      <c r="T667" s="279">
        <v>0</v>
      </c>
      <c r="U667" s="278">
        <v>0</v>
      </c>
      <c r="V667" s="279">
        <v>0</v>
      </c>
      <c r="W667" s="381">
        <v>0</v>
      </c>
      <c r="X667" s="423" t="s">
        <v>1226</v>
      </c>
      <c r="Y667" s="252">
        <v>0</v>
      </c>
      <c r="Z667" s="423" t="s">
        <v>1226</v>
      </c>
      <c r="AA667" s="278">
        <v>0</v>
      </c>
      <c r="AB667" s="311">
        <v>0</v>
      </c>
      <c r="AC667" s="185">
        <v>0</v>
      </c>
      <c r="AD667" s="426" t="s">
        <v>1226</v>
      </c>
      <c r="AE667" s="278">
        <v>0</v>
      </c>
      <c r="AF667" s="311">
        <v>0</v>
      </c>
      <c r="AG667" s="185">
        <v>0</v>
      </c>
      <c r="AH667" s="426" t="s">
        <v>1226</v>
      </c>
      <c r="AI667" s="278">
        <v>0</v>
      </c>
      <c r="AJ667" s="311">
        <v>0</v>
      </c>
      <c r="AK667" s="342"/>
      <c r="AL667" s="701">
        <f>+AI667</f>
        <v>0</v>
      </c>
      <c r="AM667" s="690" t="s">
        <v>1226</v>
      </c>
      <c r="AN667" s="222">
        <v>0</v>
      </c>
      <c r="AO667" s="224">
        <v>0</v>
      </c>
      <c r="AP667" s="688">
        <v>0</v>
      </c>
      <c r="AQ667" s="167" t="s">
        <v>1226</v>
      </c>
      <c r="AR667" s="648">
        <f t="shared" si="318"/>
        <v>0</v>
      </c>
      <c r="AS667" s="167" t="s">
        <v>1226</v>
      </c>
      <c r="AT667" s="325">
        <v>0</v>
      </c>
      <c r="AU667" s="326">
        <v>0</v>
      </c>
      <c r="AV667" s="325">
        <v>0</v>
      </c>
      <c r="AW667" s="326">
        <v>0</v>
      </c>
      <c r="AX667" s="392">
        <f t="shared" si="319"/>
        <v>0</v>
      </c>
      <c r="AY667" s="166" t="s">
        <v>1226</v>
      </c>
      <c r="AZ667" s="392">
        <f t="shared" si="320"/>
        <v>0</v>
      </c>
      <c r="BA667" s="166" t="s">
        <v>1226</v>
      </c>
      <c r="BB667" s="392">
        <f t="shared" si="321"/>
        <v>0</v>
      </c>
      <c r="BC667" s="166" t="s">
        <v>1226</v>
      </c>
      <c r="BD667" s="392">
        <f t="shared" si="322"/>
        <v>0</v>
      </c>
      <c r="BE667" s="166" t="s">
        <v>1226</v>
      </c>
      <c r="BF667" s="392">
        <f t="shared" si="323"/>
        <v>0</v>
      </c>
      <c r="BG667" s="166" t="s">
        <v>1226</v>
      </c>
      <c r="BH667" s="392">
        <v>0</v>
      </c>
      <c r="BI667" s="166" t="s">
        <v>1226</v>
      </c>
      <c r="BJ667" s="325">
        <v>0</v>
      </c>
      <c r="BK667" s="326">
        <v>0</v>
      </c>
      <c r="BL667" s="392">
        <f t="shared" ref="BL667:BL678" si="324">+BN667</f>
        <v>0</v>
      </c>
      <c r="BM667" s="166" t="s">
        <v>1226</v>
      </c>
      <c r="BN667" s="325">
        <v>0</v>
      </c>
      <c r="BO667" s="326">
        <v>0</v>
      </c>
      <c r="BP667" s="325"/>
      <c r="BQ667" s="326"/>
      <c r="BR667" s="325"/>
      <c r="BS667" s="325"/>
      <c r="BT667" s="344"/>
      <c r="BU667" s="314"/>
      <c r="BV667" s="315"/>
      <c r="BW667" s="314"/>
      <c r="BX667" s="314"/>
      <c r="BY667" s="314"/>
      <c r="BZ667" s="315"/>
      <c r="CA667" s="314"/>
      <c r="CB667" s="315"/>
      <c r="CC667" s="314"/>
      <c r="CD667" s="315"/>
      <c r="CE667" s="314"/>
      <c r="CF667" s="315"/>
      <c r="CG667" s="314"/>
      <c r="CH667" s="315"/>
      <c r="CI667" s="247" t="s">
        <v>148</v>
      </c>
      <c r="CJ667" s="234" t="s">
        <v>497</v>
      </c>
      <c r="CM667" s="237">
        <f>MAX(I667:AJ667)</f>
        <v>4</v>
      </c>
    </row>
    <row r="668" spans="1:91" ht="16.5">
      <c r="A668" t="s">
        <v>2543</v>
      </c>
      <c r="B668" s="213">
        <v>0</v>
      </c>
      <c r="D668" t="s">
        <v>79</v>
      </c>
      <c r="E668" s="213" t="s">
        <v>871</v>
      </c>
      <c r="G668" s="213" t="s">
        <v>872</v>
      </c>
      <c r="H668" s="390" t="s">
        <v>2239</v>
      </c>
      <c r="I668" s="185">
        <v>0</v>
      </c>
      <c r="J668" s="185" t="s">
        <v>1226</v>
      </c>
      <c r="K668" s="453">
        <v>0</v>
      </c>
      <c r="L668" s="459">
        <v>1</v>
      </c>
      <c r="M668" s="185">
        <v>0</v>
      </c>
      <c r="N668" s="185" t="s">
        <v>1226</v>
      </c>
      <c r="O668" s="453">
        <v>0</v>
      </c>
      <c r="P668" s="459">
        <v>0</v>
      </c>
      <c r="Q668" s="185">
        <v>0</v>
      </c>
      <c r="R668" s="426" t="s">
        <v>1226</v>
      </c>
      <c r="S668" s="278">
        <v>0</v>
      </c>
      <c r="T668" s="279">
        <v>0</v>
      </c>
      <c r="U668" s="278">
        <v>0</v>
      </c>
      <c r="V668" s="279">
        <v>0</v>
      </c>
      <c r="W668" s="381">
        <v>0</v>
      </c>
      <c r="X668" s="423" t="s">
        <v>1226</v>
      </c>
      <c r="Y668" s="252">
        <v>0</v>
      </c>
      <c r="Z668" s="423" t="s">
        <v>1226</v>
      </c>
      <c r="AA668" s="278">
        <v>0</v>
      </c>
      <c r="AB668" s="311">
        <v>0</v>
      </c>
      <c r="AC668" s="185">
        <v>0</v>
      </c>
      <c r="AD668" s="426" t="s">
        <v>1226</v>
      </c>
      <c r="AE668" s="274">
        <v>0</v>
      </c>
      <c r="AF668" s="311">
        <v>0</v>
      </c>
      <c r="AG668" s="185">
        <v>0</v>
      </c>
      <c r="AH668" s="426" t="s">
        <v>1226</v>
      </c>
      <c r="AI668" s="278">
        <v>0</v>
      </c>
      <c r="AJ668" s="311">
        <v>0</v>
      </c>
      <c r="AK668" s="342"/>
      <c r="AL668" s="701">
        <f>+AI668</f>
        <v>0</v>
      </c>
      <c r="AM668" s="690" t="s">
        <v>1226</v>
      </c>
      <c r="AN668" s="222">
        <v>0</v>
      </c>
      <c r="AO668" s="224">
        <v>0</v>
      </c>
      <c r="AP668" s="688">
        <v>0</v>
      </c>
      <c r="AQ668" s="167" t="s">
        <v>1226</v>
      </c>
      <c r="AR668" s="648">
        <f t="shared" si="318"/>
        <v>0</v>
      </c>
      <c r="AS668" s="167" t="s">
        <v>1226</v>
      </c>
      <c r="AT668" s="325">
        <v>0</v>
      </c>
      <c r="AU668" s="326">
        <v>0</v>
      </c>
      <c r="AV668" s="325">
        <v>0</v>
      </c>
      <c r="AW668" s="326">
        <v>0</v>
      </c>
      <c r="AX668" s="164">
        <f t="shared" si="319"/>
        <v>0</v>
      </c>
      <c r="AY668" s="164" t="s">
        <v>1226</v>
      </c>
      <c r="AZ668" s="164">
        <f t="shared" si="320"/>
        <v>0</v>
      </c>
      <c r="BA668" s="166" t="s">
        <v>1226</v>
      </c>
      <c r="BB668" s="164">
        <f t="shared" si="321"/>
        <v>0</v>
      </c>
      <c r="BC668" s="164" t="s">
        <v>1226</v>
      </c>
      <c r="BD668" s="164">
        <f t="shared" si="322"/>
        <v>0</v>
      </c>
      <c r="BE668" s="164" t="s">
        <v>1226</v>
      </c>
      <c r="BF668" s="164">
        <f t="shared" si="323"/>
        <v>0</v>
      </c>
      <c r="BG668" s="164" t="s">
        <v>1226</v>
      </c>
      <c r="BH668" s="164">
        <v>0</v>
      </c>
      <c r="BI668" s="164" t="s">
        <v>1226</v>
      </c>
      <c r="BJ668" s="325">
        <v>0</v>
      </c>
      <c r="BK668" s="326">
        <v>0</v>
      </c>
      <c r="BL668" s="164">
        <f t="shared" si="324"/>
        <v>0</v>
      </c>
      <c r="BM668" s="164" t="s">
        <v>1226</v>
      </c>
      <c r="BN668" s="325">
        <v>0</v>
      </c>
      <c r="BO668" s="326">
        <v>0</v>
      </c>
      <c r="BP668" s="325"/>
      <c r="BQ668" s="326"/>
      <c r="BR668" s="325"/>
      <c r="BS668" s="325"/>
      <c r="BT668" s="344"/>
      <c r="BU668" s="314"/>
      <c r="BV668" s="315"/>
      <c r="BW668" s="314"/>
      <c r="BX668" s="314"/>
      <c r="BY668" s="314"/>
      <c r="BZ668" s="315"/>
      <c r="CA668" s="314"/>
      <c r="CB668" s="315"/>
      <c r="CC668" s="314"/>
      <c r="CD668" s="315"/>
      <c r="CE668" s="314"/>
      <c r="CF668" s="315"/>
      <c r="CG668" s="314"/>
      <c r="CH668" s="315"/>
      <c r="CI668" s="233" t="s">
        <v>223</v>
      </c>
      <c r="CJ668" s="256" t="s">
        <v>597</v>
      </c>
      <c r="CM668" s="237">
        <f>MAX(I668:AJ668)</f>
        <v>1</v>
      </c>
    </row>
    <row r="669" spans="1:91" ht="16.5">
      <c r="A669" t="s">
        <v>2543</v>
      </c>
      <c r="B669" s="51">
        <v>10251</v>
      </c>
      <c r="D669" s="213" t="s">
        <v>79</v>
      </c>
      <c r="E669" s="213" t="s">
        <v>819</v>
      </c>
      <c r="G669" s="213" t="s">
        <v>872</v>
      </c>
      <c r="H669" s="390" t="s">
        <v>1973</v>
      </c>
      <c r="I669" s="185">
        <f t="shared" ref="I669:I684" si="325">+K669</f>
        <v>0</v>
      </c>
      <c r="J669" s="185" t="s">
        <v>1226</v>
      </c>
      <c r="K669" s="453">
        <v>0</v>
      </c>
      <c r="L669" s="459">
        <v>0</v>
      </c>
      <c r="M669" s="185"/>
      <c r="N669" s="185"/>
      <c r="O669" s="453">
        <v>0</v>
      </c>
      <c r="P669" s="459">
        <v>0</v>
      </c>
      <c r="Q669" s="185"/>
      <c r="R669" s="426"/>
      <c r="S669" s="278">
        <v>0</v>
      </c>
      <c r="T669" s="279">
        <v>0</v>
      </c>
      <c r="U669" s="39">
        <v>0</v>
      </c>
      <c r="V669" s="161">
        <v>0</v>
      </c>
      <c r="W669" s="39">
        <v>0</v>
      </c>
      <c r="X669" s="161">
        <v>0</v>
      </c>
      <c r="Y669" s="432"/>
      <c r="Z669" s="423"/>
      <c r="AA669" s="39">
        <v>0</v>
      </c>
      <c r="AB669" s="130">
        <v>0</v>
      </c>
      <c r="AC669" s="700"/>
      <c r="AD669" s="426"/>
      <c r="AE669" s="780">
        <v>0</v>
      </c>
      <c r="AF669" s="311">
        <v>0</v>
      </c>
      <c r="AG669" s="700"/>
      <c r="AH669" s="426"/>
      <c r="AI669" s="780">
        <v>0</v>
      </c>
      <c r="AJ669" s="311">
        <v>0</v>
      </c>
      <c r="AK669" s="342"/>
      <c r="AL669" s="701"/>
      <c r="AM669" s="690"/>
      <c r="AN669" s="222">
        <v>0</v>
      </c>
      <c r="AO669" s="224">
        <v>0</v>
      </c>
      <c r="AP669" s="688">
        <f>+AR669</f>
        <v>0</v>
      </c>
      <c r="AQ669" s="167" t="s">
        <v>1226</v>
      </c>
      <c r="AR669" s="648">
        <f t="shared" si="318"/>
        <v>0</v>
      </c>
      <c r="AS669" s="167" t="s">
        <v>1226</v>
      </c>
      <c r="AT669" s="325">
        <v>0</v>
      </c>
      <c r="AU669" s="326">
        <v>0</v>
      </c>
      <c r="AV669" s="325">
        <v>0</v>
      </c>
      <c r="AW669" s="326">
        <v>0</v>
      </c>
      <c r="AX669" s="392">
        <f t="shared" si="319"/>
        <v>0</v>
      </c>
      <c r="AY669" s="166" t="s">
        <v>1226</v>
      </c>
      <c r="AZ669" s="392">
        <f t="shared" si="320"/>
        <v>0</v>
      </c>
      <c r="BA669" s="166" t="s">
        <v>1226</v>
      </c>
      <c r="BB669" s="392">
        <f t="shared" si="321"/>
        <v>0</v>
      </c>
      <c r="BC669" s="166" t="s">
        <v>1226</v>
      </c>
      <c r="BD669" s="392">
        <f t="shared" si="322"/>
        <v>0</v>
      </c>
      <c r="BE669" s="166" t="s">
        <v>1226</v>
      </c>
      <c r="BF669" s="392">
        <f t="shared" si="323"/>
        <v>0</v>
      </c>
      <c r="BG669" s="166" t="s">
        <v>1226</v>
      </c>
      <c r="BH669" s="392">
        <v>0</v>
      </c>
      <c r="BI669" s="166" t="s">
        <v>1226</v>
      </c>
      <c r="BJ669" s="325">
        <v>1</v>
      </c>
      <c r="BK669" s="326">
        <v>0</v>
      </c>
      <c r="BL669" s="392">
        <f t="shared" si="324"/>
        <v>0</v>
      </c>
      <c r="BM669" s="166" t="s">
        <v>1226</v>
      </c>
      <c r="BN669" s="325">
        <v>0</v>
      </c>
      <c r="BO669" s="326">
        <v>0</v>
      </c>
      <c r="BP669" s="236">
        <f>+BR669</f>
        <v>0</v>
      </c>
      <c r="BQ669" s="239" t="s">
        <v>1226</v>
      </c>
      <c r="BR669" s="236">
        <f>+BT669</f>
        <v>0</v>
      </c>
      <c r="BS669" s="249" t="s">
        <v>1226</v>
      </c>
      <c r="BT669" s="344"/>
      <c r="BU669" s="314"/>
      <c r="BV669" s="315"/>
      <c r="BW669" s="314"/>
      <c r="BX669" s="314"/>
      <c r="BY669" s="314"/>
      <c r="BZ669" s="315"/>
      <c r="CA669" s="314"/>
      <c r="CB669" s="315"/>
      <c r="CC669" s="314"/>
      <c r="CD669" s="315"/>
      <c r="CE669" s="314"/>
      <c r="CF669" s="315"/>
      <c r="CG669" s="314"/>
      <c r="CH669" s="315"/>
      <c r="CI669" s="16" t="s">
        <v>50</v>
      </c>
    </row>
    <row r="670" spans="1:91" ht="16.5">
      <c r="A670" t="s">
        <v>2543</v>
      </c>
      <c r="B670" s="213">
        <v>0</v>
      </c>
      <c r="D670" s="219" t="s">
        <v>145</v>
      </c>
      <c r="E670" s="213" t="s">
        <v>821</v>
      </c>
      <c r="G670" s="213" t="s">
        <v>880</v>
      </c>
      <c r="H670" s="390" t="s">
        <v>2238</v>
      </c>
      <c r="I670" s="185">
        <f t="shared" si="325"/>
        <v>1</v>
      </c>
      <c r="J670" s="185" t="s">
        <v>1226</v>
      </c>
      <c r="K670" s="453">
        <v>1</v>
      </c>
      <c r="L670" s="459">
        <v>0</v>
      </c>
      <c r="M670" s="185">
        <f>+K670</f>
        <v>1</v>
      </c>
      <c r="N670" s="185" t="s">
        <v>1226</v>
      </c>
      <c r="O670" s="453">
        <v>2</v>
      </c>
      <c r="P670" s="459">
        <v>0</v>
      </c>
      <c r="Q670" s="185">
        <f>+O670</f>
        <v>2</v>
      </c>
      <c r="R670" s="426" t="s">
        <v>1226</v>
      </c>
      <c r="S670" s="278">
        <v>1</v>
      </c>
      <c r="T670" s="279">
        <v>0</v>
      </c>
      <c r="U670" s="52">
        <v>0</v>
      </c>
      <c r="V670" s="161">
        <v>0</v>
      </c>
      <c r="W670" s="39">
        <v>0</v>
      </c>
      <c r="X670" s="161">
        <v>0</v>
      </c>
      <c r="Y670" s="432">
        <f>+W670</f>
        <v>0</v>
      </c>
      <c r="Z670" s="423" t="s">
        <v>1226</v>
      </c>
      <c r="AA670" s="39">
        <v>0</v>
      </c>
      <c r="AB670" s="130">
        <v>0</v>
      </c>
      <c r="AC670" s="700">
        <f>+AA670</f>
        <v>0</v>
      </c>
      <c r="AD670" s="426" t="s">
        <v>1226</v>
      </c>
      <c r="AE670" s="280">
        <v>0</v>
      </c>
      <c r="AF670" s="311">
        <v>0</v>
      </c>
      <c r="AG670" s="700">
        <f>+AE670</f>
        <v>0</v>
      </c>
      <c r="AH670" s="426" t="s">
        <v>1226</v>
      </c>
      <c r="AI670" s="780">
        <v>0</v>
      </c>
      <c r="AJ670" s="311">
        <v>0</v>
      </c>
      <c r="AK670" s="342"/>
      <c r="AL670" s="701">
        <f>+AI670</f>
        <v>0</v>
      </c>
      <c r="AM670" s="690" t="s">
        <v>1226</v>
      </c>
      <c r="AN670" s="266">
        <v>0</v>
      </c>
      <c r="AO670" s="267">
        <v>1</v>
      </c>
      <c r="AP670" s="688">
        <f t="shared" ref="AP670:AP684" si="326">+AN670</f>
        <v>0</v>
      </c>
      <c r="AQ670" s="167" t="s">
        <v>1226</v>
      </c>
      <c r="AR670" s="953">
        <v>0</v>
      </c>
      <c r="AS670" s="689">
        <v>0</v>
      </c>
      <c r="AT670" s="359">
        <f>+AR670</f>
        <v>0</v>
      </c>
      <c r="AU670" s="254" t="s">
        <v>1226</v>
      </c>
      <c r="AV670" s="325">
        <v>0</v>
      </c>
      <c r="AW670" s="326">
        <v>0</v>
      </c>
      <c r="AX670" s="392">
        <f t="shared" si="319"/>
        <v>0</v>
      </c>
      <c r="AY670" s="166" t="s">
        <v>1226</v>
      </c>
      <c r="AZ670" s="392">
        <f t="shared" si="320"/>
        <v>0</v>
      </c>
      <c r="BA670" s="166" t="s">
        <v>1226</v>
      </c>
      <c r="BB670" s="392">
        <f t="shared" si="321"/>
        <v>0</v>
      </c>
      <c r="BC670" s="166" t="s">
        <v>1226</v>
      </c>
      <c r="BD670" s="392">
        <f t="shared" si="322"/>
        <v>0</v>
      </c>
      <c r="BE670" s="166" t="s">
        <v>1226</v>
      </c>
      <c r="BF670" s="392">
        <f t="shared" si="323"/>
        <v>0</v>
      </c>
      <c r="BG670" s="166" t="s">
        <v>1226</v>
      </c>
      <c r="BH670" s="392">
        <v>0</v>
      </c>
      <c r="BI670" s="166" t="s">
        <v>1226</v>
      </c>
      <c r="BJ670" s="325">
        <v>1</v>
      </c>
      <c r="BK670" s="326">
        <v>0</v>
      </c>
      <c r="BL670" s="392">
        <f t="shared" si="324"/>
        <v>0</v>
      </c>
      <c r="BM670" s="166" t="s">
        <v>1226</v>
      </c>
      <c r="BN670" s="325">
        <v>0</v>
      </c>
      <c r="BO670" s="326">
        <v>0</v>
      </c>
      <c r="BP670" s="325"/>
      <c r="BQ670" s="326"/>
      <c r="BR670" s="325"/>
      <c r="BS670" s="325"/>
      <c r="BT670" s="344"/>
      <c r="BU670" s="314"/>
      <c r="BV670" s="315"/>
      <c r="BW670" s="314"/>
      <c r="BX670" s="314"/>
      <c r="BY670" s="314"/>
      <c r="BZ670" s="315"/>
      <c r="CA670" s="314"/>
      <c r="CB670" s="315"/>
      <c r="CC670" s="314"/>
      <c r="CD670" s="315"/>
      <c r="CE670" s="314"/>
      <c r="CF670" s="315"/>
      <c r="CG670" s="314"/>
      <c r="CH670" s="315"/>
      <c r="CI670" s="233" t="s">
        <v>509</v>
      </c>
    </row>
    <row r="671" spans="1:91" ht="16.5">
      <c r="A671" t="s">
        <v>2544</v>
      </c>
      <c r="B671" s="213">
        <v>10213</v>
      </c>
      <c r="D671" s="213" t="s">
        <v>872</v>
      </c>
      <c r="E671" s="213" t="s">
        <v>819</v>
      </c>
      <c r="G671" s="213" t="s">
        <v>872</v>
      </c>
      <c r="H671" s="390" t="s">
        <v>1974</v>
      </c>
      <c r="I671" s="185">
        <f t="shared" si="325"/>
        <v>10</v>
      </c>
      <c r="J671" s="185" t="s">
        <v>1226</v>
      </c>
      <c r="K671" s="453">
        <v>10</v>
      </c>
      <c r="L671" s="459">
        <v>0</v>
      </c>
      <c r="M671" s="185">
        <f>+K671</f>
        <v>10</v>
      </c>
      <c r="N671" s="185" t="s">
        <v>1226</v>
      </c>
      <c r="O671" s="453">
        <v>9</v>
      </c>
      <c r="P671" s="459">
        <v>0</v>
      </c>
      <c r="Q671" s="185">
        <f>+S671</f>
        <v>14</v>
      </c>
      <c r="R671" s="426" t="s">
        <v>1226</v>
      </c>
      <c r="S671" s="278">
        <v>14</v>
      </c>
      <c r="T671" s="279">
        <v>0</v>
      </c>
      <c r="U671" s="278">
        <v>9</v>
      </c>
      <c r="V671" s="279">
        <v>0</v>
      </c>
      <c r="W671" s="181">
        <f>+U671</f>
        <v>9</v>
      </c>
      <c r="X671" s="426" t="s">
        <v>1226</v>
      </c>
      <c r="Y671" s="185">
        <f>+W671</f>
        <v>9</v>
      </c>
      <c r="Z671" s="426" t="s">
        <v>1226</v>
      </c>
      <c r="AA671" s="278">
        <v>8</v>
      </c>
      <c r="AB671" s="311">
        <v>0</v>
      </c>
      <c r="AC671" s="185">
        <f>+AE671</f>
        <v>9</v>
      </c>
      <c r="AD671" s="426" t="s">
        <v>1226</v>
      </c>
      <c r="AE671" s="780">
        <v>9</v>
      </c>
      <c r="AF671" s="311">
        <v>0</v>
      </c>
      <c r="AG671" s="693">
        <f>+AE671</f>
        <v>9</v>
      </c>
      <c r="AH671" s="690" t="s">
        <v>1226</v>
      </c>
      <c r="AI671" s="701">
        <f>+AG671</f>
        <v>9</v>
      </c>
      <c r="AJ671" s="433" t="s">
        <v>1226</v>
      </c>
      <c r="AK671" s="342"/>
      <c r="AL671" s="701">
        <f t="shared" ref="AL671:AL676" si="327">+AN671</f>
        <v>7</v>
      </c>
      <c r="AM671" s="690" t="s">
        <v>1226</v>
      </c>
      <c r="AN671" s="222">
        <v>7</v>
      </c>
      <c r="AO671" s="224">
        <v>0</v>
      </c>
      <c r="AP671" s="693">
        <f t="shared" si="326"/>
        <v>7</v>
      </c>
      <c r="AQ671" s="690" t="s">
        <v>1226</v>
      </c>
      <c r="AR671" s="701">
        <f>+AP671</f>
        <v>7</v>
      </c>
      <c r="AS671" s="690" t="s">
        <v>1226</v>
      </c>
      <c r="AT671" s="325">
        <v>5</v>
      </c>
      <c r="AU671" s="326"/>
      <c r="AV671" s="325">
        <v>7</v>
      </c>
      <c r="AW671" s="326">
        <v>0</v>
      </c>
      <c r="AX671" s="392">
        <f t="shared" si="319"/>
        <v>6</v>
      </c>
      <c r="AY671" s="166" t="s">
        <v>1226</v>
      </c>
      <c r="AZ671" s="392">
        <f t="shared" si="320"/>
        <v>6</v>
      </c>
      <c r="BA671" s="166" t="s">
        <v>1226</v>
      </c>
      <c r="BB671" s="392">
        <f t="shared" si="321"/>
        <v>6</v>
      </c>
      <c r="BC671" s="166" t="s">
        <v>1226</v>
      </c>
      <c r="BD671" s="392">
        <f t="shared" si="322"/>
        <v>6</v>
      </c>
      <c r="BE671" s="166" t="s">
        <v>1226</v>
      </c>
      <c r="BF671" s="392">
        <f t="shared" si="323"/>
        <v>6</v>
      </c>
      <c r="BG671" s="166" t="s">
        <v>1226</v>
      </c>
      <c r="BH671" s="392">
        <f t="shared" ref="BH671:BH680" si="328">+BJ671</f>
        <v>6</v>
      </c>
      <c r="BI671" s="166" t="s">
        <v>1226</v>
      </c>
      <c r="BJ671" s="325">
        <v>6</v>
      </c>
      <c r="BK671" s="326">
        <v>0</v>
      </c>
      <c r="BL671" s="392">
        <f t="shared" si="324"/>
        <v>4</v>
      </c>
      <c r="BM671" s="166" t="s">
        <v>1226</v>
      </c>
      <c r="BN671" s="325">
        <v>4</v>
      </c>
      <c r="BO671" s="326">
        <v>0</v>
      </c>
      <c r="BP671" s="325"/>
      <c r="BQ671" s="326"/>
      <c r="BR671" s="325"/>
      <c r="BS671" s="325"/>
      <c r="BT671" s="344"/>
      <c r="BU671" s="314"/>
      <c r="BV671" s="315"/>
      <c r="BW671" s="314"/>
      <c r="BX671" s="314"/>
      <c r="BY671" s="314"/>
      <c r="BZ671" s="315"/>
      <c r="CA671" s="314"/>
      <c r="CB671" s="315"/>
      <c r="CC671" s="314">
        <v>9</v>
      </c>
      <c r="CD671" s="315"/>
      <c r="CE671" s="314">
        <v>5</v>
      </c>
      <c r="CF671" s="315"/>
      <c r="CG671" s="314"/>
      <c r="CH671" s="315"/>
      <c r="CI671" s="247" t="s">
        <v>148</v>
      </c>
      <c r="CJ671" s="234" t="s">
        <v>508</v>
      </c>
      <c r="CM671" s="237">
        <f t="shared" ref="CM671:CM686" si="329">MAX(I671:AJ671)</f>
        <v>14</v>
      </c>
    </row>
    <row r="672" spans="1:91" ht="16.5">
      <c r="A672" t="s">
        <v>2544</v>
      </c>
      <c r="B672" s="213">
        <v>0</v>
      </c>
      <c r="D672" s="213" t="s">
        <v>872</v>
      </c>
      <c r="E672" s="213" t="s">
        <v>819</v>
      </c>
      <c r="G672" s="213" t="s">
        <v>872</v>
      </c>
      <c r="H672" s="390" t="s">
        <v>1975</v>
      </c>
      <c r="I672" s="185">
        <f t="shared" si="325"/>
        <v>0</v>
      </c>
      <c r="J672" s="185" t="s">
        <v>1226</v>
      </c>
      <c r="K672" s="453">
        <v>0</v>
      </c>
      <c r="L672" s="459">
        <v>0</v>
      </c>
      <c r="M672" s="185">
        <f t="shared" ref="M672:M679" si="330">+O672</f>
        <v>0</v>
      </c>
      <c r="N672" s="185" t="s">
        <v>1226</v>
      </c>
      <c r="O672" s="453">
        <v>0</v>
      </c>
      <c r="P672" s="459">
        <v>0</v>
      </c>
      <c r="Q672" s="185">
        <f t="shared" ref="Q672:Q679" si="331">+O672</f>
        <v>0</v>
      </c>
      <c r="R672" s="426" t="s">
        <v>1226</v>
      </c>
      <c r="S672" s="278">
        <v>0</v>
      </c>
      <c r="T672" s="279">
        <v>0</v>
      </c>
      <c r="U672" s="274">
        <v>0</v>
      </c>
      <c r="V672" s="279">
        <v>0</v>
      </c>
      <c r="W672" s="274">
        <v>0</v>
      </c>
      <c r="X672" s="279">
        <v>0</v>
      </c>
      <c r="Y672" s="252">
        <f>+AA672</f>
        <v>0</v>
      </c>
      <c r="Z672" s="423" t="s">
        <v>1226</v>
      </c>
      <c r="AA672" s="274">
        <v>0</v>
      </c>
      <c r="AB672" s="311">
        <v>0</v>
      </c>
      <c r="AC672" s="252">
        <f t="shared" ref="AC672:AC680" si="332">+AA672</f>
        <v>0</v>
      </c>
      <c r="AD672" s="423" t="s">
        <v>1226</v>
      </c>
      <c r="AE672" s="280">
        <v>3</v>
      </c>
      <c r="AF672" s="311">
        <v>26</v>
      </c>
      <c r="AG672" s="185">
        <f>+AE672</f>
        <v>3</v>
      </c>
      <c r="AH672" s="426">
        <f>+AF672</f>
        <v>26</v>
      </c>
      <c r="AI672" s="280">
        <v>1</v>
      </c>
      <c r="AJ672" s="311">
        <v>0</v>
      </c>
      <c r="AK672" s="342"/>
      <c r="AL672" s="701">
        <f t="shared" si="327"/>
        <v>1</v>
      </c>
      <c r="AM672" s="690" t="s">
        <v>1226</v>
      </c>
      <c r="AN672" s="222">
        <v>1</v>
      </c>
      <c r="AO672" s="224">
        <v>0</v>
      </c>
      <c r="AP672" s="693">
        <f t="shared" si="326"/>
        <v>1</v>
      </c>
      <c r="AQ672" s="690" t="s">
        <v>1226</v>
      </c>
      <c r="AR672" s="693">
        <f>+AT672</f>
        <v>1</v>
      </c>
      <c r="AS672" s="690" t="s">
        <v>1226</v>
      </c>
      <c r="AT672" s="919">
        <v>1</v>
      </c>
      <c r="AU672" s="326">
        <v>0</v>
      </c>
      <c r="AV672" s="325">
        <v>0</v>
      </c>
      <c r="AW672" s="326">
        <v>0</v>
      </c>
      <c r="AX672" s="392">
        <f t="shared" si="319"/>
        <v>0</v>
      </c>
      <c r="AY672" s="166" t="s">
        <v>1226</v>
      </c>
      <c r="AZ672" s="392">
        <f t="shared" si="320"/>
        <v>0</v>
      </c>
      <c r="BA672" s="166" t="s">
        <v>1226</v>
      </c>
      <c r="BB672" s="392">
        <f t="shared" si="321"/>
        <v>0</v>
      </c>
      <c r="BC672" s="166" t="s">
        <v>1226</v>
      </c>
      <c r="BD672" s="392">
        <f t="shared" si="322"/>
        <v>0</v>
      </c>
      <c r="BE672" s="166" t="s">
        <v>1226</v>
      </c>
      <c r="BF672" s="392">
        <f t="shared" si="323"/>
        <v>0</v>
      </c>
      <c r="BG672" s="166" t="s">
        <v>1226</v>
      </c>
      <c r="BH672" s="392">
        <f t="shared" si="328"/>
        <v>0</v>
      </c>
      <c r="BI672" s="166" t="s">
        <v>1226</v>
      </c>
      <c r="BJ672" s="325">
        <v>0</v>
      </c>
      <c r="BK672" s="326">
        <v>0</v>
      </c>
      <c r="BL672" s="392">
        <f t="shared" si="324"/>
        <v>0</v>
      </c>
      <c r="BM672" s="166" t="s">
        <v>1226</v>
      </c>
      <c r="BN672" s="325">
        <v>0</v>
      </c>
      <c r="BO672" s="326">
        <v>0</v>
      </c>
      <c r="BP672" s="325"/>
      <c r="BQ672" s="326"/>
      <c r="BR672" s="325"/>
      <c r="BS672" s="325"/>
      <c r="BT672" s="344"/>
      <c r="BU672" s="314"/>
      <c r="BV672" s="315"/>
      <c r="BW672" s="314"/>
      <c r="BX672" s="314"/>
      <c r="BY672" s="314"/>
      <c r="BZ672" s="315"/>
      <c r="CA672" s="314"/>
      <c r="CB672" s="315"/>
      <c r="CC672" s="314"/>
      <c r="CD672" s="315"/>
      <c r="CE672" s="314"/>
      <c r="CF672" s="315"/>
      <c r="CG672" s="314"/>
      <c r="CH672" s="315"/>
      <c r="CI672" s="233"/>
      <c r="CM672" s="237">
        <f t="shared" si="329"/>
        <v>26</v>
      </c>
    </row>
    <row r="673" spans="1:91" ht="16.5">
      <c r="A673" t="s">
        <v>2544</v>
      </c>
      <c r="B673" s="213">
        <v>0</v>
      </c>
      <c r="D673" s="213" t="s">
        <v>872</v>
      </c>
      <c r="E673" s="213" t="s">
        <v>819</v>
      </c>
      <c r="G673" s="213" t="s">
        <v>872</v>
      </c>
      <c r="H673" s="390" t="s">
        <v>1976</v>
      </c>
      <c r="I673" s="185">
        <f t="shared" si="325"/>
        <v>0</v>
      </c>
      <c r="J673" s="185" t="s">
        <v>1226</v>
      </c>
      <c r="K673" s="453">
        <v>0</v>
      </c>
      <c r="L673" s="459">
        <v>0</v>
      </c>
      <c r="M673" s="185">
        <f t="shared" si="330"/>
        <v>2</v>
      </c>
      <c r="N673" s="185">
        <f>+P673</f>
        <v>4</v>
      </c>
      <c r="O673" s="453">
        <v>2</v>
      </c>
      <c r="P673" s="459">
        <v>4</v>
      </c>
      <c r="Q673" s="185">
        <f t="shared" si="331"/>
        <v>2</v>
      </c>
      <c r="R673" s="426">
        <f>+P673</f>
        <v>4</v>
      </c>
      <c r="S673" s="278">
        <v>0</v>
      </c>
      <c r="T673" s="279">
        <v>0</v>
      </c>
      <c r="U673" s="274">
        <v>0</v>
      </c>
      <c r="V673" s="279">
        <v>0</v>
      </c>
      <c r="W673" s="274">
        <v>0</v>
      </c>
      <c r="X673" s="279">
        <v>0</v>
      </c>
      <c r="Y673" s="252">
        <f>+AA673</f>
        <v>0</v>
      </c>
      <c r="Z673" s="423" t="s">
        <v>1226</v>
      </c>
      <c r="AA673" s="274">
        <v>0</v>
      </c>
      <c r="AB673" s="311">
        <v>0</v>
      </c>
      <c r="AC673" s="252">
        <f t="shared" si="332"/>
        <v>0</v>
      </c>
      <c r="AD673" s="423" t="s">
        <v>1226</v>
      </c>
      <c r="AE673" s="280">
        <v>0</v>
      </c>
      <c r="AF673" s="311">
        <v>0</v>
      </c>
      <c r="AG673" s="693">
        <f>+AI673</f>
        <v>0</v>
      </c>
      <c r="AH673" s="690" t="s">
        <v>1226</v>
      </c>
      <c r="AI673" s="280">
        <v>0</v>
      </c>
      <c r="AJ673" s="311">
        <v>0</v>
      </c>
      <c r="AK673" s="342"/>
      <c r="AL673" s="701">
        <f t="shared" si="327"/>
        <v>0</v>
      </c>
      <c r="AM673" s="690" t="s">
        <v>1226</v>
      </c>
      <c r="AN673" s="919">
        <v>0</v>
      </c>
      <c r="AO673" s="326">
        <v>0</v>
      </c>
      <c r="AP673" s="701">
        <f t="shared" si="326"/>
        <v>0</v>
      </c>
      <c r="AQ673" s="690" t="s">
        <v>1226</v>
      </c>
      <c r="AR673" s="701">
        <f>+AT673</f>
        <v>0</v>
      </c>
      <c r="AS673" s="690" t="s">
        <v>1226</v>
      </c>
      <c r="AT673" s="325">
        <v>0</v>
      </c>
      <c r="AU673" s="326">
        <v>0</v>
      </c>
      <c r="AV673" s="325">
        <v>0</v>
      </c>
      <c r="AW673" s="326">
        <v>0</v>
      </c>
      <c r="AX673" s="392">
        <f t="shared" si="319"/>
        <v>0</v>
      </c>
      <c r="AY673" s="166" t="s">
        <v>1226</v>
      </c>
      <c r="AZ673" s="392">
        <f t="shared" si="320"/>
        <v>0</v>
      </c>
      <c r="BA673" s="166" t="s">
        <v>1226</v>
      </c>
      <c r="BB673" s="392">
        <f t="shared" si="321"/>
        <v>0</v>
      </c>
      <c r="BC673" s="166" t="s">
        <v>1226</v>
      </c>
      <c r="BD673" s="392">
        <f t="shared" si="322"/>
        <v>0</v>
      </c>
      <c r="BE673" s="166" t="s">
        <v>1226</v>
      </c>
      <c r="BF673" s="392">
        <f t="shared" si="323"/>
        <v>0</v>
      </c>
      <c r="BG673" s="166" t="s">
        <v>1226</v>
      </c>
      <c r="BH673" s="392">
        <f t="shared" si="328"/>
        <v>0</v>
      </c>
      <c r="BI673" s="166" t="s">
        <v>1226</v>
      </c>
      <c r="BJ673" s="325">
        <v>0</v>
      </c>
      <c r="BK673" s="326">
        <v>0</v>
      </c>
      <c r="BL673" s="392">
        <f t="shared" si="324"/>
        <v>0</v>
      </c>
      <c r="BM673" s="166" t="s">
        <v>1226</v>
      </c>
      <c r="BN673" s="325">
        <v>0</v>
      </c>
      <c r="BO673" s="326">
        <v>0</v>
      </c>
      <c r="BP673" s="325"/>
      <c r="BQ673" s="326"/>
      <c r="BR673" s="325"/>
      <c r="BS673" s="326"/>
      <c r="BT673" s="344"/>
      <c r="BU673" s="314"/>
      <c r="BV673" s="315"/>
      <c r="BW673" s="314"/>
      <c r="BX673" s="314"/>
      <c r="BY673" s="314"/>
      <c r="BZ673" s="315"/>
      <c r="CA673" s="314"/>
      <c r="CB673" s="315"/>
      <c r="CC673" s="314"/>
      <c r="CD673" s="315"/>
      <c r="CE673" s="314"/>
      <c r="CF673" s="315"/>
      <c r="CG673" s="314"/>
      <c r="CH673" s="315"/>
      <c r="CI673" s="233"/>
      <c r="CM673" s="237">
        <f t="shared" si="329"/>
        <v>4</v>
      </c>
    </row>
    <row r="674" spans="1:91" ht="16.5">
      <c r="A674" t="s">
        <v>2544</v>
      </c>
      <c r="B674" s="213">
        <v>0</v>
      </c>
      <c r="D674" s="213" t="s">
        <v>872</v>
      </c>
      <c r="E674" s="213" t="s">
        <v>819</v>
      </c>
      <c r="G674" s="213" t="s">
        <v>872</v>
      </c>
      <c r="H674" s="390" t="s">
        <v>1977</v>
      </c>
      <c r="I674" s="185">
        <f t="shared" si="325"/>
        <v>0</v>
      </c>
      <c r="J674" s="185" t="s">
        <v>1226</v>
      </c>
      <c r="K674" s="453">
        <v>0</v>
      </c>
      <c r="L674" s="459">
        <v>0</v>
      </c>
      <c r="M674" s="185">
        <f t="shared" si="330"/>
        <v>0</v>
      </c>
      <c r="N674" s="185" t="s">
        <v>1226</v>
      </c>
      <c r="O674" s="453">
        <v>0</v>
      </c>
      <c r="P674" s="459">
        <v>0</v>
      </c>
      <c r="Q674" s="185">
        <f t="shared" si="331"/>
        <v>0</v>
      </c>
      <c r="R674" s="426" t="s">
        <v>1226</v>
      </c>
      <c r="S674" s="278">
        <v>0</v>
      </c>
      <c r="T674" s="279">
        <v>0</v>
      </c>
      <c r="U674" s="274">
        <v>0</v>
      </c>
      <c r="V674" s="279">
        <v>0</v>
      </c>
      <c r="W674" s="278">
        <v>1</v>
      </c>
      <c r="X674" s="311">
        <v>1</v>
      </c>
      <c r="Y674" s="381">
        <f>+AA674</f>
        <v>0</v>
      </c>
      <c r="Z674" s="423" t="s">
        <v>1226</v>
      </c>
      <c r="AA674" s="274">
        <v>0</v>
      </c>
      <c r="AB674" s="311">
        <v>0</v>
      </c>
      <c r="AC674" s="181">
        <f t="shared" si="332"/>
        <v>0</v>
      </c>
      <c r="AD674" s="426" t="s">
        <v>1226</v>
      </c>
      <c r="AE674" s="280">
        <v>0</v>
      </c>
      <c r="AF674" s="311">
        <v>0</v>
      </c>
      <c r="AG674" s="701">
        <f>+AI674</f>
        <v>0</v>
      </c>
      <c r="AH674" s="690" t="s">
        <v>1226</v>
      </c>
      <c r="AI674" s="780">
        <v>0</v>
      </c>
      <c r="AJ674" s="311">
        <v>0</v>
      </c>
      <c r="AK674" s="342"/>
      <c r="AL674" s="701">
        <f t="shared" si="327"/>
        <v>0</v>
      </c>
      <c r="AM674" s="690" t="s">
        <v>1226</v>
      </c>
      <c r="AN674" s="919">
        <v>0</v>
      </c>
      <c r="AO674" s="326">
        <v>0</v>
      </c>
      <c r="AP674" s="693">
        <f t="shared" si="326"/>
        <v>0</v>
      </c>
      <c r="AQ674" s="690" t="s">
        <v>1226</v>
      </c>
      <c r="AR674" s="701">
        <f>+AT674</f>
        <v>0</v>
      </c>
      <c r="AS674" s="690" t="s">
        <v>1226</v>
      </c>
      <c r="AT674" s="325">
        <v>0</v>
      </c>
      <c r="AU674" s="326">
        <v>0</v>
      </c>
      <c r="AV674" s="325">
        <v>0</v>
      </c>
      <c r="AW674" s="326">
        <v>0</v>
      </c>
      <c r="AX674" s="392">
        <f t="shared" si="319"/>
        <v>0</v>
      </c>
      <c r="AY674" s="166" t="s">
        <v>1226</v>
      </c>
      <c r="AZ674" s="392">
        <f t="shared" si="320"/>
        <v>0</v>
      </c>
      <c r="BA674" s="166" t="s">
        <v>1226</v>
      </c>
      <c r="BB674" s="392">
        <f t="shared" si="321"/>
        <v>0</v>
      </c>
      <c r="BC674" s="166" t="s">
        <v>1226</v>
      </c>
      <c r="BD674" s="392">
        <f t="shared" si="322"/>
        <v>0</v>
      </c>
      <c r="BE674" s="166" t="s">
        <v>1226</v>
      </c>
      <c r="BF674" s="392">
        <f t="shared" si="323"/>
        <v>0</v>
      </c>
      <c r="BG674" s="166" t="s">
        <v>1226</v>
      </c>
      <c r="BH674" s="392">
        <f t="shared" si="328"/>
        <v>0</v>
      </c>
      <c r="BI674" s="166" t="s">
        <v>1226</v>
      </c>
      <c r="BJ674" s="325">
        <v>0</v>
      </c>
      <c r="BK674" s="326">
        <v>0</v>
      </c>
      <c r="BL674" s="392">
        <f t="shared" si="324"/>
        <v>0</v>
      </c>
      <c r="BM674" s="166" t="s">
        <v>1226</v>
      </c>
      <c r="BN674" s="325">
        <v>0</v>
      </c>
      <c r="BO674" s="326">
        <v>0</v>
      </c>
      <c r="BP674" s="325"/>
      <c r="BQ674" s="326"/>
      <c r="BR674" s="325"/>
      <c r="BS674" s="325"/>
      <c r="BT674" s="344"/>
      <c r="BU674" s="314"/>
      <c r="BV674" s="315"/>
      <c r="BW674" s="314"/>
      <c r="BX674" s="314"/>
      <c r="BY674" s="314"/>
      <c r="BZ674" s="315"/>
      <c r="CA674" s="314"/>
      <c r="CB674" s="315"/>
      <c r="CC674" s="314"/>
      <c r="CD674" s="315"/>
      <c r="CE674" s="314"/>
      <c r="CF674" s="315"/>
      <c r="CG674" s="314"/>
      <c r="CH674" s="315"/>
      <c r="CI674" s="233"/>
      <c r="CM674" s="237">
        <f t="shared" si="329"/>
        <v>1</v>
      </c>
    </row>
    <row r="675" spans="1:91" ht="16.5">
      <c r="A675" t="s">
        <v>2544</v>
      </c>
      <c r="B675" s="213">
        <v>10052</v>
      </c>
      <c r="D675" s="213" t="s">
        <v>872</v>
      </c>
      <c r="E675" s="213" t="s">
        <v>819</v>
      </c>
      <c r="G675" s="213" t="s">
        <v>872</v>
      </c>
      <c r="H675" s="390" t="s">
        <v>1978</v>
      </c>
      <c r="I675" s="185">
        <f t="shared" si="325"/>
        <v>70</v>
      </c>
      <c r="J675" s="185">
        <f>+L675</f>
        <v>9</v>
      </c>
      <c r="K675" s="453">
        <f>120-50</f>
        <v>70</v>
      </c>
      <c r="L675" s="459">
        <v>9</v>
      </c>
      <c r="M675" s="185">
        <f t="shared" si="330"/>
        <v>70</v>
      </c>
      <c r="N675" s="185">
        <f>+P675</f>
        <v>38</v>
      </c>
      <c r="O675" s="453">
        <f>120-50</f>
        <v>70</v>
      </c>
      <c r="P675" s="459">
        <v>38</v>
      </c>
      <c r="Q675" s="185">
        <f t="shared" si="331"/>
        <v>70</v>
      </c>
      <c r="R675" s="426">
        <f>+P675</f>
        <v>38</v>
      </c>
      <c r="S675" s="278">
        <f>110-50</f>
        <v>60</v>
      </c>
      <c r="T675" s="274">
        <v>33</v>
      </c>
      <c r="U675" s="278">
        <v>60</v>
      </c>
      <c r="V675" s="279">
        <v>24</v>
      </c>
      <c r="W675" s="181">
        <f>+U675</f>
        <v>60</v>
      </c>
      <c r="X675" s="426">
        <f>+Z675</f>
        <v>28</v>
      </c>
      <c r="Y675" s="181">
        <f>+AA675</f>
        <v>60</v>
      </c>
      <c r="Z675" s="426">
        <f>+AB675</f>
        <v>28</v>
      </c>
      <c r="AA675" s="274">
        <f>110-50</f>
        <v>60</v>
      </c>
      <c r="AB675" s="161">
        <v>28</v>
      </c>
      <c r="AC675" s="181">
        <f t="shared" si="332"/>
        <v>60</v>
      </c>
      <c r="AD675" s="426">
        <f>+AB675</f>
        <v>28</v>
      </c>
      <c r="AE675" s="274">
        <v>45</v>
      </c>
      <c r="AF675" s="161">
        <v>24</v>
      </c>
      <c r="AG675" s="701">
        <f>+AE675</f>
        <v>45</v>
      </c>
      <c r="AH675" s="690">
        <f>+AF675</f>
        <v>24</v>
      </c>
      <c r="AI675" s="693">
        <f>+AG675</f>
        <v>45</v>
      </c>
      <c r="AJ675" s="690">
        <f>+AH675</f>
        <v>24</v>
      </c>
      <c r="AK675" s="342"/>
      <c r="AL675" s="701">
        <f t="shared" si="327"/>
        <v>23</v>
      </c>
      <c r="AM675" s="690" t="s">
        <v>1226</v>
      </c>
      <c r="AN675" s="222">
        <v>23</v>
      </c>
      <c r="AO675" s="224">
        <v>0</v>
      </c>
      <c r="AP675" s="693">
        <f t="shared" si="326"/>
        <v>23</v>
      </c>
      <c r="AQ675" s="690" t="s">
        <v>1226</v>
      </c>
      <c r="AR675" s="701">
        <f t="shared" ref="AR675:AR680" si="333">+AP675</f>
        <v>23</v>
      </c>
      <c r="AS675" s="690" t="s">
        <v>1226</v>
      </c>
      <c r="AT675" s="325">
        <v>23</v>
      </c>
      <c r="AU675" s="326">
        <v>0</v>
      </c>
      <c r="AV675" s="325">
        <v>23</v>
      </c>
      <c r="AW675" s="326">
        <v>0</v>
      </c>
      <c r="AX675" s="392">
        <f t="shared" si="319"/>
        <v>23</v>
      </c>
      <c r="AY675" s="166" t="s">
        <v>1226</v>
      </c>
      <c r="AZ675" s="392">
        <f t="shared" si="320"/>
        <v>23</v>
      </c>
      <c r="BA675" s="166" t="s">
        <v>1226</v>
      </c>
      <c r="BB675" s="392">
        <f t="shared" si="321"/>
        <v>23</v>
      </c>
      <c r="BC675" s="166" t="s">
        <v>1226</v>
      </c>
      <c r="BD675" s="392">
        <f t="shared" si="322"/>
        <v>23</v>
      </c>
      <c r="BE675" s="166" t="s">
        <v>1226</v>
      </c>
      <c r="BF675" s="392">
        <f t="shared" si="323"/>
        <v>23</v>
      </c>
      <c r="BG675" s="166" t="s">
        <v>1226</v>
      </c>
      <c r="BH675" s="392">
        <f t="shared" si="328"/>
        <v>23</v>
      </c>
      <c r="BI675" s="166" t="s">
        <v>1226</v>
      </c>
      <c r="BJ675" s="325">
        <v>23</v>
      </c>
      <c r="BK675" s="326">
        <v>0</v>
      </c>
      <c r="BL675" s="392">
        <f t="shared" si="324"/>
        <v>23</v>
      </c>
      <c r="BM675" s="166" t="s">
        <v>1226</v>
      </c>
      <c r="BN675" s="325">
        <v>23</v>
      </c>
      <c r="BO675" s="326">
        <v>0</v>
      </c>
      <c r="BP675" s="325"/>
      <c r="BQ675" s="326"/>
      <c r="BR675" s="325"/>
      <c r="BS675" s="325"/>
      <c r="BT675" s="344"/>
      <c r="BU675" s="314"/>
      <c r="BV675" s="315"/>
      <c r="BW675" s="314"/>
      <c r="BX675" s="314"/>
      <c r="BY675" s="314"/>
      <c r="BZ675" s="315"/>
      <c r="CA675" s="314"/>
      <c r="CB675" s="315"/>
      <c r="CC675" s="314"/>
      <c r="CD675" s="315"/>
      <c r="CE675" s="314"/>
      <c r="CF675" s="315"/>
      <c r="CG675" s="314"/>
      <c r="CH675" s="315"/>
      <c r="CI675" s="247" t="s">
        <v>69</v>
      </c>
      <c r="CJ675" s="235" t="s">
        <v>508</v>
      </c>
      <c r="CK675" s="235"/>
      <c r="CM675" s="237">
        <f t="shared" si="329"/>
        <v>70</v>
      </c>
    </row>
    <row r="676" spans="1:91" ht="16.5">
      <c r="A676" t="s">
        <v>2544</v>
      </c>
      <c r="B676" s="61" t="s">
        <v>1592</v>
      </c>
      <c r="D676" s="213" t="s">
        <v>872</v>
      </c>
      <c r="E676" s="213" t="s">
        <v>819</v>
      </c>
      <c r="G676" s="213" t="s">
        <v>872</v>
      </c>
      <c r="H676" s="390" t="s">
        <v>1979</v>
      </c>
      <c r="I676" s="185">
        <f t="shared" si="325"/>
        <v>11</v>
      </c>
      <c r="J676" s="185" t="s">
        <v>1226</v>
      </c>
      <c r="K676" s="453">
        <v>11</v>
      </c>
      <c r="L676" s="459">
        <v>0</v>
      </c>
      <c r="M676" s="185">
        <f t="shared" si="330"/>
        <v>10</v>
      </c>
      <c r="N676" s="185" t="s">
        <v>1226</v>
      </c>
      <c r="O676" s="453">
        <v>10</v>
      </c>
      <c r="P676" s="459">
        <v>0</v>
      </c>
      <c r="Q676" s="185">
        <f t="shared" si="331"/>
        <v>10</v>
      </c>
      <c r="R676" s="426" t="s">
        <v>1226</v>
      </c>
      <c r="S676" s="278">
        <v>5</v>
      </c>
      <c r="T676" s="274">
        <v>0</v>
      </c>
      <c r="U676" s="278">
        <v>1</v>
      </c>
      <c r="V676" s="279">
        <v>0</v>
      </c>
      <c r="W676" s="181">
        <v>1</v>
      </c>
      <c r="X676" s="426" t="s">
        <v>1226</v>
      </c>
      <c r="Y676" s="181">
        <v>1</v>
      </c>
      <c r="Z676" s="426" t="s">
        <v>1226</v>
      </c>
      <c r="AA676" s="274">
        <v>1</v>
      </c>
      <c r="AB676" s="311">
        <v>0</v>
      </c>
      <c r="AC676" s="701">
        <f t="shared" si="332"/>
        <v>1</v>
      </c>
      <c r="AD676" s="690" t="s">
        <v>1226</v>
      </c>
      <c r="AE676" s="280">
        <v>1</v>
      </c>
      <c r="AF676" s="311">
        <v>0</v>
      </c>
      <c r="AG676" s="701">
        <f>+AE676</f>
        <v>1</v>
      </c>
      <c r="AH676" s="690" t="s">
        <v>1226</v>
      </c>
      <c r="AI676" s="693">
        <f>+AG676</f>
        <v>1</v>
      </c>
      <c r="AJ676" s="690" t="s">
        <v>1226</v>
      </c>
      <c r="AK676" s="342"/>
      <c r="AL676" s="701">
        <f t="shared" si="327"/>
        <v>1</v>
      </c>
      <c r="AM676" s="690" t="s">
        <v>1226</v>
      </c>
      <c r="AN676" s="223">
        <v>1</v>
      </c>
      <c r="AO676" s="224">
        <v>0</v>
      </c>
      <c r="AP676" s="693">
        <f t="shared" si="326"/>
        <v>1</v>
      </c>
      <c r="AQ676" s="690" t="s">
        <v>1226</v>
      </c>
      <c r="AR676" s="701">
        <f t="shared" si="333"/>
        <v>1</v>
      </c>
      <c r="AS676" s="690" t="s">
        <v>1226</v>
      </c>
      <c r="AT676" s="325">
        <v>2</v>
      </c>
      <c r="AU676" s="326">
        <v>0</v>
      </c>
      <c r="AV676" s="325">
        <v>1</v>
      </c>
      <c r="AW676" s="326">
        <v>0</v>
      </c>
      <c r="AX676" s="392">
        <f t="shared" si="319"/>
        <v>0</v>
      </c>
      <c r="AY676" s="166" t="s">
        <v>1226</v>
      </c>
      <c r="AZ676" s="392">
        <f t="shared" si="320"/>
        <v>0</v>
      </c>
      <c r="BA676" s="166" t="s">
        <v>1226</v>
      </c>
      <c r="BB676" s="392">
        <f t="shared" si="321"/>
        <v>0</v>
      </c>
      <c r="BC676" s="166" t="s">
        <v>1226</v>
      </c>
      <c r="BD676" s="392">
        <f t="shared" si="322"/>
        <v>0</v>
      </c>
      <c r="BE676" s="166" t="s">
        <v>1226</v>
      </c>
      <c r="BF676" s="392">
        <f t="shared" si="323"/>
        <v>0</v>
      </c>
      <c r="BG676" s="166" t="s">
        <v>1226</v>
      </c>
      <c r="BH676" s="392">
        <f t="shared" si="328"/>
        <v>0</v>
      </c>
      <c r="BI676" s="166" t="s">
        <v>1226</v>
      </c>
      <c r="BJ676" s="325">
        <v>0</v>
      </c>
      <c r="BK676" s="326">
        <v>0</v>
      </c>
      <c r="BL676" s="392">
        <f t="shared" si="324"/>
        <v>0</v>
      </c>
      <c r="BM676" s="166" t="s">
        <v>1226</v>
      </c>
      <c r="BN676" s="325">
        <v>0</v>
      </c>
      <c r="BO676" s="326">
        <v>0</v>
      </c>
      <c r="BP676" s="325"/>
      <c r="BQ676" s="326"/>
      <c r="BR676" s="325"/>
      <c r="BS676" s="325"/>
      <c r="BT676" s="344"/>
      <c r="BU676" s="314"/>
      <c r="BV676" s="315"/>
      <c r="BW676" s="314"/>
      <c r="BX676" s="314"/>
      <c r="BY676" s="314"/>
      <c r="BZ676" s="315"/>
      <c r="CA676" s="314"/>
      <c r="CB676" s="315"/>
      <c r="CC676" s="314">
        <v>9</v>
      </c>
      <c r="CD676" s="315"/>
      <c r="CE676" s="314"/>
      <c r="CF676" s="315"/>
      <c r="CG676" s="314"/>
      <c r="CH676" s="315"/>
      <c r="CI676" s="247" t="s">
        <v>150</v>
      </c>
      <c r="CM676" s="237">
        <f t="shared" si="329"/>
        <v>11</v>
      </c>
    </row>
    <row r="677" spans="1:91" ht="16.5">
      <c r="A677" t="s">
        <v>2544</v>
      </c>
      <c r="B677" s="213">
        <v>10217</v>
      </c>
      <c r="D677" s="213" t="s">
        <v>872</v>
      </c>
      <c r="E677" s="213" t="s">
        <v>819</v>
      </c>
      <c r="G677" s="213" t="s">
        <v>872</v>
      </c>
      <c r="H677" s="390" t="s">
        <v>1980</v>
      </c>
      <c r="I677" s="185">
        <f t="shared" si="325"/>
        <v>3</v>
      </c>
      <c r="J677" s="185" t="s">
        <v>1226</v>
      </c>
      <c r="K677" s="453">
        <v>3</v>
      </c>
      <c r="L677" s="459">
        <v>0</v>
      </c>
      <c r="M677" s="185">
        <f t="shared" si="330"/>
        <v>6</v>
      </c>
      <c r="N677" s="185" t="s">
        <v>1226</v>
      </c>
      <c r="O677" s="453">
        <v>6</v>
      </c>
      <c r="P677" s="459">
        <v>0</v>
      </c>
      <c r="Q677" s="185">
        <f t="shared" si="331"/>
        <v>6</v>
      </c>
      <c r="R677" s="426" t="s">
        <v>1226</v>
      </c>
      <c r="S677" s="278">
        <v>5</v>
      </c>
      <c r="T677" s="274">
        <v>0</v>
      </c>
      <c r="U677" s="278">
        <v>4</v>
      </c>
      <c r="V677" s="279">
        <v>0</v>
      </c>
      <c r="W677" s="181">
        <f>+U677</f>
        <v>4</v>
      </c>
      <c r="X677" s="426" t="s">
        <v>1226</v>
      </c>
      <c r="Y677" s="181">
        <f>+W677</f>
        <v>4</v>
      </c>
      <c r="Z677" s="426" t="s">
        <v>1226</v>
      </c>
      <c r="AA677" s="274">
        <v>2</v>
      </c>
      <c r="AB677" s="311">
        <v>0</v>
      </c>
      <c r="AC677" s="701">
        <f t="shared" si="332"/>
        <v>2</v>
      </c>
      <c r="AD677" s="690" t="s">
        <v>1226</v>
      </c>
      <c r="AE677" s="280">
        <v>0</v>
      </c>
      <c r="AF677" s="311">
        <v>0</v>
      </c>
      <c r="AG677" s="701">
        <f>+AI677</f>
        <v>0</v>
      </c>
      <c r="AH677" s="690" t="s">
        <v>1226</v>
      </c>
      <c r="AI677" s="693">
        <f>+AK677</f>
        <v>0</v>
      </c>
      <c r="AJ677" s="690" t="s">
        <v>1226</v>
      </c>
      <c r="AK677" s="342"/>
      <c r="AL677" s="701">
        <v>0</v>
      </c>
      <c r="AM677" s="690" t="s">
        <v>1226</v>
      </c>
      <c r="AN677" s="223">
        <v>6</v>
      </c>
      <c r="AO677" s="224">
        <v>0</v>
      </c>
      <c r="AP677" s="693">
        <f t="shared" si="326"/>
        <v>6</v>
      </c>
      <c r="AQ677" s="690" t="s">
        <v>1226</v>
      </c>
      <c r="AR677" s="701">
        <f t="shared" si="333"/>
        <v>6</v>
      </c>
      <c r="AS677" s="690" t="s">
        <v>1226</v>
      </c>
      <c r="AT677" s="325">
        <v>2</v>
      </c>
      <c r="AU677" s="326">
        <v>0</v>
      </c>
      <c r="AV677" s="325">
        <v>1</v>
      </c>
      <c r="AW677" s="326">
        <v>0</v>
      </c>
      <c r="AX677" s="392">
        <f t="shared" si="319"/>
        <v>1</v>
      </c>
      <c r="AY677" s="166" t="s">
        <v>1226</v>
      </c>
      <c r="AZ677" s="392">
        <f t="shared" si="320"/>
        <v>1</v>
      </c>
      <c r="BA677" s="166" t="s">
        <v>1226</v>
      </c>
      <c r="BB677" s="392">
        <f t="shared" si="321"/>
        <v>1</v>
      </c>
      <c r="BC677" s="166" t="s">
        <v>1226</v>
      </c>
      <c r="BD677" s="392">
        <f t="shared" si="322"/>
        <v>1</v>
      </c>
      <c r="BE677" s="166" t="s">
        <v>1226</v>
      </c>
      <c r="BF677" s="392">
        <f t="shared" si="323"/>
        <v>1</v>
      </c>
      <c r="BG677" s="166" t="s">
        <v>1226</v>
      </c>
      <c r="BH677" s="392">
        <f t="shared" si="328"/>
        <v>1</v>
      </c>
      <c r="BI677" s="166" t="s">
        <v>1226</v>
      </c>
      <c r="BJ677" s="325">
        <v>1</v>
      </c>
      <c r="BK677" s="326">
        <v>0</v>
      </c>
      <c r="BL677" s="392">
        <f t="shared" si="324"/>
        <v>1</v>
      </c>
      <c r="BM677" s="166" t="s">
        <v>1226</v>
      </c>
      <c r="BN677" s="325">
        <v>1</v>
      </c>
      <c r="BO677" s="326">
        <v>0</v>
      </c>
      <c r="BP677" s="325"/>
      <c r="BQ677" s="326"/>
      <c r="BR677" s="325"/>
      <c r="BS677" s="325"/>
      <c r="BT677" s="344"/>
      <c r="BU677" s="314"/>
      <c r="BV677" s="315"/>
      <c r="BW677" s="314"/>
      <c r="BX677" s="314"/>
      <c r="BY677" s="314"/>
      <c r="BZ677" s="315"/>
      <c r="CA677" s="314"/>
      <c r="CB677" s="315"/>
      <c r="CC677" s="314"/>
      <c r="CD677" s="315"/>
      <c r="CE677" s="314"/>
      <c r="CF677" s="315"/>
      <c r="CG677" s="314"/>
      <c r="CH677" s="315"/>
      <c r="CI677" s="233" t="s">
        <v>917</v>
      </c>
      <c r="CM677" s="237">
        <f t="shared" si="329"/>
        <v>6</v>
      </c>
    </row>
    <row r="678" spans="1:91" ht="16.5">
      <c r="A678" t="s">
        <v>2544</v>
      </c>
      <c r="B678" s="213">
        <v>10214</v>
      </c>
      <c r="D678" s="213" t="s">
        <v>872</v>
      </c>
      <c r="E678" s="213" t="s">
        <v>819</v>
      </c>
      <c r="G678" s="213" t="s">
        <v>872</v>
      </c>
      <c r="H678" s="390" t="s">
        <v>1981</v>
      </c>
      <c r="I678" s="185">
        <f t="shared" si="325"/>
        <v>0</v>
      </c>
      <c r="J678" s="185" t="s">
        <v>1226</v>
      </c>
      <c r="K678" s="453">
        <v>0</v>
      </c>
      <c r="L678" s="459">
        <v>0</v>
      </c>
      <c r="M678" s="185">
        <f t="shared" si="330"/>
        <v>0</v>
      </c>
      <c r="N678" s="185" t="s">
        <v>1226</v>
      </c>
      <c r="O678" s="453">
        <v>0</v>
      </c>
      <c r="P678" s="459">
        <v>0</v>
      </c>
      <c r="Q678" s="185">
        <f t="shared" si="331"/>
        <v>0</v>
      </c>
      <c r="R678" s="426" t="s">
        <v>1226</v>
      </c>
      <c r="S678" s="278">
        <v>1</v>
      </c>
      <c r="T678" s="279">
        <v>0</v>
      </c>
      <c r="U678" s="274">
        <v>2</v>
      </c>
      <c r="V678" s="279">
        <v>0</v>
      </c>
      <c r="W678" s="181">
        <f>+Y678</f>
        <v>0</v>
      </c>
      <c r="X678" s="426" t="s">
        <v>1226</v>
      </c>
      <c r="Y678" s="181">
        <f>+AA678</f>
        <v>0</v>
      </c>
      <c r="Z678" s="426" t="s">
        <v>1226</v>
      </c>
      <c r="AA678" s="274">
        <v>0</v>
      </c>
      <c r="AB678" s="311">
        <v>0</v>
      </c>
      <c r="AC678" s="701">
        <f t="shared" si="332"/>
        <v>0</v>
      </c>
      <c r="AD678" s="690" t="s">
        <v>1226</v>
      </c>
      <c r="AE678" s="280">
        <v>0</v>
      </c>
      <c r="AF678" s="311">
        <v>0</v>
      </c>
      <c r="AG678" s="693">
        <f>+AI678</f>
        <v>0</v>
      </c>
      <c r="AH678" s="690" t="s">
        <v>1226</v>
      </c>
      <c r="AI678" s="693">
        <f>+AK678</f>
        <v>0</v>
      </c>
      <c r="AJ678" s="690" t="s">
        <v>1226</v>
      </c>
      <c r="AK678" s="342"/>
      <c r="AL678" s="701">
        <v>0</v>
      </c>
      <c r="AM678" s="690" t="s">
        <v>1226</v>
      </c>
      <c r="AN678" s="222">
        <v>4</v>
      </c>
      <c r="AO678" s="224">
        <v>0</v>
      </c>
      <c r="AP678" s="693">
        <f t="shared" si="326"/>
        <v>4</v>
      </c>
      <c r="AQ678" s="690" t="s">
        <v>1226</v>
      </c>
      <c r="AR678" s="701">
        <f t="shared" si="333"/>
        <v>4</v>
      </c>
      <c r="AS678" s="690" t="s">
        <v>1226</v>
      </c>
      <c r="AT678" s="325">
        <v>3</v>
      </c>
      <c r="AU678" s="326">
        <v>0</v>
      </c>
      <c r="AV678" s="325">
        <v>6</v>
      </c>
      <c r="AW678" s="326"/>
      <c r="AX678" s="392">
        <f t="shared" si="319"/>
        <v>6</v>
      </c>
      <c r="AY678" s="166" t="s">
        <v>1226</v>
      </c>
      <c r="AZ678" s="392">
        <f t="shared" si="320"/>
        <v>6</v>
      </c>
      <c r="BA678" s="166" t="s">
        <v>1226</v>
      </c>
      <c r="BB678" s="392">
        <f t="shared" si="321"/>
        <v>6</v>
      </c>
      <c r="BC678" s="166" t="s">
        <v>1226</v>
      </c>
      <c r="BD678" s="392">
        <f t="shared" si="322"/>
        <v>6</v>
      </c>
      <c r="BE678" s="166" t="s">
        <v>1226</v>
      </c>
      <c r="BF678" s="392">
        <f t="shared" si="323"/>
        <v>6</v>
      </c>
      <c r="BG678" s="166" t="s">
        <v>1226</v>
      </c>
      <c r="BH678" s="392">
        <f t="shared" si="328"/>
        <v>6</v>
      </c>
      <c r="BI678" s="166" t="s">
        <v>1226</v>
      </c>
      <c r="BJ678" s="325">
        <v>6</v>
      </c>
      <c r="BK678" s="326">
        <v>0</v>
      </c>
      <c r="BL678" s="392">
        <f t="shared" si="324"/>
        <v>4</v>
      </c>
      <c r="BM678" s="166" t="s">
        <v>1226</v>
      </c>
      <c r="BN678" s="325">
        <v>4</v>
      </c>
      <c r="BO678" s="326">
        <v>0</v>
      </c>
      <c r="BP678" s="325"/>
      <c r="BQ678" s="326"/>
      <c r="BR678" s="325"/>
      <c r="BS678" s="325"/>
      <c r="BT678" s="344"/>
      <c r="BU678" s="314"/>
      <c r="BV678" s="315"/>
      <c r="BW678" s="314"/>
      <c r="BX678" s="314"/>
      <c r="BY678" s="314"/>
      <c r="BZ678" s="315"/>
      <c r="CA678" s="314"/>
      <c r="CB678" s="315"/>
      <c r="CC678" s="314">
        <v>6</v>
      </c>
      <c r="CD678" s="315">
        <v>0</v>
      </c>
      <c r="CE678" s="314">
        <v>5</v>
      </c>
      <c r="CF678" s="315">
        <v>0</v>
      </c>
      <c r="CG678" s="314"/>
      <c r="CH678" s="315"/>
      <c r="CI678" s="247" t="s">
        <v>148</v>
      </c>
      <c r="CJ678" s="234" t="s">
        <v>510</v>
      </c>
      <c r="CM678" s="237">
        <f t="shared" si="329"/>
        <v>2</v>
      </c>
    </row>
    <row r="679" spans="1:91" ht="16.5">
      <c r="A679" t="s">
        <v>2544</v>
      </c>
      <c r="B679" s="213">
        <v>10215</v>
      </c>
      <c r="D679" s="213" t="s">
        <v>872</v>
      </c>
      <c r="E679" s="213" t="s">
        <v>819</v>
      </c>
      <c r="G679" s="213" t="s">
        <v>872</v>
      </c>
      <c r="H679" s="390" t="s">
        <v>1982</v>
      </c>
      <c r="I679" s="185">
        <f t="shared" si="325"/>
        <v>0</v>
      </c>
      <c r="J679" s="185" t="s">
        <v>1226</v>
      </c>
      <c r="K679" s="453">
        <v>0</v>
      </c>
      <c r="L679" s="459">
        <v>0</v>
      </c>
      <c r="M679" s="185">
        <f t="shared" si="330"/>
        <v>0</v>
      </c>
      <c r="N679" s="185" t="s">
        <v>1226</v>
      </c>
      <c r="O679" s="453">
        <v>0</v>
      </c>
      <c r="P679" s="459">
        <v>0</v>
      </c>
      <c r="Q679" s="185">
        <f t="shared" si="331"/>
        <v>0</v>
      </c>
      <c r="R679" s="426" t="s">
        <v>1226</v>
      </c>
      <c r="S679" s="278">
        <v>0</v>
      </c>
      <c r="T679" s="279">
        <v>0</v>
      </c>
      <c r="U679" s="274">
        <v>0</v>
      </c>
      <c r="V679" s="279">
        <v>0</v>
      </c>
      <c r="W679" s="181">
        <f>+Y679</f>
        <v>0</v>
      </c>
      <c r="X679" s="426" t="s">
        <v>1226</v>
      </c>
      <c r="Y679" s="181">
        <f>+AA679</f>
        <v>0</v>
      </c>
      <c r="Z679" s="426" t="s">
        <v>1226</v>
      </c>
      <c r="AA679" s="274">
        <v>0</v>
      </c>
      <c r="AB679" s="311">
        <v>0</v>
      </c>
      <c r="AC679" s="701">
        <f t="shared" si="332"/>
        <v>0</v>
      </c>
      <c r="AD679" s="690" t="s">
        <v>1226</v>
      </c>
      <c r="AE679" s="280">
        <v>0</v>
      </c>
      <c r="AF679" s="311">
        <v>0</v>
      </c>
      <c r="AG679" s="693">
        <f>+AI679</f>
        <v>0</v>
      </c>
      <c r="AH679" s="690" t="str">
        <f>+AJ679</f>
        <v>nd</v>
      </c>
      <c r="AI679" s="693">
        <f>+AK679</f>
        <v>0</v>
      </c>
      <c r="AJ679" s="690" t="s">
        <v>1226</v>
      </c>
      <c r="AK679" s="342"/>
      <c r="AL679" s="701">
        <v>0</v>
      </c>
      <c r="AM679" s="690" t="s">
        <v>1226</v>
      </c>
      <c r="AN679" s="222">
        <v>4</v>
      </c>
      <c r="AO679" s="224">
        <v>4</v>
      </c>
      <c r="AP679" s="693">
        <f t="shared" si="326"/>
        <v>4</v>
      </c>
      <c r="AQ679" s="690">
        <f>+AO679</f>
        <v>4</v>
      </c>
      <c r="AR679" s="701">
        <f t="shared" si="333"/>
        <v>4</v>
      </c>
      <c r="AS679" s="690">
        <f>+AQ679</f>
        <v>4</v>
      </c>
      <c r="AT679" s="353">
        <v>15</v>
      </c>
      <c r="AU679" s="326">
        <v>0</v>
      </c>
      <c r="AV679" s="325">
        <v>7</v>
      </c>
      <c r="AW679" s="326">
        <v>0</v>
      </c>
      <c r="AX679" s="392">
        <f t="shared" si="319"/>
        <v>7</v>
      </c>
      <c r="AY679" s="166" t="s">
        <v>1226</v>
      </c>
      <c r="AZ679" s="392">
        <f t="shared" si="320"/>
        <v>7</v>
      </c>
      <c r="BA679" s="166" t="s">
        <v>1226</v>
      </c>
      <c r="BB679" s="392">
        <f t="shared" si="321"/>
        <v>7</v>
      </c>
      <c r="BC679" s="166" t="s">
        <v>1226</v>
      </c>
      <c r="BD679" s="392">
        <f t="shared" si="322"/>
        <v>7</v>
      </c>
      <c r="BE679" s="166" t="s">
        <v>1226</v>
      </c>
      <c r="BF679" s="392">
        <f t="shared" si="323"/>
        <v>7</v>
      </c>
      <c r="BG679" s="166" t="s">
        <v>1226</v>
      </c>
      <c r="BH679" s="392">
        <f t="shared" si="328"/>
        <v>7</v>
      </c>
      <c r="BI679" s="166" t="s">
        <v>1226</v>
      </c>
      <c r="BJ679" s="325">
        <v>7</v>
      </c>
      <c r="BK679" s="326">
        <v>0</v>
      </c>
      <c r="BL679" s="392">
        <f t="shared" ref="BL679:BL687" si="334">+BJ679</f>
        <v>7</v>
      </c>
      <c r="BM679" s="166" t="s">
        <v>1226</v>
      </c>
      <c r="BN679" s="325">
        <v>7</v>
      </c>
      <c r="BO679" s="326">
        <v>0</v>
      </c>
      <c r="BP679" s="325"/>
      <c r="BQ679" s="326"/>
      <c r="BR679" s="325"/>
      <c r="BS679" s="325"/>
      <c r="BT679" s="344"/>
      <c r="BU679" s="314"/>
      <c r="BV679" s="315"/>
      <c r="BW679" s="314"/>
      <c r="BX679" s="314"/>
      <c r="BY679" s="314"/>
      <c r="BZ679" s="315"/>
      <c r="CA679" s="314"/>
      <c r="CB679" s="315"/>
      <c r="CC679" s="314">
        <v>15</v>
      </c>
      <c r="CD679" s="315"/>
      <c r="CE679" s="314">
        <v>8</v>
      </c>
      <c r="CF679" s="315">
        <v>0</v>
      </c>
      <c r="CG679" s="314"/>
      <c r="CH679" s="315"/>
      <c r="CI679" s="247" t="s">
        <v>148</v>
      </c>
      <c r="CJ679" s="234" t="s">
        <v>505</v>
      </c>
      <c r="CM679" s="237">
        <f t="shared" si="329"/>
        <v>0</v>
      </c>
    </row>
    <row r="680" spans="1:91" ht="16.5">
      <c r="A680" t="s">
        <v>2544</v>
      </c>
      <c r="B680" s="213">
        <v>10099</v>
      </c>
      <c r="D680" s="51" t="s">
        <v>872</v>
      </c>
      <c r="E680" s="213" t="s">
        <v>819</v>
      </c>
      <c r="G680" s="213" t="s">
        <v>872</v>
      </c>
      <c r="H680" s="390" t="s">
        <v>1983</v>
      </c>
      <c r="I680" s="185">
        <f t="shared" si="325"/>
        <v>11</v>
      </c>
      <c r="J680" s="185">
        <f>+L680</f>
        <v>3</v>
      </c>
      <c r="K680" s="453">
        <v>11</v>
      </c>
      <c r="L680" s="459">
        <v>3</v>
      </c>
      <c r="M680" s="185">
        <f>+K680</f>
        <v>11</v>
      </c>
      <c r="N680" s="185">
        <f>+L680</f>
        <v>3</v>
      </c>
      <c r="O680" s="453">
        <v>3</v>
      </c>
      <c r="P680" s="459">
        <v>6</v>
      </c>
      <c r="Q680" s="185">
        <f>+S680</f>
        <v>12</v>
      </c>
      <c r="R680" s="426">
        <f>+T680</f>
        <v>5</v>
      </c>
      <c r="S680" s="278">
        <v>12</v>
      </c>
      <c r="T680" s="279">
        <v>5</v>
      </c>
      <c r="U680" s="274">
        <v>12</v>
      </c>
      <c r="V680" s="279">
        <v>5</v>
      </c>
      <c r="W680" s="181">
        <f>+Y680</f>
        <v>15</v>
      </c>
      <c r="X680" s="426">
        <f>+Z680</f>
        <v>6</v>
      </c>
      <c r="Y680" s="181">
        <f>+AA680</f>
        <v>15</v>
      </c>
      <c r="Z680" s="426">
        <f>+AB680</f>
        <v>6</v>
      </c>
      <c r="AA680" s="274">
        <v>15</v>
      </c>
      <c r="AB680" s="311">
        <v>6</v>
      </c>
      <c r="AC680" s="181">
        <f t="shared" si="332"/>
        <v>15</v>
      </c>
      <c r="AD680" s="426">
        <f>+AF680</f>
        <v>6</v>
      </c>
      <c r="AE680" s="274">
        <v>14</v>
      </c>
      <c r="AF680" s="311">
        <v>6</v>
      </c>
      <c r="AG680" s="185">
        <f>+AE680</f>
        <v>14</v>
      </c>
      <c r="AH680" s="426">
        <f>+AJ680</f>
        <v>16</v>
      </c>
      <c r="AI680" s="185">
        <f>+AG680</f>
        <v>14</v>
      </c>
      <c r="AJ680" s="426">
        <f>+AL680</f>
        <v>16</v>
      </c>
      <c r="AK680" s="342"/>
      <c r="AL680" s="701">
        <f>+AN680</f>
        <v>16</v>
      </c>
      <c r="AM680" s="690">
        <f>+AO680</f>
        <v>5</v>
      </c>
      <c r="AN680" s="222">
        <v>16</v>
      </c>
      <c r="AO680" s="224">
        <v>5</v>
      </c>
      <c r="AP680" s="693">
        <f t="shared" si="326"/>
        <v>16</v>
      </c>
      <c r="AQ680" s="690">
        <f>+AO680</f>
        <v>5</v>
      </c>
      <c r="AR680" s="701">
        <f t="shared" si="333"/>
        <v>16</v>
      </c>
      <c r="AS680" s="690">
        <f>+AQ680</f>
        <v>5</v>
      </c>
      <c r="AT680" s="325">
        <v>12</v>
      </c>
      <c r="AU680" s="326">
        <v>0</v>
      </c>
      <c r="AV680" s="325">
        <v>10</v>
      </c>
      <c r="AW680" s="326">
        <v>0</v>
      </c>
      <c r="AX680" s="392">
        <f t="shared" si="319"/>
        <v>10</v>
      </c>
      <c r="AY680" s="166" t="s">
        <v>1226</v>
      </c>
      <c r="AZ680" s="392">
        <f t="shared" si="320"/>
        <v>10</v>
      </c>
      <c r="BA680" s="166" t="s">
        <v>1226</v>
      </c>
      <c r="BB680" s="392">
        <f t="shared" si="321"/>
        <v>10</v>
      </c>
      <c r="BC680" s="166" t="s">
        <v>1226</v>
      </c>
      <c r="BD680" s="392">
        <f t="shared" si="322"/>
        <v>10</v>
      </c>
      <c r="BE680" s="166" t="s">
        <v>1226</v>
      </c>
      <c r="BF680" s="392">
        <f t="shared" si="323"/>
        <v>10</v>
      </c>
      <c r="BG680" s="166" t="s">
        <v>1226</v>
      </c>
      <c r="BH680" s="392">
        <f t="shared" si="328"/>
        <v>10</v>
      </c>
      <c r="BI680" s="166" t="s">
        <v>1226</v>
      </c>
      <c r="BJ680" s="325">
        <v>10</v>
      </c>
      <c r="BK680" s="326">
        <v>0</v>
      </c>
      <c r="BL680" s="392">
        <f t="shared" si="334"/>
        <v>10</v>
      </c>
      <c r="BM680" s="166" t="s">
        <v>1226</v>
      </c>
      <c r="BN680" s="325">
        <v>6</v>
      </c>
      <c r="BO680" s="326"/>
      <c r="BP680" s="325"/>
      <c r="BQ680" s="326"/>
      <c r="BR680" s="325"/>
      <c r="BS680" s="325"/>
      <c r="BT680" s="344"/>
      <c r="BU680" s="314"/>
      <c r="BV680" s="315"/>
      <c r="BW680" s="314"/>
      <c r="BX680" s="314"/>
      <c r="BY680" s="314"/>
      <c r="BZ680" s="315"/>
      <c r="CA680" s="314"/>
      <c r="CB680" s="315"/>
      <c r="CC680" s="314">
        <v>10</v>
      </c>
      <c r="CD680" s="315"/>
      <c r="CE680" s="314">
        <v>4</v>
      </c>
      <c r="CF680" s="315"/>
      <c r="CG680" s="314"/>
      <c r="CH680" s="315"/>
      <c r="CI680" s="247" t="s">
        <v>271</v>
      </c>
      <c r="CJ680" s="235" t="s">
        <v>503</v>
      </c>
      <c r="CK680" s="235"/>
      <c r="CM680" s="237">
        <f t="shared" si="329"/>
        <v>16</v>
      </c>
    </row>
    <row r="681" spans="1:91" ht="16.5">
      <c r="A681" t="s">
        <v>2544</v>
      </c>
      <c r="B681" s="213">
        <v>10099</v>
      </c>
      <c r="D681" s="213" t="s">
        <v>872</v>
      </c>
      <c r="E681" s="213" t="s">
        <v>819</v>
      </c>
      <c r="G681" s="213" t="s">
        <v>872</v>
      </c>
      <c r="H681" s="390" t="s">
        <v>1984</v>
      </c>
      <c r="I681" s="185">
        <f t="shared" si="325"/>
        <v>19</v>
      </c>
      <c r="J681" s="185" t="s">
        <v>1226</v>
      </c>
      <c r="K681" s="453">
        <v>19</v>
      </c>
      <c r="L681" s="459">
        <v>0</v>
      </c>
      <c r="M681" s="185">
        <f>+O681</f>
        <v>19</v>
      </c>
      <c r="N681" s="185" t="s">
        <v>1226</v>
      </c>
      <c r="O681" s="453">
        <v>19</v>
      </c>
      <c r="P681" s="459">
        <v>0</v>
      </c>
      <c r="Q681" s="185">
        <f>+O681</f>
        <v>19</v>
      </c>
      <c r="R681" s="426" t="s">
        <v>1226</v>
      </c>
      <c r="S681" s="278">
        <v>14</v>
      </c>
      <c r="T681" s="279">
        <v>0</v>
      </c>
      <c r="U681" s="274">
        <v>9</v>
      </c>
      <c r="V681" s="279">
        <v>0</v>
      </c>
      <c r="W681" s="181">
        <f>+AC681</f>
        <v>0</v>
      </c>
      <c r="X681" s="426" t="s">
        <v>1226</v>
      </c>
      <c r="Y681" s="185">
        <f>+AE681</f>
        <v>0</v>
      </c>
      <c r="Z681" s="426" t="s">
        <v>1226</v>
      </c>
      <c r="AA681" s="274">
        <v>0</v>
      </c>
      <c r="AB681" s="311">
        <v>0</v>
      </c>
      <c r="AC681" s="181">
        <f>+AI681</f>
        <v>0</v>
      </c>
      <c r="AD681" s="426" t="s">
        <v>1226</v>
      </c>
      <c r="AE681" s="280">
        <v>0</v>
      </c>
      <c r="AF681" s="311">
        <v>0</v>
      </c>
      <c r="AG681" s="693">
        <f>+AE681</f>
        <v>0</v>
      </c>
      <c r="AH681" s="690" t="s">
        <v>1226</v>
      </c>
      <c r="AI681" s="751">
        <f>+AG681</f>
        <v>0</v>
      </c>
      <c r="AJ681" s="433" t="s">
        <v>1226</v>
      </c>
      <c r="AK681" s="342"/>
      <c r="AL681" s="701">
        <f>+AI681</f>
        <v>0</v>
      </c>
      <c r="AM681" s="690" t="s">
        <v>1226</v>
      </c>
      <c r="AN681" s="222">
        <v>0</v>
      </c>
      <c r="AO681" s="224">
        <v>0</v>
      </c>
      <c r="AP681" s="693">
        <f t="shared" si="326"/>
        <v>0</v>
      </c>
      <c r="AQ681" s="690" t="s">
        <v>1226</v>
      </c>
      <c r="AR681" s="701">
        <f>+AT681</f>
        <v>0</v>
      </c>
      <c r="AS681" s="690" t="s">
        <v>1226</v>
      </c>
      <c r="AT681" s="325">
        <v>0</v>
      </c>
      <c r="AU681" s="326">
        <v>0</v>
      </c>
      <c r="AV681" s="325">
        <v>0</v>
      </c>
      <c r="AW681" s="326">
        <v>0</v>
      </c>
      <c r="AX681" s="392">
        <f t="shared" si="319"/>
        <v>0</v>
      </c>
      <c r="AY681" s="166" t="s">
        <v>1226</v>
      </c>
      <c r="AZ681" s="392">
        <f t="shared" si="320"/>
        <v>0</v>
      </c>
      <c r="BA681" s="166" t="s">
        <v>1226</v>
      </c>
      <c r="BB681" s="392">
        <f t="shared" si="321"/>
        <v>0</v>
      </c>
      <c r="BC681" s="166" t="s">
        <v>1226</v>
      </c>
      <c r="BD681" s="392">
        <f t="shared" si="322"/>
        <v>0</v>
      </c>
      <c r="BE681" s="166" t="s">
        <v>1226</v>
      </c>
      <c r="BF681" s="392">
        <f t="shared" si="323"/>
        <v>0</v>
      </c>
      <c r="BG681" s="166" t="s">
        <v>1226</v>
      </c>
      <c r="BH681" s="392">
        <v>0</v>
      </c>
      <c r="BI681" s="166" t="s">
        <v>1226</v>
      </c>
      <c r="BJ681" s="325">
        <v>2</v>
      </c>
      <c r="BK681" s="326">
        <v>0</v>
      </c>
      <c r="BL681" s="392">
        <f t="shared" si="334"/>
        <v>2</v>
      </c>
      <c r="BM681" s="166" t="s">
        <v>1226</v>
      </c>
      <c r="BN681" s="325">
        <v>3</v>
      </c>
      <c r="BO681" s="326">
        <v>0</v>
      </c>
      <c r="BP681" s="325"/>
      <c r="BQ681" s="326"/>
      <c r="BR681" s="325"/>
      <c r="BS681" s="325"/>
      <c r="BT681" s="344"/>
      <c r="BU681" s="314"/>
      <c r="BV681" s="315"/>
      <c r="BW681" s="314"/>
      <c r="BX681" s="314"/>
      <c r="BY681" s="314"/>
      <c r="BZ681" s="315"/>
      <c r="CA681" s="314"/>
      <c r="CB681" s="315"/>
      <c r="CC681" s="314">
        <v>0</v>
      </c>
      <c r="CD681" s="315"/>
      <c r="CE681" s="314"/>
      <c r="CF681" s="315"/>
      <c r="CG681" s="314"/>
      <c r="CH681" s="315"/>
      <c r="CI681" s="247" t="s">
        <v>150</v>
      </c>
      <c r="CJ681" s="235" t="s">
        <v>503</v>
      </c>
      <c r="CM681" s="237">
        <f t="shared" si="329"/>
        <v>19</v>
      </c>
    </row>
    <row r="682" spans="1:91" ht="16.5">
      <c r="A682" t="s">
        <v>2544</v>
      </c>
      <c r="B682" s="213">
        <v>10099</v>
      </c>
      <c r="D682" s="213" t="s">
        <v>872</v>
      </c>
      <c r="E682" s="213" t="s">
        <v>819</v>
      </c>
      <c r="G682" s="213" t="s">
        <v>872</v>
      </c>
      <c r="H682" s="390" t="s">
        <v>1985</v>
      </c>
      <c r="I682" s="185">
        <f t="shared" si="325"/>
        <v>30</v>
      </c>
      <c r="J682" s="185">
        <f>+L682</f>
        <v>2</v>
      </c>
      <c r="K682" s="453">
        <v>30</v>
      </c>
      <c r="L682" s="459">
        <v>2</v>
      </c>
      <c r="M682" s="185">
        <f>+K682</f>
        <v>30</v>
      </c>
      <c r="N682" s="185">
        <f>+L682</f>
        <v>2</v>
      </c>
      <c r="O682" s="453">
        <v>23</v>
      </c>
      <c r="P682" s="459">
        <v>7</v>
      </c>
      <c r="Q682" s="185">
        <f>+O682</f>
        <v>23</v>
      </c>
      <c r="R682" s="426">
        <f>+P682</f>
        <v>7</v>
      </c>
      <c r="S682" s="278">
        <v>19</v>
      </c>
      <c r="T682" s="279">
        <v>2</v>
      </c>
      <c r="U682" s="274">
        <v>23</v>
      </c>
      <c r="V682" s="279">
        <v>1</v>
      </c>
      <c r="W682" s="181">
        <f>+U682</f>
        <v>23</v>
      </c>
      <c r="X682" s="426">
        <f>+V682</f>
        <v>1</v>
      </c>
      <c r="Y682" s="185">
        <f>+W682</f>
        <v>23</v>
      </c>
      <c r="Z682" s="426">
        <f>+X682</f>
        <v>1</v>
      </c>
      <c r="AA682" s="274">
        <v>8</v>
      </c>
      <c r="AB682" s="311">
        <v>1</v>
      </c>
      <c r="AC682" s="181">
        <f t="shared" ref="AC682:AC692" si="335">+AA682</f>
        <v>8</v>
      </c>
      <c r="AD682" s="426">
        <f>+AF682</f>
        <v>1</v>
      </c>
      <c r="AE682" s="280">
        <v>18</v>
      </c>
      <c r="AF682" s="311">
        <v>1</v>
      </c>
      <c r="AG682" s="693">
        <f>+AI682</f>
        <v>0</v>
      </c>
      <c r="AH682" s="690" t="s">
        <v>1226</v>
      </c>
      <c r="AI682" s="693">
        <f>+AK682</f>
        <v>0</v>
      </c>
      <c r="AJ682" s="433" t="s">
        <v>1226</v>
      </c>
      <c r="AK682" s="342"/>
      <c r="AL682" s="701">
        <f>+AN682</f>
        <v>21</v>
      </c>
      <c r="AM682" s="690" t="s">
        <v>1226</v>
      </c>
      <c r="AN682" s="222">
        <v>21</v>
      </c>
      <c r="AO682" s="224">
        <v>0</v>
      </c>
      <c r="AP682" s="693">
        <f t="shared" si="326"/>
        <v>21</v>
      </c>
      <c r="AQ682" s="690" t="s">
        <v>1226</v>
      </c>
      <c r="AR682" s="693">
        <f>+AP682</f>
        <v>21</v>
      </c>
      <c r="AS682" s="690" t="s">
        <v>1226</v>
      </c>
      <c r="AT682" s="325">
        <v>0</v>
      </c>
      <c r="AU682" s="326">
        <v>0</v>
      </c>
      <c r="AV682" s="325">
        <v>0</v>
      </c>
      <c r="AW682" s="326">
        <v>0</v>
      </c>
      <c r="AX682" s="392">
        <f t="shared" si="319"/>
        <v>0</v>
      </c>
      <c r="AY682" s="166" t="s">
        <v>1226</v>
      </c>
      <c r="AZ682" s="392">
        <f t="shared" si="320"/>
        <v>0</v>
      </c>
      <c r="BA682" s="166" t="s">
        <v>1226</v>
      </c>
      <c r="BB682" s="392">
        <f t="shared" si="321"/>
        <v>0</v>
      </c>
      <c r="BC682" s="166" t="s">
        <v>1226</v>
      </c>
      <c r="BD682" s="392">
        <f t="shared" si="322"/>
        <v>0</v>
      </c>
      <c r="BE682" s="166" t="s">
        <v>1226</v>
      </c>
      <c r="BF682" s="392">
        <f t="shared" si="323"/>
        <v>0</v>
      </c>
      <c r="BG682" s="166" t="s">
        <v>1226</v>
      </c>
      <c r="BH682" s="392">
        <v>0</v>
      </c>
      <c r="BI682" s="166" t="s">
        <v>1226</v>
      </c>
      <c r="BJ682" s="325">
        <v>5</v>
      </c>
      <c r="BK682" s="326">
        <v>0</v>
      </c>
      <c r="BL682" s="392">
        <f t="shared" si="334"/>
        <v>5</v>
      </c>
      <c r="BM682" s="166" t="s">
        <v>1226</v>
      </c>
      <c r="BN682" s="325">
        <v>2</v>
      </c>
      <c r="BO682" s="326">
        <v>0</v>
      </c>
      <c r="BP682" s="325"/>
      <c r="BQ682" s="326"/>
      <c r="BR682" s="325"/>
      <c r="BS682" s="325"/>
      <c r="BT682" s="344"/>
      <c r="BU682" s="314"/>
      <c r="BV682" s="315"/>
      <c r="BW682" s="314"/>
      <c r="BX682" s="314"/>
      <c r="BY682" s="314"/>
      <c r="BZ682" s="315"/>
      <c r="CA682" s="314"/>
      <c r="CB682" s="315"/>
      <c r="CC682" s="314"/>
      <c r="CD682" s="315"/>
      <c r="CE682" s="314">
        <v>16</v>
      </c>
      <c r="CF682" s="315"/>
      <c r="CG682" s="314"/>
      <c r="CH682" s="315"/>
      <c r="CI682" s="247" t="s">
        <v>150</v>
      </c>
      <c r="CJ682" s="235" t="s">
        <v>503</v>
      </c>
      <c r="CK682" s="235"/>
      <c r="CM682" s="237">
        <f t="shared" si="329"/>
        <v>30</v>
      </c>
    </row>
    <row r="683" spans="1:91" ht="16.5">
      <c r="A683" t="s">
        <v>2544</v>
      </c>
      <c r="B683" s="213">
        <v>10216</v>
      </c>
      <c r="D683" s="213" t="s">
        <v>872</v>
      </c>
      <c r="E683" s="213" t="s">
        <v>819</v>
      </c>
      <c r="G683" s="213" t="s">
        <v>872</v>
      </c>
      <c r="H683" s="390" t="s">
        <v>1986</v>
      </c>
      <c r="I683" s="185">
        <f t="shared" si="325"/>
        <v>5</v>
      </c>
      <c r="J683" s="185" t="s">
        <v>1226</v>
      </c>
      <c r="K683" s="453">
        <v>5</v>
      </c>
      <c r="L683" s="752" t="s">
        <v>52</v>
      </c>
      <c r="M683" s="185">
        <f>+O683</f>
        <v>15</v>
      </c>
      <c r="N683" s="185" t="s">
        <v>1226</v>
      </c>
      <c r="O683" s="453">
        <v>15</v>
      </c>
      <c r="P683" s="752" t="s">
        <v>52</v>
      </c>
      <c r="Q683" s="185">
        <f>+O683</f>
        <v>15</v>
      </c>
      <c r="R683" s="426" t="s">
        <v>1226</v>
      </c>
      <c r="S683" s="278">
        <v>13</v>
      </c>
      <c r="T683" s="279">
        <v>0</v>
      </c>
      <c r="U683" s="274">
        <v>13</v>
      </c>
      <c r="V683" s="279">
        <v>0</v>
      </c>
      <c r="W683" s="181">
        <f>+U683</f>
        <v>13</v>
      </c>
      <c r="X683" s="426" t="s">
        <v>1226</v>
      </c>
      <c r="Y683" s="181">
        <f>+W683</f>
        <v>13</v>
      </c>
      <c r="Z683" s="426" t="s">
        <v>1226</v>
      </c>
      <c r="AA683" s="274">
        <v>7</v>
      </c>
      <c r="AB683" s="311">
        <v>0</v>
      </c>
      <c r="AC683" s="181">
        <f t="shared" si="335"/>
        <v>7</v>
      </c>
      <c r="AD683" s="426" t="s">
        <v>1226</v>
      </c>
      <c r="AE683" s="780">
        <v>8</v>
      </c>
      <c r="AF683" s="311">
        <v>0</v>
      </c>
      <c r="AG683" s="701">
        <f>+AI683</f>
        <v>0</v>
      </c>
      <c r="AH683" s="690" t="s">
        <v>1226</v>
      </c>
      <c r="AI683" s="701">
        <f>+AK683</f>
        <v>0</v>
      </c>
      <c r="AJ683" s="433" t="s">
        <v>1226</v>
      </c>
      <c r="AK683" s="342"/>
      <c r="AL683" s="701">
        <f>+AN683</f>
        <v>12</v>
      </c>
      <c r="AM683" s="690" t="s">
        <v>1226</v>
      </c>
      <c r="AN683" s="222">
        <v>12</v>
      </c>
      <c r="AO683" s="224">
        <v>0</v>
      </c>
      <c r="AP683" s="693">
        <f t="shared" si="326"/>
        <v>12</v>
      </c>
      <c r="AQ683" s="690" t="s">
        <v>1226</v>
      </c>
      <c r="AR683" s="693">
        <f>+AP683</f>
        <v>12</v>
      </c>
      <c r="AS683" s="690" t="s">
        <v>1226</v>
      </c>
      <c r="AT683" s="325">
        <v>3</v>
      </c>
      <c r="AU683" s="326">
        <v>0</v>
      </c>
      <c r="AV683" s="325">
        <v>3</v>
      </c>
      <c r="AW683" s="326">
        <v>0</v>
      </c>
      <c r="AX683" s="392">
        <f>+AV683</f>
        <v>3</v>
      </c>
      <c r="AY683" s="166" t="s">
        <v>1226</v>
      </c>
      <c r="AZ683" s="392">
        <f>+AX683</f>
        <v>3</v>
      </c>
      <c r="BA683" s="166" t="s">
        <v>1226</v>
      </c>
      <c r="BB683" s="392">
        <f>+AZ683</f>
        <v>3</v>
      </c>
      <c r="BC683" s="166" t="s">
        <v>1226</v>
      </c>
      <c r="BD683" s="392">
        <f>+BB683</f>
        <v>3</v>
      </c>
      <c r="BE683" s="166" t="s">
        <v>1226</v>
      </c>
      <c r="BF683" s="392">
        <f>+BD683</f>
        <v>3</v>
      </c>
      <c r="BG683" s="166" t="s">
        <v>1226</v>
      </c>
      <c r="BH683" s="392">
        <f>+BF683</f>
        <v>3</v>
      </c>
      <c r="BI683" s="166" t="s">
        <v>1226</v>
      </c>
      <c r="BJ683" s="325">
        <v>7</v>
      </c>
      <c r="BK683" s="326">
        <v>0</v>
      </c>
      <c r="BL683" s="392">
        <f t="shared" si="334"/>
        <v>7</v>
      </c>
      <c r="BM683" s="166" t="s">
        <v>1226</v>
      </c>
      <c r="BN683" s="325">
        <v>5</v>
      </c>
      <c r="BO683" s="326">
        <v>0</v>
      </c>
      <c r="BP683" s="325"/>
      <c r="BQ683" s="326"/>
      <c r="BR683" s="325"/>
      <c r="BS683" s="325"/>
      <c r="BT683" s="344"/>
      <c r="BU683" s="314"/>
      <c r="BV683" s="315"/>
      <c r="BW683" s="314"/>
      <c r="BX683" s="314"/>
      <c r="BY683" s="314"/>
      <c r="BZ683" s="315"/>
      <c r="CA683" s="314"/>
      <c r="CB683" s="315"/>
      <c r="CC683" s="314">
        <v>9</v>
      </c>
      <c r="CD683" s="315"/>
      <c r="CE683" s="314">
        <v>2</v>
      </c>
      <c r="CF683" s="315"/>
      <c r="CG683" s="314"/>
      <c r="CH683" s="315"/>
      <c r="CI683" s="247" t="s">
        <v>148</v>
      </c>
      <c r="CJ683" s="234" t="s">
        <v>507</v>
      </c>
      <c r="CM683" s="237">
        <f t="shared" si="329"/>
        <v>15</v>
      </c>
    </row>
    <row r="684" spans="1:91" ht="16.5">
      <c r="A684" t="s">
        <v>2544</v>
      </c>
      <c r="B684" s="213">
        <v>10098</v>
      </c>
      <c r="D684" s="213" t="s">
        <v>872</v>
      </c>
      <c r="E684" s="213" t="s">
        <v>819</v>
      </c>
      <c r="G684" s="213" t="s">
        <v>872</v>
      </c>
      <c r="H684" s="390" t="s">
        <v>1987</v>
      </c>
      <c r="I684" s="185">
        <f t="shared" si="325"/>
        <v>2</v>
      </c>
      <c r="J684" s="185" t="s">
        <v>1226</v>
      </c>
      <c r="K684" s="453">
        <v>2</v>
      </c>
      <c r="L684" s="459"/>
      <c r="M684" s="185">
        <f>+O684</f>
        <v>2</v>
      </c>
      <c r="N684" s="185" t="s">
        <v>1226</v>
      </c>
      <c r="O684" s="453">
        <v>2</v>
      </c>
      <c r="P684" s="459">
        <v>0</v>
      </c>
      <c r="Q684" s="185">
        <f>+O684</f>
        <v>2</v>
      </c>
      <c r="R684" s="426" t="s">
        <v>1226</v>
      </c>
      <c r="S684" s="278">
        <v>2</v>
      </c>
      <c r="T684" s="279">
        <v>0</v>
      </c>
      <c r="U684" s="274">
        <v>2</v>
      </c>
      <c r="V684" s="279">
        <v>0</v>
      </c>
      <c r="W684" s="181">
        <f>+S684</f>
        <v>2</v>
      </c>
      <c r="X684" s="426" t="s">
        <v>1226</v>
      </c>
      <c r="Y684" s="181">
        <f>+W684</f>
        <v>2</v>
      </c>
      <c r="Z684" s="426" t="s">
        <v>1226</v>
      </c>
      <c r="AA684" s="274">
        <v>3</v>
      </c>
      <c r="AB684" s="311">
        <v>0</v>
      </c>
      <c r="AC684" s="181">
        <f t="shared" si="335"/>
        <v>3</v>
      </c>
      <c r="AD684" s="426" t="s">
        <v>1226</v>
      </c>
      <c r="AE684" s="280">
        <v>2</v>
      </c>
      <c r="AF684" s="311">
        <v>0</v>
      </c>
      <c r="AG684" s="693">
        <f>+AE684</f>
        <v>2</v>
      </c>
      <c r="AH684" s="690" t="s">
        <v>1226</v>
      </c>
      <c r="AI684" s="701">
        <f>+AG684</f>
        <v>2</v>
      </c>
      <c r="AJ684" s="433" t="s">
        <v>1226</v>
      </c>
      <c r="AK684" s="342"/>
      <c r="AL684" s="701">
        <f>+AI684</f>
        <v>2</v>
      </c>
      <c r="AM684" s="690" t="s">
        <v>1226</v>
      </c>
      <c r="AN684" s="222">
        <v>1</v>
      </c>
      <c r="AO684" s="224">
        <v>0</v>
      </c>
      <c r="AP684" s="693">
        <f t="shared" si="326"/>
        <v>1</v>
      </c>
      <c r="AQ684" s="690" t="s">
        <v>1226</v>
      </c>
      <c r="AR684" s="701">
        <f>+AP684</f>
        <v>1</v>
      </c>
      <c r="AS684" s="690" t="s">
        <v>1226</v>
      </c>
      <c r="AT684" s="325">
        <v>1</v>
      </c>
      <c r="AU684" s="326">
        <v>0</v>
      </c>
      <c r="AV684" s="325">
        <v>1</v>
      </c>
      <c r="AW684" s="326">
        <v>0</v>
      </c>
      <c r="AX684" s="392">
        <f>+AV684</f>
        <v>1</v>
      </c>
      <c r="AY684" s="166" t="s">
        <v>1226</v>
      </c>
      <c r="AZ684" s="392">
        <f>+AX684</f>
        <v>1</v>
      </c>
      <c r="BA684" s="166" t="s">
        <v>1226</v>
      </c>
      <c r="BB684" s="392">
        <f>+AZ684</f>
        <v>1</v>
      </c>
      <c r="BC684" s="166" t="s">
        <v>1226</v>
      </c>
      <c r="BD684" s="392">
        <f>+BB684</f>
        <v>1</v>
      </c>
      <c r="BE684" s="166" t="s">
        <v>1226</v>
      </c>
      <c r="BF684" s="392">
        <f>+BD684</f>
        <v>1</v>
      </c>
      <c r="BG684" s="166" t="s">
        <v>1226</v>
      </c>
      <c r="BH684" s="392">
        <f>+BF684</f>
        <v>1</v>
      </c>
      <c r="BI684" s="166" t="s">
        <v>1226</v>
      </c>
      <c r="BJ684" s="325">
        <v>1</v>
      </c>
      <c r="BK684" s="326">
        <v>0</v>
      </c>
      <c r="BL684" s="392">
        <f t="shared" si="334"/>
        <v>1</v>
      </c>
      <c r="BM684" s="166" t="s">
        <v>1226</v>
      </c>
      <c r="BN684" s="325">
        <v>1</v>
      </c>
      <c r="BO684" s="326">
        <v>0</v>
      </c>
      <c r="BP684" s="325"/>
      <c r="BQ684" s="326"/>
      <c r="BR684" s="325"/>
      <c r="BS684" s="325"/>
      <c r="BT684" s="344"/>
      <c r="BU684" s="314"/>
      <c r="BV684" s="315"/>
      <c r="BW684" s="314"/>
      <c r="BX684" s="314"/>
      <c r="BY684" s="314"/>
      <c r="BZ684" s="315"/>
      <c r="CA684" s="314"/>
      <c r="CB684" s="315"/>
      <c r="CC684" s="314"/>
      <c r="CD684" s="315"/>
      <c r="CE684" s="314"/>
      <c r="CF684" s="315"/>
      <c r="CG684" s="314"/>
      <c r="CH684" s="315"/>
      <c r="CI684" s="247" t="s">
        <v>150</v>
      </c>
      <c r="CJ684" s="235" t="s">
        <v>506</v>
      </c>
      <c r="CK684" s="235"/>
      <c r="CM684" s="237">
        <f t="shared" si="329"/>
        <v>3</v>
      </c>
    </row>
    <row r="685" spans="1:91" ht="16.5">
      <c r="A685" t="s">
        <v>2544</v>
      </c>
      <c r="B685" s="61" t="s">
        <v>1610</v>
      </c>
      <c r="D685" s="213" t="s">
        <v>872</v>
      </c>
      <c r="E685" s="213" t="s">
        <v>819</v>
      </c>
      <c r="G685" s="213" t="s">
        <v>872</v>
      </c>
      <c r="H685" s="390" t="s">
        <v>1988</v>
      </c>
      <c r="I685" s="185">
        <v>1</v>
      </c>
      <c r="J685" s="185" t="s">
        <v>1226</v>
      </c>
      <c r="K685" s="453">
        <v>4</v>
      </c>
      <c r="L685" s="459">
        <v>0</v>
      </c>
      <c r="M685" s="185">
        <f>+K685</f>
        <v>4</v>
      </c>
      <c r="N685" s="185" t="s">
        <v>1226</v>
      </c>
      <c r="O685" s="453">
        <v>3</v>
      </c>
      <c r="P685" s="459">
        <v>0</v>
      </c>
      <c r="Q685" s="185">
        <f>+S685</f>
        <v>1</v>
      </c>
      <c r="R685" s="426" t="s">
        <v>1226</v>
      </c>
      <c r="S685" s="278">
        <v>1</v>
      </c>
      <c r="T685" s="279">
        <v>0</v>
      </c>
      <c r="U685" s="274">
        <v>1</v>
      </c>
      <c r="V685" s="279">
        <v>0</v>
      </c>
      <c r="W685" s="181">
        <f>+S685</f>
        <v>1</v>
      </c>
      <c r="X685" s="426" t="s">
        <v>1226</v>
      </c>
      <c r="Y685" s="181">
        <f>+W685</f>
        <v>1</v>
      </c>
      <c r="Z685" s="426" t="s">
        <v>1226</v>
      </c>
      <c r="AA685" s="274">
        <v>1</v>
      </c>
      <c r="AB685" s="311">
        <v>0</v>
      </c>
      <c r="AC685" s="181">
        <f t="shared" si="335"/>
        <v>1</v>
      </c>
      <c r="AD685" s="426" t="s">
        <v>1226</v>
      </c>
      <c r="AE685" s="280">
        <v>1</v>
      </c>
      <c r="AF685" s="311">
        <v>0</v>
      </c>
      <c r="AG685" s="701">
        <f>+AE685</f>
        <v>1</v>
      </c>
      <c r="AH685" s="690" t="s">
        <v>1226</v>
      </c>
      <c r="AI685" s="701">
        <f>+AG685</f>
        <v>1</v>
      </c>
      <c r="AJ685" s="433" t="s">
        <v>1226</v>
      </c>
      <c r="AK685" s="342"/>
      <c r="AL685" s="701">
        <f>+AN685</f>
        <v>0</v>
      </c>
      <c r="AM685" s="690" t="s">
        <v>1226</v>
      </c>
      <c r="AN685" s="222">
        <v>0</v>
      </c>
      <c r="AO685" s="224">
        <v>0</v>
      </c>
      <c r="AP685" s="693">
        <f>+AR685</f>
        <v>3</v>
      </c>
      <c r="AQ685" s="690" t="s">
        <v>1226</v>
      </c>
      <c r="AR685" s="701">
        <f>+AT685</f>
        <v>3</v>
      </c>
      <c r="AS685" s="690" t="s">
        <v>1226</v>
      </c>
      <c r="AT685" s="325">
        <v>3</v>
      </c>
      <c r="AU685" s="326">
        <v>0</v>
      </c>
      <c r="AV685" s="353">
        <v>8</v>
      </c>
      <c r="AW685" s="326">
        <v>0</v>
      </c>
      <c r="AX685" s="392">
        <f>+AV685</f>
        <v>8</v>
      </c>
      <c r="AY685" s="166" t="s">
        <v>1226</v>
      </c>
      <c r="AZ685" s="392">
        <f>+AV685</f>
        <v>8</v>
      </c>
      <c r="BA685" s="166" t="s">
        <v>1226</v>
      </c>
      <c r="BB685" s="392">
        <f>+AZ685</f>
        <v>8</v>
      </c>
      <c r="BC685" s="166" t="s">
        <v>1226</v>
      </c>
      <c r="BD685" s="392">
        <f>+BB685</f>
        <v>8</v>
      </c>
      <c r="BE685" s="166" t="s">
        <v>1226</v>
      </c>
      <c r="BF685" s="392">
        <f>+BD685</f>
        <v>8</v>
      </c>
      <c r="BG685" s="166" t="s">
        <v>1226</v>
      </c>
      <c r="BH685" s="392">
        <f>+BF685</f>
        <v>8</v>
      </c>
      <c r="BI685" s="166" t="s">
        <v>1226</v>
      </c>
      <c r="BJ685" s="325">
        <v>8</v>
      </c>
      <c r="BK685" s="326">
        <v>0</v>
      </c>
      <c r="BL685" s="392">
        <f t="shared" si="334"/>
        <v>8</v>
      </c>
      <c r="BM685" s="166" t="s">
        <v>1226</v>
      </c>
      <c r="BN685" s="325">
        <v>8</v>
      </c>
      <c r="BO685" s="326">
        <v>0</v>
      </c>
      <c r="BP685" s="325"/>
      <c r="BQ685" s="326"/>
      <c r="BR685" s="325"/>
      <c r="BS685" s="325"/>
      <c r="BT685" s="344"/>
      <c r="BU685" s="314"/>
      <c r="BV685" s="315"/>
      <c r="BW685" s="314"/>
      <c r="BX685" s="314"/>
      <c r="BY685" s="314"/>
      <c r="BZ685" s="315"/>
      <c r="CA685" s="314"/>
      <c r="CB685" s="315"/>
      <c r="CC685" s="314"/>
      <c r="CD685" s="315"/>
      <c r="CE685" s="314">
        <v>1</v>
      </c>
      <c r="CF685" s="315">
        <v>0</v>
      </c>
      <c r="CG685" s="314"/>
      <c r="CH685" s="315"/>
      <c r="CI685" s="103" t="s">
        <v>1989</v>
      </c>
      <c r="CJ685" s="234" t="s">
        <v>507</v>
      </c>
      <c r="CM685" s="237">
        <f t="shared" si="329"/>
        <v>4</v>
      </c>
    </row>
    <row r="686" spans="1:91" ht="16.5">
      <c r="A686" t="s">
        <v>2544</v>
      </c>
      <c r="B686" s="213">
        <v>10094</v>
      </c>
      <c r="D686" s="213" t="s">
        <v>872</v>
      </c>
      <c r="E686" s="213" t="s">
        <v>819</v>
      </c>
      <c r="G686" s="213" t="s">
        <v>872</v>
      </c>
      <c r="H686" s="390" t="s">
        <v>1990</v>
      </c>
      <c r="I686" s="185">
        <f t="shared" ref="I686:I695" si="336">+K686</f>
        <v>27</v>
      </c>
      <c r="J686" s="185" t="s">
        <v>1226</v>
      </c>
      <c r="K686" s="453">
        <v>27</v>
      </c>
      <c r="L686" s="459">
        <v>0</v>
      </c>
      <c r="M686" s="185">
        <f>+K686</f>
        <v>27</v>
      </c>
      <c r="N686" s="185" t="s">
        <v>1226</v>
      </c>
      <c r="O686" s="453">
        <v>14</v>
      </c>
      <c r="P686" s="459">
        <v>2</v>
      </c>
      <c r="Q686" s="185">
        <f>+O686</f>
        <v>14</v>
      </c>
      <c r="R686" s="426">
        <f>+P686</f>
        <v>2</v>
      </c>
      <c r="S686" s="278">
        <v>15</v>
      </c>
      <c r="T686" s="279">
        <v>0</v>
      </c>
      <c r="U686" s="274">
        <v>34</v>
      </c>
      <c r="V686" s="279">
        <v>0</v>
      </c>
      <c r="W686" s="181">
        <f>+U686</f>
        <v>34</v>
      </c>
      <c r="X686" s="426" t="s">
        <v>1226</v>
      </c>
      <c r="Y686" s="181">
        <f>+W686</f>
        <v>34</v>
      </c>
      <c r="Z686" s="426" t="s">
        <v>1226</v>
      </c>
      <c r="AA686" s="274">
        <v>10</v>
      </c>
      <c r="AB686" s="311">
        <v>0</v>
      </c>
      <c r="AC686" s="181">
        <f t="shared" si="335"/>
        <v>10</v>
      </c>
      <c r="AD686" s="426" t="s">
        <v>1226</v>
      </c>
      <c r="AE686" s="280">
        <v>15</v>
      </c>
      <c r="AF686" s="311">
        <v>0</v>
      </c>
      <c r="AG686" s="701">
        <f>+AE686</f>
        <v>15</v>
      </c>
      <c r="AH686" s="690" t="s">
        <v>1226</v>
      </c>
      <c r="AI686" s="701">
        <f>+AG686</f>
        <v>15</v>
      </c>
      <c r="AJ686" s="433" t="s">
        <v>1226</v>
      </c>
      <c r="AK686" s="342"/>
      <c r="AL686" s="701">
        <f>+AN686</f>
        <v>30</v>
      </c>
      <c r="AM686" s="690">
        <f>+AO686</f>
        <v>2</v>
      </c>
      <c r="AN686" s="222">
        <v>30</v>
      </c>
      <c r="AO686" s="224">
        <v>2</v>
      </c>
      <c r="AP686" s="693">
        <f>+AN686</f>
        <v>30</v>
      </c>
      <c r="AQ686" s="690">
        <f>+AO686</f>
        <v>2</v>
      </c>
      <c r="AR686" s="701">
        <f>+AP686</f>
        <v>30</v>
      </c>
      <c r="AS686" s="690">
        <f>+AQ686</f>
        <v>2</v>
      </c>
      <c r="AT686" s="325">
        <v>3</v>
      </c>
      <c r="AU686" s="326">
        <v>0</v>
      </c>
      <c r="AV686" s="325">
        <v>6</v>
      </c>
      <c r="AW686" s="326">
        <v>0</v>
      </c>
      <c r="AX686" s="392">
        <f>+AV686</f>
        <v>6</v>
      </c>
      <c r="AY686" s="166" t="s">
        <v>1226</v>
      </c>
      <c r="AZ686" s="392">
        <f>+AX686</f>
        <v>6</v>
      </c>
      <c r="BA686" s="166" t="s">
        <v>1226</v>
      </c>
      <c r="BB686" s="392">
        <f>+AZ686</f>
        <v>6</v>
      </c>
      <c r="BC686" s="166" t="s">
        <v>1226</v>
      </c>
      <c r="BD686" s="392">
        <f>+BB686</f>
        <v>6</v>
      </c>
      <c r="BE686" s="166" t="s">
        <v>1226</v>
      </c>
      <c r="BF686" s="392">
        <f>+BD686</f>
        <v>6</v>
      </c>
      <c r="BG686" s="166" t="s">
        <v>1226</v>
      </c>
      <c r="BH686" s="392">
        <f>+BF686</f>
        <v>6</v>
      </c>
      <c r="BI686" s="166" t="s">
        <v>1226</v>
      </c>
      <c r="BJ686" s="325">
        <v>5</v>
      </c>
      <c r="BK686" s="326">
        <v>2</v>
      </c>
      <c r="BL686" s="392">
        <f t="shared" si="334"/>
        <v>5</v>
      </c>
      <c r="BM686" s="166">
        <f>+BK686</f>
        <v>2</v>
      </c>
      <c r="BN686" s="325">
        <v>2</v>
      </c>
      <c r="BO686" s="326">
        <v>2</v>
      </c>
      <c r="BP686" s="325"/>
      <c r="BQ686" s="326"/>
      <c r="BR686" s="325"/>
      <c r="BS686" s="325"/>
      <c r="BT686" s="344"/>
      <c r="BU686" s="314"/>
      <c r="BV686" s="315"/>
      <c r="BW686" s="314"/>
      <c r="BX686" s="314"/>
      <c r="BY686" s="314"/>
      <c r="BZ686" s="315"/>
      <c r="CA686" s="314"/>
      <c r="CB686" s="315"/>
      <c r="CC686" s="314">
        <v>7</v>
      </c>
      <c r="CD686" s="315">
        <v>6</v>
      </c>
      <c r="CE686" s="314">
        <v>15</v>
      </c>
      <c r="CF686" s="315">
        <v>6</v>
      </c>
      <c r="CG686" s="314"/>
      <c r="CH686" s="315"/>
      <c r="CI686" s="247" t="s">
        <v>221</v>
      </c>
      <c r="CJ686" s="578" t="s">
        <v>503</v>
      </c>
      <c r="CK686" s="235"/>
      <c r="CM686" s="237">
        <f t="shared" si="329"/>
        <v>34</v>
      </c>
    </row>
    <row r="687" spans="1:91" ht="16.5">
      <c r="A687" t="s">
        <v>2544</v>
      </c>
      <c r="B687" s="61" t="s">
        <v>1592</v>
      </c>
      <c r="D687" s="213" t="s">
        <v>872</v>
      </c>
      <c r="E687" s="213" t="s">
        <v>819</v>
      </c>
      <c r="G687" s="213" t="s">
        <v>872</v>
      </c>
      <c r="H687" s="390" t="s">
        <v>2240</v>
      </c>
      <c r="I687" s="185">
        <f t="shared" si="336"/>
        <v>4</v>
      </c>
      <c r="J687" s="185" t="s">
        <v>1226</v>
      </c>
      <c r="K687" s="453">
        <v>4</v>
      </c>
      <c r="L687" s="459">
        <v>0</v>
      </c>
      <c r="M687" s="185">
        <f>+K687</f>
        <v>4</v>
      </c>
      <c r="N687" s="185" t="s">
        <v>1226</v>
      </c>
      <c r="O687" s="453">
        <v>3</v>
      </c>
      <c r="P687" s="459">
        <v>0</v>
      </c>
      <c r="Q687" s="185">
        <f>+O687</f>
        <v>3</v>
      </c>
      <c r="R687" s="426" t="s">
        <v>1226</v>
      </c>
      <c r="S687" s="278">
        <v>2</v>
      </c>
      <c r="T687" s="279">
        <v>0</v>
      </c>
      <c r="U687" s="274">
        <v>2</v>
      </c>
      <c r="V687" s="279">
        <v>0</v>
      </c>
      <c r="W687" s="181">
        <f>+U687</f>
        <v>2</v>
      </c>
      <c r="X687" s="426" t="s">
        <v>1226</v>
      </c>
      <c r="Y687" s="181">
        <f>+W687</f>
        <v>2</v>
      </c>
      <c r="Z687" s="426" t="s">
        <v>1226</v>
      </c>
      <c r="AA687" s="274">
        <v>0</v>
      </c>
      <c r="AB687" s="311">
        <v>0</v>
      </c>
      <c r="AC687" s="181">
        <f t="shared" si="335"/>
        <v>0</v>
      </c>
      <c r="AD687" s="426" t="s">
        <v>1226</v>
      </c>
      <c r="AE687" s="280">
        <v>0</v>
      </c>
      <c r="AF687" s="311">
        <v>0</v>
      </c>
      <c r="AG687" s="693">
        <f>+AE687</f>
        <v>0</v>
      </c>
      <c r="AH687" s="690" t="s">
        <v>1226</v>
      </c>
      <c r="AI687" s="693">
        <f>+AG687</f>
        <v>0</v>
      </c>
      <c r="AJ687" s="433" t="s">
        <v>1226</v>
      </c>
      <c r="AK687" s="342"/>
      <c r="AL687" s="701">
        <v>0</v>
      </c>
      <c r="AM687" s="690" t="s">
        <v>1226</v>
      </c>
      <c r="AN687" s="222">
        <v>0</v>
      </c>
      <c r="AO687" s="224">
        <v>0</v>
      </c>
      <c r="AP687" s="693">
        <f>+AN687</f>
        <v>0</v>
      </c>
      <c r="AQ687" s="690" t="s">
        <v>1226</v>
      </c>
      <c r="AR687" s="701">
        <f>+AT687</f>
        <v>0</v>
      </c>
      <c r="AS687" s="690" t="s">
        <v>1226</v>
      </c>
      <c r="AT687" s="325">
        <v>0</v>
      </c>
      <c r="AU687" s="326">
        <v>0</v>
      </c>
      <c r="AV687" s="325">
        <v>2</v>
      </c>
      <c r="AW687" s="326">
        <v>0</v>
      </c>
      <c r="AX687" s="392">
        <f>+AV687</f>
        <v>2</v>
      </c>
      <c r="AY687" s="166" t="s">
        <v>1226</v>
      </c>
      <c r="AZ687" s="392">
        <f>+AX687</f>
        <v>2</v>
      </c>
      <c r="BA687" s="166" t="s">
        <v>1226</v>
      </c>
      <c r="BB687" s="392">
        <f>+AZ687</f>
        <v>2</v>
      </c>
      <c r="BC687" s="166" t="s">
        <v>1226</v>
      </c>
      <c r="BD687" s="392">
        <f>+BB687</f>
        <v>2</v>
      </c>
      <c r="BE687" s="166" t="s">
        <v>1226</v>
      </c>
      <c r="BF687" s="392">
        <f>+BD687</f>
        <v>2</v>
      </c>
      <c r="BG687" s="166" t="s">
        <v>1226</v>
      </c>
      <c r="BH687" s="392">
        <f>+BF687</f>
        <v>2</v>
      </c>
      <c r="BI687" s="166" t="s">
        <v>1226</v>
      </c>
      <c r="BJ687" s="325">
        <v>0</v>
      </c>
      <c r="BK687" s="326">
        <v>0</v>
      </c>
      <c r="BL687" s="392">
        <f t="shared" si="334"/>
        <v>0</v>
      </c>
      <c r="BM687" s="166" t="s">
        <v>1226</v>
      </c>
      <c r="BN687" s="325">
        <v>1</v>
      </c>
      <c r="BO687" s="326">
        <v>0</v>
      </c>
      <c r="BP687" s="325"/>
      <c r="BQ687" s="326"/>
      <c r="BR687" s="325"/>
      <c r="BS687" s="325"/>
      <c r="BT687" s="344"/>
      <c r="BU687" s="314"/>
      <c r="BV687" s="315"/>
      <c r="BW687" s="314"/>
      <c r="BX687" s="314"/>
      <c r="BY687" s="314"/>
      <c r="BZ687" s="315"/>
      <c r="CA687" s="314"/>
      <c r="CB687" s="315"/>
      <c r="CC687" s="314"/>
      <c r="CD687" s="315"/>
      <c r="CE687" s="314"/>
      <c r="CF687" s="315"/>
      <c r="CG687" s="314"/>
      <c r="CH687" s="315"/>
      <c r="CI687" s="247" t="s">
        <v>150</v>
      </c>
      <c r="CJ687" s="578"/>
      <c r="CK687" s="235"/>
      <c r="CM687" s="237"/>
    </row>
    <row r="688" spans="1:91" ht="16.5">
      <c r="A688" t="s">
        <v>2544</v>
      </c>
      <c r="B688" s="213">
        <v>0</v>
      </c>
      <c r="D688" s="213" t="s">
        <v>872</v>
      </c>
      <c r="E688" s="213" t="s">
        <v>819</v>
      </c>
      <c r="G688" s="213" t="s">
        <v>872</v>
      </c>
      <c r="H688" s="390" t="s">
        <v>1995</v>
      </c>
      <c r="I688" s="813">
        <f t="shared" si="336"/>
        <v>0</v>
      </c>
      <c r="J688" s="185" t="s">
        <v>1226</v>
      </c>
      <c r="K688" s="453">
        <v>0</v>
      </c>
      <c r="L688" s="459">
        <v>0</v>
      </c>
      <c r="M688" s="185">
        <f>+O688</f>
        <v>0</v>
      </c>
      <c r="N688" s="185" t="s">
        <v>1226</v>
      </c>
      <c r="O688" s="453">
        <v>0</v>
      </c>
      <c r="P688" s="459">
        <v>0</v>
      </c>
      <c r="Q688" s="185">
        <f>+O688</f>
        <v>0</v>
      </c>
      <c r="R688" s="426" t="s">
        <v>1226</v>
      </c>
      <c r="S688" s="278">
        <v>0</v>
      </c>
      <c r="T688" s="279">
        <v>0</v>
      </c>
      <c r="U688" s="274">
        <v>0</v>
      </c>
      <c r="V688" s="279">
        <v>0</v>
      </c>
      <c r="W688" s="278">
        <v>0</v>
      </c>
      <c r="X688" s="279">
        <v>0</v>
      </c>
      <c r="Y688" s="381">
        <f>+AA688</f>
        <v>0</v>
      </c>
      <c r="Z688" s="423" t="s">
        <v>1226</v>
      </c>
      <c r="AA688" s="274">
        <v>0</v>
      </c>
      <c r="AB688" s="311">
        <v>0</v>
      </c>
      <c r="AC688" s="181">
        <f t="shared" si="335"/>
        <v>0</v>
      </c>
      <c r="AD688" s="426" t="s">
        <v>1226</v>
      </c>
      <c r="AE688" s="280">
        <v>0</v>
      </c>
      <c r="AF688" s="311">
        <v>0</v>
      </c>
      <c r="AG688" s="693">
        <f>+AE688</f>
        <v>0</v>
      </c>
      <c r="AH688" s="690" t="s">
        <v>1226</v>
      </c>
      <c r="AI688" s="693">
        <f>+AG688</f>
        <v>0</v>
      </c>
      <c r="AJ688" s="433" t="s">
        <v>1226</v>
      </c>
      <c r="AK688" s="342"/>
      <c r="AL688" s="701">
        <f>+AI688</f>
        <v>0</v>
      </c>
      <c r="AM688" s="690" t="s">
        <v>1226</v>
      </c>
      <c r="AN688" s="222">
        <v>0</v>
      </c>
      <c r="AO688" s="224">
        <v>0</v>
      </c>
      <c r="AP688" s="693">
        <f>+AN688</f>
        <v>0</v>
      </c>
      <c r="AQ688" s="690" t="s">
        <v>1226</v>
      </c>
      <c r="AR688" s="701">
        <f>+AT688</f>
        <v>0</v>
      </c>
      <c r="AS688" s="690" t="s">
        <v>1226</v>
      </c>
      <c r="AT688" s="325">
        <v>0</v>
      </c>
      <c r="AU688" s="326">
        <v>0</v>
      </c>
      <c r="AV688" s="325">
        <v>0</v>
      </c>
      <c r="AW688" s="326">
        <v>0</v>
      </c>
      <c r="AX688" s="392">
        <f>+AZ688</f>
        <v>0</v>
      </c>
      <c r="AY688" s="166" t="s">
        <v>1226</v>
      </c>
      <c r="AZ688" s="392">
        <f>+BB688</f>
        <v>0</v>
      </c>
      <c r="BA688" s="166" t="s">
        <v>1226</v>
      </c>
      <c r="BB688" s="392">
        <f>+BD688</f>
        <v>0</v>
      </c>
      <c r="BC688" s="166" t="s">
        <v>1226</v>
      </c>
      <c r="BD688" s="392">
        <f>+BF688</f>
        <v>0</v>
      </c>
      <c r="BE688" s="166" t="s">
        <v>1226</v>
      </c>
      <c r="BF688" s="392">
        <f>+BH688</f>
        <v>0</v>
      </c>
      <c r="BG688" s="166" t="s">
        <v>1226</v>
      </c>
      <c r="BH688" s="392">
        <f>+BJ688</f>
        <v>0</v>
      </c>
      <c r="BI688" s="166" t="s">
        <v>1226</v>
      </c>
      <c r="BJ688" s="325">
        <v>0</v>
      </c>
      <c r="BK688" s="326">
        <v>0</v>
      </c>
      <c r="BL688" s="392">
        <f t="shared" ref="BL688:BL696" si="337">+BN688</f>
        <v>0</v>
      </c>
      <c r="BM688" s="166" t="s">
        <v>1226</v>
      </c>
      <c r="BN688" s="325">
        <v>0</v>
      </c>
      <c r="BO688" s="326">
        <v>0</v>
      </c>
      <c r="BP688" s="325"/>
      <c r="BQ688" s="326"/>
      <c r="BR688" s="325"/>
      <c r="BS688" s="325"/>
      <c r="BT688" s="344"/>
      <c r="BU688" s="314"/>
      <c r="BV688" s="315"/>
      <c r="BW688" s="314"/>
      <c r="BX688" s="314"/>
      <c r="BY688" s="314"/>
      <c r="BZ688" s="315"/>
      <c r="CA688" s="314"/>
      <c r="CB688" s="315"/>
      <c r="CC688" s="314">
        <v>10</v>
      </c>
      <c r="CD688" s="315">
        <v>0</v>
      </c>
      <c r="CE688" s="314"/>
      <c r="CF688" s="315"/>
      <c r="CG688" s="314"/>
      <c r="CH688" s="315"/>
      <c r="CI688" s="247"/>
      <c r="CJ688" s="235"/>
      <c r="CK688" s="235"/>
      <c r="CM688" s="237">
        <f>MAX(I688:AJ688)</f>
        <v>0</v>
      </c>
    </row>
    <row r="689" spans="1:91" ht="16.5">
      <c r="A689" t="s">
        <v>2544</v>
      </c>
      <c r="B689" s="728">
        <v>0</v>
      </c>
      <c r="D689" s="213" t="s">
        <v>872</v>
      </c>
      <c r="E689" s="213" t="s">
        <v>821</v>
      </c>
      <c r="G689" s="213" t="s">
        <v>880</v>
      </c>
      <c r="H689" s="390" t="s">
        <v>2145</v>
      </c>
      <c r="I689" s="813">
        <f t="shared" si="336"/>
        <v>0</v>
      </c>
      <c r="J689" s="185" t="s">
        <v>1226</v>
      </c>
      <c r="K689" s="453">
        <v>0</v>
      </c>
      <c r="L689" s="459">
        <v>0</v>
      </c>
      <c r="M689" s="185">
        <f>+O689</f>
        <v>0</v>
      </c>
      <c r="N689" s="185" t="s">
        <v>1226</v>
      </c>
      <c r="O689" s="453">
        <v>0</v>
      </c>
      <c r="P689" s="459">
        <v>0</v>
      </c>
      <c r="Q689" s="185">
        <f>+O689</f>
        <v>0</v>
      </c>
      <c r="R689" s="426" t="s">
        <v>1226</v>
      </c>
      <c r="S689" s="278">
        <v>0</v>
      </c>
      <c r="T689" s="279">
        <v>0</v>
      </c>
      <c r="U689" s="274">
        <v>0</v>
      </c>
      <c r="V689" s="279">
        <v>0</v>
      </c>
      <c r="W689" s="278">
        <v>0</v>
      </c>
      <c r="X689" s="279">
        <v>0</v>
      </c>
      <c r="Y689" s="381">
        <f>+AA689</f>
        <v>0</v>
      </c>
      <c r="Z689" s="423" t="s">
        <v>1226</v>
      </c>
      <c r="AA689" s="274">
        <v>0</v>
      </c>
      <c r="AB689" s="311">
        <v>0</v>
      </c>
      <c r="AC689" s="181">
        <f t="shared" si="335"/>
        <v>0</v>
      </c>
      <c r="AD689" s="426" t="s">
        <v>1226</v>
      </c>
      <c r="AE689" s="280" t="s">
        <v>52</v>
      </c>
      <c r="AF689" s="311">
        <v>0</v>
      </c>
      <c r="AG689" s="700">
        <f>+AI689</f>
        <v>0</v>
      </c>
      <c r="AH689" s="426" t="s">
        <v>1226</v>
      </c>
      <c r="AI689" s="700">
        <f>+AK689</f>
        <v>0</v>
      </c>
      <c r="AJ689" s="423" t="s">
        <v>1226</v>
      </c>
      <c r="AK689" s="342"/>
      <c r="AL689" s="185">
        <f>+AN689</f>
        <v>1</v>
      </c>
      <c r="AM689" s="690" t="s">
        <v>1226</v>
      </c>
      <c r="AN689" s="222">
        <v>1</v>
      </c>
      <c r="AO689" s="224">
        <v>0</v>
      </c>
      <c r="AP689" s="693">
        <f>+AN689</f>
        <v>1</v>
      </c>
      <c r="AQ689" s="690" t="s">
        <v>1226</v>
      </c>
      <c r="AR689" s="693">
        <f>+AP689</f>
        <v>1</v>
      </c>
      <c r="AS689" s="690" t="s">
        <v>1226</v>
      </c>
      <c r="AT689" s="325">
        <v>0</v>
      </c>
      <c r="AU689" s="326">
        <v>0</v>
      </c>
      <c r="AV689" s="325">
        <v>0</v>
      </c>
      <c r="AW689" s="326">
        <v>0</v>
      </c>
      <c r="AX689" s="392">
        <f>+AZ689</f>
        <v>0</v>
      </c>
      <c r="AY689" s="166" t="s">
        <v>1226</v>
      </c>
      <c r="AZ689" s="392">
        <f>+BB689</f>
        <v>0</v>
      </c>
      <c r="BA689" s="166" t="s">
        <v>1226</v>
      </c>
      <c r="BB689" s="392">
        <f>+BD689</f>
        <v>0</v>
      </c>
      <c r="BC689" s="166" t="s">
        <v>1226</v>
      </c>
      <c r="BD689" s="392">
        <f>+BF689</f>
        <v>0</v>
      </c>
      <c r="BE689" s="166" t="s">
        <v>1226</v>
      </c>
      <c r="BF689" s="392">
        <f>+BH689</f>
        <v>0</v>
      </c>
      <c r="BG689" s="166" t="s">
        <v>1226</v>
      </c>
      <c r="BH689" s="392">
        <f>+BJ689</f>
        <v>0</v>
      </c>
      <c r="BI689" s="166" t="s">
        <v>1226</v>
      </c>
      <c r="BJ689" s="325">
        <v>0</v>
      </c>
      <c r="BK689" s="326">
        <v>0</v>
      </c>
      <c r="BL689" s="392">
        <f t="shared" si="337"/>
        <v>0</v>
      </c>
      <c r="BM689" s="166" t="s">
        <v>1226</v>
      </c>
      <c r="BN689" s="325">
        <v>0</v>
      </c>
      <c r="BO689" s="326">
        <v>0</v>
      </c>
      <c r="BP689" s="325"/>
      <c r="BQ689" s="326"/>
      <c r="BR689" s="325"/>
      <c r="BS689" s="325"/>
      <c r="BT689" s="344"/>
      <c r="BU689" s="314"/>
      <c r="BV689" s="315"/>
      <c r="BW689" s="314"/>
      <c r="BX689" s="314"/>
      <c r="BY689" s="314"/>
      <c r="BZ689" s="315"/>
      <c r="CA689" s="314"/>
      <c r="CB689" s="315"/>
      <c r="CC689" s="314"/>
      <c r="CD689" s="315"/>
      <c r="CE689" s="314"/>
      <c r="CF689" s="315"/>
      <c r="CG689" s="314"/>
      <c r="CH689" s="315"/>
      <c r="CI689" s="247"/>
      <c r="CJ689" s="235"/>
      <c r="CK689" s="235"/>
    </row>
    <row r="690" spans="1:91" ht="16.5">
      <c r="A690" t="s">
        <v>2544</v>
      </c>
      <c r="B690" s="816" t="s">
        <v>1610</v>
      </c>
      <c r="D690" s="213" t="s">
        <v>872</v>
      </c>
      <c r="E690" s="213" t="s">
        <v>871</v>
      </c>
      <c r="G690" s="213" t="s">
        <v>880</v>
      </c>
      <c r="H690" s="390" t="s">
        <v>2146</v>
      </c>
      <c r="I690" s="185">
        <f t="shared" si="336"/>
        <v>0</v>
      </c>
      <c r="J690" s="185" t="s">
        <v>1226</v>
      </c>
      <c r="K690" s="453">
        <v>0</v>
      </c>
      <c r="L690" s="459">
        <v>0</v>
      </c>
      <c r="M690" s="185">
        <f>+K690</f>
        <v>0</v>
      </c>
      <c r="N690" s="185" t="s">
        <v>1226</v>
      </c>
      <c r="O690" s="453">
        <v>0</v>
      </c>
      <c r="P690" s="459">
        <v>0</v>
      </c>
      <c r="Q690" s="185">
        <f>+O690</f>
        <v>0</v>
      </c>
      <c r="R690" s="426" t="s">
        <v>1226</v>
      </c>
      <c r="S690" s="278">
        <v>1</v>
      </c>
      <c r="T690" s="279">
        <v>0</v>
      </c>
      <c r="U690" s="274">
        <v>3</v>
      </c>
      <c r="V690" s="279">
        <v>0</v>
      </c>
      <c r="W690" s="181">
        <f>+Y690</f>
        <v>3</v>
      </c>
      <c r="X690" s="426" t="s">
        <v>1226</v>
      </c>
      <c r="Y690" s="181">
        <f>+AA690</f>
        <v>3</v>
      </c>
      <c r="Z690" s="426" t="s">
        <v>1226</v>
      </c>
      <c r="AA690" s="274">
        <v>3</v>
      </c>
      <c r="AB690" s="311">
        <v>0</v>
      </c>
      <c r="AC690" s="181">
        <f t="shared" si="335"/>
        <v>3</v>
      </c>
      <c r="AD690" s="426" t="s">
        <v>1226</v>
      </c>
      <c r="AE690" s="280">
        <v>0</v>
      </c>
      <c r="AF690" s="311">
        <v>0</v>
      </c>
      <c r="AG690" s="693">
        <f>+AE690</f>
        <v>0</v>
      </c>
      <c r="AH690" s="690" t="s">
        <v>1226</v>
      </c>
      <c r="AI690" s="693">
        <f>+AG690</f>
        <v>0</v>
      </c>
      <c r="AJ690" s="433" t="s">
        <v>1226</v>
      </c>
      <c r="AK690" s="342"/>
      <c r="AL690" s="693"/>
      <c r="AM690" s="690"/>
      <c r="AN690" s="222">
        <v>1</v>
      </c>
      <c r="AO690" s="224">
        <v>0</v>
      </c>
      <c r="AP690" s="693">
        <f>+AN690</f>
        <v>1</v>
      </c>
      <c r="AQ690" s="690" t="s">
        <v>1226</v>
      </c>
      <c r="AR690" s="701">
        <f>+AP690</f>
        <v>1</v>
      </c>
      <c r="AS690" s="690" t="s">
        <v>1226</v>
      </c>
      <c r="AT690" s="325">
        <v>0</v>
      </c>
      <c r="AU690" s="326">
        <v>0</v>
      </c>
      <c r="AV690" s="325">
        <v>0</v>
      </c>
      <c r="AW690" s="326">
        <v>0</v>
      </c>
      <c r="AX690" s="392">
        <f>+AZ690</f>
        <v>0</v>
      </c>
      <c r="AY690" s="166" t="s">
        <v>1226</v>
      </c>
      <c r="AZ690" s="392">
        <f>+BB690</f>
        <v>0</v>
      </c>
      <c r="BA690" s="166" t="s">
        <v>1226</v>
      </c>
      <c r="BB690" s="392">
        <f>+BD690</f>
        <v>0</v>
      </c>
      <c r="BC690" s="166" t="s">
        <v>1226</v>
      </c>
      <c r="BD690" s="392">
        <f>+BF690</f>
        <v>0</v>
      </c>
      <c r="BE690" s="166" t="s">
        <v>1226</v>
      </c>
      <c r="BF690" s="392">
        <f>+BH690</f>
        <v>0</v>
      </c>
      <c r="BG690" s="166" t="s">
        <v>1226</v>
      </c>
      <c r="BH690" s="392">
        <f>+BJ690</f>
        <v>0</v>
      </c>
      <c r="BI690" s="166" t="s">
        <v>1226</v>
      </c>
      <c r="BJ690" s="325">
        <v>0</v>
      </c>
      <c r="BK690" s="326">
        <v>0</v>
      </c>
      <c r="BL690" s="392">
        <f t="shared" si="337"/>
        <v>0</v>
      </c>
      <c r="BM690" s="166" t="s">
        <v>1226</v>
      </c>
      <c r="BN690" s="325">
        <v>0</v>
      </c>
      <c r="BO690" s="326">
        <v>0</v>
      </c>
      <c r="BP690" s="325"/>
      <c r="BQ690" s="326"/>
      <c r="BR690" s="325"/>
      <c r="BS690" s="325"/>
      <c r="BT690" s="344"/>
      <c r="BU690" s="314"/>
      <c r="BV690" s="315"/>
      <c r="BW690" s="314"/>
      <c r="BX690" s="314"/>
      <c r="BY690" s="314"/>
      <c r="BZ690" s="315"/>
      <c r="CA690" s="314"/>
      <c r="CB690" s="315"/>
      <c r="CC690" s="314"/>
      <c r="CD690" s="315"/>
      <c r="CE690" s="314"/>
      <c r="CF690" s="315"/>
      <c r="CG690" s="314"/>
      <c r="CH690" s="315"/>
      <c r="CI690" s="103" t="s">
        <v>2147</v>
      </c>
      <c r="CJ690" s="235"/>
      <c r="CK690" s="235"/>
      <c r="CM690" s="237">
        <f t="shared" ref="CM690:CM696" si="338">MAX(I690:AJ690)</f>
        <v>3</v>
      </c>
    </row>
    <row r="691" spans="1:91" ht="16.5">
      <c r="A691" t="s">
        <v>2544</v>
      </c>
      <c r="B691" s="213">
        <v>0</v>
      </c>
      <c r="D691" s="213" t="s">
        <v>872</v>
      </c>
      <c r="E691" s="213" t="s">
        <v>871</v>
      </c>
      <c r="G691" s="213" t="s">
        <v>872</v>
      </c>
      <c r="H691" s="390" t="s">
        <v>927</v>
      </c>
      <c r="I691" s="185">
        <f t="shared" si="336"/>
        <v>0</v>
      </c>
      <c r="J691" s="185" t="s">
        <v>1226</v>
      </c>
      <c r="K691" s="453">
        <v>0</v>
      </c>
      <c r="L691" s="459">
        <v>0</v>
      </c>
      <c r="M691" s="185">
        <f>+K691</f>
        <v>0</v>
      </c>
      <c r="N691" s="185" t="s">
        <v>1226</v>
      </c>
      <c r="O691" s="453">
        <v>0</v>
      </c>
      <c r="P691" s="459">
        <v>0</v>
      </c>
      <c r="Q691" s="185">
        <f>+O691</f>
        <v>0</v>
      </c>
      <c r="R691" s="426" t="s">
        <v>1226</v>
      </c>
      <c r="S691" s="278">
        <v>0</v>
      </c>
      <c r="T691" s="279">
        <v>0</v>
      </c>
      <c r="U691" s="274">
        <v>0</v>
      </c>
      <c r="V691" s="279">
        <v>0</v>
      </c>
      <c r="W691" s="185">
        <f>+Y691</f>
        <v>0</v>
      </c>
      <c r="X691" s="185" t="s">
        <v>1226</v>
      </c>
      <c r="Y691" s="181">
        <f>+AA691</f>
        <v>0</v>
      </c>
      <c r="Z691" s="426" t="s">
        <v>1226</v>
      </c>
      <c r="AA691" s="274">
        <v>0</v>
      </c>
      <c r="AB691" s="311">
        <v>0</v>
      </c>
      <c r="AC691" s="181">
        <f t="shared" si="335"/>
        <v>0</v>
      </c>
      <c r="AD691" s="426" t="s">
        <v>1226</v>
      </c>
      <c r="AE691" s="280">
        <v>0</v>
      </c>
      <c r="AF691" s="311">
        <v>0</v>
      </c>
      <c r="AG691" s="693">
        <f>+AE691</f>
        <v>0</v>
      </c>
      <c r="AH691" s="690" t="s">
        <v>1226</v>
      </c>
      <c r="AI691" s="693">
        <f>+AG691</f>
        <v>0</v>
      </c>
      <c r="AJ691" s="433" t="s">
        <v>1226</v>
      </c>
      <c r="AK691" s="342"/>
      <c r="AL691" s="701">
        <f>+AI691</f>
        <v>0</v>
      </c>
      <c r="AM691" s="690" t="s">
        <v>1226</v>
      </c>
      <c r="AN691" s="222">
        <v>0</v>
      </c>
      <c r="AO691" s="224">
        <v>0</v>
      </c>
      <c r="AP691" s="693">
        <v>0</v>
      </c>
      <c r="AQ691" s="690" t="s">
        <v>1226</v>
      </c>
      <c r="AR691" s="701">
        <f>+AT691</f>
        <v>0</v>
      </c>
      <c r="AS691" s="690" t="s">
        <v>1226</v>
      </c>
      <c r="AT691" s="325">
        <v>0</v>
      </c>
      <c r="AU691" s="326">
        <v>0</v>
      </c>
      <c r="AV691" s="325">
        <v>0</v>
      </c>
      <c r="AW691" s="326">
        <v>0</v>
      </c>
      <c r="AX691" s="392">
        <f>+AZ691</f>
        <v>0</v>
      </c>
      <c r="AY691" s="166" t="s">
        <v>1226</v>
      </c>
      <c r="AZ691" s="392">
        <f>+BB691</f>
        <v>0</v>
      </c>
      <c r="BA691" s="166" t="s">
        <v>1226</v>
      </c>
      <c r="BB691" s="392">
        <f>+BD691</f>
        <v>0</v>
      </c>
      <c r="BC691" s="166" t="s">
        <v>1226</v>
      </c>
      <c r="BD691" s="392">
        <f>+BF691</f>
        <v>0</v>
      </c>
      <c r="BE691" s="166" t="s">
        <v>1226</v>
      </c>
      <c r="BF691" s="392">
        <f>+BH691</f>
        <v>0</v>
      </c>
      <c r="BG691" s="166" t="s">
        <v>1226</v>
      </c>
      <c r="BH691" s="392">
        <f>+BJ691</f>
        <v>0</v>
      </c>
      <c r="BI691" s="166" t="s">
        <v>1226</v>
      </c>
      <c r="BJ691" s="325">
        <v>0</v>
      </c>
      <c r="BK691" s="326">
        <v>0</v>
      </c>
      <c r="BL691" s="392">
        <f t="shared" si="337"/>
        <v>0</v>
      </c>
      <c r="BM691" s="166" t="s">
        <v>1226</v>
      </c>
      <c r="BN691" s="325">
        <v>0</v>
      </c>
      <c r="BO691" s="326">
        <v>0</v>
      </c>
      <c r="BP691" s="325"/>
      <c r="BQ691" s="326"/>
      <c r="BR691" s="325"/>
      <c r="BS691" s="325"/>
      <c r="BT691" s="344"/>
      <c r="BU691" s="314"/>
      <c r="BV691" s="315"/>
      <c r="BW691" s="314"/>
      <c r="BX691" s="314"/>
      <c r="BY691" s="314"/>
      <c r="BZ691" s="315"/>
      <c r="CA691" s="314"/>
      <c r="CB691" s="315"/>
      <c r="CC691" s="314"/>
      <c r="CD691" s="315"/>
      <c r="CE691" s="314">
        <v>1</v>
      </c>
      <c r="CF691" s="315">
        <v>0</v>
      </c>
      <c r="CG691" s="314"/>
      <c r="CH691" s="315"/>
      <c r="CI691" s="233" t="s">
        <v>223</v>
      </c>
      <c r="CJ691" s="235"/>
      <c r="CK691" s="235"/>
      <c r="CM691" s="237">
        <f t="shared" si="338"/>
        <v>0</v>
      </c>
    </row>
    <row r="692" spans="1:91" ht="16.5">
      <c r="A692" t="s">
        <v>2544</v>
      </c>
      <c r="B692" s="213">
        <v>10097</v>
      </c>
      <c r="D692" s="213" t="s">
        <v>872</v>
      </c>
      <c r="E692" s="213" t="s">
        <v>819</v>
      </c>
      <c r="G692" s="213" t="s">
        <v>872</v>
      </c>
      <c r="H692" s="390" t="s">
        <v>1991</v>
      </c>
      <c r="I692" s="185">
        <f t="shared" si="336"/>
        <v>0</v>
      </c>
      <c r="J692" s="185" t="s">
        <v>1226</v>
      </c>
      <c r="K692" s="453">
        <v>0</v>
      </c>
      <c r="L692" s="459">
        <v>0</v>
      </c>
      <c r="M692" s="185">
        <f>+O692</f>
        <v>0</v>
      </c>
      <c r="N692" s="185" t="s">
        <v>1226</v>
      </c>
      <c r="O692" s="453">
        <v>0</v>
      </c>
      <c r="P692" s="459">
        <v>0</v>
      </c>
      <c r="Q692" s="185">
        <f>+S692</f>
        <v>0</v>
      </c>
      <c r="R692" s="426" t="s">
        <v>1226</v>
      </c>
      <c r="S692" s="278">
        <v>0</v>
      </c>
      <c r="T692" s="279">
        <v>0</v>
      </c>
      <c r="U692" s="274">
        <v>0</v>
      </c>
      <c r="V692" s="279">
        <v>0</v>
      </c>
      <c r="W692" s="185" t="s">
        <v>1226</v>
      </c>
      <c r="X692" s="185">
        <f>+Z692</f>
        <v>1</v>
      </c>
      <c r="Y692" s="181" t="s">
        <v>1226</v>
      </c>
      <c r="Z692" s="426">
        <f>+AB692</f>
        <v>1</v>
      </c>
      <c r="AA692" s="274">
        <v>0</v>
      </c>
      <c r="AB692" s="311">
        <v>1</v>
      </c>
      <c r="AC692" s="181">
        <f t="shared" si="335"/>
        <v>0</v>
      </c>
      <c r="AD692" s="426" t="s">
        <v>1226</v>
      </c>
      <c r="AE692" s="280">
        <v>0</v>
      </c>
      <c r="AF692" s="311">
        <v>0</v>
      </c>
      <c r="AG692" s="693">
        <f>+AE692</f>
        <v>0</v>
      </c>
      <c r="AH692" s="690" t="s">
        <v>1226</v>
      </c>
      <c r="AI692" s="693">
        <f>+AG692</f>
        <v>0</v>
      </c>
      <c r="AJ692" s="433" t="s">
        <v>1226</v>
      </c>
      <c r="AK692" s="342"/>
      <c r="AL692" s="701">
        <f>+AI692</f>
        <v>0</v>
      </c>
      <c r="AM692" s="690" t="s">
        <v>1226</v>
      </c>
      <c r="AN692" s="222">
        <v>0</v>
      </c>
      <c r="AO692" s="224">
        <v>0</v>
      </c>
      <c r="AP692" s="693">
        <f>+AN692</f>
        <v>0</v>
      </c>
      <c r="AQ692" s="690" t="s">
        <v>1226</v>
      </c>
      <c r="AR692" s="693">
        <f>+AT692</f>
        <v>0</v>
      </c>
      <c r="AS692" s="690" t="s">
        <v>1226</v>
      </c>
      <c r="AT692" s="325">
        <v>0</v>
      </c>
      <c r="AU692" s="326">
        <v>0</v>
      </c>
      <c r="AV692" s="325">
        <v>0</v>
      </c>
      <c r="AW692" s="326">
        <v>0</v>
      </c>
      <c r="AX692" s="392">
        <f>+AZ692</f>
        <v>0</v>
      </c>
      <c r="AY692" s="166" t="s">
        <v>1226</v>
      </c>
      <c r="AZ692" s="392">
        <f>+BB692</f>
        <v>0</v>
      </c>
      <c r="BA692" s="166" t="s">
        <v>1226</v>
      </c>
      <c r="BB692" s="392">
        <f>+BD692</f>
        <v>0</v>
      </c>
      <c r="BC692" s="166" t="s">
        <v>1226</v>
      </c>
      <c r="BD692" s="392">
        <f>+BF692</f>
        <v>0</v>
      </c>
      <c r="BE692" s="166" t="s">
        <v>1226</v>
      </c>
      <c r="BF692" s="392">
        <f>+BH692</f>
        <v>0</v>
      </c>
      <c r="BG692" s="166" t="s">
        <v>1226</v>
      </c>
      <c r="BH692" s="392">
        <f>+BJ692</f>
        <v>0</v>
      </c>
      <c r="BI692" s="166" t="s">
        <v>1226</v>
      </c>
      <c r="BJ692" s="325">
        <v>0</v>
      </c>
      <c r="BK692" s="326">
        <v>0</v>
      </c>
      <c r="BL692" s="392">
        <f t="shared" si="337"/>
        <v>0</v>
      </c>
      <c r="BM692" s="166" t="s">
        <v>1226</v>
      </c>
      <c r="BN692" s="325">
        <v>0</v>
      </c>
      <c r="BO692" s="326">
        <v>0</v>
      </c>
      <c r="BP692" s="325"/>
      <c r="BQ692" s="326"/>
      <c r="BR692" s="325"/>
      <c r="BS692" s="325"/>
      <c r="BT692" s="344"/>
      <c r="BU692" s="314"/>
      <c r="BV692" s="315"/>
      <c r="BW692" s="314"/>
      <c r="BX692" s="314"/>
      <c r="BY692" s="314"/>
      <c r="BZ692" s="315"/>
      <c r="CA692" s="314"/>
      <c r="CB692" s="315"/>
      <c r="CC692" s="314"/>
      <c r="CD692" s="315"/>
      <c r="CE692" s="314"/>
      <c r="CF692" s="315"/>
      <c r="CG692" s="314"/>
      <c r="CH692" s="315"/>
      <c r="CI692" s="247" t="s">
        <v>150</v>
      </c>
      <c r="CJ692" s="235" t="s">
        <v>504</v>
      </c>
      <c r="CK692" s="235"/>
      <c r="CM692" s="237">
        <f t="shared" si="338"/>
        <v>1</v>
      </c>
    </row>
    <row r="693" spans="1:91" ht="16.5">
      <c r="A693" t="s">
        <v>2545</v>
      </c>
      <c r="B693" s="213">
        <v>10128</v>
      </c>
      <c r="D693" s="219" t="s">
        <v>502</v>
      </c>
      <c r="E693" s="213" t="s">
        <v>819</v>
      </c>
      <c r="G693" s="213" t="s">
        <v>872</v>
      </c>
      <c r="H693" s="390" t="s">
        <v>1992</v>
      </c>
      <c r="I693" s="858">
        <f t="shared" si="336"/>
        <v>0</v>
      </c>
      <c r="J693" s="185" t="s">
        <v>1226</v>
      </c>
      <c r="K693" s="453">
        <v>0</v>
      </c>
      <c r="L693" s="459">
        <v>0</v>
      </c>
      <c r="M693" s="700">
        <f>+O693</f>
        <v>5</v>
      </c>
      <c r="N693" s="185" t="s">
        <v>1226</v>
      </c>
      <c r="O693" s="453">
        <v>5</v>
      </c>
      <c r="P693" s="459">
        <v>0</v>
      </c>
      <c r="Q693" s="185">
        <f>+S693</f>
        <v>4</v>
      </c>
      <c r="R693" s="426">
        <f>+T693</f>
        <v>8</v>
      </c>
      <c r="S693" s="278">
        <v>4</v>
      </c>
      <c r="T693" s="279">
        <v>8</v>
      </c>
      <c r="U693" s="274">
        <v>7</v>
      </c>
      <c r="V693" s="279">
        <v>0</v>
      </c>
      <c r="W693" s="181">
        <f>+U693</f>
        <v>7</v>
      </c>
      <c r="X693" s="426" t="s">
        <v>1226</v>
      </c>
      <c r="Y693" s="181">
        <f>+W693</f>
        <v>7</v>
      </c>
      <c r="Z693" s="426" t="s">
        <v>1226</v>
      </c>
      <c r="AA693" s="274">
        <v>2</v>
      </c>
      <c r="AB693" s="311">
        <v>0</v>
      </c>
      <c r="AC693" s="181">
        <f>+AE693</f>
        <v>8</v>
      </c>
      <c r="AD693" s="423" t="s">
        <v>1226</v>
      </c>
      <c r="AE693" s="280">
        <v>8</v>
      </c>
      <c r="AF693" s="311">
        <v>0</v>
      </c>
      <c r="AG693" s="700">
        <f>+AE693</f>
        <v>8</v>
      </c>
      <c r="AH693" s="426" t="s">
        <v>1226</v>
      </c>
      <c r="AI693" s="700">
        <f>+AG693</f>
        <v>8</v>
      </c>
      <c r="AJ693" s="423" t="s">
        <v>1226</v>
      </c>
      <c r="AK693" s="342"/>
      <c r="AL693" s="701">
        <f>+AI693</f>
        <v>8</v>
      </c>
      <c r="AM693" s="690" t="s">
        <v>1226</v>
      </c>
      <c r="AN693" s="222">
        <v>1</v>
      </c>
      <c r="AO693" s="224">
        <v>0</v>
      </c>
      <c r="AP693" s="693">
        <f>+AN693</f>
        <v>1</v>
      </c>
      <c r="AQ693" s="690" t="s">
        <v>1226</v>
      </c>
      <c r="AR693" s="693">
        <f>+AT693</f>
        <v>1</v>
      </c>
      <c r="AS693" s="690" t="s">
        <v>1226</v>
      </c>
      <c r="AT693" s="325">
        <v>1</v>
      </c>
      <c r="AU693" s="326">
        <v>0</v>
      </c>
      <c r="AV693" s="325">
        <v>1</v>
      </c>
      <c r="AW693" s="326">
        <v>0</v>
      </c>
      <c r="AX693" s="392">
        <f>+AV693</f>
        <v>1</v>
      </c>
      <c r="AY693" s="166" t="s">
        <v>1226</v>
      </c>
      <c r="AZ693" s="392">
        <f>+AX693</f>
        <v>1</v>
      </c>
      <c r="BA693" s="166" t="s">
        <v>1226</v>
      </c>
      <c r="BB693" s="392">
        <f>+AZ693</f>
        <v>1</v>
      </c>
      <c r="BC693" s="166" t="s">
        <v>1226</v>
      </c>
      <c r="BD693" s="392">
        <f>+BB693</f>
        <v>1</v>
      </c>
      <c r="BE693" s="166" t="s">
        <v>1226</v>
      </c>
      <c r="BF693" s="392">
        <f>+BD693</f>
        <v>1</v>
      </c>
      <c r="BG693" s="166" t="s">
        <v>1226</v>
      </c>
      <c r="BH693" s="392">
        <f>+BF693</f>
        <v>1</v>
      </c>
      <c r="BI693" s="166" t="s">
        <v>1226</v>
      </c>
      <c r="BJ693" s="325">
        <v>2</v>
      </c>
      <c r="BK693" s="326">
        <v>0</v>
      </c>
      <c r="BL693" s="392">
        <f t="shared" si="337"/>
        <v>0</v>
      </c>
      <c r="BM693" s="166" t="s">
        <v>1226</v>
      </c>
      <c r="BN693" s="325">
        <v>0</v>
      </c>
      <c r="BO693" s="326">
        <v>0</v>
      </c>
      <c r="BP693" s="325"/>
      <c r="BQ693" s="326"/>
      <c r="BR693" s="325"/>
      <c r="BS693" s="325"/>
      <c r="BT693" s="344"/>
      <c r="BU693" s="314"/>
      <c r="BV693" s="315"/>
      <c r="BW693" s="314"/>
      <c r="BX693" s="314"/>
      <c r="BY693" s="314"/>
      <c r="BZ693" s="315"/>
      <c r="CA693" s="314"/>
      <c r="CB693" s="315"/>
      <c r="CC693" s="314"/>
      <c r="CD693" s="315"/>
      <c r="CE693" s="314">
        <v>1</v>
      </c>
      <c r="CF693" s="315">
        <v>0</v>
      </c>
      <c r="CG693" s="314"/>
      <c r="CH693" s="315"/>
      <c r="CI693" s="233" t="s">
        <v>766</v>
      </c>
      <c r="CJ693" s="234" t="s">
        <v>500</v>
      </c>
      <c r="CM693" s="237">
        <f t="shared" si="338"/>
        <v>8</v>
      </c>
    </row>
    <row r="694" spans="1:91" ht="16.5">
      <c r="A694" t="s">
        <v>2545</v>
      </c>
      <c r="B694" s="61" t="s">
        <v>1610</v>
      </c>
      <c r="D694" s="219" t="s">
        <v>502</v>
      </c>
      <c r="E694" s="213" t="s">
        <v>819</v>
      </c>
      <c r="G694" s="213" t="s">
        <v>872</v>
      </c>
      <c r="H694" s="390" t="s">
        <v>1993</v>
      </c>
      <c r="I694" s="858">
        <f t="shared" si="336"/>
        <v>0</v>
      </c>
      <c r="J694" s="185" t="s">
        <v>1226</v>
      </c>
      <c r="K694" s="453">
        <v>0</v>
      </c>
      <c r="L694" s="459">
        <v>0</v>
      </c>
      <c r="M694" s="700">
        <f>+O694</f>
        <v>3</v>
      </c>
      <c r="N694" s="185" t="s">
        <v>1226</v>
      </c>
      <c r="O694" s="453">
        <v>3</v>
      </c>
      <c r="P694" s="459">
        <v>0</v>
      </c>
      <c r="Q694" s="185">
        <f>+O694</f>
        <v>3</v>
      </c>
      <c r="R694" s="426" t="s">
        <v>1226</v>
      </c>
      <c r="S694" s="278">
        <v>2</v>
      </c>
      <c r="T694" s="279">
        <v>0</v>
      </c>
      <c r="U694" s="274">
        <v>1</v>
      </c>
      <c r="V694" s="279">
        <v>0</v>
      </c>
      <c r="W694" s="858">
        <f>+U694</f>
        <v>1</v>
      </c>
      <c r="X694" s="426" t="s">
        <v>1226</v>
      </c>
      <c r="Y694" s="858">
        <f>+W694</f>
        <v>1</v>
      </c>
      <c r="Z694" s="426" t="s">
        <v>1226</v>
      </c>
      <c r="AA694" s="274">
        <v>2</v>
      </c>
      <c r="AB694" s="311">
        <v>0</v>
      </c>
      <c r="AC694" s="278">
        <v>0</v>
      </c>
      <c r="AD694" s="311">
        <v>0</v>
      </c>
      <c r="AE694" s="280">
        <v>0</v>
      </c>
      <c r="AF694" s="311">
        <v>0</v>
      </c>
      <c r="AG694" s="700">
        <f>+AI694</f>
        <v>0</v>
      </c>
      <c r="AH694" s="426" t="s">
        <v>1226</v>
      </c>
      <c r="AI694" s="700">
        <f>+AK694</f>
        <v>0</v>
      </c>
      <c r="AJ694" s="423" t="s">
        <v>1226</v>
      </c>
      <c r="AK694" s="342"/>
      <c r="AL694" s="701">
        <f>+AN694</f>
        <v>0</v>
      </c>
      <c r="AM694" s="690" t="s">
        <v>1226</v>
      </c>
      <c r="AN694" s="222">
        <v>0</v>
      </c>
      <c r="AO694" s="224">
        <v>0</v>
      </c>
      <c r="AP694" s="693">
        <f>+AN694</f>
        <v>0</v>
      </c>
      <c r="AQ694" s="690" t="s">
        <v>1226</v>
      </c>
      <c r="AR694" s="701">
        <f>+AT694</f>
        <v>0</v>
      </c>
      <c r="AS694" s="690" t="s">
        <v>1226</v>
      </c>
      <c r="AT694" s="325">
        <v>0</v>
      </c>
      <c r="AU694" s="326">
        <v>0</v>
      </c>
      <c r="AV694" s="325">
        <v>0</v>
      </c>
      <c r="AW694" s="326">
        <v>0</v>
      </c>
      <c r="AX694" s="392">
        <f>+AZ694</f>
        <v>0</v>
      </c>
      <c r="AY694" s="166" t="s">
        <v>1226</v>
      </c>
      <c r="AZ694" s="392">
        <f>+BB694</f>
        <v>0</v>
      </c>
      <c r="BA694" s="166" t="s">
        <v>1226</v>
      </c>
      <c r="BB694" s="392">
        <f>+BD694</f>
        <v>0</v>
      </c>
      <c r="BC694" s="166" t="s">
        <v>1226</v>
      </c>
      <c r="BD694" s="392">
        <f>+BF694</f>
        <v>0</v>
      </c>
      <c r="BE694" s="166" t="s">
        <v>1226</v>
      </c>
      <c r="BF694" s="392">
        <f>+BH694</f>
        <v>0</v>
      </c>
      <c r="BG694" s="166" t="s">
        <v>1226</v>
      </c>
      <c r="BH694" s="392">
        <f>+BJ694</f>
        <v>0</v>
      </c>
      <c r="BI694" s="166" t="s">
        <v>1226</v>
      </c>
      <c r="BJ694" s="325">
        <v>0</v>
      </c>
      <c r="BK694" s="326">
        <v>0</v>
      </c>
      <c r="BL694" s="392">
        <f t="shared" si="337"/>
        <v>0</v>
      </c>
      <c r="BM694" s="166" t="s">
        <v>1226</v>
      </c>
      <c r="BN694" s="325">
        <v>0</v>
      </c>
      <c r="BO694" s="326">
        <v>0</v>
      </c>
      <c r="BP694" s="325"/>
      <c r="BQ694" s="326"/>
      <c r="BR694" s="325"/>
      <c r="BS694" s="325"/>
      <c r="BT694" s="344"/>
      <c r="BU694" s="314"/>
      <c r="BV694" s="315"/>
      <c r="BW694" s="314"/>
      <c r="BX694" s="314"/>
      <c r="BY694" s="314"/>
      <c r="BZ694" s="315"/>
      <c r="CA694" s="314"/>
      <c r="CB694" s="315"/>
      <c r="CC694" s="314"/>
      <c r="CD694" s="315"/>
      <c r="CE694" s="314">
        <v>2</v>
      </c>
      <c r="CF694" s="315">
        <v>0</v>
      </c>
      <c r="CG694" s="314"/>
      <c r="CH694" s="315"/>
      <c r="CI694" s="103" t="s">
        <v>1994</v>
      </c>
      <c r="CM694" s="237">
        <f t="shared" si="338"/>
        <v>3</v>
      </c>
    </row>
    <row r="695" spans="1:91" ht="16.5">
      <c r="A695" t="s">
        <v>2545</v>
      </c>
      <c r="B695" s="213">
        <v>10051</v>
      </c>
      <c r="D695" s="219" t="s">
        <v>145</v>
      </c>
      <c r="E695" s="213" t="s">
        <v>819</v>
      </c>
      <c r="G695" s="213" t="s">
        <v>872</v>
      </c>
      <c r="H695" s="390" t="s">
        <v>1996</v>
      </c>
      <c r="I695" s="164">
        <f t="shared" si="336"/>
        <v>37</v>
      </c>
      <c r="J695" s="164">
        <f>+L695</f>
        <v>9</v>
      </c>
      <c r="K695" s="437">
        <v>37</v>
      </c>
      <c r="L695" s="438">
        <v>9</v>
      </c>
      <c r="M695" s="185">
        <f>+O695</f>
        <v>23</v>
      </c>
      <c r="N695" s="185">
        <f>+P695</f>
        <v>28</v>
      </c>
      <c r="O695" s="439">
        <v>23</v>
      </c>
      <c r="P695" s="440">
        <v>28</v>
      </c>
      <c r="Q695" s="185">
        <f>+S695</f>
        <v>27</v>
      </c>
      <c r="R695" s="426">
        <f>+T695</f>
        <v>16</v>
      </c>
      <c r="S695" s="222">
        <v>27</v>
      </c>
      <c r="T695" s="224">
        <v>16</v>
      </c>
      <c r="U695" s="223">
        <v>19</v>
      </c>
      <c r="V695" s="224">
        <v>4</v>
      </c>
      <c r="W695" s="266">
        <v>23</v>
      </c>
      <c r="X695" s="308">
        <v>6</v>
      </c>
      <c r="Y695" s="181">
        <f>+W695</f>
        <v>23</v>
      </c>
      <c r="Z695" s="426">
        <f>+X695</f>
        <v>6</v>
      </c>
      <c r="AA695" s="274">
        <v>26</v>
      </c>
      <c r="AB695" s="311">
        <v>4</v>
      </c>
      <c r="AC695" s="181">
        <f>+AA695</f>
        <v>26</v>
      </c>
      <c r="AD695" s="426">
        <f>+AB695</f>
        <v>4</v>
      </c>
      <c r="AE695" s="280">
        <v>24</v>
      </c>
      <c r="AF695" s="311">
        <v>4</v>
      </c>
      <c r="AG695" s="693">
        <f>+AE695</f>
        <v>24</v>
      </c>
      <c r="AH695" s="690">
        <f>+AF695</f>
        <v>4</v>
      </c>
      <c r="AI695" s="274">
        <v>12</v>
      </c>
      <c r="AJ695" s="279">
        <v>4</v>
      </c>
      <c r="AK695" s="342"/>
      <c r="AL695" s="701">
        <f>+AI695</f>
        <v>12</v>
      </c>
      <c r="AM695" s="690">
        <f>+AJ695</f>
        <v>4</v>
      </c>
      <c r="AN695" s="222">
        <v>6</v>
      </c>
      <c r="AO695" s="224">
        <v>2</v>
      </c>
      <c r="AP695" s="693">
        <f>+AN695</f>
        <v>6</v>
      </c>
      <c r="AQ695" s="690">
        <f t="shared" ref="AQ695:AS696" si="339">+AO695</f>
        <v>2</v>
      </c>
      <c r="AR695" s="701">
        <f t="shared" si="339"/>
        <v>6</v>
      </c>
      <c r="AS695" s="690">
        <f t="shared" si="339"/>
        <v>2</v>
      </c>
      <c r="AT695" s="325">
        <v>2</v>
      </c>
      <c r="AU695" s="326">
        <v>0</v>
      </c>
      <c r="AV695" s="325">
        <v>4</v>
      </c>
      <c r="AW695" s="326">
        <v>5</v>
      </c>
      <c r="AX695" s="392">
        <f>+AV695</f>
        <v>4</v>
      </c>
      <c r="AY695" s="166" t="s">
        <v>1226</v>
      </c>
      <c r="AZ695" s="392">
        <f>+AX695</f>
        <v>4</v>
      </c>
      <c r="BA695" s="166" t="s">
        <v>1226</v>
      </c>
      <c r="BB695" s="392">
        <f>+AZ695</f>
        <v>4</v>
      </c>
      <c r="BC695" s="166" t="s">
        <v>1226</v>
      </c>
      <c r="BD695" s="392">
        <f>+BB695</f>
        <v>4</v>
      </c>
      <c r="BE695" s="166" t="s">
        <v>1226</v>
      </c>
      <c r="BF695" s="392">
        <f>+BD695</f>
        <v>4</v>
      </c>
      <c r="BG695" s="166" t="s">
        <v>1226</v>
      </c>
      <c r="BH695" s="392">
        <f>+BF695</f>
        <v>4</v>
      </c>
      <c r="BI695" s="166" t="s">
        <v>1226</v>
      </c>
      <c r="BJ695" s="325">
        <v>0</v>
      </c>
      <c r="BK695" s="326">
        <v>1</v>
      </c>
      <c r="BL695" s="392">
        <f t="shared" si="337"/>
        <v>7</v>
      </c>
      <c r="BM695" s="166" t="s">
        <v>1226</v>
      </c>
      <c r="BN695" s="325">
        <v>7</v>
      </c>
      <c r="BO695" s="326">
        <v>11</v>
      </c>
      <c r="BP695" s="325"/>
      <c r="BQ695" s="326"/>
      <c r="BR695" s="325"/>
      <c r="BS695" s="325"/>
      <c r="BT695" s="344"/>
      <c r="BU695" s="314"/>
      <c r="BV695" s="315"/>
      <c r="BW695" s="314"/>
      <c r="BX695" s="314"/>
      <c r="BY695" s="314"/>
      <c r="BZ695" s="315"/>
      <c r="CA695" s="314"/>
      <c r="CB695" s="315"/>
      <c r="CC695" s="314"/>
      <c r="CD695" s="315"/>
      <c r="CE695" s="314"/>
      <c r="CF695" s="315"/>
      <c r="CG695" s="314"/>
      <c r="CH695" s="315"/>
      <c r="CI695" s="247" t="s">
        <v>167</v>
      </c>
      <c r="CJ695" s="235" t="s">
        <v>512</v>
      </c>
      <c r="CK695" s="235"/>
      <c r="CM695" s="237">
        <f t="shared" si="338"/>
        <v>37</v>
      </c>
    </row>
    <row r="696" spans="1:91" ht="16.5">
      <c r="A696" t="s">
        <v>2545</v>
      </c>
      <c r="B696" s="213">
        <v>0</v>
      </c>
      <c r="D696" s="219" t="s">
        <v>145</v>
      </c>
      <c r="E696" s="213" t="s">
        <v>822</v>
      </c>
      <c r="G696" s="213" t="s">
        <v>872</v>
      </c>
      <c r="H696" s="390" t="s">
        <v>2148</v>
      </c>
      <c r="I696" s="164">
        <v>0</v>
      </c>
      <c r="J696" s="164" t="s">
        <v>1226</v>
      </c>
      <c r="K696" s="437">
        <v>0</v>
      </c>
      <c r="L696" s="438">
        <v>0</v>
      </c>
      <c r="M696" s="696">
        <v>0</v>
      </c>
      <c r="N696" s="696">
        <v>0</v>
      </c>
      <c r="O696" s="437">
        <v>0</v>
      </c>
      <c r="P696" s="438">
        <v>0</v>
      </c>
      <c r="Q696" s="164">
        <f>+S696</f>
        <v>0</v>
      </c>
      <c r="R696" s="166" t="s">
        <v>1226</v>
      </c>
      <c r="S696" s="222">
        <v>0</v>
      </c>
      <c r="T696" s="224">
        <v>0</v>
      </c>
      <c r="U696" s="223">
        <v>0</v>
      </c>
      <c r="V696" s="224">
        <v>0</v>
      </c>
      <c r="W696" s="222">
        <v>0</v>
      </c>
      <c r="X696" s="224">
        <v>0</v>
      </c>
      <c r="Y696" s="278">
        <v>0</v>
      </c>
      <c r="Z696" s="279">
        <v>0</v>
      </c>
      <c r="AA696" s="274">
        <v>0</v>
      </c>
      <c r="AB696" s="279">
        <v>0</v>
      </c>
      <c r="AC696" s="278">
        <v>1</v>
      </c>
      <c r="AD696" s="311">
        <v>1</v>
      </c>
      <c r="AE696" s="280">
        <v>0</v>
      </c>
      <c r="AF696" s="311">
        <v>0</v>
      </c>
      <c r="AG696" s="696">
        <v>0</v>
      </c>
      <c r="AH696" s="790">
        <v>0</v>
      </c>
      <c r="AI696" s="751">
        <f>+AG696</f>
        <v>0</v>
      </c>
      <c r="AJ696" s="433" t="s">
        <v>1226</v>
      </c>
      <c r="AK696" s="342"/>
      <c r="AL696" s="701">
        <f>+AI696</f>
        <v>0</v>
      </c>
      <c r="AM696" s="690" t="s">
        <v>1226</v>
      </c>
      <c r="AN696" s="222">
        <v>1</v>
      </c>
      <c r="AO696" s="224">
        <v>2</v>
      </c>
      <c r="AP696" s="693">
        <f>+AN696</f>
        <v>1</v>
      </c>
      <c r="AQ696" s="690">
        <f t="shared" si="339"/>
        <v>2</v>
      </c>
      <c r="AR696" s="701">
        <f t="shared" si="339"/>
        <v>1</v>
      </c>
      <c r="AS696" s="690">
        <f t="shared" si="339"/>
        <v>2</v>
      </c>
      <c r="AT696" s="325">
        <v>0</v>
      </c>
      <c r="AU696" s="326">
        <v>0</v>
      </c>
      <c r="AV696" s="325">
        <v>1</v>
      </c>
      <c r="AW696" s="326">
        <v>0</v>
      </c>
      <c r="AX696" s="392">
        <f>+AZ696</f>
        <v>0</v>
      </c>
      <c r="AY696" s="166" t="s">
        <v>1226</v>
      </c>
      <c r="AZ696" s="392">
        <f>+BB696</f>
        <v>0</v>
      </c>
      <c r="BA696" s="166" t="s">
        <v>1226</v>
      </c>
      <c r="BB696" s="392">
        <f>+BD696</f>
        <v>0</v>
      </c>
      <c r="BC696" s="166" t="s">
        <v>1226</v>
      </c>
      <c r="BD696" s="392">
        <f>+BF696</f>
        <v>0</v>
      </c>
      <c r="BE696" s="166" t="s">
        <v>1226</v>
      </c>
      <c r="BF696" s="392">
        <f>+BH696</f>
        <v>0</v>
      </c>
      <c r="BG696" s="166" t="s">
        <v>1226</v>
      </c>
      <c r="BH696" s="392">
        <f>+BJ696</f>
        <v>0</v>
      </c>
      <c r="BI696" s="166" t="s">
        <v>1226</v>
      </c>
      <c r="BJ696" s="325">
        <v>0</v>
      </c>
      <c r="BK696" s="326">
        <v>0</v>
      </c>
      <c r="BL696" s="392">
        <f t="shared" si="337"/>
        <v>0</v>
      </c>
      <c r="BM696" s="166" t="s">
        <v>1226</v>
      </c>
      <c r="BN696" s="325">
        <v>0</v>
      </c>
      <c r="BO696" s="326">
        <v>0</v>
      </c>
      <c r="BP696" s="325"/>
      <c r="BQ696" s="326"/>
      <c r="BR696" s="325"/>
      <c r="BS696" s="325"/>
      <c r="BT696" s="344"/>
      <c r="BU696" s="314"/>
      <c r="BV696" s="315"/>
      <c r="BW696" s="314"/>
      <c r="BX696" s="314"/>
      <c r="BY696" s="314"/>
      <c r="BZ696" s="315"/>
      <c r="CA696" s="314"/>
      <c r="CB696" s="315"/>
      <c r="CC696" s="314"/>
      <c r="CD696" s="315"/>
      <c r="CE696" s="314"/>
      <c r="CF696" s="315"/>
      <c r="CG696" s="314"/>
      <c r="CH696" s="315"/>
      <c r="CI696" s="233" t="s">
        <v>513</v>
      </c>
      <c r="CM696" s="237">
        <f t="shared" si="338"/>
        <v>1</v>
      </c>
    </row>
    <row r="697" spans="1:91" ht="16.5">
      <c r="A697" t="s">
        <v>2545</v>
      </c>
      <c r="B697" s="213">
        <v>0</v>
      </c>
      <c r="D697" s="219" t="s">
        <v>145</v>
      </c>
      <c r="E697" s="213" t="s">
        <v>822</v>
      </c>
      <c r="G697" s="213" t="s">
        <v>872</v>
      </c>
      <c r="H697" s="390" t="s">
        <v>2774</v>
      </c>
      <c r="I697" s="164"/>
      <c r="J697" s="164"/>
      <c r="K697" s="437"/>
      <c r="L697" s="438"/>
      <c r="M697" s="696"/>
      <c r="N697" s="696"/>
      <c r="O697" s="437"/>
      <c r="P697" s="438"/>
      <c r="Q697" s="164"/>
      <c r="R697" s="166"/>
      <c r="S697" s="222"/>
      <c r="T697" s="224"/>
      <c r="U697" s="223"/>
      <c r="V697" s="224"/>
      <c r="W697" s="223"/>
      <c r="X697" s="224"/>
      <c r="Y697" s="274"/>
      <c r="Z697" s="279"/>
      <c r="AA697" s="274"/>
      <c r="AB697" s="279"/>
      <c r="AC697" s="274"/>
      <c r="AD697" s="311"/>
      <c r="AE697" s="280"/>
      <c r="AF697" s="311"/>
      <c r="AG697" s="696"/>
      <c r="AH697" s="790"/>
      <c r="AI697" s="751"/>
      <c r="AJ697" s="433"/>
      <c r="AK697" s="342"/>
      <c r="AL697" s="701"/>
      <c r="AM697" s="690"/>
      <c r="AN697" s="222"/>
      <c r="AO697" s="224"/>
      <c r="AP697" s="693"/>
      <c r="AQ697" s="690"/>
      <c r="AR697" s="701"/>
      <c r="AS697" s="690"/>
      <c r="AT697" s="325"/>
      <c r="AU697" s="326"/>
      <c r="AV697" s="325"/>
      <c r="AW697" s="326"/>
      <c r="AX697" s="392"/>
      <c r="AY697" s="166"/>
      <c r="AZ697" s="392"/>
      <c r="BA697" s="166"/>
      <c r="BB697" s="392"/>
      <c r="BC697" s="166"/>
      <c r="BD697" s="392"/>
      <c r="BE697" s="166"/>
      <c r="BF697" s="392"/>
      <c r="BG697" s="166"/>
      <c r="BH697" s="392"/>
      <c r="BI697" s="166"/>
      <c r="BJ697" s="374">
        <v>0</v>
      </c>
      <c r="BK697" s="821">
        <v>5</v>
      </c>
      <c r="BL697" s="392"/>
      <c r="BM697" s="166"/>
      <c r="BN697" s="325"/>
      <c r="BO697" s="326"/>
      <c r="BP697" s="325"/>
      <c r="BQ697" s="326"/>
      <c r="BR697" s="325"/>
      <c r="BS697" s="325"/>
      <c r="BT697" s="344"/>
      <c r="BU697" s="314"/>
      <c r="BV697" s="315"/>
      <c r="BW697" s="314"/>
      <c r="BX697" s="314"/>
      <c r="BY697" s="314"/>
      <c r="BZ697" s="315"/>
      <c r="CA697" s="314"/>
      <c r="CB697" s="315"/>
      <c r="CC697" s="314"/>
      <c r="CD697" s="315"/>
      <c r="CE697" s="314"/>
      <c r="CF697" s="315"/>
      <c r="CG697" s="314"/>
      <c r="CH697" s="315"/>
      <c r="CI697" s="233"/>
      <c r="CM697" s="237"/>
    </row>
    <row r="698" spans="1:91" ht="16.5">
      <c r="A698" t="s">
        <v>2545</v>
      </c>
      <c r="B698">
        <v>0</v>
      </c>
      <c r="D698" s="219" t="s">
        <v>145</v>
      </c>
      <c r="E698" s="213" t="s">
        <v>819</v>
      </c>
      <c r="G698" s="213" t="s">
        <v>872</v>
      </c>
      <c r="H698" s="390" t="s">
        <v>1997</v>
      </c>
      <c r="I698" s="401">
        <f>+K698</f>
        <v>0</v>
      </c>
      <c r="J698" s="164" t="s">
        <v>1226</v>
      </c>
      <c r="K698" s="437">
        <v>0</v>
      </c>
      <c r="L698" s="438">
        <v>0</v>
      </c>
      <c r="M698" s="700">
        <f>+O698</f>
        <v>0</v>
      </c>
      <c r="N698" s="185" t="s">
        <v>1226</v>
      </c>
      <c r="O698" s="437">
        <v>0</v>
      </c>
      <c r="P698" s="438">
        <v>0</v>
      </c>
      <c r="Q698" s="401">
        <f>+S698</f>
        <v>0</v>
      </c>
      <c r="R698" s="166" t="s">
        <v>1226</v>
      </c>
      <c r="S698" s="222">
        <v>0</v>
      </c>
      <c r="T698" s="224">
        <v>0</v>
      </c>
      <c r="U698" s="351">
        <f>+S698</f>
        <v>0</v>
      </c>
      <c r="V698" s="239" t="s">
        <v>1226</v>
      </c>
      <c r="W698" s="223">
        <v>0</v>
      </c>
      <c r="X698" s="224">
        <v>1</v>
      </c>
      <c r="Y698" s="274">
        <v>0</v>
      </c>
      <c r="Z698" s="279">
        <v>0</v>
      </c>
      <c r="AA698" s="274">
        <v>0</v>
      </c>
      <c r="AB698" s="311">
        <v>0</v>
      </c>
      <c r="AC698" s="432">
        <f>+AA698</f>
        <v>0</v>
      </c>
      <c r="AD698" s="423" t="s">
        <v>1226</v>
      </c>
      <c r="AE698" s="280">
        <v>0</v>
      </c>
      <c r="AF698" s="311">
        <v>0</v>
      </c>
      <c r="AG698" s="700">
        <f>+AI698</f>
        <v>0</v>
      </c>
      <c r="AH698" s="426" t="s">
        <v>1226</v>
      </c>
      <c r="AI698" s="280">
        <v>0</v>
      </c>
      <c r="AJ698" s="311">
        <v>0</v>
      </c>
      <c r="AK698" s="342"/>
      <c r="AL698" s="701">
        <f>+AI698</f>
        <v>0</v>
      </c>
      <c r="AM698" s="690" t="s">
        <v>1226</v>
      </c>
      <c r="AN698" s="222">
        <v>0</v>
      </c>
      <c r="AO698" s="224">
        <v>0</v>
      </c>
      <c r="AP698" s="185" t="s">
        <v>1226</v>
      </c>
      <c r="AQ698" s="426">
        <f>+AS698</f>
        <v>2</v>
      </c>
      <c r="AR698" s="181" t="s">
        <v>1226</v>
      </c>
      <c r="AS698" s="426">
        <f>+AU698</f>
        <v>2</v>
      </c>
      <c r="AT698" s="353">
        <v>0</v>
      </c>
      <c r="AU698" s="352">
        <v>2</v>
      </c>
      <c r="AV698" s="325">
        <v>1</v>
      </c>
      <c r="AW698" s="326">
        <v>0</v>
      </c>
      <c r="AX698" s="953"/>
      <c r="AY698" s="689"/>
      <c r="AZ698" s="392">
        <v>0</v>
      </c>
      <c r="BA698" s="166" t="s">
        <v>1226</v>
      </c>
      <c r="BB698" s="392">
        <f>+AZ698</f>
        <v>0</v>
      </c>
      <c r="BC698" s="166" t="s">
        <v>1226</v>
      </c>
      <c r="BD698" s="392">
        <f>+BB698</f>
        <v>0</v>
      </c>
      <c r="BE698" s="166" t="s">
        <v>1226</v>
      </c>
      <c r="BF698" s="392">
        <f>+BD698</f>
        <v>0</v>
      </c>
      <c r="BG698" s="166" t="s">
        <v>1226</v>
      </c>
      <c r="BH698" s="392">
        <f>+BF698</f>
        <v>0</v>
      </c>
      <c r="BI698" s="166" t="s">
        <v>1226</v>
      </c>
      <c r="BJ698" s="325">
        <v>1</v>
      </c>
      <c r="BK698" s="326">
        <v>0</v>
      </c>
      <c r="BL698" s="392">
        <v>0</v>
      </c>
      <c r="BM698" s="166" t="s">
        <v>1226</v>
      </c>
      <c r="BN698" s="325">
        <v>0</v>
      </c>
      <c r="BO698" s="326">
        <v>0</v>
      </c>
      <c r="BP698" s="325"/>
      <c r="BQ698" s="326"/>
      <c r="BR698" s="325"/>
      <c r="BS698" s="325"/>
      <c r="BT698" s="344"/>
      <c r="BU698" s="314"/>
      <c r="BV698" s="315"/>
      <c r="BW698" s="314"/>
      <c r="BX698" s="314"/>
      <c r="BY698" s="314"/>
      <c r="BZ698" s="315"/>
      <c r="CA698" s="314"/>
      <c r="CB698" s="315"/>
      <c r="CC698" s="314"/>
      <c r="CD698" s="315"/>
      <c r="CE698" s="314"/>
      <c r="CF698" s="315"/>
      <c r="CG698" s="314"/>
      <c r="CH698" s="315"/>
      <c r="CI698" s="233"/>
      <c r="CM698" s="237"/>
    </row>
    <row r="699" spans="1:91" ht="16.5">
      <c r="A699" t="s">
        <v>2545</v>
      </c>
      <c r="B699" s="213">
        <v>10242</v>
      </c>
      <c r="D699" s="219" t="s">
        <v>145</v>
      </c>
      <c r="E699" s="213" t="s">
        <v>819</v>
      </c>
      <c r="G699" s="213" t="s">
        <v>872</v>
      </c>
      <c r="H699" s="390" t="s">
        <v>1998</v>
      </c>
      <c r="I699" s="401">
        <f>+K699</f>
        <v>0</v>
      </c>
      <c r="J699" s="164" t="s">
        <v>1226</v>
      </c>
      <c r="K699" s="437">
        <v>0</v>
      </c>
      <c r="L699" s="438">
        <v>0</v>
      </c>
      <c r="M699" s="700">
        <f>+O699</f>
        <v>0</v>
      </c>
      <c r="N699" s="185" t="s">
        <v>1226</v>
      </c>
      <c r="O699" s="437">
        <v>0</v>
      </c>
      <c r="P699" s="438">
        <v>0</v>
      </c>
      <c r="Q699" s="401">
        <f>+S699</f>
        <v>0</v>
      </c>
      <c r="R699" s="166" t="s">
        <v>1226</v>
      </c>
      <c r="S699" s="222">
        <v>0</v>
      </c>
      <c r="T699" s="224">
        <v>0</v>
      </c>
      <c r="U699" s="351">
        <f>+S699</f>
        <v>0</v>
      </c>
      <c r="V699" s="239" t="s">
        <v>1226</v>
      </c>
      <c r="W699" s="351">
        <f>+U699</f>
        <v>0</v>
      </c>
      <c r="X699" s="239" t="s">
        <v>1226</v>
      </c>
      <c r="Y699" s="886">
        <f>+W699</f>
        <v>0</v>
      </c>
      <c r="Z699" s="423" t="s">
        <v>1226</v>
      </c>
      <c r="AA699" s="274">
        <v>0</v>
      </c>
      <c r="AB699" s="311">
        <v>0</v>
      </c>
      <c r="AC699" s="278">
        <v>0</v>
      </c>
      <c r="AD699" s="311">
        <v>0</v>
      </c>
      <c r="AE699" s="280">
        <v>0</v>
      </c>
      <c r="AF699" s="311">
        <v>0</v>
      </c>
      <c r="AG699" s="700">
        <f>+AI699</f>
        <v>0</v>
      </c>
      <c r="AH699" s="426" t="s">
        <v>1226</v>
      </c>
      <c r="AI699" s="886">
        <f>+AK699</f>
        <v>0</v>
      </c>
      <c r="AJ699" s="423" t="s">
        <v>1226</v>
      </c>
      <c r="AK699" s="342"/>
      <c r="AL699" s="701">
        <f>+AI699</f>
        <v>0</v>
      </c>
      <c r="AM699" s="690" t="s">
        <v>1226</v>
      </c>
      <c r="AN699" s="222">
        <v>0</v>
      </c>
      <c r="AO699" s="224">
        <v>0</v>
      </c>
      <c r="AP699" s="693">
        <f>+AN699</f>
        <v>0</v>
      </c>
      <c r="AQ699" s="690" t="s">
        <v>1226</v>
      </c>
      <c r="AR699" s="693">
        <f>+AT699</f>
        <v>0</v>
      </c>
      <c r="AS699" s="690" t="s">
        <v>1226</v>
      </c>
      <c r="AT699" s="325">
        <v>0</v>
      </c>
      <c r="AU699" s="326">
        <v>0</v>
      </c>
      <c r="AV699" s="325">
        <v>0</v>
      </c>
      <c r="AW699" s="326">
        <v>0</v>
      </c>
      <c r="AX699" s="392">
        <f>+AZ699</f>
        <v>0</v>
      </c>
      <c r="AY699" s="166" t="s">
        <v>1226</v>
      </c>
      <c r="AZ699" s="392">
        <f>+BB699</f>
        <v>0</v>
      </c>
      <c r="BA699" s="166" t="s">
        <v>1226</v>
      </c>
      <c r="BB699" s="392">
        <f>+BD699</f>
        <v>0</v>
      </c>
      <c r="BC699" s="166" t="s">
        <v>1226</v>
      </c>
      <c r="BD699" s="392">
        <f>+BF699</f>
        <v>0</v>
      </c>
      <c r="BE699" s="166" t="s">
        <v>1226</v>
      </c>
      <c r="BF699" s="392">
        <f>+BH699</f>
        <v>0</v>
      </c>
      <c r="BG699" s="166" t="s">
        <v>1226</v>
      </c>
      <c r="BH699" s="392">
        <f>+BJ699</f>
        <v>0</v>
      </c>
      <c r="BI699" s="166" t="s">
        <v>1226</v>
      </c>
      <c r="BJ699" s="325">
        <v>0</v>
      </c>
      <c r="BK699" s="326">
        <v>0</v>
      </c>
      <c r="BL699" s="392">
        <f>+BN699</f>
        <v>0</v>
      </c>
      <c r="BM699" s="166" t="s">
        <v>1226</v>
      </c>
      <c r="BN699" s="325">
        <v>0</v>
      </c>
      <c r="BO699" s="326">
        <v>0</v>
      </c>
      <c r="BP699" s="325"/>
      <c r="BQ699" s="326"/>
      <c r="BR699" s="325"/>
      <c r="BS699" s="325"/>
      <c r="BT699" s="344"/>
      <c r="BU699" s="314"/>
      <c r="BV699" s="315"/>
      <c r="BW699" s="314"/>
      <c r="BX699" s="314"/>
      <c r="BY699" s="314"/>
      <c r="BZ699" s="315"/>
      <c r="CA699" s="314"/>
      <c r="CB699" s="315"/>
      <c r="CC699" s="314"/>
      <c r="CD699" s="315"/>
      <c r="CE699" s="314"/>
      <c r="CF699" s="315"/>
      <c r="CG699" s="314"/>
      <c r="CH699" s="315"/>
      <c r="CI699" s="247" t="s">
        <v>150</v>
      </c>
      <c r="CJ699" s="234" t="s">
        <v>514</v>
      </c>
      <c r="CM699" s="237">
        <f>MAX(I699:AJ699)</f>
        <v>0</v>
      </c>
    </row>
    <row r="700" spans="1:91" ht="16.5">
      <c r="A700" t="s">
        <v>2545</v>
      </c>
      <c r="B700" s="213">
        <v>0</v>
      </c>
      <c r="D700" s="219" t="s">
        <v>145</v>
      </c>
      <c r="E700" s="213" t="s">
        <v>871</v>
      </c>
      <c r="G700" s="213" t="s">
        <v>872</v>
      </c>
      <c r="H700" s="220" t="s">
        <v>918</v>
      </c>
      <c r="I700" s="680" t="s">
        <v>2599</v>
      </c>
      <c r="J700" s="680"/>
      <c r="K700" s="437">
        <v>9</v>
      </c>
      <c r="L700" s="438"/>
      <c r="M700" s="696"/>
      <c r="N700" s="696"/>
      <c r="O700" s="437">
        <v>1</v>
      </c>
      <c r="P700" s="438">
        <v>0</v>
      </c>
      <c r="Q700" s="680"/>
      <c r="R700" s="410"/>
      <c r="S700" s="222">
        <v>3</v>
      </c>
      <c r="T700" s="224">
        <v>0</v>
      </c>
      <c r="U700" s="223"/>
      <c r="V700" s="224"/>
      <c r="W700" s="223"/>
      <c r="X700" s="224"/>
      <c r="Y700" s="274"/>
      <c r="Z700" s="279"/>
      <c r="AA700" s="274">
        <v>1</v>
      </c>
      <c r="AB700" s="280"/>
      <c r="AC700" s="381"/>
      <c r="AD700" s="434"/>
      <c r="AE700" s="280"/>
      <c r="AF700" s="311"/>
      <c r="AG700" s="696"/>
      <c r="AH700" s="696"/>
      <c r="AI700" s="278"/>
      <c r="AJ700" s="279"/>
      <c r="AK700" s="342"/>
      <c r="AL700" s="748"/>
      <c r="AM700" s="790"/>
      <c r="AN700" s="222" t="s">
        <v>937</v>
      </c>
      <c r="AO700" s="224"/>
      <c r="AP700" s="696"/>
      <c r="AQ700" s="690" t="s">
        <v>1226</v>
      </c>
      <c r="AR700" s="695" t="s">
        <v>937</v>
      </c>
      <c r="AS700" s="823"/>
      <c r="AT700" s="325" t="s">
        <v>937</v>
      </c>
      <c r="AU700" s="326"/>
      <c r="AV700" s="325" t="s">
        <v>937</v>
      </c>
      <c r="AW700" s="326"/>
      <c r="AX700" s="953"/>
      <c r="AY700" s="689"/>
      <c r="AZ700" s="953"/>
      <c r="BA700" s="689"/>
      <c r="BB700" s="953"/>
      <c r="BC700" s="689"/>
      <c r="BD700" s="953"/>
      <c r="BE700" s="689"/>
      <c r="BF700" s="953"/>
      <c r="BG700" s="689"/>
      <c r="BH700" s="953"/>
      <c r="BI700" s="689"/>
      <c r="BJ700" s="325"/>
      <c r="BK700" s="326"/>
      <c r="BL700" s="953"/>
      <c r="BM700" s="689"/>
      <c r="BN700" s="325"/>
      <c r="BO700" s="326"/>
      <c r="BP700" s="325"/>
      <c r="BQ700" s="326"/>
      <c r="BR700" s="325"/>
      <c r="BS700" s="325"/>
      <c r="BT700" s="344"/>
      <c r="BU700" s="314"/>
      <c r="BV700" s="315"/>
      <c r="BW700" s="314"/>
      <c r="BX700" s="314"/>
      <c r="BY700" s="314"/>
      <c r="BZ700" s="315"/>
      <c r="CA700" s="314"/>
      <c r="CB700" s="315"/>
      <c r="CC700" s="314"/>
      <c r="CD700" s="315"/>
      <c r="CE700" s="314"/>
      <c r="CF700" s="315"/>
      <c r="CG700" s="314"/>
      <c r="CH700" s="315"/>
      <c r="CI700" s="233" t="s">
        <v>223</v>
      </c>
      <c r="CJ700" s="234" t="s">
        <v>597</v>
      </c>
      <c r="CM700" s="237">
        <f>MAX(I700:AJ700)</f>
        <v>9</v>
      </c>
    </row>
    <row r="701" spans="1:91" ht="16.5">
      <c r="A701" t="s">
        <v>2545</v>
      </c>
      <c r="B701" s="213">
        <v>10243</v>
      </c>
      <c r="D701" s="219" t="s">
        <v>327</v>
      </c>
      <c r="E701" s="213" t="s">
        <v>819</v>
      </c>
      <c r="G701" s="213" t="s">
        <v>872</v>
      </c>
      <c r="H701" s="390" t="s">
        <v>1999</v>
      </c>
      <c r="I701" s="164">
        <v>1</v>
      </c>
      <c r="J701" s="164">
        <f>+L701</f>
        <v>1</v>
      </c>
      <c r="K701" s="437">
        <v>2</v>
      </c>
      <c r="L701" s="438">
        <v>1</v>
      </c>
      <c r="M701" s="185">
        <f>+O701</f>
        <v>3</v>
      </c>
      <c r="N701" s="185">
        <f>+P701</f>
        <v>4</v>
      </c>
      <c r="O701" s="437">
        <v>3</v>
      </c>
      <c r="P701" s="438">
        <v>4</v>
      </c>
      <c r="Q701" s="185">
        <f>+O701</f>
        <v>3</v>
      </c>
      <c r="R701" s="426">
        <f>+T701</f>
        <v>4</v>
      </c>
      <c r="S701" s="222">
        <v>1</v>
      </c>
      <c r="T701" s="224">
        <v>4</v>
      </c>
      <c r="U701" s="223">
        <v>1</v>
      </c>
      <c r="V701" s="224">
        <v>1</v>
      </c>
      <c r="W701" s="223">
        <v>1</v>
      </c>
      <c r="X701" s="224">
        <v>2</v>
      </c>
      <c r="Y701" s="700">
        <f>+W701</f>
        <v>1</v>
      </c>
      <c r="Z701" s="426">
        <f>+X701</f>
        <v>2</v>
      </c>
      <c r="AA701" s="274">
        <v>0</v>
      </c>
      <c r="AB701" s="311">
        <v>1</v>
      </c>
      <c r="AC701" s="251" t="s">
        <v>1226</v>
      </c>
      <c r="AD701" s="431">
        <f>+AB701</f>
        <v>1</v>
      </c>
      <c r="AE701" s="280">
        <v>0</v>
      </c>
      <c r="AF701" s="311">
        <v>4</v>
      </c>
      <c r="AG701" s="185" t="s">
        <v>1226</v>
      </c>
      <c r="AH701" s="426">
        <f>+AJ701</f>
        <v>2</v>
      </c>
      <c r="AI701" s="274">
        <v>0</v>
      </c>
      <c r="AJ701" s="279">
        <v>2</v>
      </c>
      <c r="AK701" s="342"/>
      <c r="AL701" s="701">
        <f>+AI701</f>
        <v>0</v>
      </c>
      <c r="AM701" s="690" t="s">
        <v>1226</v>
      </c>
      <c r="AN701" s="222">
        <v>0</v>
      </c>
      <c r="AO701" s="224">
        <v>0</v>
      </c>
      <c r="AP701" s="701">
        <f>+AR701</f>
        <v>0</v>
      </c>
      <c r="AQ701" s="690" t="s">
        <v>1226</v>
      </c>
      <c r="AR701" s="701">
        <f>+AT701</f>
        <v>0</v>
      </c>
      <c r="AS701" s="690" t="s">
        <v>1226</v>
      </c>
      <c r="AT701" s="325">
        <v>0</v>
      </c>
      <c r="AU701" s="326">
        <v>0</v>
      </c>
      <c r="AV701" s="325">
        <v>0</v>
      </c>
      <c r="AW701" s="326">
        <v>0</v>
      </c>
      <c r="AX701" s="164">
        <f>+AZ701</f>
        <v>0</v>
      </c>
      <c r="AY701" s="164" t="s">
        <v>1226</v>
      </c>
      <c r="AZ701" s="392">
        <f>+BB701</f>
        <v>0</v>
      </c>
      <c r="BA701" s="166" t="s">
        <v>1226</v>
      </c>
      <c r="BB701" s="392">
        <f>+BD701</f>
        <v>0</v>
      </c>
      <c r="BC701" s="166" t="s">
        <v>1226</v>
      </c>
      <c r="BD701" s="392">
        <f>+BF701</f>
        <v>0</v>
      </c>
      <c r="BE701" s="166" t="s">
        <v>1226</v>
      </c>
      <c r="BF701" s="392">
        <f>+BH701</f>
        <v>0</v>
      </c>
      <c r="BG701" s="166" t="s">
        <v>1226</v>
      </c>
      <c r="BH701" s="392">
        <f>+BJ701</f>
        <v>0</v>
      </c>
      <c r="BI701" s="166" t="s">
        <v>1226</v>
      </c>
      <c r="BJ701" s="325">
        <v>0</v>
      </c>
      <c r="BK701" s="326">
        <v>0</v>
      </c>
      <c r="BL701" s="392">
        <f>+BN701</f>
        <v>0</v>
      </c>
      <c r="BM701" s="166" t="s">
        <v>1226</v>
      </c>
      <c r="BN701" s="325">
        <v>0</v>
      </c>
      <c r="BO701" s="326">
        <v>0</v>
      </c>
      <c r="BP701" s="325"/>
      <c r="BQ701" s="326"/>
      <c r="BR701" s="325"/>
      <c r="BS701" s="325"/>
      <c r="BT701" s="344"/>
      <c r="BU701" s="314"/>
      <c r="BV701" s="315"/>
      <c r="BW701" s="314"/>
      <c r="BX701" s="314"/>
      <c r="BY701" s="314"/>
      <c r="BZ701" s="315"/>
      <c r="CA701" s="314"/>
      <c r="CB701" s="315"/>
      <c r="CC701" s="314"/>
      <c r="CD701" s="315"/>
      <c r="CE701" s="314"/>
      <c r="CF701" s="315"/>
      <c r="CG701" s="314"/>
      <c r="CH701" s="315"/>
      <c r="CI701" s="233" t="s">
        <v>220</v>
      </c>
      <c r="CJ701" s="234" t="s">
        <v>511</v>
      </c>
      <c r="CM701" s="237">
        <f>MAX(I701:AJ701)</f>
        <v>4</v>
      </c>
    </row>
    <row r="702" spans="1:91" ht="16.5">
      <c r="A702" t="s">
        <v>2545</v>
      </c>
      <c r="B702" s="213">
        <v>0</v>
      </c>
      <c r="D702" s="219" t="s">
        <v>327</v>
      </c>
      <c r="E702" s="213" t="s">
        <v>871</v>
      </c>
      <c r="G702" s="213" t="s">
        <v>872</v>
      </c>
      <c r="H702" s="390" t="s">
        <v>2389</v>
      </c>
      <c r="I702" s="401">
        <f t="shared" ref="I702:I708" si="340">+K702</f>
        <v>0</v>
      </c>
      <c r="J702" s="164" t="s">
        <v>1226</v>
      </c>
      <c r="K702" s="437">
        <v>0</v>
      </c>
      <c r="L702" s="438">
        <v>0</v>
      </c>
      <c r="M702" s="700">
        <v>0</v>
      </c>
      <c r="N702" s="185" t="s">
        <v>1226</v>
      </c>
      <c r="O702" s="437">
        <v>1</v>
      </c>
      <c r="P702" s="438">
        <v>0</v>
      </c>
      <c r="Q702" s="700">
        <f>+O702</f>
        <v>1</v>
      </c>
      <c r="R702" s="426" t="s">
        <v>1226</v>
      </c>
      <c r="S702" s="272">
        <v>0</v>
      </c>
      <c r="T702" s="273">
        <v>2</v>
      </c>
      <c r="U702" s="223">
        <v>0</v>
      </c>
      <c r="V702" s="224">
        <v>0</v>
      </c>
      <c r="W702" s="351">
        <f>+Y702</f>
        <v>0</v>
      </c>
      <c r="X702" s="239" t="s">
        <v>1226</v>
      </c>
      <c r="Y702" s="700">
        <f>+AA702</f>
        <v>0</v>
      </c>
      <c r="Z702" s="426" t="s">
        <v>1226</v>
      </c>
      <c r="AA702" s="274">
        <v>0</v>
      </c>
      <c r="AB702" s="311">
        <v>0</v>
      </c>
      <c r="AC702" s="432">
        <f>+AE702</f>
        <v>0</v>
      </c>
      <c r="AD702" s="423" t="s">
        <v>1226</v>
      </c>
      <c r="AE702" s="280">
        <v>0</v>
      </c>
      <c r="AF702" s="311">
        <v>0</v>
      </c>
      <c r="AG702" s="700">
        <f>+AI702</f>
        <v>0</v>
      </c>
      <c r="AH702" s="426" t="s">
        <v>1226</v>
      </c>
      <c r="AI702" s="700">
        <f>+AK702</f>
        <v>0</v>
      </c>
      <c r="AJ702" s="423" t="s">
        <v>1226</v>
      </c>
      <c r="AK702" s="342"/>
      <c r="AL702" s="181">
        <f>+AN702</f>
        <v>1</v>
      </c>
      <c r="AM702" s="690" t="s">
        <v>1226</v>
      </c>
      <c r="AN702" s="222">
        <v>1</v>
      </c>
      <c r="AO702" s="224">
        <v>0</v>
      </c>
      <c r="AP702" s="693">
        <f>+AN702</f>
        <v>1</v>
      </c>
      <c r="AQ702" s="690" t="s">
        <v>1226</v>
      </c>
      <c r="AR702" s="701">
        <f>+AP702</f>
        <v>1</v>
      </c>
      <c r="AS702" s="690" t="s">
        <v>1226</v>
      </c>
      <c r="AT702" s="325">
        <v>0</v>
      </c>
      <c r="AU702" s="326">
        <v>0</v>
      </c>
      <c r="AV702" s="325">
        <v>0</v>
      </c>
      <c r="AW702" s="326">
        <v>0</v>
      </c>
      <c r="AX702" s="953"/>
      <c r="AY702" s="689"/>
      <c r="AZ702" s="392">
        <v>0</v>
      </c>
      <c r="BA702" s="166" t="s">
        <v>1226</v>
      </c>
      <c r="BB702" s="392">
        <f>+AZ702</f>
        <v>0</v>
      </c>
      <c r="BC702" s="166" t="s">
        <v>1226</v>
      </c>
      <c r="BD702" s="392">
        <f>+BB702</f>
        <v>0</v>
      </c>
      <c r="BE702" s="166" t="s">
        <v>1226</v>
      </c>
      <c r="BF702" s="392">
        <f>+BD702</f>
        <v>0</v>
      </c>
      <c r="BG702" s="166" t="s">
        <v>1226</v>
      </c>
      <c r="BH702" s="392">
        <f>+BF702</f>
        <v>0</v>
      </c>
      <c r="BI702" s="166" t="s">
        <v>1226</v>
      </c>
      <c r="BJ702" s="325">
        <v>0</v>
      </c>
      <c r="BK702" s="326">
        <v>0</v>
      </c>
      <c r="BL702" s="392">
        <v>0</v>
      </c>
      <c r="BM702" s="166" t="s">
        <v>1226</v>
      </c>
      <c r="BN702" s="325">
        <v>0</v>
      </c>
      <c r="BO702" s="326">
        <v>0</v>
      </c>
      <c r="BP702" s="325"/>
      <c r="BQ702" s="326"/>
      <c r="BR702" s="325"/>
      <c r="BS702" s="325"/>
      <c r="BT702" s="344"/>
      <c r="BU702" s="314"/>
      <c r="BV702" s="315"/>
      <c r="BW702" s="314"/>
      <c r="BX702" s="314"/>
      <c r="BY702" s="314"/>
      <c r="BZ702" s="315"/>
      <c r="CA702" s="314"/>
      <c r="CB702" s="315"/>
      <c r="CC702" s="314"/>
      <c r="CD702" s="315"/>
      <c r="CE702" s="314"/>
      <c r="CF702" s="315"/>
      <c r="CG702" s="314"/>
      <c r="CH702" s="315"/>
      <c r="CI702" s="233" t="s">
        <v>223</v>
      </c>
      <c r="CM702" s="237">
        <f>MAX(I702:AJ702)</f>
        <v>2</v>
      </c>
    </row>
    <row r="703" spans="1:91" ht="16.5">
      <c r="A703" t="s">
        <v>2545</v>
      </c>
      <c r="B703" s="61" t="s">
        <v>1610</v>
      </c>
      <c r="D703" s="219" t="s">
        <v>327</v>
      </c>
      <c r="E703" s="213" t="s">
        <v>821</v>
      </c>
      <c r="G703" s="213" t="s">
        <v>881</v>
      </c>
      <c r="H703" s="390" t="s">
        <v>2241</v>
      </c>
      <c r="I703" s="401">
        <f t="shared" si="340"/>
        <v>0</v>
      </c>
      <c r="J703" s="164" t="s">
        <v>1226</v>
      </c>
      <c r="K703" s="441">
        <v>0</v>
      </c>
      <c r="L703" s="442">
        <v>0</v>
      </c>
      <c r="M703" s="52">
        <v>0</v>
      </c>
      <c r="N703" s="52">
        <v>0</v>
      </c>
      <c r="O703" s="441">
        <v>0</v>
      </c>
      <c r="P703" s="442">
        <v>0</v>
      </c>
      <c r="Q703" s="700">
        <f>+O703</f>
        <v>0</v>
      </c>
      <c r="R703" s="426" t="s">
        <v>1226</v>
      </c>
      <c r="S703" s="39">
        <v>0</v>
      </c>
      <c r="T703" s="161">
        <v>0</v>
      </c>
      <c r="U703" s="351">
        <f>+S703</f>
        <v>0</v>
      </c>
      <c r="V703" s="239" t="s">
        <v>1226</v>
      </c>
      <c r="W703" s="172">
        <v>0</v>
      </c>
      <c r="X703" s="267">
        <v>6</v>
      </c>
      <c r="Y703" s="432">
        <f>+W703</f>
        <v>0</v>
      </c>
      <c r="Z703" s="423" t="s">
        <v>1226</v>
      </c>
      <c r="AA703" s="432">
        <f>+Y703</f>
        <v>0</v>
      </c>
      <c r="AB703" s="423" t="s">
        <v>1226</v>
      </c>
      <c r="AC703" s="39">
        <v>0</v>
      </c>
      <c r="AD703" s="130">
        <v>0</v>
      </c>
      <c r="AE703" s="419">
        <v>0</v>
      </c>
      <c r="AF703" s="130">
        <v>0</v>
      </c>
      <c r="AG703" s="700">
        <f>+AI703</f>
        <v>0</v>
      </c>
      <c r="AH703" s="185" t="s">
        <v>1226</v>
      </c>
      <c r="AI703" s="39">
        <v>0</v>
      </c>
      <c r="AJ703" s="161">
        <v>0</v>
      </c>
      <c r="AK703" s="408" t="s">
        <v>1009</v>
      </c>
      <c r="AL703" s="181">
        <f>+AN703</f>
        <v>0</v>
      </c>
      <c r="AM703" s="694" t="s">
        <v>1226</v>
      </c>
      <c r="AN703" s="222">
        <v>0</v>
      </c>
      <c r="AO703" s="224">
        <v>0</v>
      </c>
      <c r="AP703" s="696"/>
      <c r="AQ703" s="690" t="s">
        <v>1226</v>
      </c>
      <c r="AR703" s="693">
        <f>+AT703</f>
        <v>0</v>
      </c>
      <c r="AS703" s="690" t="s">
        <v>1226</v>
      </c>
      <c r="AT703" s="325">
        <v>0</v>
      </c>
      <c r="AU703" s="326">
        <v>0</v>
      </c>
      <c r="AV703" s="325">
        <v>0</v>
      </c>
      <c r="AW703" s="326">
        <v>0</v>
      </c>
      <c r="AX703" s="953"/>
      <c r="AY703" s="689"/>
      <c r="AZ703" s="392">
        <v>0</v>
      </c>
      <c r="BA703" s="166" t="s">
        <v>1226</v>
      </c>
      <c r="BB703" s="392">
        <f>+AZ703</f>
        <v>0</v>
      </c>
      <c r="BC703" s="166" t="s">
        <v>1226</v>
      </c>
      <c r="BD703" s="392">
        <f>+BB703</f>
        <v>0</v>
      </c>
      <c r="BE703" s="166" t="s">
        <v>1226</v>
      </c>
      <c r="BF703" s="392">
        <f>+BD703</f>
        <v>0</v>
      </c>
      <c r="BG703" s="166" t="s">
        <v>1226</v>
      </c>
      <c r="BH703" s="392">
        <f>+BF703</f>
        <v>0</v>
      </c>
      <c r="BI703" s="166" t="s">
        <v>1226</v>
      </c>
      <c r="BJ703" s="236">
        <v>0</v>
      </c>
      <c r="BK703" s="239" t="s">
        <v>1226</v>
      </c>
      <c r="BL703" s="164">
        <v>0</v>
      </c>
      <c r="BM703" s="164" t="s">
        <v>1226</v>
      </c>
      <c r="BN703" s="325">
        <v>0</v>
      </c>
      <c r="BO703" s="326">
        <v>0</v>
      </c>
      <c r="BP703" s="325"/>
      <c r="BQ703" s="166" t="s">
        <v>1226</v>
      </c>
      <c r="BR703" s="325">
        <v>0</v>
      </c>
      <c r="BS703" s="325" t="s">
        <v>971</v>
      </c>
      <c r="BT703" s="344"/>
      <c r="BU703" s="314"/>
      <c r="BV703" s="315"/>
      <c r="BW703" s="314"/>
      <c r="BX703" s="314"/>
      <c r="BY703" s="314"/>
      <c r="BZ703" s="315"/>
      <c r="CA703" s="314"/>
      <c r="CB703" s="315"/>
      <c r="CC703" s="314"/>
      <c r="CD703" s="315"/>
      <c r="CE703" s="314">
        <v>1</v>
      </c>
      <c r="CF703" s="315">
        <v>2</v>
      </c>
      <c r="CG703" s="314"/>
      <c r="CH703" s="315"/>
      <c r="CI703" s="103" t="s">
        <v>1891</v>
      </c>
    </row>
    <row r="704" spans="1:91" ht="16.5">
      <c r="A704" t="s">
        <v>2545</v>
      </c>
      <c r="B704" s="61">
        <v>0</v>
      </c>
      <c r="D704" s="219" t="s">
        <v>327</v>
      </c>
      <c r="E704" s="51" t="s">
        <v>871</v>
      </c>
      <c r="G704" s="213" t="s">
        <v>881</v>
      </c>
      <c r="H704" s="390" t="s">
        <v>2751</v>
      </c>
      <c r="I704" s="401"/>
      <c r="J704" s="164"/>
      <c r="K704" s="441">
        <v>0</v>
      </c>
      <c r="L704" s="442">
        <v>1</v>
      </c>
      <c r="M704" s="52"/>
      <c r="N704" s="52"/>
      <c r="O704" s="441"/>
      <c r="P704" s="442"/>
      <c r="Q704" s="700"/>
      <c r="R704" s="426"/>
      <c r="S704" s="39"/>
      <c r="T704" s="161"/>
      <c r="U704" s="351"/>
      <c r="V704" s="239"/>
      <c r="W704" s="203"/>
      <c r="X704" s="267"/>
      <c r="Y704" s="432"/>
      <c r="Z704" s="423"/>
      <c r="AA704" s="432"/>
      <c r="AB704" s="423"/>
      <c r="AC704" s="52"/>
      <c r="AD704" s="130"/>
      <c r="AE704" s="419"/>
      <c r="AF704" s="130"/>
      <c r="AG704" s="700"/>
      <c r="AH704" s="185"/>
      <c r="AI704" s="39"/>
      <c r="AJ704" s="161"/>
      <c r="AK704" s="408"/>
      <c r="AL704" s="181"/>
      <c r="AM704" s="694"/>
      <c r="AN704" s="222"/>
      <c r="AO704" s="224"/>
      <c r="AP704" s="696"/>
      <c r="AQ704" s="690"/>
      <c r="AR704" s="693"/>
      <c r="AS704" s="690"/>
      <c r="AT704" s="325"/>
      <c r="AU704" s="326"/>
      <c r="AV704" s="325"/>
      <c r="AW704" s="326"/>
      <c r="AX704" s="953"/>
      <c r="AY704" s="689"/>
      <c r="AZ704" s="392"/>
      <c r="BA704" s="166"/>
      <c r="BB704" s="392"/>
      <c r="BC704" s="166"/>
      <c r="BD704" s="392"/>
      <c r="BE704" s="166"/>
      <c r="BF704" s="392"/>
      <c r="BG704" s="166"/>
      <c r="BH704" s="392"/>
      <c r="BI704" s="166"/>
      <c r="BJ704" s="236"/>
      <c r="BK704" s="239"/>
      <c r="BL704" s="164"/>
      <c r="BM704" s="164"/>
      <c r="BN704" s="325"/>
      <c r="BO704" s="326"/>
      <c r="BP704" s="325"/>
      <c r="BQ704" s="166"/>
      <c r="BR704" s="325"/>
      <c r="BS704" s="325"/>
      <c r="BT704" s="344"/>
      <c r="BU704" s="314"/>
      <c r="BV704" s="315"/>
      <c r="BW704" s="314"/>
      <c r="BX704" s="314"/>
      <c r="BY704" s="314"/>
      <c r="BZ704" s="315"/>
      <c r="CA704" s="314"/>
      <c r="CB704" s="315"/>
      <c r="CC704" s="314"/>
      <c r="CD704" s="315"/>
      <c r="CE704" s="314"/>
      <c r="CF704" s="315"/>
      <c r="CG704" s="314"/>
      <c r="CH704" s="315"/>
      <c r="CI704" s="103"/>
    </row>
    <row r="705" spans="1:91" ht="16.5">
      <c r="A705" t="s">
        <v>2545</v>
      </c>
      <c r="B705" s="213">
        <v>0</v>
      </c>
      <c r="D705" s="219" t="s">
        <v>327</v>
      </c>
      <c r="E705" s="213" t="s">
        <v>821</v>
      </c>
      <c r="G705" s="213" t="s">
        <v>881</v>
      </c>
      <c r="H705" s="390" t="s">
        <v>2388</v>
      </c>
      <c r="I705" s="401">
        <f t="shared" si="340"/>
        <v>0</v>
      </c>
      <c r="J705" s="164" t="s">
        <v>1226</v>
      </c>
      <c r="K705" s="441">
        <v>0</v>
      </c>
      <c r="L705" s="442">
        <v>0</v>
      </c>
      <c r="M705" s="52">
        <v>0</v>
      </c>
      <c r="N705" s="52">
        <v>0</v>
      </c>
      <c r="O705" s="441">
        <v>0</v>
      </c>
      <c r="P705" s="442">
        <v>0</v>
      </c>
      <c r="Q705" s="700">
        <f>+O705</f>
        <v>0</v>
      </c>
      <c r="R705" s="426" t="s">
        <v>1226</v>
      </c>
      <c r="S705" s="858">
        <f>+Q705</f>
        <v>0</v>
      </c>
      <c r="T705" s="426" t="s">
        <v>1226</v>
      </c>
      <c r="U705" s="700">
        <f>+S705</f>
        <v>0</v>
      </c>
      <c r="V705" s="426" t="s">
        <v>1226</v>
      </c>
      <c r="W705" s="271">
        <v>5</v>
      </c>
      <c r="X705" s="267">
        <v>5</v>
      </c>
      <c r="Y705" s="274">
        <v>0</v>
      </c>
      <c r="Z705" s="279">
        <v>0</v>
      </c>
      <c r="AA705" s="274">
        <v>0</v>
      </c>
      <c r="AB705" s="279">
        <v>0</v>
      </c>
      <c r="AC705" s="274">
        <v>0</v>
      </c>
      <c r="AD705" s="311">
        <v>0</v>
      </c>
      <c r="AE705" s="280">
        <v>0</v>
      </c>
      <c r="AF705" s="311">
        <v>0</v>
      </c>
      <c r="AG705" s="696">
        <v>0</v>
      </c>
      <c r="AH705" s="790">
        <v>0</v>
      </c>
      <c r="AI705" s="278">
        <v>0</v>
      </c>
      <c r="AJ705" s="279">
        <v>0</v>
      </c>
      <c r="AK705" s="261"/>
      <c r="AL705" s="748"/>
      <c r="AM705" s="426"/>
      <c r="AN705" s="222">
        <v>0</v>
      </c>
      <c r="AO705" s="224">
        <v>3</v>
      </c>
      <c r="AP705" s="185" t="s">
        <v>1226</v>
      </c>
      <c r="AQ705" s="426">
        <f>+AO705</f>
        <v>3</v>
      </c>
      <c r="AR705" s="181" t="s">
        <v>1226</v>
      </c>
      <c r="AS705" s="426">
        <f>+AQ705</f>
        <v>3</v>
      </c>
      <c r="AT705" s="226">
        <v>0</v>
      </c>
      <c r="AU705" s="227">
        <v>0</v>
      </c>
      <c r="AV705" s="226">
        <v>0</v>
      </c>
      <c r="AW705" s="227">
        <v>0</v>
      </c>
      <c r="AX705" s="392">
        <f>+AZ705</f>
        <v>0</v>
      </c>
      <c r="AY705" s="166" t="s">
        <v>1226</v>
      </c>
      <c r="AZ705" s="392">
        <f>+BB705</f>
        <v>0</v>
      </c>
      <c r="BA705" s="166" t="s">
        <v>1226</v>
      </c>
      <c r="BB705" s="392">
        <f>+BD705</f>
        <v>0</v>
      </c>
      <c r="BC705" s="166" t="s">
        <v>1226</v>
      </c>
      <c r="BD705" s="392">
        <f>+BF705</f>
        <v>0</v>
      </c>
      <c r="BE705" s="166" t="s">
        <v>1226</v>
      </c>
      <c r="BF705" s="392">
        <f>+BH705</f>
        <v>0</v>
      </c>
      <c r="BG705" s="166" t="s">
        <v>1226</v>
      </c>
      <c r="BH705" s="392">
        <f>+BJ705</f>
        <v>0</v>
      </c>
      <c r="BI705" s="166" t="s">
        <v>1226</v>
      </c>
      <c r="BJ705" s="325">
        <v>0</v>
      </c>
      <c r="BK705" s="326">
        <v>0</v>
      </c>
      <c r="BL705" s="392">
        <f t="shared" ref="BL705:BL715" si="341">+BJ705</f>
        <v>0</v>
      </c>
      <c r="BM705" s="166" t="s">
        <v>1226</v>
      </c>
      <c r="BN705" s="226">
        <v>1</v>
      </c>
      <c r="BO705" s="227">
        <v>0</v>
      </c>
      <c r="BP705" s="226"/>
      <c r="BQ705" s="227"/>
      <c r="BR705" s="226"/>
      <c r="BS705" s="226"/>
      <c r="BT705" s="262"/>
      <c r="BU705" s="245"/>
      <c r="BV705" s="246"/>
      <c r="BW705" s="245"/>
      <c r="BX705" s="245"/>
      <c r="BY705" s="245"/>
      <c r="BZ705" s="246"/>
      <c r="CA705" s="245"/>
      <c r="CB705" s="246"/>
      <c r="CC705" s="245"/>
      <c r="CD705" s="246"/>
      <c r="CE705" s="245"/>
      <c r="CF705" s="246"/>
      <c r="CG705" s="245"/>
      <c r="CH705" s="246"/>
      <c r="CI705" s="126" t="s">
        <v>1037</v>
      </c>
      <c r="CJ705" s="256"/>
    </row>
    <row r="706" spans="1:91" ht="16.5">
      <c r="A706" t="s">
        <v>2545</v>
      </c>
      <c r="B706" s="213">
        <v>0</v>
      </c>
      <c r="D706" s="219" t="s">
        <v>111</v>
      </c>
      <c r="E706" s="213" t="s">
        <v>871</v>
      </c>
      <c r="G706" s="213" t="s">
        <v>872</v>
      </c>
      <c r="H706" s="390" t="s">
        <v>113</v>
      </c>
      <c r="I706" s="401">
        <f t="shared" si="340"/>
        <v>0</v>
      </c>
      <c r="J706" s="164" t="s">
        <v>1226</v>
      </c>
      <c r="K706" s="437">
        <v>0</v>
      </c>
      <c r="L706" s="438">
        <v>0</v>
      </c>
      <c r="M706" s="432">
        <f>+O706</f>
        <v>0</v>
      </c>
      <c r="N706" s="251" t="s">
        <v>1226</v>
      </c>
      <c r="O706" s="437">
        <v>0</v>
      </c>
      <c r="P706" s="438">
        <v>0</v>
      </c>
      <c r="Q706" s="700"/>
      <c r="R706" s="426"/>
      <c r="S706" s="222">
        <v>0</v>
      </c>
      <c r="T706" s="224">
        <v>2</v>
      </c>
      <c r="U706" s="223">
        <v>0</v>
      </c>
      <c r="V706" s="224">
        <v>0</v>
      </c>
      <c r="W706" s="351">
        <f>+Y706</f>
        <v>0</v>
      </c>
      <c r="X706" s="239" t="s">
        <v>1226</v>
      </c>
      <c r="Y706" s="432">
        <f>+AA706</f>
        <v>0</v>
      </c>
      <c r="Z706" s="423" t="s">
        <v>1226</v>
      </c>
      <c r="AA706" s="274">
        <v>0</v>
      </c>
      <c r="AB706" s="311">
        <v>0</v>
      </c>
      <c r="AC706" s="432">
        <f>+AE706</f>
        <v>0</v>
      </c>
      <c r="AD706" s="423" t="s">
        <v>1226</v>
      </c>
      <c r="AE706" s="280">
        <v>0</v>
      </c>
      <c r="AF706" s="311">
        <v>0</v>
      </c>
      <c r="AG706" s="700">
        <f t="shared" ref="AG706:AG711" si="342">+AI706</f>
        <v>0</v>
      </c>
      <c r="AH706" s="426" t="s">
        <v>1226</v>
      </c>
      <c r="AI706" s="432">
        <f>+AK706</f>
        <v>0</v>
      </c>
      <c r="AJ706" s="423" t="s">
        <v>1226</v>
      </c>
      <c r="AK706" s="342"/>
      <c r="AL706" s="701">
        <f>+AI706</f>
        <v>0</v>
      </c>
      <c r="AM706" s="690" t="s">
        <v>1226</v>
      </c>
      <c r="AN706" s="222">
        <v>0</v>
      </c>
      <c r="AO706" s="224">
        <v>0</v>
      </c>
      <c r="AP706" s="693">
        <f t="shared" ref="AP706:AP713" si="343">+AN706</f>
        <v>0</v>
      </c>
      <c r="AQ706" s="690" t="s">
        <v>1226</v>
      </c>
      <c r="AR706" s="701">
        <f>+AT706</f>
        <v>0</v>
      </c>
      <c r="AS706" s="690" t="s">
        <v>1226</v>
      </c>
      <c r="AT706" s="325">
        <v>0</v>
      </c>
      <c r="AU706" s="326">
        <v>0</v>
      </c>
      <c r="AV706" s="325">
        <v>0</v>
      </c>
      <c r="AW706" s="326">
        <v>0</v>
      </c>
      <c r="AX706" s="164">
        <f>+AZ706</f>
        <v>0</v>
      </c>
      <c r="AY706" s="164" t="s">
        <v>1226</v>
      </c>
      <c r="AZ706" s="392">
        <f>+BB706</f>
        <v>0</v>
      </c>
      <c r="BA706" s="166" t="s">
        <v>1226</v>
      </c>
      <c r="BB706" s="392">
        <f>+BD706</f>
        <v>0</v>
      </c>
      <c r="BC706" s="166" t="s">
        <v>1226</v>
      </c>
      <c r="BD706" s="392">
        <f>+BF706</f>
        <v>0</v>
      </c>
      <c r="BE706" s="166" t="s">
        <v>1226</v>
      </c>
      <c r="BF706" s="392">
        <f>+BH706</f>
        <v>0</v>
      </c>
      <c r="BG706" s="166" t="s">
        <v>1226</v>
      </c>
      <c r="BH706" s="392">
        <f>+BJ706</f>
        <v>0</v>
      </c>
      <c r="BI706" s="166" t="s">
        <v>1226</v>
      </c>
      <c r="BJ706" s="325">
        <v>0</v>
      </c>
      <c r="BK706" s="326">
        <v>0</v>
      </c>
      <c r="BL706" s="392">
        <f t="shared" si="341"/>
        <v>0</v>
      </c>
      <c r="BM706" s="166" t="s">
        <v>1226</v>
      </c>
      <c r="BN706" s="226">
        <v>0</v>
      </c>
      <c r="BO706" s="227">
        <v>0</v>
      </c>
      <c r="BP706" s="226"/>
      <c r="BQ706" s="227"/>
      <c r="BR706" s="226"/>
      <c r="BS706" s="226"/>
      <c r="BT706" s="344"/>
      <c r="BU706" s="314"/>
      <c r="BV706" s="315"/>
      <c r="BW706" s="314"/>
      <c r="BX706" s="314"/>
      <c r="BY706" s="314"/>
      <c r="BZ706" s="315"/>
      <c r="CA706" s="314"/>
      <c r="CB706" s="315"/>
      <c r="CC706" s="314"/>
      <c r="CD706" s="315"/>
      <c r="CE706" s="314"/>
      <c r="CF706" s="315"/>
      <c r="CG706" s="314"/>
      <c r="CH706" s="315"/>
      <c r="CI706" s="233" t="s">
        <v>562</v>
      </c>
      <c r="CJ706" s="256" t="s">
        <v>597</v>
      </c>
      <c r="CM706" s="237">
        <f>MAX(I706:AJ706)</f>
        <v>2</v>
      </c>
    </row>
    <row r="707" spans="1:91" ht="16.5">
      <c r="A707" t="s">
        <v>2545</v>
      </c>
      <c r="B707" s="61" t="s">
        <v>1610</v>
      </c>
      <c r="D707" s="219" t="s">
        <v>112</v>
      </c>
      <c r="E707" s="213" t="s">
        <v>819</v>
      </c>
      <c r="G707" s="213" t="s">
        <v>872</v>
      </c>
      <c r="H707" s="390" t="s">
        <v>2000</v>
      </c>
      <c r="I707" s="401">
        <f t="shared" si="340"/>
        <v>0</v>
      </c>
      <c r="J707" s="164" t="s">
        <v>1226</v>
      </c>
      <c r="K707" s="437">
        <v>0</v>
      </c>
      <c r="L707" s="438">
        <v>0</v>
      </c>
      <c r="M707" s="432">
        <f>+K707</f>
        <v>0</v>
      </c>
      <c r="N707" s="251" t="s">
        <v>1226</v>
      </c>
      <c r="O707" s="437">
        <v>1</v>
      </c>
      <c r="P707" s="438">
        <v>0</v>
      </c>
      <c r="Q707" s="700">
        <f>+S707</f>
        <v>2</v>
      </c>
      <c r="R707" s="426" t="s">
        <v>1226</v>
      </c>
      <c r="S707" s="222">
        <v>2</v>
      </c>
      <c r="T707" s="224">
        <v>1</v>
      </c>
      <c r="U707" s="223">
        <v>4</v>
      </c>
      <c r="V707" s="224">
        <v>1</v>
      </c>
      <c r="W707" s="899">
        <f>+Y707</f>
        <v>0</v>
      </c>
      <c r="X707" s="239" t="s">
        <v>1226</v>
      </c>
      <c r="Y707" s="432">
        <f>+AA707</f>
        <v>0</v>
      </c>
      <c r="Z707" s="423" t="s">
        <v>1226</v>
      </c>
      <c r="AA707" s="274">
        <v>0</v>
      </c>
      <c r="AB707" s="311">
        <v>0</v>
      </c>
      <c r="AC707" s="432">
        <f>+AE707</f>
        <v>0</v>
      </c>
      <c r="AD707" s="423" t="s">
        <v>1226</v>
      </c>
      <c r="AE707" s="280">
        <v>0</v>
      </c>
      <c r="AF707" s="311">
        <v>0</v>
      </c>
      <c r="AG707" s="700">
        <f t="shared" si="342"/>
        <v>0</v>
      </c>
      <c r="AH707" s="426" t="s">
        <v>1226</v>
      </c>
      <c r="AI707" s="886">
        <f>+AK707</f>
        <v>0</v>
      </c>
      <c r="AJ707" s="423" t="s">
        <v>1226</v>
      </c>
      <c r="AK707" s="243"/>
      <c r="AL707" s="748"/>
      <c r="AM707" s="790"/>
      <c r="AN707" s="222">
        <v>0</v>
      </c>
      <c r="AO707" s="224">
        <v>0</v>
      </c>
      <c r="AP707" s="693">
        <f t="shared" si="343"/>
        <v>0</v>
      </c>
      <c r="AQ707" s="690" t="s">
        <v>1226</v>
      </c>
      <c r="AR707" s="701">
        <f>+AT707</f>
        <v>0</v>
      </c>
      <c r="AS707" s="690" t="s">
        <v>1226</v>
      </c>
      <c r="AT707" s="325">
        <v>0</v>
      </c>
      <c r="AU707" s="326">
        <v>0</v>
      </c>
      <c r="AV707" s="325">
        <v>0</v>
      </c>
      <c r="AW707" s="326">
        <v>0</v>
      </c>
      <c r="AX707" s="392">
        <f>+AZ707</f>
        <v>0</v>
      </c>
      <c r="AY707" s="166" t="s">
        <v>1226</v>
      </c>
      <c r="AZ707" s="392">
        <f>+BB707</f>
        <v>0</v>
      </c>
      <c r="BA707" s="166" t="s">
        <v>1226</v>
      </c>
      <c r="BB707" s="392">
        <f>+BD707</f>
        <v>0</v>
      </c>
      <c r="BC707" s="166" t="s">
        <v>1226</v>
      </c>
      <c r="BD707" s="392">
        <f>+BF707</f>
        <v>0</v>
      </c>
      <c r="BE707" s="166" t="s">
        <v>1226</v>
      </c>
      <c r="BF707" s="392">
        <f>+BH707</f>
        <v>0</v>
      </c>
      <c r="BG707" s="166" t="s">
        <v>1226</v>
      </c>
      <c r="BH707" s="392">
        <f>+BJ707</f>
        <v>0</v>
      </c>
      <c r="BI707" s="166" t="s">
        <v>1226</v>
      </c>
      <c r="BJ707" s="919">
        <v>0</v>
      </c>
      <c r="BK707" s="326">
        <v>0</v>
      </c>
      <c r="BL707" s="392">
        <f t="shared" si="341"/>
        <v>0</v>
      </c>
      <c r="BM707" s="166" t="s">
        <v>1226</v>
      </c>
      <c r="BN707" s="226">
        <v>0</v>
      </c>
      <c r="BO707" s="227">
        <v>0</v>
      </c>
      <c r="BP707" s="226"/>
      <c r="BQ707" s="227"/>
      <c r="BR707" s="226"/>
      <c r="BS707" s="226"/>
      <c r="BT707" s="244"/>
      <c r="BU707" s="245"/>
      <c r="BV707" s="315"/>
      <c r="BW707" s="314"/>
      <c r="BX707" s="314"/>
      <c r="BY707" s="314"/>
      <c r="BZ707" s="315"/>
      <c r="CA707" s="245"/>
      <c r="CB707" s="246"/>
      <c r="CC707" s="245"/>
      <c r="CD707" s="315"/>
      <c r="CE707" s="245"/>
      <c r="CF707" s="246"/>
      <c r="CG707" s="245"/>
      <c r="CH707" s="246"/>
      <c r="CI707" s="103" t="s">
        <v>2001</v>
      </c>
      <c r="CM707" s="237">
        <f>MAX(I707:AJ707)</f>
        <v>4</v>
      </c>
    </row>
    <row r="708" spans="1:91" ht="16.5">
      <c r="A708" t="s">
        <v>2545</v>
      </c>
      <c r="B708" s="213">
        <v>10321</v>
      </c>
      <c r="D708" s="219" t="s">
        <v>112</v>
      </c>
      <c r="E708" s="213" t="s">
        <v>819</v>
      </c>
      <c r="G708" s="213" t="s">
        <v>872</v>
      </c>
      <c r="H708" s="390" t="s">
        <v>2002</v>
      </c>
      <c r="I708" s="700">
        <f t="shared" si="340"/>
        <v>0</v>
      </c>
      <c r="J708" s="185" t="s">
        <v>1226</v>
      </c>
      <c r="K708" s="437">
        <v>0</v>
      </c>
      <c r="L708" s="438">
        <v>0</v>
      </c>
      <c r="M708" s="432">
        <f>+O708</f>
        <v>0</v>
      </c>
      <c r="N708" s="251" t="s">
        <v>1226</v>
      </c>
      <c r="O708" s="437">
        <v>0</v>
      </c>
      <c r="P708" s="438">
        <v>0</v>
      </c>
      <c r="Q708" s="700">
        <f>+S708</f>
        <v>0</v>
      </c>
      <c r="R708" s="426" t="s">
        <v>1226</v>
      </c>
      <c r="S708" s="223">
        <v>0</v>
      </c>
      <c r="T708" s="224">
        <v>0</v>
      </c>
      <c r="U708" s="223">
        <v>0</v>
      </c>
      <c r="V708" s="224">
        <v>0</v>
      </c>
      <c r="W708" s="899">
        <f>+Y708</f>
        <v>0</v>
      </c>
      <c r="X708" s="239" t="s">
        <v>1226</v>
      </c>
      <c r="Y708" s="700">
        <f>+AA708</f>
        <v>0</v>
      </c>
      <c r="Z708" s="426" t="s">
        <v>1226</v>
      </c>
      <c r="AA708" s="274">
        <v>0</v>
      </c>
      <c r="AB708" s="274">
        <v>0</v>
      </c>
      <c r="AC708" s="886">
        <f>+AE708</f>
        <v>0</v>
      </c>
      <c r="AD708" s="423" t="s">
        <v>1226</v>
      </c>
      <c r="AE708" s="280">
        <v>0</v>
      </c>
      <c r="AF708" s="311">
        <v>0</v>
      </c>
      <c r="AG708" s="700">
        <f t="shared" si="342"/>
        <v>0</v>
      </c>
      <c r="AH708" s="185" t="s">
        <v>1226</v>
      </c>
      <c r="AI708" s="886">
        <f>+AK708</f>
        <v>0</v>
      </c>
      <c r="AJ708" s="423" t="s">
        <v>1226</v>
      </c>
      <c r="AK708" s="243"/>
      <c r="AL708" s="701">
        <f>+AI708</f>
        <v>0</v>
      </c>
      <c r="AM708" s="694" t="s">
        <v>1226</v>
      </c>
      <c r="AN708" s="222">
        <v>0</v>
      </c>
      <c r="AO708" s="224">
        <v>0</v>
      </c>
      <c r="AP708" s="701">
        <f t="shared" si="343"/>
        <v>0</v>
      </c>
      <c r="AQ708" s="690" t="s">
        <v>1226</v>
      </c>
      <c r="AR708" s="701">
        <f t="shared" ref="AR708:AR715" si="344">+AP708</f>
        <v>0</v>
      </c>
      <c r="AS708" s="690" t="s">
        <v>1226</v>
      </c>
      <c r="AT708" s="325">
        <v>3</v>
      </c>
      <c r="AU708" s="326">
        <v>0</v>
      </c>
      <c r="AV708" s="325">
        <v>1</v>
      </c>
      <c r="AW708" s="326">
        <v>0</v>
      </c>
      <c r="AX708" s="392">
        <f>+AZ708</f>
        <v>1</v>
      </c>
      <c r="AY708" s="166" t="s">
        <v>1226</v>
      </c>
      <c r="AZ708" s="392">
        <f>+BB708</f>
        <v>1</v>
      </c>
      <c r="BA708" s="166" t="s">
        <v>1226</v>
      </c>
      <c r="BB708" s="392">
        <f>+BD708</f>
        <v>1</v>
      </c>
      <c r="BC708" s="166" t="s">
        <v>1226</v>
      </c>
      <c r="BD708" s="392">
        <f>+BF708</f>
        <v>1</v>
      </c>
      <c r="BE708" s="166" t="s">
        <v>1226</v>
      </c>
      <c r="BF708" s="392">
        <f>+BH708</f>
        <v>1</v>
      </c>
      <c r="BG708" s="166" t="s">
        <v>1226</v>
      </c>
      <c r="BH708" s="392">
        <f>+BJ708</f>
        <v>1</v>
      </c>
      <c r="BI708" s="166" t="s">
        <v>1226</v>
      </c>
      <c r="BJ708" s="325">
        <v>1</v>
      </c>
      <c r="BK708" s="326">
        <v>0</v>
      </c>
      <c r="BL708" s="392">
        <f t="shared" si="341"/>
        <v>1</v>
      </c>
      <c r="BM708" s="166" t="s">
        <v>1226</v>
      </c>
      <c r="BN708" s="226">
        <v>1</v>
      </c>
      <c r="BO708" s="227">
        <v>0</v>
      </c>
      <c r="BP708" s="226"/>
      <c r="BQ708" s="227"/>
      <c r="BR708" s="226"/>
      <c r="BS708" s="226"/>
      <c r="BT708" s="244"/>
      <c r="BU708" s="245"/>
      <c r="BV708" s="315"/>
      <c r="BW708" s="314"/>
      <c r="BX708" s="314"/>
      <c r="BY708" s="314"/>
      <c r="BZ708" s="315"/>
      <c r="CA708" s="245"/>
      <c r="CB708" s="246"/>
      <c r="CC708" s="245"/>
      <c r="CD708" s="315"/>
      <c r="CE708" s="245">
        <v>0</v>
      </c>
      <c r="CF708" s="315">
        <v>2</v>
      </c>
      <c r="CG708" s="314"/>
      <c r="CH708" s="315"/>
      <c r="CI708" s="247" t="s">
        <v>150</v>
      </c>
      <c r="CM708" s="237">
        <f>MAX(I708:AJ708)</f>
        <v>0</v>
      </c>
    </row>
    <row r="709" spans="1:91" ht="16.5">
      <c r="A709" t="s">
        <v>2545</v>
      </c>
      <c r="B709" s="213">
        <v>10248</v>
      </c>
      <c r="D709" s="213" t="s">
        <v>873</v>
      </c>
      <c r="E709" s="213" t="s">
        <v>822</v>
      </c>
      <c r="G709" s="213" t="s">
        <v>872</v>
      </c>
      <c r="H709" s="390" t="s">
        <v>2150</v>
      </c>
      <c r="I709" s="185">
        <f>+M709</f>
        <v>12</v>
      </c>
      <c r="J709" s="185">
        <f>+L709</f>
        <v>3</v>
      </c>
      <c r="K709" s="437">
        <v>21</v>
      </c>
      <c r="L709" s="438">
        <v>3</v>
      </c>
      <c r="M709" s="185">
        <f>+Q709</f>
        <v>12</v>
      </c>
      <c r="N709" s="185">
        <f>+P709</f>
        <v>29</v>
      </c>
      <c r="O709" s="437">
        <v>12</v>
      </c>
      <c r="P709" s="438">
        <v>29</v>
      </c>
      <c r="Q709" s="700">
        <f>+S709</f>
        <v>12</v>
      </c>
      <c r="R709" s="426">
        <f>+P709</f>
        <v>29</v>
      </c>
      <c r="S709" s="222">
        <v>12</v>
      </c>
      <c r="T709" s="224">
        <v>0</v>
      </c>
      <c r="U709" s="223">
        <v>0</v>
      </c>
      <c r="V709" s="224">
        <v>0</v>
      </c>
      <c r="W709" s="223">
        <v>2</v>
      </c>
      <c r="X709" s="224">
        <v>1</v>
      </c>
      <c r="Y709" s="700">
        <f>+W709</f>
        <v>2</v>
      </c>
      <c r="Z709" s="426">
        <f>+X709</f>
        <v>1</v>
      </c>
      <c r="AA709" s="274">
        <v>0</v>
      </c>
      <c r="AB709" s="311">
        <v>0</v>
      </c>
      <c r="AC709" s="249" t="s">
        <v>1226</v>
      </c>
      <c r="AD709" s="925">
        <v>11</v>
      </c>
      <c r="AE709" s="258">
        <v>1</v>
      </c>
      <c r="AF709" s="259">
        <v>5</v>
      </c>
      <c r="AG709" s="751">
        <f t="shared" si="342"/>
        <v>0</v>
      </c>
      <c r="AH709" s="423" t="s">
        <v>1226</v>
      </c>
      <c r="AI709" s="274">
        <v>0</v>
      </c>
      <c r="AJ709" s="279">
        <v>0</v>
      </c>
      <c r="AK709" s="342"/>
      <c r="AL709" s="422">
        <f>+AI709</f>
        <v>0</v>
      </c>
      <c r="AM709" s="433" t="s">
        <v>1226</v>
      </c>
      <c r="AN709" s="222">
        <v>0</v>
      </c>
      <c r="AO709" s="224">
        <v>0</v>
      </c>
      <c r="AP709" s="693">
        <f t="shared" si="343"/>
        <v>0</v>
      </c>
      <c r="AQ709" s="690" t="s">
        <v>1226</v>
      </c>
      <c r="AR709" s="701">
        <f t="shared" si="344"/>
        <v>0</v>
      </c>
      <c r="AS709" s="690" t="s">
        <v>1226</v>
      </c>
      <c r="AT709" s="325">
        <v>0</v>
      </c>
      <c r="AU709" s="326">
        <v>0</v>
      </c>
      <c r="AV709" s="325">
        <v>0</v>
      </c>
      <c r="AW709" s="326">
        <v>0</v>
      </c>
      <c r="AX709" s="392">
        <f>+AV709</f>
        <v>0</v>
      </c>
      <c r="AY709" s="166" t="s">
        <v>1226</v>
      </c>
      <c r="AZ709" s="392">
        <f>+AX709</f>
        <v>0</v>
      </c>
      <c r="BA709" s="166" t="s">
        <v>1226</v>
      </c>
      <c r="BB709" s="392">
        <f>+AZ709</f>
        <v>0</v>
      </c>
      <c r="BC709" s="166" t="s">
        <v>1226</v>
      </c>
      <c r="BD709" s="392">
        <f>+BB709</f>
        <v>0</v>
      </c>
      <c r="BE709" s="166" t="s">
        <v>1226</v>
      </c>
      <c r="BF709" s="392">
        <f>+BD709</f>
        <v>0</v>
      </c>
      <c r="BG709" s="166" t="s">
        <v>1226</v>
      </c>
      <c r="BH709" s="392">
        <f>+BF709</f>
        <v>0</v>
      </c>
      <c r="BI709" s="166" t="s">
        <v>1226</v>
      </c>
      <c r="BJ709" s="325">
        <v>0</v>
      </c>
      <c r="BK709" s="326">
        <v>0</v>
      </c>
      <c r="BL709" s="392">
        <f t="shared" si="341"/>
        <v>0</v>
      </c>
      <c r="BM709" s="166" t="s">
        <v>1226</v>
      </c>
      <c r="BN709" s="325">
        <v>0</v>
      </c>
      <c r="BO709" s="326">
        <v>0</v>
      </c>
      <c r="BP709" s="325"/>
      <c r="BQ709" s="326"/>
      <c r="BR709" s="325"/>
      <c r="BS709" s="325"/>
      <c r="BT709" s="344"/>
      <c r="BU709" s="314"/>
      <c r="BV709" s="315"/>
      <c r="BW709" s="314"/>
      <c r="BX709" s="314"/>
      <c r="BY709" s="314"/>
      <c r="BZ709" s="315"/>
      <c r="CA709" s="314"/>
      <c r="CB709" s="315"/>
      <c r="CC709" s="314"/>
      <c r="CD709" s="315"/>
      <c r="CE709" s="314"/>
      <c r="CF709" s="315"/>
      <c r="CG709" s="314"/>
      <c r="CH709" s="315"/>
      <c r="CI709" s="361" t="s">
        <v>270</v>
      </c>
      <c r="CJ709" s="362"/>
      <c r="CK709" s="362"/>
      <c r="CM709" s="237">
        <f>MAX(I709:AJ709)</f>
        <v>29</v>
      </c>
    </row>
    <row r="710" spans="1:91" ht="16.5">
      <c r="A710" t="s">
        <v>2545</v>
      </c>
      <c r="B710" s="61" t="s">
        <v>1592</v>
      </c>
      <c r="D710" s="213" t="s">
        <v>873</v>
      </c>
      <c r="E710" s="213" t="s">
        <v>822</v>
      </c>
      <c r="G710" s="213" t="s">
        <v>872</v>
      </c>
      <c r="H710" s="390" t="s">
        <v>2151</v>
      </c>
      <c r="I710" s="185">
        <f>+M710</f>
        <v>3</v>
      </c>
      <c r="J710" s="185">
        <f>+L710</f>
        <v>1</v>
      </c>
      <c r="K710" s="437">
        <v>3</v>
      </c>
      <c r="L710" s="438">
        <v>1</v>
      </c>
      <c r="M710" s="185">
        <f>+K710</f>
        <v>3</v>
      </c>
      <c r="N710" s="185">
        <f>+L710</f>
        <v>1</v>
      </c>
      <c r="O710" s="437">
        <v>0</v>
      </c>
      <c r="P710" s="438">
        <v>0</v>
      </c>
      <c r="Q710" s="185">
        <v>0</v>
      </c>
      <c r="R710" s="426" t="s">
        <v>1226</v>
      </c>
      <c r="S710" s="222">
        <v>0</v>
      </c>
      <c r="T710" s="224">
        <v>0</v>
      </c>
      <c r="U710" s="223">
        <v>0</v>
      </c>
      <c r="V710" s="224">
        <v>0</v>
      </c>
      <c r="W710" s="223">
        <v>0</v>
      </c>
      <c r="X710" s="224">
        <v>0</v>
      </c>
      <c r="Y710" s="185">
        <f>+AA710</f>
        <v>0</v>
      </c>
      <c r="Z710" s="426" t="s">
        <v>1226</v>
      </c>
      <c r="AA710" s="274">
        <v>0</v>
      </c>
      <c r="AB710" s="311">
        <v>0</v>
      </c>
      <c r="AC710" s="359">
        <f>+AE710</f>
        <v>0</v>
      </c>
      <c r="AD710" s="239" t="s">
        <v>1226</v>
      </c>
      <c r="AE710" s="258">
        <v>0</v>
      </c>
      <c r="AF710" s="259">
        <v>0</v>
      </c>
      <c r="AG710" s="693">
        <f t="shared" si="342"/>
        <v>0</v>
      </c>
      <c r="AH710" s="426" t="s">
        <v>1226</v>
      </c>
      <c r="AI710" s="274">
        <v>0</v>
      </c>
      <c r="AJ710" s="279">
        <v>0</v>
      </c>
      <c r="AK710" s="463"/>
      <c r="AL710" s="422">
        <f>+AI710</f>
        <v>0</v>
      </c>
      <c r="AM710" s="767" t="s">
        <v>1226</v>
      </c>
      <c r="AN710" s="222">
        <v>0</v>
      </c>
      <c r="AO710" s="224">
        <v>0</v>
      </c>
      <c r="AP710" s="693">
        <f t="shared" si="343"/>
        <v>0</v>
      </c>
      <c r="AQ710" s="690" t="s">
        <v>1226</v>
      </c>
      <c r="AR710" s="701">
        <f t="shared" si="344"/>
        <v>0</v>
      </c>
      <c r="AS710" s="690" t="s">
        <v>1226</v>
      </c>
      <c r="AT710" s="325">
        <v>0</v>
      </c>
      <c r="AU710" s="326">
        <v>0</v>
      </c>
      <c r="AV710" s="325">
        <v>0</v>
      </c>
      <c r="AW710" s="326">
        <v>0</v>
      </c>
      <c r="AX710" s="392">
        <f>+AV710</f>
        <v>0</v>
      </c>
      <c r="AY710" s="166" t="s">
        <v>1226</v>
      </c>
      <c r="AZ710" s="392">
        <f>+AX710</f>
        <v>0</v>
      </c>
      <c r="BA710" s="166" t="s">
        <v>1226</v>
      </c>
      <c r="BB710" s="392">
        <f>+AZ710</f>
        <v>0</v>
      </c>
      <c r="BC710" s="166" t="s">
        <v>1226</v>
      </c>
      <c r="BD710" s="392">
        <f>+BB710</f>
        <v>0</v>
      </c>
      <c r="BE710" s="166" t="s">
        <v>1226</v>
      </c>
      <c r="BF710" s="392">
        <f>+BD710</f>
        <v>0</v>
      </c>
      <c r="BG710" s="166" t="s">
        <v>1226</v>
      </c>
      <c r="BH710" s="392">
        <f>+BF710</f>
        <v>0</v>
      </c>
      <c r="BI710" s="166" t="s">
        <v>1226</v>
      </c>
      <c r="BJ710" s="325">
        <v>0</v>
      </c>
      <c r="BK710" s="326">
        <v>0</v>
      </c>
      <c r="BL710" s="392">
        <f t="shared" si="341"/>
        <v>0</v>
      </c>
      <c r="BM710" s="166" t="s">
        <v>1226</v>
      </c>
      <c r="BN710" s="325">
        <v>0</v>
      </c>
      <c r="BO710" s="326">
        <v>0</v>
      </c>
      <c r="BP710" s="325"/>
      <c r="BQ710" s="326"/>
      <c r="BR710" s="325"/>
      <c r="BS710" s="325"/>
      <c r="BT710" s="642"/>
      <c r="BU710" s="314"/>
      <c r="BV710" s="315"/>
      <c r="BW710" s="314"/>
      <c r="BX710" s="314"/>
      <c r="BY710" s="314"/>
      <c r="BZ710" s="315"/>
      <c r="CA710" s="314"/>
      <c r="CB710" s="315"/>
      <c r="CC710" s="314"/>
      <c r="CD710" s="315"/>
      <c r="CE710" s="314"/>
      <c r="CF710" s="314"/>
      <c r="CG710" s="314"/>
      <c r="CH710" s="314"/>
      <c r="CI710" s="247" t="s">
        <v>150</v>
      </c>
      <c r="CM710" s="237">
        <f>MAX(I710:AJ710)</f>
        <v>3</v>
      </c>
    </row>
    <row r="711" spans="1:91" ht="16.5">
      <c r="A711" t="s">
        <v>2545</v>
      </c>
      <c r="B711" s="213">
        <v>10248</v>
      </c>
      <c r="D711" t="s">
        <v>873</v>
      </c>
      <c r="E711" s="213" t="s">
        <v>822</v>
      </c>
      <c r="G711" s="213" t="s">
        <v>872</v>
      </c>
      <c r="H711" s="390" t="s">
        <v>1003</v>
      </c>
      <c r="I711" s="185">
        <v>0</v>
      </c>
      <c r="J711" s="185" t="s">
        <v>1226</v>
      </c>
      <c r="K711" s="437">
        <v>0</v>
      </c>
      <c r="L711" s="438">
        <v>0</v>
      </c>
      <c r="M711" s="185">
        <v>0</v>
      </c>
      <c r="N711" s="185" t="s">
        <v>1226</v>
      </c>
      <c r="O711" s="437">
        <v>0</v>
      </c>
      <c r="P711" s="438">
        <v>0</v>
      </c>
      <c r="Q711" s="185">
        <v>0</v>
      </c>
      <c r="R711" s="185" t="s">
        <v>1226</v>
      </c>
      <c r="S711" s="222">
        <v>0</v>
      </c>
      <c r="T711" s="224">
        <v>0</v>
      </c>
      <c r="U711" s="222">
        <v>0</v>
      </c>
      <c r="V711" s="224">
        <v>0</v>
      </c>
      <c r="W711" s="223">
        <v>3</v>
      </c>
      <c r="X711" s="224" t="s">
        <v>376</v>
      </c>
      <c r="Y711" s="185">
        <f>+W711</f>
        <v>3</v>
      </c>
      <c r="Z711" s="185" t="s">
        <v>1226</v>
      </c>
      <c r="AA711" s="278">
        <v>0</v>
      </c>
      <c r="AB711" s="311">
        <v>0</v>
      </c>
      <c r="AC711" s="359">
        <f>+AE711</f>
        <v>0</v>
      </c>
      <c r="AD711" s="239" t="s">
        <v>1226</v>
      </c>
      <c r="AE711" s="258">
        <v>0</v>
      </c>
      <c r="AF711" s="259">
        <v>0</v>
      </c>
      <c r="AG711" s="693">
        <f t="shared" si="342"/>
        <v>0</v>
      </c>
      <c r="AH711" s="426" t="s">
        <v>1226</v>
      </c>
      <c r="AI711" s="274">
        <v>0</v>
      </c>
      <c r="AJ711" s="279">
        <v>0</v>
      </c>
      <c r="AK711" s="463"/>
      <c r="AL711" s="422">
        <f>+AI711</f>
        <v>0</v>
      </c>
      <c r="AM711" s="433" t="s">
        <v>1226</v>
      </c>
      <c r="AN711" s="222">
        <v>0</v>
      </c>
      <c r="AO711" s="224">
        <v>0</v>
      </c>
      <c r="AP711" s="693">
        <f t="shared" si="343"/>
        <v>0</v>
      </c>
      <c r="AQ711" s="690" t="s">
        <v>1226</v>
      </c>
      <c r="AR711" s="701">
        <f t="shared" si="344"/>
        <v>0</v>
      </c>
      <c r="AS711" s="690" t="s">
        <v>1226</v>
      </c>
      <c r="AT711" s="325">
        <v>0</v>
      </c>
      <c r="AU711" s="326">
        <v>0</v>
      </c>
      <c r="AV711" s="325">
        <v>0</v>
      </c>
      <c r="AW711" s="326">
        <v>0</v>
      </c>
      <c r="AX711" s="392">
        <f>+AV711</f>
        <v>0</v>
      </c>
      <c r="AY711" s="166" t="s">
        <v>1226</v>
      </c>
      <c r="AZ711" s="392">
        <f>+AX711</f>
        <v>0</v>
      </c>
      <c r="BA711" s="166" t="s">
        <v>1226</v>
      </c>
      <c r="BB711" s="392">
        <f>+AZ711</f>
        <v>0</v>
      </c>
      <c r="BC711" s="166" t="s">
        <v>1226</v>
      </c>
      <c r="BD711" s="392">
        <f>+BB711</f>
        <v>0</v>
      </c>
      <c r="BE711" s="166" t="s">
        <v>1226</v>
      </c>
      <c r="BF711" s="392">
        <f>+BD711</f>
        <v>0</v>
      </c>
      <c r="BG711" s="166" t="s">
        <v>1226</v>
      </c>
      <c r="BH711" s="392">
        <f>+BF711</f>
        <v>0</v>
      </c>
      <c r="BI711" s="166" t="s">
        <v>1226</v>
      </c>
      <c r="BJ711" s="325">
        <v>0</v>
      </c>
      <c r="BK711" s="326">
        <v>0</v>
      </c>
      <c r="BL711" s="392">
        <f t="shared" si="341"/>
        <v>0</v>
      </c>
      <c r="BM711" s="166" t="s">
        <v>1226</v>
      </c>
      <c r="BN711" s="325">
        <v>0</v>
      </c>
      <c r="BO711" s="326">
        <v>0</v>
      </c>
      <c r="BP711" s="325"/>
      <c r="BQ711" s="326"/>
      <c r="BR711" s="325"/>
      <c r="BS711" s="325"/>
      <c r="BT711" s="642"/>
      <c r="BU711" s="314"/>
      <c r="BV711" s="315"/>
      <c r="BW711" s="314"/>
      <c r="BX711" s="314"/>
      <c r="BY711" s="314"/>
      <c r="BZ711" s="315"/>
      <c r="CA711" s="314"/>
      <c r="CB711" s="315"/>
      <c r="CC711" s="314"/>
      <c r="CD711" s="315"/>
      <c r="CE711" s="314"/>
      <c r="CF711" s="315"/>
      <c r="CG711" s="314"/>
      <c r="CH711" s="315"/>
      <c r="CI711" s="233"/>
      <c r="CM711" s="237"/>
    </row>
    <row r="712" spans="1:91" ht="16.5">
      <c r="A712" t="s">
        <v>2545</v>
      </c>
      <c r="B712" s="213">
        <v>10248</v>
      </c>
      <c r="D712" s="213" t="s">
        <v>873</v>
      </c>
      <c r="E712" s="213" t="s">
        <v>822</v>
      </c>
      <c r="G712" s="213" t="s">
        <v>872</v>
      </c>
      <c r="H712" s="390" t="s">
        <v>72</v>
      </c>
      <c r="I712" s="185">
        <v>0</v>
      </c>
      <c r="J712" s="185" t="s">
        <v>1226</v>
      </c>
      <c r="K712" s="437">
        <v>0</v>
      </c>
      <c r="L712" s="223">
        <v>0</v>
      </c>
      <c r="M712" s="185">
        <f>+Q712</f>
        <v>1</v>
      </c>
      <c r="N712" s="185">
        <f>+P712</f>
        <v>4</v>
      </c>
      <c r="O712" s="437">
        <v>1</v>
      </c>
      <c r="P712" s="438">
        <v>4</v>
      </c>
      <c r="Q712" s="185">
        <f>+O712</f>
        <v>1</v>
      </c>
      <c r="R712" s="426">
        <f>+P712</f>
        <v>4</v>
      </c>
      <c r="S712" s="509">
        <v>0</v>
      </c>
      <c r="T712" s="512">
        <v>0</v>
      </c>
      <c r="U712" s="508">
        <f>+W712</f>
        <v>0</v>
      </c>
      <c r="V712" s="507" t="s">
        <v>1226</v>
      </c>
      <c r="W712" s="509">
        <v>0</v>
      </c>
      <c r="X712" s="512">
        <v>0</v>
      </c>
      <c r="Y712" s="855">
        <f>+AA712</f>
        <v>3</v>
      </c>
      <c r="Z712" s="706">
        <f>+AB712</f>
        <v>6</v>
      </c>
      <c r="AA712" s="769">
        <v>3</v>
      </c>
      <c r="AB712" s="770">
        <v>6</v>
      </c>
      <c r="AC712" s="705">
        <f>+AA712</f>
        <v>3</v>
      </c>
      <c r="AD712" s="706">
        <f>+AB712</f>
        <v>6</v>
      </c>
      <c r="AE712" s="928">
        <v>0</v>
      </c>
      <c r="AF712" s="770">
        <v>0</v>
      </c>
      <c r="AG712" s="753">
        <f>+AE712</f>
        <v>0</v>
      </c>
      <c r="AH712" s="754" t="s">
        <v>1226</v>
      </c>
      <c r="AI712" s="755">
        <v>0</v>
      </c>
      <c r="AJ712" s="756">
        <v>0</v>
      </c>
      <c r="AK712" s="522"/>
      <c r="AL712" s="763">
        <f>+AI712</f>
        <v>0</v>
      </c>
      <c r="AM712" s="764" t="s">
        <v>1226</v>
      </c>
      <c r="AN712" s="509">
        <v>0</v>
      </c>
      <c r="AO712" s="512">
        <v>0</v>
      </c>
      <c r="AP712" s="824">
        <f t="shared" si="343"/>
        <v>0</v>
      </c>
      <c r="AQ712" s="825" t="s">
        <v>1226</v>
      </c>
      <c r="AR712" s="826">
        <f t="shared" si="344"/>
        <v>0</v>
      </c>
      <c r="AS712" s="825" t="s">
        <v>1226</v>
      </c>
      <c r="AT712" s="517">
        <v>0</v>
      </c>
      <c r="AU712" s="518">
        <v>0</v>
      </c>
      <c r="AV712" s="517">
        <v>0</v>
      </c>
      <c r="AW712" s="518">
        <v>0</v>
      </c>
      <c r="AX712" s="392">
        <f>+AV712</f>
        <v>0</v>
      </c>
      <c r="AY712" s="166" t="s">
        <v>1226</v>
      </c>
      <c r="AZ712" s="392">
        <f>+AX712</f>
        <v>0</v>
      </c>
      <c r="BA712" s="166" t="s">
        <v>1226</v>
      </c>
      <c r="BB712" s="392">
        <f>+AZ712</f>
        <v>0</v>
      </c>
      <c r="BC712" s="166" t="s">
        <v>1226</v>
      </c>
      <c r="BD712" s="392">
        <f>+BB712</f>
        <v>0</v>
      </c>
      <c r="BE712" s="166" t="s">
        <v>1226</v>
      </c>
      <c r="BF712" s="392">
        <f>+BD712</f>
        <v>0</v>
      </c>
      <c r="BG712" s="166" t="s">
        <v>1226</v>
      </c>
      <c r="BH712" s="392">
        <f>+BF712</f>
        <v>0</v>
      </c>
      <c r="BI712" s="166" t="s">
        <v>1226</v>
      </c>
      <c r="BJ712" s="325">
        <v>0</v>
      </c>
      <c r="BK712" s="326">
        <v>0</v>
      </c>
      <c r="BL712" s="392">
        <f t="shared" si="341"/>
        <v>0</v>
      </c>
      <c r="BM712" s="166" t="s">
        <v>1226</v>
      </c>
      <c r="BN712" s="325">
        <v>0</v>
      </c>
      <c r="BO712" s="326">
        <v>0</v>
      </c>
      <c r="BP712" s="325"/>
      <c r="BQ712" s="326"/>
      <c r="BR712" s="325"/>
      <c r="BS712" s="325"/>
      <c r="BT712" s="344"/>
      <c r="BU712" s="314"/>
      <c r="BV712" s="315"/>
      <c r="BW712" s="314"/>
      <c r="BX712" s="314"/>
      <c r="BY712" s="314"/>
      <c r="BZ712" s="315"/>
      <c r="CA712" s="314"/>
      <c r="CB712" s="315"/>
      <c r="CC712" s="314"/>
      <c r="CD712" s="315"/>
      <c r="CE712" s="314"/>
      <c r="CF712" s="315"/>
      <c r="CG712" s="314"/>
      <c r="CH712" s="315"/>
      <c r="CI712" s="233"/>
      <c r="CM712" s="237">
        <f>MAX(I712:AJ712)</f>
        <v>6</v>
      </c>
    </row>
    <row r="713" spans="1:91" ht="16.5">
      <c r="A713" t="s">
        <v>2545</v>
      </c>
      <c r="B713" s="213">
        <v>0</v>
      </c>
      <c r="D713" s="213" t="s">
        <v>873</v>
      </c>
      <c r="E713" s="213" t="s">
        <v>871</v>
      </c>
      <c r="G713" s="213" t="s">
        <v>872</v>
      </c>
      <c r="H713" s="390" t="s">
        <v>1179</v>
      </c>
      <c r="I713" s="700">
        <f>+K713</f>
        <v>0</v>
      </c>
      <c r="J713" s="185" t="s">
        <v>1226</v>
      </c>
      <c r="K713" s="437">
        <v>0</v>
      </c>
      <c r="L713" s="223">
        <v>0</v>
      </c>
      <c r="M713" s="858">
        <f>+O713</f>
        <v>0</v>
      </c>
      <c r="N713" s="185" t="s">
        <v>1226</v>
      </c>
      <c r="O713" s="437">
        <v>0</v>
      </c>
      <c r="P713" s="438">
        <v>0</v>
      </c>
      <c r="Q713" s="700">
        <f>+S713</f>
        <v>0</v>
      </c>
      <c r="R713" s="185" t="s">
        <v>1226</v>
      </c>
      <c r="S713" s="222">
        <v>0</v>
      </c>
      <c r="T713" s="224">
        <v>0</v>
      </c>
      <c r="U713" s="223">
        <v>0</v>
      </c>
      <c r="V713" s="224">
        <v>0</v>
      </c>
      <c r="W713" s="223">
        <v>0</v>
      </c>
      <c r="X713" s="223">
        <v>0</v>
      </c>
      <c r="Y713" s="858">
        <f>+AA713</f>
        <v>0</v>
      </c>
      <c r="Z713" s="426" t="s">
        <v>1226</v>
      </c>
      <c r="AA713" s="274">
        <v>0</v>
      </c>
      <c r="AB713" s="279">
        <v>0</v>
      </c>
      <c r="AC713" s="432">
        <f>+AE713</f>
        <v>0</v>
      </c>
      <c r="AD713" s="423" t="s">
        <v>1226</v>
      </c>
      <c r="AE713" s="274">
        <v>0</v>
      </c>
      <c r="AF713" s="279">
        <v>0</v>
      </c>
      <c r="AG713" s="700">
        <f>+AI713</f>
        <v>0</v>
      </c>
      <c r="AH713" s="426" t="s">
        <v>1226</v>
      </c>
      <c r="AI713" s="278">
        <v>0</v>
      </c>
      <c r="AJ713" s="279">
        <v>0</v>
      </c>
      <c r="AK713" s="342"/>
      <c r="AL713" s="422"/>
      <c r="AM713" s="433" t="s">
        <v>1226</v>
      </c>
      <c r="AN713" s="222">
        <v>2</v>
      </c>
      <c r="AO713" s="224">
        <v>0</v>
      </c>
      <c r="AP713" s="693">
        <f t="shared" si="343"/>
        <v>2</v>
      </c>
      <c r="AQ713" s="690" t="s">
        <v>1226</v>
      </c>
      <c r="AR713" s="701">
        <f t="shared" si="344"/>
        <v>2</v>
      </c>
      <c r="AS713" s="690" t="s">
        <v>1226</v>
      </c>
      <c r="AT713" s="325">
        <v>0</v>
      </c>
      <c r="AU713" s="326">
        <v>0</v>
      </c>
      <c r="AV713" s="325">
        <v>0</v>
      </c>
      <c r="AW713" s="326">
        <v>0</v>
      </c>
      <c r="AX713" s="392">
        <f>+AV713</f>
        <v>0</v>
      </c>
      <c r="AY713" s="166" t="s">
        <v>1226</v>
      </c>
      <c r="AZ713" s="392">
        <f>+AX713</f>
        <v>0</v>
      </c>
      <c r="BA713" s="166" t="s">
        <v>1226</v>
      </c>
      <c r="BB713" s="392">
        <f>+AZ713</f>
        <v>0</v>
      </c>
      <c r="BC713" s="166" t="s">
        <v>1226</v>
      </c>
      <c r="BD713" s="392">
        <f>+BB713</f>
        <v>0</v>
      </c>
      <c r="BE713" s="166" t="s">
        <v>1226</v>
      </c>
      <c r="BF713" s="392">
        <f>+BD713</f>
        <v>0</v>
      </c>
      <c r="BG713" s="166" t="s">
        <v>1226</v>
      </c>
      <c r="BH713" s="392">
        <f>+BF713</f>
        <v>0</v>
      </c>
      <c r="BI713" s="166" t="s">
        <v>1226</v>
      </c>
      <c r="BJ713" s="325">
        <v>0</v>
      </c>
      <c r="BK713" s="326">
        <v>0</v>
      </c>
      <c r="BL713" s="392">
        <f t="shared" si="341"/>
        <v>0</v>
      </c>
      <c r="BM713" s="166" t="s">
        <v>1226</v>
      </c>
      <c r="BN713" s="325">
        <v>2</v>
      </c>
      <c r="BO713" s="326">
        <v>0</v>
      </c>
      <c r="BP713" s="325"/>
      <c r="BQ713" s="326"/>
      <c r="BR713" s="325"/>
      <c r="BS713" s="325"/>
      <c r="BT713" s="344"/>
      <c r="BU713" s="314"/>
      <c r="BV713" s="315"/>
      <c r="BW713" s="314"/>
      <c r="BX713" s="314"/>
      <c r="BY713" s="314"/>
      <c r="BZ713" s="315"/>
      <c r="CA713" s="314"/>
      <c r="CB713" s="315"/>
      <c r="CC713" s="314"/>
      <c r="CD713" s="315"/>
      <c r="CE713" s="314"/>
      <c r="CF713" s="315"/>
      <c r="CG713" s="314"/>
      <c r="CH713" s="315"/>
      <c r="CI713" s="233" t="s">
        <v>223</v>
      </c>
      <c r="CM713" s="237">
        <f>MAX(I713:AJ713)</f>
        <v>0</v>
      </c>
    </row>
    <row r="714" spans="1:91" ht="16.5">
      <c r="A714" s="1031" t="s">
        <v>2545</v>
      </c>
      <c r="B714" s="61" t="s">
        <v>1592</v>
      </c>
      <c r="D714" s="219" t="s">
        <v>2217</v>
      </c>
      <c r="E714" s="51" t="s">
        <v>819</v>
      </c>
      <c r="F714" s="51"/>
      <c r="G714" s="219" t="s">
        <v>877</v>
      </c>
      <c r="H714" s="390" t="s">
        <v>2218</v>
      </c>
      <c r="I714" s="278">
        <v>0</v>
      </c>
      <c r="J714" s="274">
        <v>0</v>
      </c>
      <c r="K714" s="437">
        <v>0</v>
      </c>
      <c r="L714" s="274">
        <v>0</v>
      </c>
      <c r="M714" s="181">
        <v>0</v>
      </c>
      <c r="N714" s="426" t="s">
        <v>1226</v>
      </c>
      <c r="O714" s="236">
        <v>0</v>
      </c>
      <c r="P714" s="239" t="s">
        <v>1226</v>
      </c>
      <c r="Q714" s="185">
        <v>0</v>
      </c>
      <c r="R714" s="426" t="s">
        <v>1226</v>
      </c>
      <c r="S714" s="236">
        <v>0</v>
      </c>
      <c r="T714" s="239" t="s">
        <v>1226</v>
      </c>
      <c r="U714" s="222">
        <v>0</v>
      </c>
      <c r="V714" s="223">
        <v>0</v>
      </c>
      <c r="W714" s="443">
        <v>0</v>
      </c>
      <c r="X714" s="444" t="s">
        <v>1226</v>
      </c>
      <c r="Y714" s="185">
        <v>0</v>
      </c>
      <c r="Z714" s="426" t="s">
        <v>1226</v>
      </c>
      <c r="AA714" s="274">
        <v>0</v>
      </c>
      <c r="AB714" s="279">
        <v>0</v>
      </c>
      <c r="AC714" s="185">
        <v>0</v>
      </c>
      <c r="AD714" s="426" t="s">
        <v>1226</v>
      </c>
      <c r="AE714" s="278">
        <v>0</v>
      </c>
      <c r="AF714" s="311">
        <v>0</v>
      </c>
      <c r="AG714" s="185">
        <v>0</v>
      </c>
      <c r="AH714" s="426" t="s">
        <v>1226</v>
      </c>
      <c r="AI714" s="238">
        <v>0</v>
      </c>
      <c r="AJ714" s="239" t="s">
        <v>1226</v>
      </c>
      <c r="AK714" s="312"/>
      <c r="AL714" s="422">
        <f>+AN714</f>
        <v>0</v>
      </c>
      <c r="AM714" s="767" t="s">
        <v>1226</v>
      </c>
      <c r="AN714" s="437">
        <v>0</v>
      </c>
      <c r="AO714" s="438">
        <v>0</v>
      </c>
      <c r="AP714" s="223">
        <v>0</v>
      </c>
      <c r="AQ714" s="259">
        <v>0</v>
      </c>
      <c r="AR714" s="300">
        <f>+AP714</f>
        <v>0</v>
      </c>
      <c r="AS714" s="254" t="s">
        <v>1226</v>
      </c>
      <c r="AT714" s="325">
        <v>0</v>
      </c>
      <c r="AU714" s="326">
        <v>0</v>
      </c>
      <c r="AV714" s="325">
        <v>0</v>
      </c>
      <c r="AW714" s="326">
        <v>0</v>
      </c>
      <c r="AX714" s="164">
        <f>+AZ714</f>
        <v>0</v>
      </c>
      <c r="AY714" s="164" t="s">
        <v>1226</v>
      </c>
      <c r="AZ714" s="392">
        <f>+BB714</f>
        <v>0</v>
      </c>
      <c r="BA714" s="166" t="s">
        <v>1226</v>
      </c>
      <c r="BB714" s="392">
        <f>+BD714</f>
        <v>0</v>
      </c>
      <c r="BC714" s="166" t="s">
        <v>1226</v>
      </c>
      <c r="BD714" s="392">
        <f>+BF714</f>
        <v>0</v>
      </c>
      <c r="BE714" s="166" t="s">
        <v>1226</v>
      </c>
      <c r="BF714" s="392">
        <f>+BH714</f>
        <v>0</v>
      </c>
      <c r="BG714" s="166" t="s">
        <v>1226</v>
      </c>
      <c r="BH714" s="392">
        <f>+BJ714</f>
        <v>0</v>
      </c>
      <c r="BI714" s="166" t="s">
        <v>1226</v>
      </c>
      <c r="BJ714" s="919">
        <v>0</v>
      </c>
      <c r="BK714" s="326">
        <v>0</v>
      </c>
      <c r="BL714" s="392">
        <f>+BJ714</f>
        <v>0</v>
      </c>
      <c r="BM714" s="166" t="s">
        <v>1226</v>
      </c>
      <c r="BN714" s="325">
        <v>0</v>
      </c>
      <c r="BO714" s="326">
        <v>0</v>
      </c>
      <c r="BP714" s="236">
        <f>+BN714</f>
        <v>0</v>
      </c>
      <c r="BQ714" s="239" t="s">
        <v>1226</v>
      </c>
      <c r="BR714" s="236">
        <f>+BP714</f>
        <v>0</v>
      </c>
      <c r="BS714" s="249" t="s">
        <v>1226</v>
      </c>
      <c r="BT714" s="313"/>
      <c r="BU714" s="314"/>
      <c r="BV714" s="315"/>
      <c r="BW714" s="314"/>
      <c r="BX714" s="314"/>
      <c r="BY714" s="314"/>
      <c r="BZ714" s="315"/>
      <c r="CA714" s="314"/>
      <c r="CB714" s="315"/>
      <c r="CC714" s="314"/>
      <c r="CD714" s="315"/>
      <c r="CE714" s="314"/>
      <c r="CF714" s="315"/>
      <c r="CG714" s="314"/>
      <c r="CH714" s="315"/>
      <c r="CI714" s="103" t="s">
        <v>2179</v>
      </c>
      <c r="CJ714" s="235"/>
      <c r="CK714" s="235"/>
      <c r="CM714" s="237"/>
    </row>
    <row r="715" spans="1:91" ht="16.5">
      <c r="A715" t="s">
        <v>2638</v>
      </c>
      <c r="B715" s="51">
        <v>0</v>
      </c>
      <c r="D715" s="219" t="s">
        <v>719</v>
      </c>
      <c r="E715" s="213" t="s">
        <v>822</v>
      </c>
      <c r="F715" t="s">
        <v>2766</v>
      </c>
      <c r="G715" s="219" t="s">
        <v>877</v>
      </c>
      <c r="H715" s="390" t="s">
        <v>1103</v>
      </c>
      <c r="I715" s="181">
        <v>0</v>
      </c>
      <c r="J715" s="185" t="s">
        <v>1226</v>
      </c>
      <c r="K715" s="437">
        <v>0</v>
      </c>
      <c r="L715" s="223">
        <v>0</v>
      </c>
      <c r="M715" s="181">
        <v>0</v>
      </c>
      <c r="N715" s="185" t="s">
        <v>1226</v>
      </c>
      <c r="O715" s="443">
        <v>0</v>
      </c>
      <c r="P715" s="444" t="s">
        <v>1226</v>
      </c>
      <c r="Q715" s="185">
        <v>0</v>
      </c>
      <c r="R715" s="185" t="s">
        <v>1226</v>
      </c>
      <c r="S715" s="238">
        <v>0</v>
      </c>
      <c r="T715" s="239" t="s">
        <v>1226</v>
      </c>
      <c r="U715" s="223">
        <v>0</v>
      </c>
      <c r="V715" s="224">
        <v>0</v>
      </c>
      <c r="W715" s="236">
        <v>0</v>
      </c>
      <c r="X715" s="249" t="s">
        <v>1226</v>
      </c>
      <c r="Y715" s="181">
        <v>0</v>
      </c>
      <c r="Z715" s="426" t="s">
        <v>1226</v>
      </c>
      <c r="AA715" s="274">
        <v>0</v>
      </c>
      <c r="AB715" s="279">
        <v>0</v>
      </c>
      <c r="AC715" s="274">
        <v>0</v>
      </c>
      <c r="AD715" s="311">
        <v>0</v>
      </c>
      <c r="AE715" s="274">
        <v>0</v>
      </c>
      <c r="AF715" s="311">
        <v>0</v>
      </c>
      <c r="AG715" s="185">
        <v>0</v>
      </c>
      <c r="AH715" s="426" t="s">
        <v>1226</v>
      </c>
      <c r="AI715" s="381">
        <v>0</v>
      </c>
      <c r="AJ715" s="433" t="s">
        <v>1226</v>
      </c>
      <c r="AK715" s="312"/>
      <c r="AL715" s="381">
        <v>0</v>
      </c>
      <c r="AM715" s="433" t="s">
        <v>1226</v>
      </c>
      <c r="AN715" s="222">
        <v>0</v>
      </c>
      <c r="AO715" s="259">
        <v>0</v>
      </c>
      <c r="AP715" s="274">
        <v>6</v>
      </c>
      <c r="AQ715" s="311">
        <v>0</v>
      </c>
      <c r="AR715" s="381">
        <f t="shared" si="344"/>
        <v>6</v>
      </c>
      <c r="AS715" s="433" t="s">
        <v>1226</v>
      </c>
      <c r="AT715" s="325">
        <v>0</v>
      </c>
      <c r="AU715" s="326">
        <v>0</v>
      </c>
      <c r="AV715" s="325">
        <v>0</v>
      </c>
      <c r="AW715" s="326">
        <v>0</v>
      </c>
      <c r="AX715" s="919">
        <v>0</v>
      </c>
      <c r="AY715" s="326">
        <v>0</v>
      </c>
      <c r="AZ715" s="392">
        <f t="shared" ref="AZ715" si="345">+AX715</f>
        <v>0</v>
      </c>
      <c r="BA715" s="166" t="s">
        <v>1226</v>
      </c>
      <c r="BB715" s="392">
        <f t="shared" ref="BB715" si="346">+AZ715</f>
        <v>0</v>
      </c>
      <c r="BC715" s="166" t="s">
        <v>1226</v>
      </c>
      <c r="BD715" s="392">
        <f t="shared" ref="BD715" si="347">+BB715</f>
        <v>0</v>
      </c>
      <c r="BE715" s="166" t="s">
        <v>1226</v>
      </c>
      <c r="BF715" s="392">
        <f t="shared" ref="BF715" si="348">+BD715</f>
        <v>0</v>
      </c>
      <c r="BG715" s="166" t="s">
        <v>1226</v>
      </c>
      <c r="BH715" s="392">
        <f t="shared" ref="BH715" si="349">+BF715</f>
        <v>0</v>
      </c>
      <c r="BI715" s="166" t="s">
        <v>1226</v>
      </c>
      <c r="BJ715" s="392">
        <f t="shared" ref="BJ715" si="350">+BH715</f>
        <v>0</v>
      </c>
      <c r="BK715" s="166" t="s">
        <v>1226</v>
      </c>
      <c r="BL715" s="392">
        <f t="shared" si="341"/>
        <v>0</v>
      </c>
      <c r="BM715" s="166" t="s">
        <v>1226</v>
      </c>
      <c r="BN715" s="96">
        <v>0</v>
      </c>
      <c r="BO715" s="55">
        <v>0</v>
      </c>
      <c r="BP715" s="325"/>
      <c r="BQ715" s="326"/>
      <c r="BR715" s="325"/>
      <c r="BS715" s="325"/>
      <c r="BT715" s="313"/>
      <c r="BU715" s="314"/>
      <c r="BV715" s="315"/>
      <c r="BW715" s="314"/>
      <c r="BX715" s="314"/>
      <c r="BY715" s="314"/>
      <c r="BZ715" s="315"/>
      <c r="CA715" s="314"/>
      <c r="CB715" s="315"/>
      <c r="CC715" s="314"/>
      <c r="CD715" s="315"/>
      <c r="CE715" s="314"/>
      <c r="CF715" s="315"/>
      <c r="CG715" s="314"/>
      <c r="CH715" s="315"/>
      <c r="CI715" s="247"/>
      <c r="CJ715" s="235"/>
      <c r="CK715" s="235"/>
      <c r="CM715" s="237">
        <f>MAX(I715:AJ715)</f>
        <v>0</v>
      </c>
    </row>
    <row r="716" spans="1:91" ht="16.5">
      <c r="A716" t="s">
        <v>2638</v>
      </c>
      <c r="B716" s="51">
        <v>10303</v>
      </c>
      <c r="D716" s="219" t="s">
        <v>719</v>
      </c>
      <c r="E716" s="213" t="s">
        <v>822</v>
      </c>
      <c r="F716" t="s">
        <v>2766</v>
      </c>
      <c r="G716" s="219" t="s">
        <v>877</v>
      </c>
      <c r="H716" s="390" t="s">
        <v>1104</v>
      </c>
      <c r="I716" s="278">
        <v>0</v>
      </c>
      <c r="J716" s="274">
        <v>0</v>
      </c>
      <c r="K716" s="437">
        <v>0</v>
      </c>
      <c r="L716" s="223">
        <v>0</v>
      </c>
      <c r="M716" s="185">
        <v>0</v>
      </c>
      <c r="N716" s="185" t="s">
        <v>1226</v>
      </c>
      <c r="O716" s="443">
        <v>0</v>
      </c>
      <c r="P716" s="444" t="s">
        <v>1226</v>
      </c>
      <c r="Q716" s="185">
        <v>0</v>
      </c>
      <c r="R716" s="426" t="s">
        <v>1226</v>
      </c>
      <c r="S716" s="238">
        <v>0</v>
      </c>
      <c r="T716" s="239" t="s">
        <v>1226</v>
      </c>
      <c r="U716" s="222">
        <v>0</v>
      </c>
      <c r="V716" s="224">
        <v>0</v>
      </c>
      <c r="W716" s="236">
        <v>0</v>
      </c>
      <c r="X716" s="239" t="s">
        <v>1226</v>
      </c>
      <c r="Y716" s="185">
        <v>0</v>
      </c>
      <c r="Z716" s="426" t="s">
        <v>1226</v>
      </c>
      <c r="AA716" s="274">
        <v>0</v>
      </c>
      <c r="AB716" s="279">
        <v>0</v>
      </c>
      <c r="AC716" s="381">
        <v>0</v>
      </c>
      <c r="AD716" s="423" t="s">
        <v>1226</v>
      </c>
      <c r="AE716" s="274">
        <v>0</v>
      </c>
      <c r="AF716" s="311">
        <v>0</v>
      </c>
      <c r="AG716" s="693">
        <f>+AI716</f>
        <v>0</v>
      </c>
      <c r="AH716" s="690" t="str">
        <f>+AJ716</f>
        <v>nd</v>
      </c>
      <c r="AI716" s="422">
        <f>+AL716</f>
        <v>0</v>
      </c>
      <c r="AJ716" s="433" t="s">
        <v>1226</v>
      </c>
      <c r="AK716" s="312"/>
      <c r="AL716" s="381">
        <v>0</v>
      </c>
      <c r="AM716" s="433" t="s">
        <v>1226</v>
      </c>
      <c r="AN716" s="222">
        <v>29</v>
      </c>
      <c r="AO716" s="259">
        <v>45</v>
      </c>
      <c r="AP716" s="223">
        <v>0</v>
      </c>
      <c r="AQ716" s="259">
        <v>0</v>
      </c>
      <c r="AR716" s="238">
        <v>0</v>
      </c>
      <c r="AS716" s="254" t="s">
        <v>1226</v>
      </c>
      <c r="AT716" s="325">
        <v>0</v>
      </c>
      <c r="AU716" s="326">
        <v>0</v>
      </c>
      <c r="AV716" s="325">
        <v>0</v>
      </c>
      <c r="AW716" s="326">
        <v>0</v>
      </c>
      <c r="AX716" s="919">
        <v>6</v>
      </c>
      <c r="AY716" s="326">
        <v>0</v>
      </c>
      <c r="AZ716" s="392">
        <f t="shared" ref="AZ716:BK719" si="351">+BB716</f>
        <v>4</v>
      </c>
      <c r="BA716" s="166">
        <f t="shared" si="351"/>
        <v>2</v>
      </c>
      <c r="BB716" s="392">
        <f t="shared" si="351"/>
        <v>4</v>
      </c>
      <c r="BC716" s="166">
        <f t="shared" si="351"/>
        <v>2</v>
      </c>
      <c r="BD716" s="392">
        <f t="shared" si="351"/>
        <v>4</v>
      </c>
      <c r="BE716" s="166">
        <f t="shared" si="351"/>
        <v>2</v>
      </c>
      <c r="BF716" s="392">
        <f t="shared" si="351"/>
        <v>4</v>
      </c>
      <c r="BG716" s="166">
        <f t="shared" si="351"/>
        <v>2</v>
      </c>
      <c r="BH716" s="392">
        <f t="shared" si="351"/>
        <v>4</v>
      </c>
      <c r="BI716" s="166">
        <f t="shared" si="351"/>
        <v>2</v>
      </c>
      <c r="BJ716" s="392">
        <f t="shared" si="351"/>
        <v>4</v>
      </c>
      <c r="BK716" s="166">
        <f t="shared" si="351"/>
        <v>2</v>
      </c>
      <c r="BL716" s="392">
        <f>+BN716</f>
        <v>4</v>
      </c>
      <c r="BM716" s="166">
        <f>+BO716</f>
        <v>2</v>
      </c>
      <c r="BN716" s="96">
        <v>4</v>
      </c>
      <c r="BO716" s="55">
        <v>2</v>
      </c>
      <c r="BP716" s="325"/>
      <c r="BQ716" s="326"/>
      <c r="BR716" s="325"/>
      <c r="BS716" s="325"/>
      <c r="BT716" s="313"/>
      <c r="BU716" s="314"/>
      <c r="BV716" s="315"/>
      <c r="BW716" s="314"/>
      <c r="BX716" s="314"/>
      <c r="BY716" s="314"/>
      <c r="BZ716" s="315"/>
      <c r="CA716" s="314"/>
      <c r="CB716" s="315"/>
      <c r="CC716" s="314"/>
      <c r="CD716" s="315"/>
      <c r="CE716" s="314"/>
      <c r="CF716" s="315"/>
      <c r="CG716" s="314"/>
      <c r="CH716" s="315"/>
      <c r="CI716" s="247" t="s">
        <v>763</v>
      </c>
      <c r="CJ716" s="235"/>
      <c r="CK716" s="235"/>
      <c r="CM716" s="237">
        <f>MAX(I716:AJ716)</f>
        <v>0</v>
      </c>
    </row>
    <row r="717" spans="1:91" ht="16.5">
      <c r="A717" t="s">
        <v>2638</v>
      </c>
      <c r="B717" s="51">
        <v>10303</v>
      </c>
      <c r="D717" s="403" t="s">
        <v>719</v>
      </c>
      <c r="E717" s="213" t="s">
        <v>822</v>
      </c>
      <c r="F717" t="s">
        <v>2766</v>
      </c>
      <c r="G717" s="219" t="s">
        <v>877</v>
      </c>
      <c r="H717" s="390" t="s">
        <v>2152</v>
      </c>
      <c r="I717" s="274">
        <v>0</v>
      </c>
      <c r="J717" s="274">
        <v>0</v>
      </c>
      <c r="K717" s="437">
        <v>0</v>
      </c>
      <c r="L717" s="223">
        <v>0</v>
      </c>
      <c r="M717" s="749">
        <v>0</v>
      </c>
      <c r="N717" s="758" t="s">
        <v>1226</v>
      </c>
      <c r="O717" s="985">
        <v>0</v>
      </c>
      <c r="P717" s="986" t="s">
        <v>1226</v>
      </c>
      <c r="Q717" s="758">
        <v>0</v>
      </c>
      <c r="R717" s="758" t="s">
        <v>1226</v>
      </c>
      <c r="S717" s="413">
        <v>0</v>
      </c>
      <c r="T717" s="414" t="s">
        <v>1226</v>
      </c>
      <c r="U717" s="415">
        <v>0</v>
      </c>
      <c r="V717" s="349">
        <v>0</v>
      </c>
      <c r="W717" s="413">
        <v>0</v>
      </c>
      <c r="X717" s="414" t="s">
        <v>1226</v>
      </c>
      <c r="Y717" s="758">
        <v>0</v>
      </c>
      <c r="Z717" s="758" t="s">
        <v>1226</v>
      </c>
      <c r="AA717" s="759">
        <v>0</v>
      </c>
      <c r="AB717" s="760">
        <v>0</v>
      </c>
      <c r="AC717" s="989">
        <v>0</v>
      </c>
      <c r="AD717" s="768" t="s">
        <v>1226</v>
      </c>
      <c r="AE717" s="759">
        <v>0</v>
      </c>
      <c r="AF717" s="827">
        <v>0</v>
      </c>
      <c r="AG717" s="757">
        <f>+AI717</f>
        <v>0</v>
      </c>
      <c r="AH717" s="758" t="s">
        <v>1226</v>
      </c>
      <c r="AI717" s="991">
        <f>+AL717</f>
        <v>0</v>
      </c>
      <c r="AJ717" s="993" t="s">
        <v>1226</v>
      </c>
      <c r="AK717" s="519"/>
      <c r="AL717" s="994">
        <v>0</v>
      </c>
      <c r="AM717" s="766" t="s">
        <v>1226</v>
      </c>
      <c r="AN717" s="415">
        <v>2</v>
      </c>
      <c r="AO717" s="417">
        <v>0</v>
      </c>
      <c r="AP717" s="348">
        <v>0</v>
      </c>
      <c r="AQ717" s="417">
        <v>0</v>
      </c>
      <c r="AR717" s="413">
        <v>0</v>
      </c>
      <c r="AS717" s="520" t="s">
        <v>1226</v>
      </c>
      <c r="AT717" s="521">
        <v>0</v>
      </c>
      <c r="AU717" s="416">
        <v>0</v>
      </c>
      <c r="AV717" s="521">
        <v>1</v>
      </c>
      <c r="AW717" s="416">
        <v>0</v>
      </c>
      <c r="AX717" s="919">
        <v>0</v>
      </c>
      <c r="AY717" s="326">
        <v>0</v>
      </c>
      <c r="AZ717" s="392">
        <f t="shared" si="351"/>
        <v>0</v>
      </c>
      <c r="BA717" s="166" t="s">
        <v>1226</v>
      </c>
      <c r="BB717" s="392">
        <f t="shared" si="351"/>
        <v>0</v>
      </c>
      <c r="BC717" s="166" t="s">
        <v>1226</v>
      </c>
      <c r="BD717" s="392">
        <f t="shared" si="351"/>
        <v>0</v>
      </c>
      <c r="BE717" s="166" t="s">
        <v>1226</v>
      </c>
      <c r="BF717" s="392">
        <f t="shared" si="351"/>
        <v>0</v>
      </c>
      <c r="BG717" s="166" t="s">
        <v>1226</v>
      </c>
      <c r="BH717" s="392">
        <f t="shared" si="351"/>
        <v>0</v>
      </c>
      <c r="BI717" s="166" t="s">
        <v>1226</v>
      </c>
      <c r="BJ717" s="392">
        <f t="shared" si="351"/>
        <v>0</v>
      </c>
      <c r="BK717" s="166" t="s">
        <v>1226</v>
      </c>
      <c r="BL717" s="392">
        <f t="shared" ref="BL717:BL727" si="352">+BN717</f>
        <v>0</v>
      </c>
      <c r="BM717" s="166" t="s">
        <v>1226</v>
      </c>
      <c r="BN717" s="96">
        <v>0</v>
      </c>
      <c r="BO717" s="55">
        <v>0</v>
      </c>
      <c r="BP717" s="325"/>
      <c r="BQ717" s="326"/>
      <c r="BR717" s="325"/>
      <c r="BS717" s="325"/>
      <c r="BT717" s="313"/>
      <c r="BU717" s="314"/>
      <c r="BV717" s="315"/>
      <c r="BW717" s="314"/>
      <c r="BX717" s="314"/>
      <c r="BY717" s="314"/>
      <c r="BZ717" s="315"/>
      <c r="CA717" s="314"/>
      <c r="CB717" s="315"/>
      <c r="CC717" s="314"/>
      <c r="CD717" s="315"/>
      <c r="CE717" s="314"/>
      <c r="CF717" s="315"/>
      <c r="CG717" s="314"/>
      <c r="CH717" s="315"/>
      <c r="CI717" s="247"/>
      <c r="CJ717" s="235"/>
      <c r="CK717" s="235"/>
      <c r="CM717" s="237">
        <f>MAX(I717:AJ717)</f>
        <v>0</v>
      </c>
    </row>
    <row r="718" spans="1:91" ht="16.5">
      <c r="A718" t="s">
        <v>2638</v>
      </c>
      <c r="B718" s="51">
        <v>10303</v>
      </c>
      <c r="D718" s="403" t="s">
        <v>719</v>
      </c>
      <c r="E718" s="213" t="s">
        <v>822</v>
      </c>
      <c r="F718" t="s">
        <v>2766</v>
      </c>
      <c r="G718" s="219" t="s">
        <v>877</v>
      </c>
      <c r="H718" s="390" t="s">
        <v>2153</v>
      </c>
      <c r="I718" s="274">
        <v>0</v>
      </c>
      <c r="J718" s="274">
        <v>0</v>
      </c>
      <c r="K718" s="437">
        <v>0</v>
      </c>
      <c r="L718" s="274">
        <v>0</v>
      </c>
      <c r="M718" s="705">
        <f>+O718</f>
        <v>0</v>
      </c>
      <c r="N718" s="706" t="s">
        <v>1226</v>
      </c>
      <c r="O718" s="761">
        <f>+Q718</f>
        <v>0</v>
      </c>
      <c r="P718" s="706" t="s">
        <v>1226</v>
      </c>
      <c r="Q718" s="761">
        <f>+S718</f>
        <v>0</v>
      </c>
      <c r="R718" s="706" t="s">
        <v>1226</v>
      </c>
      <c r="S718" s="761">
        <f>+U718</f>
        <v>0</v>
      </c>
      <c r="T718" s="706" t="s">
        <v>1226</v>
      </c>
      <c r="U718" s="509">
        <v>0</v>
      </c>
      <c r="V718" s="510">
        <v>0</v>
      </c>
      <c r="W718" s="511">
        <v>0</v>
      </c>
      <c r="X718" s="988" t="s">
        <v>1226</v>
      </c>
      <c r="Y718" s="761">
        <f>+AA718</f>
        <v>0</v>
      </c>
      <c r="Z718" s="706" t="s">
        <v>1226</v>
      </c>
      <c r="AA718" s="755">
        <v>0</v>
      </c>
      <c r="AB718" s="756">
        <v>0</v>
      </c>
      <c r="AC718" s="705">
        <f>+AA718</f>
        <v>0</v>
      </c>
      <c r="AD718" s="706" t="s">
        <v>1226</v>
      </c>
      <c r="AE718" s="755">
        <v>0</v>
      </c>
      <c r="AF718" s="770">
        <v>0</v>
      </c>
      <c r="AG718" s="824">
        <f>+AE718</f>
        <v>0</v>
      </c>
      <c r="AH718" s="825" t="s">
        <v>1226</v>
      </c>
      <c r="AI718" s="753">
        <f>+AG718</f>
        <v>0</v>
      </c>
      <c r="AJ718" s="433" t="s">
        <v>1226</v>
      </c>
      <c r="AK718" s="514"/>
      <c r="AL718" s="762">
        <f>+AN718</f>
        <v>0</v>
      </c>
      <c r="AM718" s="767" t="s">
        <v>1226</v>
      </c>
      <c r="AN718" s="515">
        <v>0</v>
      </c>
      <c r="AO718" s="516">
        <v>0</v>
      </c>
      <c r="AP718" s="510">
        <v>0</v>
      </c>
      <c r="AQ718" s="513">
        <v>0</v>
      </c>
      <c r="AR718" s="996">
        <v>0</v>
      </c>
      <c r="AS718" s="997" t="s">
        <v>1226</v>
      </c>
      <c r="AT718" s="517">
        <v>0</v>
      </c>
      <c r="AU718" s="518">
        <v>0</v>
      </c>
      <c r="AV718" s="517">
        <v>0</v>
      </c>
      <c r="AW718" s="518">
        <v>0</v>
      </c>
      <c r="AX718" s="325">
        <v>15</v>
      </c>
      <c r="AY718" s="325">
        <v>2</v>
      </c>
      <c r="AZ718" s="392">
        <f t="shared" si="351"/>
        <v>5</v>
      </c>
      <c r="BA718" s="166" t="s">
        <v>1226</v>
      </c>
      <c r="BB718" s="392">
        <f t="shared" si="351"/>
        <v>5</v>
      </c>
      <c r="BC718" s="166" t="s">
        <v>1226</v>
      </c>
      <c r="BD718" s="392">
        <f t="shared" si="351"/>
        <v>5</v>
      </c>
      <c r="BE718" s="166" t="s">
        <v>1226</v>
      </c>
      <c r="BF718" s="392">
        <f t="shared" si="351"/>
        <v>5</v>
      </c>
      <c r="BG718" s="166" t="s">
        <v>1226</v>
      </c>
      <c r="BH718" s="392">
        <f t="shared" si="351"/>
        <v>5</v>
      </c>
      <c r="BI718" s="166" t="s">
        <v>1226</v>
      </c>
      <c r="BJ718" s="392">
        <f t="shared" si="351"/>
        <v>5</v>
      </c>
      <c r="BK718" s="166" t="s">
        <v>1226</v>
      </c>
      <c r="BL718" s="392">
        <f t="shared" si="352"/>
        <v>5</v>
      </c>
      <c r="BM718" s="166" t="s">
        <v>1226</v>
      </c>
      <c r="BN718" s="96">
        <v>5</v>
      </c>
      <c r="BO718" s="55" t="s">
        <v>132</v>
      </c>
      <c r="BP718" s="96"/>
      <c r="BQ718" s="55"/>
      <c r="BR718" s="96"/>
      <c r="BS718" s="96"/>
      <c r="BT718" s="313"/>
      <c r="BU718" s="314"/>
      <c r="BV718" s="315"/>
      <c r="BW718" s="314"/>
      <c r="BX718" s="314"/>
      <c r="BY718" s="314"/>
      <c r="BZ718" s="315"/>
      <c r="CA718" s="314"/>
      <c r="CB718" s="315"/>
      <c r="CC718" s="314"/>
      <c r="CD718" s="315"/>
      <c r="CE718" s="314"/>
      <c r="CF718" s="315"/>
      <c r="CG718" s="314"/>
      <c r="CH718" s="315"/>
      <c r="CI718" s="247"/>
      <c r="CJ718" s="235"/>
      <c r="CK718" s="235"/>
      <c r="CM718" s="237"/>
    </row>
    <row r="719" spans="1:91" ht="16.5">
      <c r="A719" t="s">
        <v>2638</v>
      </c>
      <c r="B719" s="51">
        <v>10303</v>
      </c>
      <c r="D719" s="403" t="s">
        <v>719</v>
      </c>
      <c r="E719" s="213" t="s">
        <v>822</v>
      </c>
      <c r="F719" t="s">
        <v>2766</v>
      </c>
      <c r="G719" s="219" t="s">
        <v>877</v>
      </c>
      <c r="H719" s="390" t="s">
        <v>2154</v>
      </c>
      <c r="I719" s="278">
        <v>0</v>
      </c>
      <c r="J719" s="274">
        <v>0</v>
      </c>
      <c r="K719" s="437">
        <v>0</v>
      </c>
      <c r="L719" s="274">
        <v>0</v>
      </c>
      <c r="M719" s="181">
        <f>+O719</f>
        <v>0</v>
      </c>
      <c r="N719" s="426" t="s">
        <v>1226</v>
      </c>
      <c r="O719" s="185">
        <f>+Q719</f>
        <v>0</v>
      </c>
      <c r="P719" s="426" t="s">
        <v>1226</v>
      </c>
      <c r="Q719" s="185">
        <f>+S719</f>
        <v>0</v>
      </c>
      <c r="R719" s="426" t="s">
        <v>1226</v>
      </c>
      <c r="S719" s="185">
        <f>+U719</f>
        <v>0</v>
      </c>
      <c r="T719" s="426" t="s">
        <v>1226</v>
      </c>
      <c r="U719" s="222">
        <v>0</v>
      </c>
      <c r="V719" s="223">
        <v>0</v>
      </c>
      <c r="W719" s="443">
        <v>0</v>
      </c>
      <c r="X719" s="490" t="s">
        <v>1226</v>
      </c>
      <c r="Y719" s="185">
        <f>+AA719</f>
        <v>0</v>
      </c>
      <c r="Z719" s="426" t="s">
        <v>1226</v>
      </c>
      <c r="AA719" s="274">
        <v>0</v>
      </c>
      <c r="AB719" s="279">
        <v>0</v>
      </c>
      <c r="AC719" s="185">
        <f>+AA719</f>
        <v>0</v>
      </c>
      <c r="AD719" s="426" t="s">
        <v>1226</v>
      </c>
      <c r="AE719" s="278">
        <v>0</v>
      </c>
      <c r="AF719" s="311">
        <v>0</v>
      </c>
      <c r="AG719" s="693">
        <f>+AE719</f>
        <v>0</v>
      </c>
      <c r="AH719" s="690" t="s">
        <v>1226</v>
      </c>
      <c r="AI719" s="751">
        <f>+AG719</f>
        <v>0</v>
      </c>
      <c r="AJ719" s="433" t="s">
        <v>1226</v>
      </c>
      <c r="AK719" s="312"/>
      <c r="AL719" s="381">
        <f>+AN719</f>
        <v>0</v>
      </c>
      <c r="AM719" s="767" t="s">
        <v>1226</v>
      </c>
      <c r="AN719" s="437"/>
      <c r="AO719" s="452"/>
      <c r="AP719" s="223"/>
      <c r="AQ719" s="259"/>
      <c r="AR719" s="238"/>
      <c r="AS719" s="254"/>
      <c r="AT719" s="325"/>
      <c r="AU719" s="326"/>
      <c r="AV719" s="325">
        <v>0</v>
      </c>
      <c r="AW719" s="326">
        <v>0</v>
      </c>
      <c r="AX719" s="325">
        <v>0</v>
      </c>
      <c r="AY719" s="325">
        <v>0</v>
      </c>
      <c r="AZ719" s="392">
        <f t="shared" si="351"/>
        <v>7</v>
      </c>
      <c r="BA719" s="166" t="s">
        <v>1226</v>
      </c>
      <c r="BB719" s="392">
        <f t="shared" si="351"/>
        <v>7</v>
      </c>
      <c r="BC719" s="166" t="s">
        <v>1226</v>
      </c>
      <c r="BD719" s="392">
        <f t="shared" si="351"/>
        <v>7</v>
      </c>
      <c r="BE719" s="166" t="s">
        <v>1226</v>
      </c>
      <c r="BF719" s="392">
        <f t="shared" si="351"/>
        <v>7</v>
      </c>
      <c r="BG719" s="166" t="s">
        <v>1226</v>
      </c>
      <c r="BH719" s="392">
        <f t="shared" si="351"/>
        <v>7</v>
      </c>
      <c r="BI719" s="166" t="s">
        <v>1226</v>
      </c>
      <c r="BJ719" s="392">
        <f t="shared" si="351"/>
        <v>7</v>
      </c>
      <c r="BK719" s="166" t="s">
        <v>1226</v>
      </c>
      <c r="BL719" s="392">
        <f t="shared" si="352"/>
        <v>7</v>
      </c>
      <c r="BM719" s="166" t="s">
        <v>1226</v>
      </c>
      <c r="BN719" s="96">
        <v>7</v>
      </c>
      <c r="BO719" s="55">
        <v>0</v>
      </c>
      <c r="BP719" s="96"/>
      <c r="BQ719" s="55"/>
      <c r="BR719" s="96"/>
      <c r="BS719" s="96"/>
      <c r="BT719" s="313"/>
      <c r="BU719" s="314"/>
      <c r="BV719" s="315"/>
      <c r="BW719" s="314"/>
      <c r="BX719" s="314"/>
      <c r="BY719" s="314"/>
      <c r="BZ719" s="315"/>
      <c r="CA719" s="314"/>
      <c r="CB719" s="315"/>
      <c r="CC719" s="314"/>
      <c r="CD719" s="315"/>
      <c r="CE719" s="314"/>
      <c r="CF719" s="315"/>
      <c r="CG719" s="314"/>
      <c r="CH719" s="315"/>
      <c r="CI719" s="247"/>
      <c r="CJ719" s="235"/>
      <c r="CK719" s="235"/>
      <c r="CM719" s="237"/>
    </row>
    <row r="720" spans="1:91" ht="16.5">
      <c r="A720" t="s">
        <v>2638</v>
      </c>
      <c r="B720" s="51">
        <v>10303</v>
      </c>
      <c r="D720" s="403" t="s">
        <v>719</v>
      </c>
      <c r="E720" s="213" t="s">
        <v>822</v>
      </c>
      <c r="F720" t="s">
        <v>2766</v>
      </c>
      <c r="G720" s="219" t="s">
        <v>877</v>
      </c>
      <c r="H720" s="390" t="s">
        <v>2155</v>
      </c>
      <c r="I720" s="278">
        <v>0</v>
      </c>
      <c r="J720" s="274">
        <v>0</v>
      </c>
      <c r="K720" s="437">
        <v>0</v>
      </c>
      <c r="L720" s="274">
        <v>0</v>
      </c>
      <c r="M720" s="181">
        <f>+O720</f>
        <v>0</v>
      </c>
      <c r="N720" s="426" t="s">
        <v>1226</v>
      </c>
      <c r="O720" s="185">
        <f>+Q720</f>
        <v>0</v>
      </c>
      <c r="P720" s="426" t="s">
        <v>1226</v>
      </c>
      <c r="Q720" s="185">
        <f>+S720</f>
        <v>0</v>
      </c>
      <c r="R720" s="426" t="s">
        <v>1226</v>
      </c>
      <c r="S720" s="185">
        <f>+U720</f>
        <v>0</v>
      </c>
      <c r="T720" s="426" t="s">
        <v>1226</v>
      </c>
      <c r="U720" s="222">
        <v>0</v>
      </c>
      <c r="V720" s="223">
        <v>0</v>
      </c>
      <c r="W720" s="443">
        <v>0</v>
      </c>
      <c r="X720" s="490" t="s">
        <v>1226</v>
      </c>
      <c r="Y720" s="185">
        <f>+AA720</f>
        <v>0</v>
      </c>
      <c r="Z720" s="426" t="s">
        <v>1226</v>
      </c>
      <c r="AA720" s="274">
        <v>0</v>
      </c>
      <c r="AB720" s="279">
        <v>0</v>
      </c>
      <c r="AC720" s="185">
        <f>+AA720</f>
        <v>0</v>
      </c>
      <c r="AD720" s="426" t="s">
        <v>1226</v>
      </c>
      <c r="AE720" s="278">
        <v>0</v>
      </c>
      <c r="AF720" s="311">
        <v>0</v>
      </c>
      <c r="AG720" s="693">
        <f>+AE720</f>
        <v>0</v>
      </c>
      <c r="AH720" s="690" t="s">
        <v>1226</v>
      </c>
      <c r="AI720" s="751">
        <f>+AG720</f>
        <v>0</v>
      </c>
      <c r="AJ720" s="433" t="s">
        <v>1226</v>
      </c>
      <c r="AK720" s="312"/>
      <c r="AL720" s="381">
        <f>+AN720</f>
        <v>0</v>
      </c>
      <c r="AM720" s="767" t="s">
        <v>1226</v>
      </c>
      <c r="AN720" s="437"/>
      <c r="AO720" s="452"/>
      <c r="AP720" s="223"/>
      <c r="AQ720" s="259"/>
      <c r="AR720" s="238"/>
      <c r="AS720" s="254"/>
      <c r="AT720" s="325"/>
      <c r="AU720" s="326"/>
      <c r="AV720" s="325">
        <v>0</v>
      </c>
      <c r="AW720" s="326">
        <v>0</v>
      </c>
      <c r="AX720" s="325">
        <v>0</v>
      </c>
      <c r="AY720" s="325">
        <v>0</v>
      </c>
      <c r="AZ720" s="392" t="s">
        <v>1226</v>
      </c>
      <c r="BA720" s="166">
        <f t="shared" ref="BA720:BA723" si="353">+BC720</f>
        <v>27</v>
      </c>
      <c r="BB720" s="392" t="s">
        <v>1226</v>
      </c>
      <c r="BC720" s="166">
        <f t="shared" ref="BC720:BC723" si="354">+BE720</f>
        <v>27</v>
      </c>
      <c r="BD720" s="392" t="s">
        <v>1226</v>
      </c>
      <c r="BE720" s="166">
        <f t="shared" ref="BE720:BE723" si="355">+BG720</f>
        <v>27</v>
      </c>
      <c r="BF720" s="392" t="s">
        <v>1226</v>
      </c>
      <c r="BG720" s="166">
        <f t="shared" ref="BG720:BG723" si="356">+BI720</f>
        <v>27</v>
      </c>
      <c r="BH720" s="392" t="s">
        <v>1226</v>
      </c>
      <c r="BI720" s="166">
        <f t="shared" ref="BI720:BI723" si="357">+BK720</f>
        <v>27</v>
      </c>
      <c r="BJ720" s="392" t="s">
        <v>1226</v>
      </c>
      <c r="BK720" s="166">
        <f t="shared" ref="BK720:BK723" si="358">+BM720</f>
        <v>27</v>
      </c>
      <c r="BL720" s="392" t="s">
        <v>1226</v>
      </c>
      <c r="BM720" s="166">
        <f>+BO720</f>
        <v>27</v>
      </c>
      <c r="BN720" s="96">
        <v>0</v>
      </c>
      <c r="BO720" s="55">
        <v>27</v>
      </c>
      <c r="BP720" s="96"/>
      <c r="BQ720" s="55"/>
      <c r="BR720" s="96"/>
      <c r="BS720" s="96"/>
      <c r="BT720" s="313"/>
      <c r="BU720" s="314"/>
      <c r="BV720" s="315"/>
      <c r="BW720" s="314"/>
      <c r="BX720" s="314"/>
      <c r="BY720" s="314"/>
      <c r="BZ720" s="315"/>
      <c r="CA720" s="314"/>
      <c r="CB720" s="315"/>
      <c r="CC720" s="314"/>
      <c r="CD720" s="315"/>
      <c r="CE720" s="314"/>
      <c r="CF720" s="315"/>
      <c r="CG720" s="314"/>
      <c r="CH720" s="315"/>
      <c r="CI720" s="247"/>
      <c r="CJ720" s="235"/>
      <c r="CK720" s="235"/>
      <c r="CM720" s="237"/>
    </row>
    <row r="721" spans="1:91" ht="16.5">
      <c r="A721" t="s">
        <v>2638</v>
      </c>
      <c r="B721" s="51">
        <v>10303</v>
      </c>
      <c r="D721" s="403" t="s">
        <v>719</v>
      </c>
      <c r="E721" s="213" t="s">
        <v>822</v>
      </c>
      <c r="F721" t="s">
        <v>2766</v>
      </c>
      <c r="G721" s="219" t="s">
        <v>877</v>
      </c>
      <c r="H721" s="390" t="s">
        <v>2767</v>
      </c>
      <c r="I721" s="278"/>
      <c r="J721" s="274"/>
      <c r="K721" s="437"/>
      <c r="L721" s="274"/>
      <c r="M721" s="185"/>
      <c r="N721" s="426"/>
      <c r="O721" s="185"/>
      <c r="P721" s="426"/>
      <c r="Q721" s="185"/>
      <c r="R721" s="426"/>
      <c r="S721" s="185"/>
      <c r="T721" s="426"/>
      <c r="U721" s="222"/>
      <c r="V721" s="223"/>
      <c r="W721" s="443"/>
      <c r="X721" s="185"/>
      <c r="Y721" s="185"/>
      <c r="Z721" s="426"/>
      <c r="AA721" s="274"/>
      <c r="AB721" s="279"/>
      <c r="AC721" s="185"/>
      <c r="AD721" s="426"/>
      <c r="AE721" s="278"/>
      <c r="AF721" s="311"/>
      <c r="AG721" s="693"/>
      <c r="AH721" s="690"/>
      <c r="AI721" s="751"/>
      <c r="AJ721" s="433"/>
      <c r="AK721" s="312"/>
      <c r="AL721" s="381"/>
      <c r="AM721" s="767"/>
      <c r="AN721" s="437"/>
      <c r="AO721" s="452"/>
      <c r="AP721" s="223"/>
      <c r="AQ721" s="259"/>
      <c r="AR721" s="238"/>
      <c r="AS721" s="254"/>
      <c r="AT721" s="325"/>
      <c r="AU721" s="326"/>
      <c r="AV721" s="325"/>
      <c r="AW721" s="326"/>
      <c r="AX721" s="325"/>
      <c r="AY721" s="325"/>
      <c r="AZ721" s="392"/>
      <c r="BA721" s="166"/>
      <c r="BB721" s="392"/>
      <c r="BC721" s="166"/>
      <c r="BD721" s="392"/>
      <c r="BE721" s="166"/>
      <c r="BF721" s="392"/>
      <c r="BG721" s="166"/>
      <c r="BH721" s="392"/>
      <c r="BI721" s="166"/>
      <c r="BJ721" s="392"/>
      <c r="BK721" s="166"/>
      <c r="BL721" s="392"/>
      <c r="BM721" s="166"/>
      <c r="BN721" s="96">
        <v>0</v>
      </c>
      <c r="BO721" s="55">
        <v>6</v>
      </c>
      <c r="BP721" s="96"/>
      <c r="BQ721" s="55"/>
      <c r="BR721" s="96"/>
      <c r="BS721" s="96"/>
      <c r="BT721" s="313"/>
      <c r="BU721" s="314"/>
      <c r="BV721" s="315"/>
      <c r="BW721" s="314"/>
      <c r="BX721" s="314"/>
      <c r="BY721" s="314"/>
      <c r="BZ721" s="315"/>
      <c r="CA721" s="314"/>
      <c r="CB721" s="315"/>
      <c r="CC721" s="314"/>
      <c r="CD721" s="315"/>
      <c r="CE721" s="314"/>
      <c r="CF721" s="315"/>
      <c r="CG721" s="314"/>
      <c r="CH721" s="315"/>
      <c r="CI721" s="247"/>
      <c r="CJ721" s="235"/>
      <c r="CK721" s="235"/>
      <c r="CM721" s="237"/>
    </row>
    <row r="722" spans="1:91" ht="16.5">
      <c r="A722" t="s">
        <v>2638</v>
      </c>
      <c r="B722" s="51">
        <v>10303</v>
      </c>
      <c r="D722" s="403" t="s">
        <v>719</v>
      </c>
      <c r="E722" s="213" t="s">
        <v>822</v>
      </c>
      <c r="F722" t="s">
        <v>2766</v>
      </c>
      <c r="G722" s="219" t="s">
        <v>877</v>
      </c>
      <c r="H722" s="390" t="s">
        <v>2768</v>
      </c>
      <c r="I722" s="278"/>
      <c r="J722" s="274"/>
      <c r="K722" s="437"/>
      <c r="L722" s="274"/>
      <c r="M722" s="185"/>
      <c r="N722" s="426"/>
      <c r="O722" s="185"/>
      <c r="P722" s="426"/>
      <c r="Q722" s="185"/>
      <c r="R722" s="426"/>
      <c r="S722" s="185"/>
      <c r="T722" s="426"/>
      <c r="U722" s="222"/>
      <c r="V722" s="223"/>
      <c r="W722" s="443"/>
      <c r="X722" s="185"/>
      <c r="Y722" s="185"/>
      <c r="Z722" s="426"/>
      <c r="AA722" s="274"/>
      <c r="AB722" s="279"/>
      <c r="AC722" s="185"/>
      <c r="AD722" s="426"/>
      <c r="AE722" s="278"/>
      <c r="AF722" s="311"/>
      <c r="AG722" s="693"/>
      <c r="AH722" s="690"/>
      <c r="AI722" s="751"/>
      <c r="AJ722" s="433"/>
      <c r="AK722" s="312"/>
      <c r="AL722" s="381"/>
      <c r="AM722" s="767"/>
      <c r="AN722" s="437"/>
      <c r="AO722" s="452"/>
      <c r="AP722" s="223"/>
      <c r="AQ722" s="259"/>
      <c r="AR722" s="238"/>
      <c r="AS722" s="254"/>
      <c r="AT722" s="325"/>
      <c r="AU722" s="326"/>
      <c r="AV722" s="325"/>
      <c r="AW722" s="326"/>
      <c r="AX722" s="325"/>
      <c r="AY722" s="325"/>
      <c r="AZ722" s="392"/>
      <c r="BA722" s="166"/>
      <c r="BB722" s="392"/>
      <c r="BC722" s="166"/>
      <c r="BD722" s="392"/>
      <c r="BE722" s="166"/>
      <c r="BF722" s="392"/>
      <c r="BG722" s="166"/>
      <c r="BH722" s="392"/>
      <c r="BI722" s="166"/>
      <c r="BJ722" s="392"/>
      <c r="BK722" s="166"/>
      <c r="BL722" s="392"/>
      <c r="BM722" s="166"/>
      <c r="BN722" s="96">
        <v>0</v>
      </c>
      <c r="BO722" s="55">
        <v>2</v>
      </c>
      <c r="BP722" s="96"/>
      <c r="BQ722" s="55"/>
      <c r="BR722" s="96"/>
      <c r="BS722" s="96"/>
      <c r="BT722" s="313"/>
      <c r="BU722" s="314"/>
      <c r="BV722" s="315"/>
      <c r="BW722" s="314"/>
      <c r="BX722" s="314"/>
      <c r="BY722" s="314"/>
      <c r="BZ722" s="315"/>
      <c r="CA722" s="314"/>
      <c r="CB722" s="315"/>
      <c r="CC722" s="314"/>
      <c r="CD722" s="315"/>
      <c r="CE722" s="314"/>
      <c r="CF722" s="315"/>
      <c r="CG722" s="314"/>
      <c r="CH722" s="315"/>
      <c r="CI722" s="247"/>
      <c r="CJ722" s="235"/>
      <c r="CK722" s="235"/>
      <c r="CM722" s="237"/>
    </row>
    <row r="723" spans="1:91" ht="16.5">
      <c r="A723" t="s">
        <v>2638</v>
      </c>
      <c r="B723" s="51">
        <v>10303</v>
      </c>
      <c r="D723" s="403" t="s">
        <v>719</v>
      </c>
      <c r="E723" s="213" t="s">
        <v>822</v>
      </c>
      <c r="F723" t="s">
        <v>2766</v>
      </c>
      <c r="G723" s="219" t="s">
        <v>877</v>
      </c>
      <c r="H723" s="390" t="s">
        <v>2156</v>
      </c>
      <c r="I723" s="278">
        <v>0</v>
      </c>
      <c r="J723" s="274">
        <v>0</v>
      </c>
      <c r="K723" s="437">
        <v>0</v>
      </c>
      <c r="L723" s="459">
        <v>0</v>
      </c>
      <c r="M723" s="185">
        <f>+O723</f>
        <v>0</v>
      </c>
      <c r="N723" s="426" t="s">
        <v>1226</v>
      </c>
      <c r="O723" s="185">
        <f>+Q723</f>
        <v>0</v>
      </c>
      <c r="P723" s="426" t="s">
        <v>1226</v>
      </c>
      <c r="Q723" s="185">
        <f>+S723</f>
        <v>0</v>
      </c>
      <c r="R723" s="426" t="s">
        <v>1226</v>
      </c>
      <c r="S723" s="185">
        <f>+U723</f>
        <v>0</v>
      </c>
      <c r="T723" s="426" t="s">
        <v>1226</v>
      </c>
      <c r="U723" s="222">
        <v>0</v>
      </c>
      <c r="V723" s="223">
        <v>0</v>
      </c>
      <c r="W723" s="443">
        <v>0</v>
      </c>
      <c r="X723" s="426" t="s">
        <v>1226</v>
      </c>
      <c r="Y723" s="185">
        <f>+AA723</f>
        <v>0</v>
      </c>
      <c r="Z723" s="426" t="s">
        <v>1226</v>
      </c>
      <c r="AA723" s="274">
        <v>0</v>
      </c>
      <c r="AB723" s="279">
        <v>0</v>
      </c>
      <c r="AC723" s="181">
        <f>+AA723</f>
        <v>0</v>
      </c>
      <c r="AD723" s="426" t="s">
        <v>1226</v>
      </c>
      <c r="AE723" s="278">
        <v>0</v>
      </c>
      <c r="AF723" s="311">
        <v>0</v>
      </c>
      <c r="AG723" s="693">
        <f>+AE723</f>
        <v>0</v>
      </c>
      <c r="AH723" s="690" t="s">
        <v>1226</v>
      </c>
      <c r="AI723" s="422">
        <f>+AG723</f>
        <v>0</v>
      </c>
      <c r="AJ723" s="433" t="s">
        <v>1226</v>
      </c>
      <c r="AK723" s="312"/>
      <c r="AL723" s="381">
        <f>+AN723</f>
        <v>0</v>
      </c>
      <c r="AM723" s="767" t="s">
        <v>1226</v>
      </c>
      <c r="AN723" s="437"/>
      <c r="AO723" s="452"/>
      <c r="AP723" s="223"/>
      <c r="AQ723" s="259"/>
      <c r="AR723" s="238"/>
      <c r="AS723" s="254"/>
      <c r="AT723" s="325"/>
      <c r="AU723" s="326"/>
      <c r="AV723" s="325">
        <v>0</v>
      </c>
      <c r="AW723" s="326">
        <v>0</v>
      </c>
      <c r="AX723" s="325">
        <v>0</v>
      </c>
      <c r="AY723" s="325">
        <v>0</v>
      </c>
      <c r="AZ723" s="392">
        <f t="shared" ref="AZ723:AZ727" si="359">+BB723</f>
        <v>9</v>
      </c>
      <c r="BA723" s="166">
        <f t="shared" si="353"/>
        <v>12</v>
      </c>
      <c r="BB723" s="392">
        <f t="shared" ref="BB723:BB727" si="360">+BD723</f>
        <v>9</v>
      </c>
      <c r="BC723" s="166">
        <f t="shared" si="354"/>
        <v>12</v>
      </c>
      <c r="BD723" s="392">
        <f t="shared" ref="BD723:BD727" si="361">+BF723</f>
        <v>9</v>
      </c>
      <c r="BE723" s="166">
        <f t="shared" si="355"/>
        <v>12</v>
      </c>
      <c r="BF723" s="392">
        <f t="shared" ref="BF723:BF727" si="362">+BH723</f>
        <v>9</v>
      </c>
      <c r="BG723" s="166">
        <f t="shared" si="356"/>
        <v>12</v>
      </c>
      <c r="BH723" s="392">
        <f t="shared" ref="BH723:BH727" si="363">+BJ723</f>
        <v>9</v>
      </c>
      <c r="BI723" s="166">
        <f t="shared" si="357"/>
        <v>12</v>
      </c>
      <c r="BJ723" s="392">
        <f t="shared" ref="BJ723:BJ727" si="364">+BL723</f>
        <v>9</v>
      </c>
      <c r="BK723" s="166">
        <f t="shared" si="358"/>
        <v>12</v>
      </c>
      <c r="BL723" s="392">
        <f t="shared" si="352"/>
        <v>9</v>
      </c>
      <c r="BM723" s="166">
        <f>+BO723</f>
        <v>12</v>
      </c>
      <c r="BN723" s="96">
        <v>9</v>
      </c>
      <c r="BO723" s="55">
        <v>12</v>
      </c>
      <c r="BP723" s="96"/>
      <c r="BQ723" s="55"/>
      <c r="BR723" s="96"/>
      <c r="BS723" s="96"/>
      <c r="BT723" s="313"/>
      <c r="BU723" s="314"/>
      <c r="BV723" s="315"/>
      <c r="BW723" s="314"/>
      <c r="BX723" s="314"/>
      <c r="BY723" s="314"/>
      <c r="BZ723" s="315"/>
      <c r="CA723" s="314"/>
      <c r="CB723" s="315"/>
      <c r="CC723" s="314"/>
      <c r="CD723" s="315"/>
      <c r="CE723" s="314"/>
      <c r="CF723" s="315"/>
      <c r="CG723" s="314"/>
      <c r="CH723" s="315"/>
      <c r="CI723" s="247"/>
      <c r="CJ723" s="235"/>
      <c r="CK723" s="235"/>
      <c r="CM723" s="237"/>
    </row>
    <row r="724" spans="1:91" ht="16.5">
      <c r="A724" t="s">
        <v>2638</v>
      </c>
      <c r="B724" s="51">
        <v>10303</v>
      </c>
      <c r="D724" s="219" t="s">
        <v>719</v>
      </c>
      <c r="E724" s="213" t="s">
        <v>822</v>
      </c>
      <c r="F724" t="s">
        <v>2766</v>
      </c>
      <c r="G724" s="219" t="s">
        <v>877</v>
      </c>
      <c r="H724" s="390" t="s">
        <v>2157</v>
      </c>
      <c r="I724" s="278">
        <v>0</v>
      </c>
      <c r="J724" s="274">
        <v>0</v>
      </c>
      <c r="K724" s="437">
        <v>0</v>
      </c>
      <c r="L724" s="438">
        <v>0</v>
      </c>
      <c r="M724" s="185">
        <v>0</v>
      </c>
      <c r="N724" s="426" t="s">
        <v>1226</v>
      </c>
      <c r="O724" s="236">
        <v>0</v>
      </c>
      <c r="P724" s="239" t="s">
        <v>1226</v>
      </c>
      <c r="Q724" s="185">
        <v>0</v>
      </c>
      <c r="R724" s="426" t="s">
        <v>1226</v>
      </c>
      <c r="S724" s="236">
        <v>0</v>
      </c>
      <c r="T724" s="239" t="s">
        <v>1226</v>
      </c>
      <c r="U724" s="222">
        <v>0</v>
      </c>
      <c r="V724" s="223">
        <v>0</v>
      </c>
      <c r="W724" s="443">
        <v>0</v>
      </c>
      <c r="X724" s="239" t="s">
        <v>1226</v>
      </c>
      <c r="Y724" s="185">
        <v>0</v>
      </c>
      <c r="Z724" s="426" t="s">
        <v>1226</v>
      </c>
      <c r="AA724" s="274">
        <v>0</v>
      </c>
      <c r="AB724" s="279">
        <v>0</v>
      </c>
      <c r="AC724" s="381">
        <v>0</v>
      </c>
      <c r="AD724" s="423" t="s">
        <v>1226</v>
      </c>
      <c r="AE724" s="278">
        <v>0</v>
      </c>
      <c r="AF724" s="311">
        <v>0</v>
      </c>
      <c r="AG724" s="185">
        <v>0</v>
      </c>
      <c r="AH724" s="426" t="s">
        <v>1226</v>
      </c>
      <c r="AI724" s="381">
        <v>0</v>
      </c>
      <c r="AJ724" s="423" t="s">
        <v>1226</v>
      </c>
      <c r="AK724" s="312"/>
      <c r="AL724" s="381">
        <f>+AN724</f>
        <v>0</v>
      </c>
      <c r="AM724" s="767" t="s">
        <v>1226</v>
      </c>
      <c r="AN724" s="437"/>
      <c r="AO724" s="452"/>
      <c r="AP724" s="223">
        <v>0</v>
      </c>
      <c r="AQ724" s="259">
        <v>0</v>
      </c>
      <c r="AR724" s="238">
        <v>0</v>
      </c>
      <c r="AS724" s="254" t="s">
        <v>1226</v>
      </c>
      <c r="AT724" s="325">
        <v>0</v>
      </c>
      <c r="AU724" s="326">
        <v>0</v>
      </c>
      <c r="AV724" s="325">
        <v>3</v>
      </c>
      <c r="AW724" s="326">
        <v>0</v>
      </c>
      <c r="AX724" s="325">
        <v>2</v>
      </c>
      <c r="AY724" s="326">
        <v>1</v>
      </c>
      <c r="AZ724" s="392">
        <f t="shared" si="359"/>
        <v>0</v>
      </c>
      <c r="BA724" s="166" t="s">
        <v>1226</v>
      </c>
      <c r="BB724" s="392">
        <f t="shared" si="360"/>
        <v>0</v>
      </c>
      <c r="BC724" s="166" t="s">
        <v>1226</v>
      </c>
      <c r="BD724" s="392">
        <f t="shared" si="361"/>
        <v>0</v>
      </c>
      <c r="BE724" s="166" t="s">
        <v>1226</v>
      </c>
      <c r="BF724" s="392">
        <f t="shared" si="362"/>
        <v>0</v>
      </c>
      <c r="BG724" s="166" t="s">
        <v>1226</v>
      </c>
      <c r="BH724" s="392">
        <f t="shared" si="363"/>
        <v>0</v>
      </c>
      <c r="BI724" s="166" t="s">
        <v>1226</v>
      </c>
      <c r="BJ724" s="392">
        <f t="shared" si="364"/>
        <v>0</v>
      </c>
      <c r="BK724" s="166" t="s">
        <v>1226</v>
      </c>
      <c r="BL724" s="392">
        <f t="shared" si="352"/>
        <v>0</v>
      </c>
      <c r="BM724" s="166" t="s">
        <v>1226</v>
      </c>
      <c r="BN724" s="325">
        <v>0</v>
      </c>
      <c r="BO724" s="326">
        <v>0</v>
      </c>
      <c r="BP724" s="325"/>
      <c r="BQ724" s="326"/>
      <c r="BR724" s="325"/>
      <c r="BS724" s="325"/>
      <c r="BT724" s="313"/>
      <c r="BU724" s="314"/>
      <c r="BV724" s="315"/>
      <c r="BW724" s="314"/>
      <c r="BX724" s="314"/>
      <c r="BY724" s="314"/>
      <c r="BZ724" s="315"/>
      <c r="CA724" s="314"/>
      <c r="CB724" s="315"/>
      <c r="CC724" s="314"/>
      <c r="CD724" s="315"/>
      <c r="CE724" s="314"/>
      <c r="CF724" s="315"/>
      <c r="CG724" s="314"/>
      <c r="CH724" s="315"/>
      <c r="CI724" s="247"/>
      <c r="CJ724" s="235"/>
      <c r="CK724" s="235"/>
      <c r="CM724" s="237">
        <f>MAX(I724:AJ724)</f>
        <v>0</v>
      </c>
    </row>
    <row r="725" spans="1:91" ht="16.5">
      <c r="A725" t="s">
        <v>2638</v>
      </c>
      <c r="B725" s="51">
        <v>0</v>
      </c>
      <c r="D725" s="403" t="s">
        <v>719</v>
      </c>
      <c r="E725" s="213" t="s">
        <v>822</v>
      </c>
      <c r="F725" t="s">
        <v>2766</v>
      </c>
      <c r="G725" s="219" t="s">
        <v>877</v>
      </c>
      <c r="H725" s="390" t="s">
        <v>2158</v>
      </c>
      <c r="I725" s="278">
        <v>0</v>
      </c>
      <c r="J725" s="274">
        <v>0</v>
      </c>
      <c r="K725" s="437">
        <v>0</v>
      </c>
      <c r="L725" s="438">
        <v>0</v>
      </c>
      <c r="M725" s="185">
        <v>0</v>
      </c>
      <c r="N725" s="426" t="s">
        <v>1226</v>
      </c>
      <c r="O725" s="236">
        <v>0</v>
      </c>
      <c r="P725" s="239" t="s">
        <v>1226</v>
      </c>
      <c r="Q725" s="185">
        <v>0</v>
      </c>
      <c r="R725" s="426" t="s">
        <v>1226</v>
      </c>
      <c r="S725" s="236">
        <v>0</v>
      </c>
      <c r="T725" s="239" t="s">
        <v>1226</v>
      </c>
      <c r="U725" s="222">
        <v>0</v>
      </c>
      <c r="V725" s="223">
        <v>0</v>
      </c>
      <c r="W725" s="443">
        <v>0</v>
      </c>
      <c r="X725" s="239" t="s">
        <v>1226</v>
      </c>
      <c r="Y725" s="185">
        <v>0</v>
      </c>
      <c r="Z725" s="426" t="s">
        <v>1226</v>
      </c>
      <c r="AA725" s="274">
        <v>0</v>
      </c>
      <c r="AB725" s="279">
        <v>0</v>
      </c>
      <c r="AC725" s="381">
        <v>0</v>
      </c>
      <c r="AD725" s="423" t="s">
        <v>1226</v>
      </c>
      <c r="AE725" s="278">
        <v>0</v>
      </c>
      <c r="AF725" s="311">
        <v>0</v>
      </c>
      <c r="AG725" s="700">
        <f>+AI725</f>
        <v>0</v>
      </c>
      <c r="AH725" s="426" t="s">
        <v>1226</v>
      </c>
      <c r="AI725" s="886">
        <f>+AL725</f>
        <v>0</v>
      </c>
      <c r="AJ725" s="423" t="s">
        <v>1226</v>
      </c>
      <c r="AK725" s="312"/>
      <c r="AL725" s="381">
        <v>0</v>
      </c>
      <c r="AM725" s="767" t="s">
        <v>1226</v>
      </c>
      <c r="AN725" s="437">
        <v>4</v>
      </c>
      <c r="AO725" s="452" t="s">
        <v>132</v>
      </c>
      <c r="AP725" s="223">
        <v>0</v>
      </c>
      <c r="AQ725" s="259">
        <v>0</v>
      </c>
      <c r="AR725" s="238">
        <v>0</v>
      </c>
      <c r="AS725" s="254" t="s">
        <v>1226</v>
      </c>
      <c r="AT725" s="325">
        <v>0</v>
      </c>
      <c r="AU725" s="326">
        <v>0</v>
      </c>
      <c r="AV725" s="325">
        <v>0</v>
      </c>
      <c r="AW725" s="326">
        <v>0</v>
      </c>
      <c r="AX725" s="325">
        <v>0</v>
      </c>
      <c r="AY725" s="326">
        <v>0</v>
      </c>
      <c r="AZ725" s="392">
        <f t="shared" si="359"/>
        <v>0</v>
      </c>
      <c r="BA725" s="166" t="s">
        <v>1226</v>
      </c>
      <c r="BB725" s="392">
        <f t="shared" si="360"/>
        <v>0</v>
      </c>
      <c r="BC725" s="166" t="s">
        <v>1226</v>
      </c>
      <c r="BD725" s="392">
        <f t="shared" si="361"/>
        <v>0</v>
      </c>
      <c r="BE725" s="166" t="s">
        <v>1226</v>
      </c>
      <c r="BF725" s="392">
        <f t="shared" si="362"/>
        <v>0</v>
      </c>
      <c r="BG725" s="166" t="s">
        <v>1226</v>
      </c>
      <c r="BH725" s="392">
        <f t="shared" si="363"/>
        <v>0</v>
      </c>
      <c r="BI725" s="166" t="s">
        <v>1226</v>
      </c>
      <c r="BJ725" s="392">
        <f t="shared" si="364"/>
        <v>0</v>
      </c>
      <c r="BK725" s="166" t="s">
        <v>1226</v>
      </c>
      <c r="BL725" s="392">
        <f t="shared" si="352"/>
        <v>0</v>
      </c>
      <c r="BM725" s="166" t="s">
        <v>1226</v>
      </c>
      <c r="BN725" s="325">
        <v>0</v>
      </c>
      <c r="BO725" s="326">
        <v>0</v>
      </c>
      <c r="BP725" s="325"/>
      <c r="BQ725" s="326"/>
      <c r="BR725" s="325"/>
      <c r="BS725" s="325"/>
      <c r="BT725" s="313"/>
      <c r="BU725" s="314"/>
      <c r="BV725" s="315"/>
      <c r="BW725" s="314"/>
      <c r="BX725" s="314"/>
      <c r="BY725" s="314"/>
      <c r="BZ725" s="315"/>
      <c r="CA725" s="314"/>
      <c r="CB725" s="315"/>
      <c r="CC725" s="314"/>
      <c r="CD725" s="315"/>
      <c r="CE725" s="314"/>
      <c r="CF725" s="315"/>
      <c r="CG725" s="314"/>
      <c r="CH725" s="315"/>
      <c r="CI725" s="233" t="s">
        <v>28</v>
      </c>
      <c r="CJ725" s="235"/>
      <c r="CK725" s="235"/>
      <c r="CM725" s="237">
        <f>MAX(I725:AJ725)</f>
        <v>0</v>
      </c>
    </row>
    <row r="726" spans="1:91" ht="16.5">
      <c r="A726" t="s">
        <v>2638</v>
      </c>
      <c r="B726" s="61" t="s">
        <v>1610</v>
      </c>
      <c r="D726" s="219" t="s">
        <v>945</v>
      </c>
      <c r="E726" s="213" t="s">
        <v>822</v>
      </c>
      <c r="F726" t="s">
        <v>2766</v>
      </c>
      <c r="G726" s="219" t="s">
        <v>877</v>
      </c>
      <c r="H726" s="390" t="s">
        <v>2159</v>
      </c>
      <c r="I726" s="278">
        <v>0</v>
      </c>
      <c r="J726" s="274">
        <v>0</v>
      </c>
      <c r="K726" s="437">
        <v>0</v>
      </c>
      <c r="L726" s="438">
        <v>0</v>
      </c>
      <c r="M726" s="185">
        <v>0</v>
      </c>
      <c r="N726" s="426" t="s">
        <v>1226</v>
      </c>
      <c r="O726" s="236">
        <v>0</v>
      </c>
      <c r="P726" s="239" t="s">
        <v>1226</v>
      </c>
      <c r="Q726" s="185">
        <v>0</v>
      </c>
      <c r="R726" s="426" t="s">
        <v>1226</v>
      </c>
      <c r="S726" s="236">
        <v>0</v>
      </c>
      <c r="T726" s="239" t="s">
        <v>1226</v>
      </c>
      <c r="U726" s="222">
        <v>0</v>
      </c>
      <c r="V726" s="223">
        <v>0</v>
      </c>
      <c r="W726" s="443">
        <v>0</v>
      </c>
      <c r="X726" s="239" t="s">
        <v>1226</v>
      </c>
      <c r="Y726" s="185">
        <v>0</v>
      </c>
      <c r="Z726" s="426" t="s">
        <v>1226</v>
      </c>
      <c r="AA726" s="252">
        <v>0</v>
      </c>
      <c r="AB726" s="423" t="s">
        <v>1226</v>
      </c>
      <c r="AC726" s="278">
        <v>0</v>
      </c>
      <c r="AD726" s="279">
        <v>0</v>
      </c>
      <c r="AE726" s="278">
        <v>0</v>
      </c>
      <c r="AF726" s="311">
        <v>0</v>
      </c>
      <c r="AG726" s="185">
        <v>0</v>
      </c>
      <c r="AH726" s="426" t="s">
        <v>1226</v>
      </c>
      <c r="AI726" s="238">
        <v>0</v>
      </c>
      <c r="AJ726" s="239" t="s">
        <v>1226</v>
      </c>
      <c r="AK726" s="312"/>
      <c r="AL726" s="381">
        <f>+AN726</f>
        <v>0</v>
      </c>
      <c r="AM726" s="767" t="s">
        <v>1226</v>
      </c>
      <c r="AN726" s="437">
        <v>0</v>
      </c>
      <c r="AO726" s="452">
        <v>0</v>
      </c>
      <c r="AP726" s="223">
        <v>0</v>
      </c>
      <c r="AQ726" s="259">
        <v>0</v>
      </c>
      <c r="AR726" s="238">
        <v>0</v>
      </c>
      <c r="AS726" s="254" t="s">
        <v>1226</v>
      </c>
      <c r="AT726" s="325">
        <v>0</v>
      </c>
      <c r="AU726" s="326">
        <v>0</v>
      </c>
      <c r="AV726" s="325">
        <v>2</v>
      </c>
      <c r="AW726" s="326">
        <v>1</v>
      </c>
      <c r="AX726" s="325">
        <v>6</v>
      </c>
      <c r="AY726" s="326">
        <v>0</v>
      </c>
      <c r="AZ726" s="392">
        <f t="shared" si="359"/>
        <v>4</v>
      </c>
      <c r="BA726" s="166" t="s">
        <v>1226</v>
      </c>
      <c r="BB726" s="392">
        <f t="shared" si="360"/>
        <v>4</v>
      </c>
      <c r="BC726" s="166" t="s">
        <v>1226</v>
      </c>
      <c r="BD726" s="392">
        <f t="shared" si="361"/>
        <v>4</v>
      </c>
      <c r="BE726" s="166" t="s">
        <v>1226</v>
      </c>
      <c r="BF726" s="392">
        <f t="shared" si="362"/>
        <v>4</v>
      </c>
      <c r="BG726" s="166" t="s">
        <v>1226</v>
      </c>
      <c r="BH726" s="392">
        <f t="shared" si="363"/>
        <v>4</v>
      </c>
      <c r="BI726" s="166" t="s">
        <v>1226</v>
      </c>
      <c r="BJ726" s="392">
        <f t="shared" si="364"/>
        <v>4</v>
      </c>
      <c r="BK726" s="166" t="s">
        <v>1226</v>
      </c>
      <c r="BL726" s="392">
        <f t="shared" si="352"/>
        <v>4</v>
      </c>
      <c r="BM726" s="166" t="s">
        <v>1226</v>
      </c>
      <c r="BN726" s="325">
        <v>4</v>
      </c>
      <c r="BO726" s="326">
        <v>0</v>
      </c>
      <c r="BP726" s="325"/>
      <c r="BQ726" s="326"/>
      <c r="BR726" s="325"/>
      <c r="BS726" s="325"/>
      <c r="BT726" s="313"/>
      <c r="BU726" s="314"/>
      <c r="BV726" s="315"/>
      <c r="BW726" s="314"/>
      <c r="BX726" s="314"/>
      <c r="BY726" s="314"/>
      <c r="BZ726" s="315"/>
      <c r="CA726" s="314"/>
      <c r="CB726" s="315"/>
      <c r="CC726" s="314"/>
      <c r="CD726" s="315"/>
      <c r="CE726" s="314"/>
      <c r="CF726" s="315"/>
      <c r="CG726" s="314"/>
      <c r="CH726" s="315"/>
      <c r="CI726" s="233"/>
      <c r="CJ726" s="235"/>
      <c r="CK726" s="235"/>
      <c r="CM726" s="237">
        <f>MAX(I726:AJ726)</f>
        <v>0</v>
      </c>
    </row>
    <row r="727" spans="1:91" ht="16.5">
      <c r="A727" t="s">
        <v>2638</v>
      </c>
      <c r="B727" s="61" t="s">
        <v>1610</v>
      </c>
      <c r="D727" s="219" t="s">
        <v>945</v>
      </c>
      <c r="E727" s="213" t="s">
        <v>822</v>
      </c>
      <c r="F727" t="s">
        <v>2766</v>
      </c>
      <c r="G727" s="219" t="s">
        <v>877</v>
      </c>
      <c r="H727" s="390" t="s">
        <v>2160</v>
      </c>
      <c r="I727" s="278">
        <v>0</v>
      </c>
      <c r="J727" s="274">
        <v>0</v>
      </c>
      <c r="K727" s="437">
        <v>0</v>
      </c>
      <c r="L727" s="223">
        <v>0</v>
      </c>
      <c r="M727" s="181">
        <v>0</v>
      </c>
      <c r="N727" s="426" t="s">
        <v>1226</v>
      </c>
      <c r="O727" s="236">
        <v>0</v>
      </c>
      <c r="P727" s="239" t="s">
        <v>1226</v>
      </c>
      <c r="Q727" s="185">
        <v>0</v>
      </c>
      <c r="R727" s="426" t="s">
        <v>1226</v>
      </c>
      <c r="S727" s="236">
        <v>0</v>
      </c>
      <c r="T727" s="239" t="s">
        <v>1226</v>
      </c>
      <c r="U727" s="222">
        <v>0</v>
      </c>
      <c r="V727" s="223">
        <v>0</v>
      </c>
      <c r="W727" s="443">
        <v>0</v>
      </c>
      <c r="X727" s="444" t="s">
        <v>1226</v>
      </c>
      <c r="Y727" s="185">
        <v>0</v>
      </c>
      <c r="Z727" s="426" t="s">
        <v>1226</v>
      </c>
      <c r="AA727" s="252">
        <v>0</v>
      </c>
      <c r="AB727" s="423" t="s">
        <v>1226</v>
      </c>
      <c r="AC727" s="274">
        <v>0</v>
      </c>
      <c r="AD727" s="279">
        <v>0</v>
      </c>
      <c r="AE727" s="278">
        <v>0</v>
      </c>
      <c r="AF727" s="311">
        <v>0</v>
      </c>
      <c r="AG727" s="185">
        <v>0</v>
      </c>
      <c r="AH727" s="426" t="s">
        <v>1226</v>
      </c>
      <c r="AI727" s="238">
        <v>0</v>
      </c>
      <c r="AJ727" s="239" t="s">
        <v>1226</v>
      </c>
      <c r="AK727" s="312"/>
      <c r="AL727" s="381">
        <f>+AN727</f>
        <v>0</v>
      </c>
      <c r="AM727" s="767" t="s">
        <v>1226</v>
      </c>
      <c r="AN727" s="437">
        <v>0</v>
      </c>
      <c r="AO727" s="452">
        <v>0</v>
      </c>
      <c r="AP727" s="223">
        <v>0</v>
      </c>
      <c r="AQ727" s="259">
        <v>0</v>
      </c>
      <c r="AR727" s="238">
        <v>0</v>
      </c>
      <c r="AS727" s="254" t="s">
        <v>1226</v>
      </c>
      <c r="AT727" s="325">
        <v>0</v>
      </c>
      <c r="AU727" s="326">
        <v>0</v>
      </c>
      <c r="AV727" s="325">
        <v>1</v>
      </c>
      <c r="AW727" s="326">
        <v>0</v>
      </c>
      <c r="AX727" s="325">
        <v>1</v>
      </c>
      <c r="AY727" s="326">
        <v>0</v>
      </c>
      <c r="AZ727" s="392">
        <f t="shared" si="359"/>
        <v>14</v>
      </c>
      <c r="BA727" s="166">
        <f t="shared" ref="BA727" si="365">+BC727</f>
        <v>6</v>
      </c>
      <c r="BB727" s="392">
        <f t="shared" si="360"/>
        <v>14</v>
      </c>
      <c r="BC727" s="166">
        <f t="shared" ref="BC727" si="366">+BE727</f>
        <v>6</v>
      </c>
      <c r="BD727" s="392">
        <f t="shared" si="361"/>
        <v>14</v>
      </c>
      <c r="BE727" s="166">
        <f t="shared" ref="BE727" si="367">+BG727</f>
        <v>6</v>
      </c>
      <c r="BF727" s="392">
        <f t="shared" si="362"/>
        <v>14</v>
      </c>
      <c r="BG727" s="166">
        <f t="shared" ref="BG727" si="368">+BI727</f>
        <v>6</v>
      </c>
      <c r="BH727" s="392">
        <f t="shared" si="363"/>
        <v>14</v>
      </c>
      <c r="BI727" s="166">
        <f t="shared" ref="BI727" si="369">+BK727</f>
        <v>6</v>
      </c>
      <c r="BJ727" s="392">
        <f t="shared" si="364"/>
        <v>14</v>
      </c>
      <c r="BK727" s="166">
        <f t="shared" ref="BK727" si="370">+BM727</f>
        <v>6</v>
      </c>
      <c r="BL727" s="392">
        <f t="shared" si="352"/>
        <v>14</v>
      </c>
      <c r="BM727" s="166">
        <f>+BO727</f>
        <v>6</v>
      </c>
      <c r="BN727" s="325">
        <v>14</v>
      </c>
      <c r="BO727" s="326">
        <v>6</v>
      </c>
      <c r="BP727" s="325"/>
      <c r="BQ727" s="326"/>
      <c r="BR727" s="325"/>
      <c r="BS727" s="325"/>
      <c r="BT727" s="313"/>
      <c r="BU727" s="314"/>
      <c r="BV727" s="315"/>
      <c r="BW727" s="314"/>
      <c r="BX727" s="314"/>
      <c r="BY727" s="314"/>
      <c r="BZ727" s="315"/>
      <c r="CA727" s="314"/>
      <c r="CB727" s="315"/>
      <c r="CC727" s="314"/>
      <c r="CD727" s="315"/>
      <c r="CE727" s="314"/>
      <c r="CF727" s="315"/>
      <c r="CG727" s="314"/>
      <c r="CH727" s="315"/>
      <c r="CI727" s="233"/>
      <c r="CJ727" s="235"/>
      <c r="CK727" s="235"/>
      <c r="CM727" s="237">
        <f>MAX(I727:AJ727)</f>
        <v>0</v>
      </c>
    </row>
    <row r="728" spans="1:91" ht="16.5">
      <c r="A728" t="s">
        <v>2638</v>
      </c>
      <c r="B728" s="61" t="s">
        <v>1610</v>
      </c>
      <c r="D728" s="219" t="s">
        <v>945</v>
      </c>
      <c r="E728" s="213" t="s">
        <v>822</v>
      </c>
      <c r="F728" t="s">
        <v>2766</v>
      </c>
      <c r="G728" s="219" t="s">
        <v>877</v>
      </c>
      <c r="H728" s="390" t="s">
        <v>2161</v>
      </c>
      <c r="I728" s="278">
        <v>0</v>
      </c>
      <c r="J728" s="274">
        <v>0</v>
      </c>
      <c r="K728" s="437">
        <v>0</v>
      </c>
      <c r="L728" s="274">
        <v>0</v>
      </c>
      <c r="M728" s="181">
        <v>0</v>
      </c>
      <c r="N728" s="426" t="s">
        <v>1226</v>
      </c>
      <c r="O728" s="236">
        <v>0</v>
      </c>
      <c r="P728" s="239" t="s">
        <v>1226</v>
      </c>
      <c r="Q728" s="185">
        <v>0</v>
      </c>
      <c r="R728" s="426" t="s">
        <v>1226</v>
      </c>
      <c r="S728" s="236">
        <v>0</v>
      </c>
      <c r="T728" s="239" t="s">
        <v>1226</v>
      </c>
      <c r="U728" s="222">
        <v>0</v>
      </c>
      <c r="V728" s="223">
        <v>0</v>
      </c>
      <c r="W728" s="443">
        <v>0</v>
      </c>
      <c r="X728" s="444" t="s">
        <v>1226</v>
      </c>
      <c r="Y728" s="185">
        <v>0</v>
      </c>
      <c r="Z728" s="426" t="s">
        <v>1226</v>
      </c>
      <c r="AA728" s="252">
        <v>0</v>
      </c>
      <c r="AB728" s="423" t="s">
        <v>1226</v>
      </c>
      <c r="AC728" s="274">
        <v>0</v>
      </c>
      <c r="AD728" s="279">
        <v>0</v>
      </c>
      <c r="AE728" s="278">
        <v>0</v>
      </c>
      <c r="AF728" s="311">
        <v>0</v>
      </c>
      <c r="AG728" s="185">
        <v>0</v>
      </c>
      <c r="AH728" s="426" t="s">
        <v>1226</v>
      </c>
      <c r="AI728" s="236">
        <v>0</v>
      </c>
      <c r="AJ728" s="239" t="s">
        <v>1226</v>
      </c>
      <c r="AK728" s="312"/>
      <c r="AL728" s="381"/>
      <c r="AM728" s="767"/>
      <c r="AN728" s="437"/>
      <c r="AO728" s="452"/>
      <c r="AP728" s="223"/>
      <c r="AQ728" s="259"/>
      <c r="AR728" s="238"/>
      <c r="AS728" s="254"/>
      <c r="AT728" s="325">
        <v>0</v>
      </c>
      <c r="AU728" s="326">
        <v>0</v>
      </c>
      <c r="AV728" s="325">
        <v>0</v>
      </c>
      <c r="AW728" s="326">
        <v>0</v>
      </c>
      <c r="AX728" s="325">
        <v>6</v>
      </c>
      <c r="AY728" s="325">
        <v>0</v>
      </c>
      <c r="AZ728" s="392">
        <f t="shared" ref="AZ728" si="371">+AX728</f>
        <v>6</v>
      </c>
      <c r="BA728" s="166" t="s">
        <v>1226</v>
      </c>
      <c r="BB728" s="392">
        <f t="shared" ref="BB728" si="372">+AZ728</f>
        <v>6</v>
      </c>
      <c r="BC728" s="166" t="s">
        <v>1226</v>
      </c>
      <c r="BD728" s="392">
        <f t="shared" ref="BD728" si="373">+BB728</f>
        <v>6</v>
      </c>
      <c r="BE728" s="166" t="s">
        <v>1226</v>
      </c>
      <c r="BF728" s="392">
        <f t="shared" ref="BF728" si="374">+BD728</f>
        <v>6</v>
      </c>
      <c r="BG728" s="166" t="s">
        <v>1226</v>
      </c>
      <c r="BH728" s="392">
        <f t="shared" ref="BH728" si="375">+BF728</f>
        <v>6</v>
      </c>
      <c r="BI728" s="166" t="s">
        <v>1226</v>
      </c>
      <c r="BJ728" s="392">
        <f t="shared" ref="BJ728" si="376">+BH728</f>
        <v>6</v>
      </c>
      <c r="BK728" s="166" t="s">
        <v>1226</v>
      </c>
      <c r="BL728" s="392">
        <f>+BJ728</f>
        <v>6</v>
      </c>
      <c r="BM728" s="166" t="s">
        <v>1226</v>
      </c>
      <c r="BN728" s="325">
        <v>0</v>
      </c>
      <c r="BO728" s="326">
        <v>0</v>
      </c>
      <c r="BP728" s="325"/>
      <c r="BQ728" s="326"/>
      <c r="BR728" s="325"/>
      <c r="BS728" s="325"/>
      <c r="BT728" s="313"/>
      <c r="BU728" s="314"/>
      <c r="BV728" s="315"/>
      <c r="BW728" s="314"/>
      <c r="BX728" s="314"/>
      <c r="BY728" s="314"/>
      <c r="BZ728" s="315"/>
      <c r="CA728" s="314"/>
      <c r="CB728" s="315"/>
      <c r="CC728" s="314"/>
      <c r="CD728" s="315"/>
      <c r="CE728" s="314"/>
      <c r="CF728" s="315"/>
      <c r="CG728" s="314"/>
      <c r="CH728" s="315"/>
      <c r="CI728" s="233"/>
      <c r="CJ728" s="235"/>
      <c r="CK728" s="235"/>
      <c r="CM728" s="237"/>
    </row>
    <row r="729" spans="1:91" ht="16.5">
      <c r="A729" t="s">
        <v>2646</v>
      </c>
      <c r="B729" s="61" t="s">
        <v>1610</v>
      </c>
      <c r="D729" s="219" t="s">
        <v>781</v>
      </c>
      <c r="E729" s="213" t="s">
        <v>821</v>
      </c>
      <c r="G729" s="213" t="s">
        <v>880</v>
      </c>
      <c r="H729" s="390" t="s">
        <v>2149</v>
      </c>
      <c r="I729" s="857">
        <v>0</v>
      </c>
      <c r="J729" s="164" t="s">
        <v>1226</v>
      </c>
      <c r="K729" s="441">
        <v>0</v>
      </c>
      <c r="L729" s="10">
        <v>0</v>
      </c>
      <c r="M729" s="222">
        <v>0</v>
      </c>
      <c r="N729" s="224">
        <v>0</v>
      </c>
      <c r="O729" s="10">
        <v>0</v>
      </c>
      <c r="P729" s="4">
        <v>0</v>
      </c>
      <c r="Q729" s="164">
        <f>+O729</f>
        <v>0</v>
      </c>
      <c r="R729" s="166" t="s">
        <v>1226</v>
      </c>
      <c r="S729" s="987">
        <v>0</v>
      </c>
      <c r="T729" s="395">
        <v>0</v>
      </c>
      <c r="U729" s="912">
        <v>0</v>
      </c>
      <c r="V729" s="382" t="s">
        <v>1226</v>
      </c>
      <c r="W729" s="437">
        <v>0</v>
      </c>
      <c r="X729" s="452">
        <v>0</v>
      </c>
      <c r="Y729" s="274">
        <v>0</v>
      </c>
      <c r="Z729" s="311">
        <v>0</v>
      </c>
      <c r="AA729" s="771">
        <v>0</v>
      </c>
      <c r="AB729" s="433" t="s">
        <v>1226</v>
      </c>
      <c r="AC729" s="274">
        <v>0</v>
      </c>
      <c r="AD729" s="311">
        <v>0</v>
      </c>
      <c r="AE729" s="780">
        <v>2</v>
      </c>
      <c r="AF729" s="311">
        <v>0</v>
      </c>
      <c r="AG729" s="693">
        <f>+AI729</f>
        <v>4</v>
      </c>
      <c r="AH729" s="690">
        <f>+AJ729</f>
        <v>1</v>
      </c>
      <c r="AI729" s="404">
        <v>4</v>
      </c>
      <c r="AJ729" s="405">
        <v>1</v>
      </c>
      <c r="AK729" s="418"/>
      <c r="AL729" s="422">
        <v>0</v>
      </c>
      <c r="AM729" s="767" t="s">
        <v>1226</v>
      </c>
      <c r="AN729" s="453">
        <v>0</v>
      </c>
      <c r="AO729" s="923">
        <v>0</v>
      </c>
      <c r="AP729" s="930">
        <v>0</v>
      </c>
      <c r="AQ729" s="766" t="s">
        <v>1226</v>
      </c>
      <c r="AR729" s="765">
        <v>0</v>
      </c>
      <c r="AS729" s="766" t="s">
        <v>1226</v>
      </c>
      <c r="AT729" s="325">
        <v>0</v>
      </c>
      <c r="AU729" s="326">
        <v>0</v>
      </c>
      <c r="AV729" s="325">
        <v>0</v>
      </c>
      <c r="AW729" s="326">
        <v>0</v>
      </c>
      <c r="AX729" s="164">
        <f>+AZ729</f>
        <v>0</v>
      </c>
      <c r="AY729" s="164" t="s">
        <v>1226</v>
      </c>
      <c r="AZ729" s="392">
        <f>+BB729</f>
        <v>0</v>
      </c>
      <c r="BA729" s="166" t="s">
        <v>1226</v>
      </c>
      <c r="BB729" s="392">
        <f>+BD729</f>
        <v>0</v>
      </c>
      <c r="BC729" s="166" t="s">
        <v>1226</v>
      </c>
      <c r="BD729" s="392">
        <f>+BF729</f>
        <v>0</v>
      </c>
      <c r="BE729" s="166" t="s">
        <v>1226</v>
      </c>
      <c r="BF729" s="392">
        <f>+BH729</f>
        <v>0</v>
      </c>
      <c r="BG729" s="166" t="s">
        <v>1226</v>
      </c>
      <c r="BH729" s="392">
        <f>+BJ729</f>
        <v>0</v>
      </c>
      <c r="BI729" s="166" t="s">
        <v>1226</v>
      </c>
      <c r="BJ729" s="238">
        <f>+BL729</f>
        <v>0</v>
      </c>
      <c r="BK729" s="239" t="s">
        <v>1226</v>
      </c>
      <c r="BL729" s="919">
        <v>0</v>
      </c>
      <c r="BM729" s="326">
        <v>0</v>
      </c>
      <c r="BN729" s="236">
        <f>+BL729</f>
        <v>0</v>
      </c>
      <c r="BO729" s="239" t="s">
        <v>1226</v>
      </c>
      <c r="BP729" s="249"/>
      <c r="BQ729" s="239"/>
      <c r="BR729" s="249"/>
      <c r="BS729" s="249"/>
      <c r="BT729" s="344"/>
      <c r="BU729" s="314"/>
      <c r="BV729" s="315"/>
      <c r="BW729" s="314"/>
      <c r="BX729" s="314"/>
      <c r="BY729" s="314"/>
      <c r="BZ729" s="315"/>
      <c r="CA729" s="314"/>
      <c r="CB729" s="315"/>
      <c r="CC729" s="314"/>
      <c r="CD729" s="315"/>
      <c r="CE729" s="314"/>
      <c r="CF729" s="315"/>
      <c r="CG729" s="314"/>
      <c r="CH729" s="315"/>
      <c r="CI729" s="103" t="s">
        <v>1902</v>
      </c>
    </row>
    <row r="730" spans="1:91" ht="16.5">
      <c r="A730" t="s">
        <v>2646</v>
      </c>
      <c r="B730" s="213">
        <v>0</v>
      </c>
      <c r="D730" s="219" t="s">
        <v>781</v>
      </c>
      <c r="E730" s="213" t="s">
        <v>821</v>
      </c>
      <c r="G730" s="213" t="s">
        <v>880</v>
      </c>
      <c r="H730" s="390" t="s">
        <v>1554</v>
      </c>
      <c r="I730" s="857">
        <v>0</v>
      </c>
      <c r="J730" s="164" t="s">
        <v>1226</v>
      </c>
      <c r="K730" s="441">
        <v>0</v>
      </c>
      <c r="L730" s="442">
        <v>0</v>
      </c>
      <c r="M730" s="222">
        <v>0</v>
      </c>
      <c r="N730" s="224">
        <v>0</v>
      </c>
      <c r="O730" s="10">
        <v>0</v>
      </c>
      <c r="P730" s="4">
        <v>0</v>
      </c>
      <c r="Q730" s="164">
        <f>+O730</f>
        <v>0</v>
      </c>
      <c r="R730" s="166" t="s">
        <v>1226</v>
      </c>
      <c r="S730" s="987">
        <v>0</v>
      </c>
      <c r="T730" s="395">
        <v>0</v>
      </c>
      <c r="U730" s="912">
        <v>0</v>
      </c>
      <c r="V730" s="382" t="s">
        <v>1226</v>
      </c>
      <c r="W730" s="439">
        <v>2</v>
      </c>
      <c r="X730" s="830">
        <v>5</v>
      </c>
      <c r="Y730" s="274">
        <v>1</v>
      </c>
      <c r="Z730" s="311">
        <v>5</v>
      </c>
      <c r="AA730" s="771">
        <f>+Y730</f>
        <v>1</v>
      </c>
      <c r="AB730" s="433">
        <f>+Z730</f>
        <v>5</v>
      </c>
      <c r="AC730" s="223">
        <v>0</v>
      </c>
      <c r="AD730" s="259">
        <v>0</v>
      </c>
      <c r="AE730" s="307">
        <v>0</v>
      </c>
      <c r="AF730" s="259">
        <v>0</v>
      </c>
      <c r="AG730" s="164">
        <f>+AE730</f>
        <v>0</v>
      </c>
      <c r="AH730" s="166" t="s">
        <v>1226</v>
      </c>
      <c r="AI730" s="3">
        <v>0</v>
      </c>
      <c r="AJ730" s="4">
        <v>0</v>
      </c>
      <c r="AK730" s="342"/>
      <c r="AL730" s="359">
        <f>+AI730</f>
        <v>0</v>
      </c>
      <c r="AM730" s="382" t="s">
        <v>1226</v>
      </c>
      <c r="AN730" s="437">
        <v>0</v>
      </c>
      <c r="AO730" s="438">
        <v>0</v>
      </c>
      <c r="AP730" s="359">
        <f>+AN730</f>
        <v>0</v>
      </c>
      <c r="AQ730" s="382" t="s">
        <v>1226</v>
      </c>
      <c r="AR730" s="359">
        <f>+AP730</f>
        <v>0</v>
      </c>
      <c r="AS730" s="382" t="s">
        <v>1226</v>
      </c>
      <c r="AT730" s="325">
        <v>0</v>
      </c>
      <c r="AU730" s="326">
        <v>0</v>
      </c>
      <c r="AV730" s="325">
        <v>0</v>
      </c>
      <c r="AW730" s="326">
        <v>0</v>
      </c>
      <c r="AX730" s="164"/>
      <c r="AY730" s="164"/>
      <c r="AZ730" s="392"/>
      <c r="BA730" s="166"/>
      <c r="BB730" s="392"/>
      <c r="BC730" s="166"/>
      <c r="BD730" s="392"/>
      <c r="BE730" s="166"/>
      <c r="BF730" s="392"/>
      <c r="BG730" s="166"/>
      <c r="BH730" s="238"/>
      <c r="BI730" s="239"/>
      <c r="BJ730" s="238"/>
      <c r="BK730" s="239"/>
      <c r="BL730" s="919"/>
      <c r="BM730" s="326"/>
      <c r="BN730" s="236"/>
      <c r="BO730" s="239"/>
      <c r="BP730" s="249"/>
      <c r="BQ730" s="239"/>
      <c r="BR730" s="249"/>
      <c r="BS730" s="249"/>
      <c r="BT730" s="344"/>
      <c r="BU730" s="314"/>
      <c r="BV730" s="315"/>
      <c r="BW730" s="314"/>
      <c r="BX730" s="314"/>
      <c r="BY730" s="314"/>
      <c r="BZ730" s="315"/>
      <c r="CA730" s="314"/>
      <c r="CB730" s="315"/>
      <c r="CC730" s="314"/>
      <c r="CD730" s="315"/>
      <c r="CE730" s="314"/>
      <c r="CF730" s="315"/>
      <c r="CG730" s="314"/>
      <c r="CH730" s="315"/>
      <c r="CI730" s="233"/>
    </row>
    <row r="731" spans="1:91" ht="16.5">
      <c r="A731" t="s">
        <v>2646</v>
      </c>
      <c r="B731" s="213">
        <v>0</v>
      </c>
      <c r="D731" t="s">
        <v>2390</v>
      </c>
      <c r="E731" s="213" t="s">
        <v>821</v>
      </c>
      <c r="G731" s="213" t="s">
        <v>880</v>
      </c>
      <c r="H731" s="390" t="s">
        <v>75</v>
      </c>
      <c r="I731" s="887" t="s">
        <v>2599</v>
      </c>
      <c r="J731" s="708"/>
      <c r="K731" s="472"/>
      <c r="L731" s="473"/>
      <c r="M731" s="896"/>
      <c r="N731" s="229"/>
      <c r="O731" s="293"/>
      <c r="P731" s="229"/>
      <c r="Q731" s="697"/>
      <c r="R731" s="811"/>
      <c r="S731" s="293"/>
      <c r="T731" s="229"/>
      <c r="U731" s="896"/>
      <c r="V731" s="230"/>
      <c r="W731" s="472"/>
      <c r="X731" s="473"/>
      <c r="Y731" s="245"/>
      <c r="Z731" s="279"/>
      <c r="AA731" s="245"/>
      <c r="AB731" s="279"/>
      <c r="AC731" s="293"/>
      <c r="AD731" s="229"/>
      <c r="AE731" s="896"/>
      <c r="AF731" s="229"/>
      <c r="AG731" s="293"/>
      <c r="AH731" s="229"/>
      <c r="AI731" s="896" t="s">
        <v>936</v>
      </c>
      <c r="AJ731" s="229"/>
      <c r="AK731" s="243"/>
      <c r="AL731" s="230"/>
      <c r="AM731" s="229"/>
      <c r="AN731" s="896" t="s">
        <v>936</v>
      </c>
      <c r="AO731" s="229"/>
      <c r="AP731" s="293" t="s">
        <v>936</v>
      </c>
      <c r="AQ731" s="230"/>
      <c r="AR731" s="896" t="s">
        <v>936</v>
      </c>
      <c r="AS731" s="294"/>
      <c r="AT731" s="293" t="s">
        <v>936</v>
      </c>
      <c r="AU731" s="294"/>
      <c r="AV731" s="293" t="s">
        <v>936</v>
      </c>
      <c r="AW731" s="294"/>
      <c r="AX731" s="887"/>
      <c r="AY731" s="747"/>
      <c r="AZ731" s="887"/>
      <c r="BA731" s="747"/>
      <c r="BB731" s="887"/>
      <c r="BC731" s="747"/>
      <c r="BD731" s="887"/>
      <c r="BE731" s="747"/>
      <c r="BF731" s="887"/>
      <c r="BG731" s="747"/>
      <c r="BH731" s="896"/>
      <c r="BI731" s="294"/>
      <c r="BJ731" s="293"/>
      <c r="BK731" s="294"/>
      <c r="BL731" s="896"/>
      <c r="BM731" s="294"/>
      <c r="BN731" s="293"/>
      <c r="BO731" s="294"/>
      <c r="BP731" s="293"/>
      <c r="BQ731" s="294"/>
      <c r="BR731" s="293"/>
      <c r="BS731" s="294"/>
      <c r="BT731" s="244"/>
      <c r="BU731" s="245"/>
      <c r="BV731" s="246"/>
      <c r="BW731" s="245"/>
      <c r="BX731" s="245"/>
      <c r="BY731" s="245"/>
      <c r="BZ731" s="246"/>
      <c r="CA731" s="245"/>
      <c r="CB731" s="246"/>
      <c r="CC731" s="245"/>
      <c r="CD731" s="246"/>
      <c r="CE731" s="245"/>
      <c r="CF731" s="246"/>
      <c r="CG731" s="245"/>
      <c r="CH731" s="246"/>
      <c r="CI731" s="233" t="s">
        <v>777</v>
      </c>
      <c r="CJ731" s="256" t="s">
        <v>597</v>
      </c>
    </row>
    <row r="732" spans="1:91" ht="16.5">
      <c r="A732" t="s">
        <v>2646</v>
      </c>
      <c r="B732" s="213">
        <v>0</v>
      </c>
      <c r="D732" s="213" t="s">
        <v>875</v>
      </c>
      <c r="E732" s="213" t="s">
        <v>821</v>
      </c>
      <c r="G732" s="213" t="s">
        <v>880</v>
      </c>
      <c r="H732" s="390" t="s">
        <v>82</v>
      </c>
      <c r="I732" s="185">
        <f>+K732</f>
        <v>3</v>
      </c>
      <c r="J732" s="185">
        <f>+L732</f>
        <v>5</v>
      </c>
      <c r="K732" s="437">
        <v>3</v>
      </c>
      <c r="L732" s="438">
        <v>5</v>
      </c>
      <c r="M732" s="351">
        <v>0</v>
      </c>
      <c r="N732" s="249" t="s">
        <v>1226</v>
      </c>
      <c r="O732" s="802">
        <v>0</v>
      </c>
      <c r="P732" s="468" t="s">
        <v>1226</v>
      </c>
      <c r="Q732" s="401">
        <v>0</v>
      </c>
      <c r="R732" s="164" t="s">
        <v>1226</v>
      </c>
      <c r="S732" s="222">
        <v>0</v>
      </c>
      <c r="T732" s="224">
        <v>0</v>
      </c>
      <c r="U732" s="236">
        <v>0</v>
      </c>
      <c r="V732" s="239" t="s">
        <v>1226</v>
      </c>
      <c r="W732" s="223">
        <v>0</v>
      </c>
      <c r="X732" s="224">
        <v>0</v>
      </c>
      <c r="Y732" s="274">
        <v>0</v>
      </c>
      <c r="Z732" s="279">
        <v>0</v>
      </c>
      <c r="AA732" s="252">
        <v>0</v>
      </c>
      <c r="AB732" s="423" t="s">
        <v>1226</v>
      </c>
      <c r="AC732" s="258">
        <v>0</v>
      </c>
      <c r="AD732" s="259">
        <v>0</v>
      </c>
      <c r="AE732" s="258">
        <v>0</v>
      </c>
      <c r="AF732" s="259">
        <v>0</v>
      </c>
      <c r="AG732" s="688">
        <f>+AE732</f>
        <v>0</v>
      </c>
      <c r="AH732" s="166" t="s">
        <v>1226</v>
      </c>
      <c r="AI732" s="222">
        <v>0</v>
      </c>
      <c r="AJ732" s="224">
        <v>0</v>
      </c>
      <c r="AK732" s="342"/>
      <c r="AL732" s="751">
        <f>+AI732</f>
        <v>0</v>
      </c>
      <c r="AM732" s="433" t="s">
        <v>1226</v>
      </c>
      <c r="AN732" s="278">
        <v>1</v>
      </c>
      <c r="AO732" s="279">
        <v>1</v>
      </c>
      <c r="AP732" s="751">
        <f>+AN732</f>
        <v>1</v>
      </c>
      <c r="AQ732" s="421">
        <f>+AO732</f>
        <v>1</v>
      </c>
      <c r="AR732" s="955">
        <v>1</v>
      </c>
      <c r="AS732" s="315">
        <v>0</v>
      </c>
      <c r="AT732" s="359">
        <v>0</v>
      </c>
      <c r="AU732" s="254" t="s">
        <v>1226</v>
      </c>
      <c r="AV732" s="325">
        <v>0</v>
      </c>
      <c r="AW732" s="326">
        <v>0</v>
      </c>
      <c r="AX732" s="392">
        <f>+AZ732</f>
        <v>0</v>
      </c>
      <c r="AY732" s="166" t="s">
        <v>1226</v>
      </c>
      <c r="AZ732" s="392">
        <f>+BB732</f>
        <v>0</v>
      </c>
      <c r="BA732" s="166" t="s">
        <v>1226</v>
      </c>
      <c r="BB732" s="392">
        <f>+BD732</f>
        <v>0</v>
      </c>
      <c r="BC732" s="166" t="s">
        <v>1226</v>
      </c>
      <c r="BD732" s="392">
        <f>+BF732</f>
        <v>0</v>
      </c>
      <c r="BE732" s="166" t="s">
        <v>1226</v>
      </c>
      <c r="BF732" s="392">
        <f>+BH732</f>
        <v>0</v>
      </c>
      <c r="BG732" s="166" t="s">
        <v>1226</v>
      </c>
      <c r="BH732" s="919">
        <v>0</v>
      </c>
      <c r="BI732" s="326">
        <v>0</v>
      </c>
      <c r="BJ732" s="236">
        <f>+BL732</f>
        <v>0</v>
      </c>
      <c r="BK732" s="239" t="s">
        <v>1226</v>
      </c>
      <c r="BL732" s="238">
        <f>+BN732</f>
        <v>0</v>
      </c>
      <c r="BM732" s="239" t="s">
        <v>1226</v>
      </c>
      <c r="BN732" s="236">
        <f>+BT732</f>
        <v>0</v>
      </c>
      <c r="BO732" s="239" t="s">
        <v>1226</v>
      </c>
      <c r="BP732" s="249"/>
      <c r="BQ732" s="239"/>
      <c r="BR732" s="249"/>
      <c r="BS732" s="249"/>
      <c r="BT732" s="344"/>
      <c r="BU732" s="314"/>
      <c r="BV732" s="315"/>
      <c r="BW732" s="314"/>
      <c r="BX732" s="314"/>
      <c r="BY732" s="314"/>
      <c r="BZ732" s="315"/>
      <c r="CA732" s="314"/>
      <c r="CB732" s="315"/>
      <c r="CC732" s="314"/>
      <c r="CD732" s="315"/>
      <c r="CE732" s="314"/>
      <c r="CF732" s="315"/>
      <c r="CG732" s="314"/>
      <c r="CH732" s="315"/>
      <c r="CI732" s="323" t="s">
        <v>501</v>
      </c>
      <c r="CJ732" s="256" t="s">
        <v>597</v>
      </c>
    </row>
    <row r="733" spans="1:91" ht="16.5">
      <c r="A733" t="s">
        <v>2646</v>
      </c>
      <c r="B733" s="213">
        <v>0</v>
      </c>
      <c r="D733" s="219" t="s">
        <v>875</v>
      </c>
      <c r="E733" s="213" t="s">
        <v>821</v>
      </c>
      <c r="G733" s="213" t="s">
        <v>880</v>
      </c>
      <c r="H733" s="390" t="s">
        <v>1064</v>
      </c>
      <c r="I733" s="700">
        <f>+K733</f>
        <v>2</v>
      </c>
      <c r="J733" s="185" t="s">
        <v>1226</v>
      </c>
      <c r="K733" s="437">
        <v>2</v>
      </c>
      <c r="L733" s="438">
        <v>0</v>
      </c>
      <c r="M733" s="223">
        <v>0</v>
      </c>
      <c r="N733" s="223">
        <v>0</v>
      </c>
      <c r="O733" s="683">
        <f>+M733</f>
        <v>0</v>
      </c>
      <c r="P733" s="468" t="s">
        <v>1226</v>
      </c>
      <c r="Q733" s="164">
        <f>+O733</f>
        <v>0</v>
      </c>
      <c r="R733" s="164" t="s">
        <v>1226</v>
      </c>
      <c r="S733" s="3">
        <v>0</v>
      </c>
      <c r="T733" s="4">
        <v>0</v>
      </c>
      <c r="U733" s="236">
        <v>0</v>
      </c>
      <c r="V733" s="239" t="s">
        <v>1226</v>
      </c>
      <c r="W733" s="223">
        <v>0</v>
      </c>
      <c r="X733" s="224">
        <v>0</v>
      </c>
      <c r="Y733" s="274">
        <v>0</v>
      </c>
      <c r="Z733" s="279">
        <v>2</v>
      </c>
      <c r="AA733" s="185" t="s">
        <v>1226</v>
      </c>
      <c r="AB733" s="425">
        <f>+Z733</f>
        <v>2</v>
      </c>
      <c r="AC733" s="258">
        <v>0</v>
      </c>
      <c r="AD733" s="259">
        <v>0</v>
      </c>
      <c r="AE733" s="258">
        <v>0</v>
      </c>
      <c r="AF733" s="259">
        <v>0</v>
      </c>
      <c r="AG733" s="688">
        <f>+AE733</f>
        <v>0</v>
      </c>
      <c r="AH733" s="166" t="s">
        <v>1226</v>
      </c>
      <c r="AI733" s="222">
        <v>0</v>
      </c>
      <c r="AJ733" s="224">
        <v>0</v>
      </c>
      <c r="AK733" s="342"/>
      <c r="AL733" s="751">
        <f>+AI733</f>
        <v>0</v>
      </c>
      <c r="AM733" s="433" t="s">
        <v>1226</v>
      </c>
      <c r="AN733" s="278">
        <v>0</v>
      </c>
      <c r="AO733" s="279">
        <v>0</v>
      </c>
      <c r="AP733" s="751">
        <f>+AN733</f>
        <v>0</v>
      </c>
      <c r="AQ733" s="433" t="s">
        <v>1226</v>
      </c>
      <c r="AR733" s="955">
        <v>0</v>
      </c>
      <c r="AS733" s="315">
        <v>0</v>
      </c>
      <c r="AT733" s="359">
        <f>+AR733</f>
        <v>0</v>
      </c>
      <c r="AU733" s="254" t="s">
        <v>1226</v>
      </c>
      <c r="AV733" s="325">
        <v>0</v>
      </c>
      <c r="AW733" s="326">
        <v>0</v>
      </c>
      <c r="AX733" s="392">
        <f>+AZ733</f>
        <v>0</v>
      </c>
      <c r="AY733" s="166" t="s">
        <v>1226</v>
      </c>
      <c r="AZ733" s="392">
        <f>+BB733</f>
        <v>0</v>
      </c>
      <c r="BA733" s="166" t="s">
        <v>1226</v>
      </c>
      <c r="BB733" s="392">
        <f>+BD733</f>
        <v>0</v>
      </c>
      <c r="BC733" s="166" t="s">
        <v>1226</v>
      </c>
      <c r="BD733" s="392">
        <f>+BF733</f>
        <v>0</v>
      </c>
      <c r="BE733" s="166" t="s">
        <v>1226</v>
      </c>
      <c r="BF733" s="392">
        <f>+BH733</f>
        <v>0</v>
      </c>
      <c r="BG733" s="166" t="s">
        <v>1226</v>
      </c>
      <c r="BH733" s="919">
        <v>0</v>
      </c>
      <c r="BI733" s="326">
        <v>0</v>
      </c>
      <c r="BJ733" s="236">
        <f>+BL733</f>
        <v>0</v>
      </c>
      <c r="BK733" s="239" t="s">
        <v>1226</v>
      </c>
      <c r="BL733" s="238">
        <f>+BN733</f>
        <v>0</v>
      </c>
      <c r="BM733" s="239" t="s">
        <v>1226</v>
      </c>
      <c r="BN733" s="236">
        <f>+BT733</f>
        <v>0</v>
      </c>
      <c r="BO733" s="239" t="s">
        <v>1226</v>
      </c>
      <c r="BP733" s="249"/>
      <c r="BQ733" s="239"/>
      <c r="BR733" s="249"/>
      <c r="BS733" s="249"/>
      <c r="BT733" s="344"/>
      <c r="BU733" s="314"/>
      <c r="BV733" s="315"/>
      <c r="BW733" s="314"/>
      <c r="BX733" s="314"/>
      <c r="BY733" s="314"/>
      <c r="BZ733" s="315"/>
      <c r="CA733" s="314"/>
      <c r="CB733" s="315"/>
      <c r="CC733" s="314"/>
      <c r="CD733" s="315"/>
      <c r="CE733" s="314"/>
      <c r="CF733" s="315"/>
      <c r="CG733" s="314"/>
      <c r="CH733" s="315"/>
      <c r="CI733" s="233" t="s">
        <v>718</v>
      </c>
    </row>
    <row r="734" spans="1:91" ht="16.5">
      <c r="A734" t="s">
        <v>2646</v>
      </c>
      <c r="B734" s="213">
        <v>0</v>
      </c>
      <c r="D734" s="213" t="s">
        <v>875</v>
      </c>
      <c r="E734" s="213" t="s">
        <v>821</v>
      </c>
      <c r="G734" s="213" t="s">
        <v>880</v>
      </c>
      <c r="H734" s="253" t="s">
        <v>846</v>
      </c>
      <c r="I734" s="812"/>
      <c r="J734" s="252"/>
      <c r="K734" s="437"/>
      <c r="L734" s="438"/>
      <c r="M734" s="223"/>
      <c r="N734" s="223"/>
      <c r="O734" s="686"/>
      <c r="P734" s="685"/>
      <c r="Q734" s="680"/>
      <c r="R734" s="680"/>
      <c r="S734" s="222"/>
      <c r="T734" s="224"/>
      <c r="U734" s="222"/>
      <c r="V734" s="224"/>
      <c r="W734" s="222"/>
      <c r="X734" s="224"/>
      <c r="Y734" s="274"/>
      <c r="Z734" s="279"/>
      <c r="AA734" s="274"/>
      <c r="AB734" s="279"/>
      <c r="AC734" s="222"/>
      <c r="AD734" s="259"/>
      <c r="AE734" s="223">
        <v>0</v>
      </c>
      <c r="AF734" s="224">
        <v>0</v>
      </c>
      <c r="AG734" s="223"/>
      <c r="AH734" s="239"/>
      <c r="AI734" s="222">
        <v>0</v>
      </c>
      <c r="AJ734" s="224">
        <v>1</v>
      </c>
      <c r="AK734" s="342"/>
      <c r="AL734" s="274">
        <v>0</v>
      </c>
      <c r="AM734" s="279">
        <v>0</v>
      </c>
      <c r="AN734" s="278">
        <v>0</v>
      </c>
      <c r="AO734" s="279">
        <v>0</v>
      </c>
      <c r="AP734" s="751">
        <v>0</v>
      </c>
      <c r="AQ734" s="433" t="s">
        <v>1226</v>
      </c>
      <c r="AR734" s="955" t="s">
        <v>940</v>
      </c>
      <c r="AS734" s="315"/>
      <c r="AT734" s="325" t="s">
        <v>940</v>
      </c>
      <c r="AU734" s="326"/>
      <c r="AV734" s="325" t="s">
        <v>938</v>
      </c>
      <c r="AW734" s="326"/>
      <c r="AX734" s="953"/>
      <c r="AY734" s="689"/>
      <c r="AZ734" s="953"/>
      <c r="BA734" s="689"/>
      <c r="BB734" s="953"/>
      <c r="BC734" s="689"/>
      <c r="BD734" s="953"/>
      <c r="BE734" s="689"/>
      <c r="BF734" s="953"/>
      <c r="BG734" s="689"/>
      <c r="BH734" s="919"/>
      <c r="BI734" s="326"/>
      <c r="BJ734" s="325"/>
      <c r="BK734" s="326"/>
      <c r="BL734" s="919"/>
      <c r="BM734" s="326"/>
      <c r="BN734" s="325"/>
      <c r="BO734" s="326"/>
      <c r="BP734" s="325"/>
      <c r="BQ734" s="326"/>
      <c r="BR734" s="325"/>
      <c r="BS734" s="325"/>
      <c r="BT734" s="344"/>
      <c r="BU734" s="314"/>
      <c r="BV734" s="315"/>
      <c r="BW734" s="314"/>
      <c r="BX734" s="314"/>
      <c r="BY734" s="314"/>
      <c r="BZ734" s="315"/>
      <c r="CA734" s="314"/>
      <c r="CB734" s="315"/>
      <c r="CC734" s="314"/>
      <c r="CD734" s="315"/>
      <c r="CE734" s="314"/>
      <c r="CF734" s="315"/>
      <c r="CG734" s="314"/>
      <c r="CH734" s="315"/>
      <c r="CI734" s="233" t="s">
        <v>501</v>
      </c>
      <c r="CJ734" s="256"/>
    </row>
    <row r="735" spans="1:91" ht="16.5">
      <c r="A735" t="s">
        <v>2646</v>
      </c>
      <c r="B735" s="213">
        <v>0</v>
      </c>
      <c r="D735" s="213" t="s">
        <v>875</v>
      </c>
      <c r="E735" s="213" t="s">
        <v>821</v>
      </c>
      <c r="G735" s="213" t="s">
        <v>880</v>
      </c>
      <c r="H735" s="390" t="s">
        <v>1061</v>
      </c>
      <c r="I735" s="223">
        <v>0</v>
      </c>
      <c r="J735" s="223">
        <v>0</v>
      </c>
      <c r="K735" s="437">
        <v>0</v>
      </c>
      <c r="L735" s="438">
        <v>0</v>
      </c>
      <c r="M735" s="223">
        <v>0</v>
      </c>
      <c r="N735" s="223">
        <v>0</v>
      </c>
      <c r="O735" s="683">
        <f>+M735</f>
        <v>0</v>
      </c>
      <c r="P735" s="468" t="s">
        <v>1226</v>
      </c>
      <c r="Q735" s="164">
        <f>+O735</f>
        <v>0</v>
      </c>
      <c r="R735" s="166" t="s">
        <v>1226</v>
      </c>
      <c r="S735" s="3">
        <v>0</v>
      </c>
      <c r="T735" s="4">
        <v>0</v>
      </c>
      <c r="U735" s="236">
        <v>0</v>
      </c>
      <c r="V735" s="239" t="s">
        <v>1226</v>
      </c>
      <c r="W735" s="222">
        <v>0</v>
      </c>
      <c r="X735" s="224">
        <v>0</v>
      </c>
      <c r="Y735" s="274">
        <v>0</v>
      </c>
      <c r="Z735" s="279">
        <v>0</v>
      </c>
      <c r="AA735" s="252">
        <v>0</v>
      </c>
      <c r="AB735" s="423" t="s">
        <v>1226</v>
      </c>
      <c r="AC735" s="258">
        <v>0</v>
      </c>
      <c r="AD735" s="259">
        <v>0</v>
      </c>
      <c r="AE735" s="258">
        <v>0</v>
      </c>
      <c r="AF735" s="259">
        <v>0</v>
      </c>
      <c r="AG735" s="688">
        <f>+AE735</f>
        <v>0</v>
      </c>
      <c r="AH735" s="166" t="s">
        <v>1226</v>
      </c>
      <c r="AI735" s="222">
        <v>0</v>
      </c>
      <c r="AJ735" s="224">
        <v>0</v>
      </c>
      <c r="AK735" s="342"/>
      <c r="AL735" s="751">
        <f>+AI735</f>
        <v>0</v>
      </c>
      <c r="AM735" s="433" t="s">
        <v>1226</v>
      </c>
      <c r="AN735" s="278">
        <v>0</v>
      </c>
      <c r="AO735" s="279">
        <v>1</v>
      </c>
      <c r="AP735" s="751">
        <v>0</v>
      </c>
      <c r="AQ735" s="433">
        <f>+AO735</f>
        <v>1</v>
      </c>
      <c r="AR735" s="955">
        <v>0</v>
      </c>
      <c r="AS735" s="315">
        <v>0</v>
      </c>
      <c r="AT735" s="359">
        <v>0</v>
      </c>
      <c r="AU735" s="254" t="s">
        <v>1226</v>
      </c>
      <c r="AV735" s="325">
        <v>0</v>
      </c>
      <c r="AW735" s="326">
        <v>0</v>
      </c>
      <c r="AX735" s="392">
        <f t="shared" ref="AX735:AX746" si="377">+AZ735</f>
        <v>0</v>
      </c>
      <c r="AY735" s="166" t="s">
        <v>1226</v>
      </c>
      <c r="AZ735" s="392">
        <f t="shared" ref="AZ735:AZ746" si="378">+BB735</f>
        <v>0</v>
      </c>
      <c r="BA735" s="166" t="s">
        <v>1226</v>
      </c>
      <c r="BB735" s="392">
        <f t="shared" ref="BB735:BB746" si="379">+BD735</f>
        <v>0</v>
      </c>
      <c r="BC735" s="166" t="s">
        <v>1226</v>
      </c>
      <c r="BD735" s="392">
        <f t="shared" ref="BD735:BD746" si="380">+BF735</f>
        <v>0</v>
      </c>
      <c r="BE735" s="166" t="s">
        <v>1226</v>
      </c>
      <c r="BF735" s="392">
        <f>+BH735</f>
        <v>0</v>
      </c>
      <c r="BG735" s="166" t="s">
        <v>1226</v>
      </c>
      <c r="BH735" s="919">
        <v>0</v>
      </c>
      <c r="BI735" s="326">
        <v>0</v>
      </c>
      <c r="BJ735" s="236">
        <f t="shared" ref="BJ735:BJ746" si="381">+BL735</f>
        <v>0</v>
      </c>
      <c r="BK735" s="239" t="s">
        <v>1226</v>
      </c>
      <c r="BL735" s="238">
        <f t="shared" ref="BL735:BL746" si="382">+BN735</f>
        <v>0</v>
      </c>
      <c r="BM735" s="239" t="s">
        <v>1226</v>
      </c>
      <c r="BN735" s="236">
        <f t="shared" ref="BN735:BN746" si="383">+BT735</f>
        <v>0</v>
      </c>
      <c r="BO735" s="239" t="s">
        <v>1226</v>
      </c>
      <c r="BP735" s="249"/>
      <c r="BQ735" s="239"/>
      <c r="BR735" s="249"/>
      <c r="BS735" s="249"/>
      <c r="BT735" s="344"/>
      <c r="BU735" s="314"/>
      <c r="BV735" s="315"/>
      <c r="BW735" s="314"/>
      <c r="BX735" s="314"/>
      <c r="BY735" s="314"/>
      <c r="BZ735" s="315"/>
      <c r="CA735" s="314"/>
      <c r="CB735" s="315"/>
      <c r="CC735" s="314"/>
      <c r="CD735" s="315"/>
      <c r="CE735" s="314"/>
      <c r="CF735" s="315"/>
      <c r="CG735" s="314"/>
      <c r="CH735" s="315"/>
      <c r="CI735" s="233" t="s">
        <v>501</v>
      </c>
      <c r="CJ735" s="256"/>
    </row>
    <row r="736" spans="1:91" ht="16.5">
      <c r="A736" t="s">
        <v>2646</v>
      </c>
      <c r="B736" s="213">
        <v>0</v>
      </c>
      <c r="D736" s="213" t="s">
        <v>875</v>
      </c>
      <c r="E736" s="213" t="s">
        <v>821</v>
      </c>
      <c r="G736" s="213" t="s">
        <v>880</v>
      </c>
      <c r="H736" s="390" t="s">
        <v>1065</v>
      </c>
      <c r="I736" s="223">
        <v>0</v>
      </c>
      <c r="J736" s="223">
        <v>1</v>
      </c>
      <c r="K736" s="437">
        <v>0</v>
      </c>
      <c r="L736" s="438">
        <v>2</v>
      </c>
      <c r="M736" s="223">
        <v>0</v>
      </c>
      <c r="N736" s="223">
        <v>0</v>
      </c>
      <c r="O736" s="683">
        <f>+M736</f>
        <v>0</v>
      </c>
      <c r="P736" s="468" t="s">
        <v>1226</v>
      </c>
      <c r="Q736" s="164">
        <f>+O736</f>
        <v>0</v>
      </c>
      <c r="R736" s="164" t="s">
        <v>1226</v>
      </c>
      <c r="S736" s="3">
        <v>0</v>
      </c>
      <c r="T736" s="4">
        <v>0</v>
      </c>
      <c r="U736" s="238">
        <v>0</v>
      </c>
      <c r="V736" s="239" t="s">
        <v>1226</v>
      </c>
      <c r="W736" s="222">
        <v>0</v>
      </c>
      <c r="X736" s="224">
        <v>0</v>
      </c>
      <c r="Y736" s="274">
        <v>0</v>
      </c>
      <c r="Z736" s="279">
        <v>0</v>
      </c>
      <c r="AA736" s="252">
        <v>0</v>
      </c>
      <c r="AB736" s="423" t="s">
        <v>1226</v>
      </c>
      <c r="AC736" s="307">
        <v>0</v>
      </c>
      <c r="AD736" s="259">
        <v>0</v>
      </c>
      <c r="AE736" s="258">
        <v>0</v>
      </c>
      <c r="AF736" s="259">
        <v>0</v>
      </c>
      <c r="AG736" s="688">
        <f>+AE736</f>
        <v>0</v>
      </c>
      <c r="AH736" s="166" t="s">
        <v>1226</v>
      </c>
      <c r="AI736" s="3">
        <v>0</v>
      </c>
      <c r="AJ736" s="4">
        <v>1</v>
      </c>
      <c r="AK736" s="342"/>
      <c r="AL736" s="274">
        <v>0</v>
      </c>
      <c r="AM736" s="279">
        <v>1</v>
      </c>
      <c r="AN736" s="278">
        <v>0</v>
      </c>
      <c r="AO736" s="279">
        <v>1</v>
      </c>
      <c r="AP736" s="751">
        <v>0</v>
      </c>
      <c r="AQ736" s="433">
        <f>+AO736</f>
        <v>1</v>
      </c>
      <c r="AR736" s="955">
        <v>0</v>
      </c>
      <c r="AS736" s="315">
        <v>0</v>
      </c>
      <c r="AT736" s="359">
        <v>0</v>
      </c>
      <c r="AU736" s="254" t="s">
        <v>1226</v>
      </c>
      <c r="AV736" s="325">
        <v>0</v>
      </c>
      <c r="AW736" s="326">
        <v>0</v>
      </c>
      <c r="AX736" s="392">
        <f t="shared" si="377"/>
        <v>0</v>
      </c>
      <c r="AY736" s="166" t="s">
        <v>1226</v>
      </c>
      <c r="AZ736" s="392">
        <f t="shared" si="378"/>
        <v>0</v>
      </c>
      <c r="BA736" s="166" t="s">
        <v>1226</v>
      </c>
      <c r="BB736" s="392">
        <f t="shared" si="379"/>
        <v>0</v>
      </c>
      <c r="BC736" s="166" t="s">
        <v>1226</v>
      </c>
      <c r="BD736" s="392">
        <f t="shared" si="380"/>
        <v>0</v>
      </c>
      <c r="BE736" s="166" t="s">
        <v>1226</v>
      </c>
      <c r="BF736" s="392">
        <f>+BH736</f>
        <v>0</v>
      </c>
      <c r="BG736" s="166" t="s">
        <v>1226</v>
      </c>
      <c r="BH736" s="919">
        <v>0</v>
      </c>
      <c r="BI736" s="326">
        <v>0</v>
      </c>
      <c r="BJ736" s="236">
        <f t="shared" si="381"/>
        <v>0</v>
      </c>
      <c r="BK736" s="239" t="s">
        <v>1226</v>
      </c>
      <c r="BL736" s="238">
        <f t="shared" si="382"/>
        <v>0</v>
      </c>
      <c r="BM736" s="239" t="s">
        <v>1226</v>
      </c>
      <c r="BN736" s="236">
        <f t="shared" si="383"/>
        <v>0</v>
      </c>
      <c r="BO736" s="239" t="s">
        <v>1226</v>
      </c>
      <c r="BP736" s="249"/>
      <c r="BQ736" s="239"/>
      <c r="BR736" s="249"/>
      <c r="BS736" s="249"/>
      <c r="BT736" s="344"/>
      <c r="BU736" s="314"/>
      <c r="BV736" s="315"/>
      <c r="BW736" s="314"/>
      <c r="BX736" s="314"/>
      <c r="BY736" s="314"/>
      <c r="BZ736" s="315"/>
      <c r="CA736" s="314"/>
      <c r="CB736" s="315"/>
      <c r="CC736" s="314"/>
      <c r="CD736" s="315"/>
      <c r="CE736" s="314"/>
      <c r="CF736" s="315"/>
      <c r="CG736" s="314"/>
      <c r="CH736" s="315"/>
      <c r="CI736" s="233" t="s">
        <v>501</v>
      </c>
      <c r="CJ736" s="256"/>
    </row>
    <row r="737" spans="1:88" ht="16.5">
      <c r="A737" t="s">
        <v>2646</v>
      </c>
      <c r="B737" s="213">
        <v>0</v>
      </c>
      <c r="D737" s="213" t="s">
        <v>875</v>
      </c>
      <c r="E737" s="213" t="s">
        <v>821</v>
      </c>
      <c r="G737" s="213" t="s">
        <v>880</v>
      </c>
      <c r="H737" s="390" t="s">
        <v>1066</v>
      </c>
      <c r="I737" s="222">
        <v>0</v>
      </c>
      <c r="J737" s="224">
        <v>0</v>
      </c>
      <c r="K737" s="437">
        <v>0</v>
      </c>
      <c r="L737" s="438">
        <v>0</v>
      </c>
      <c r="M737" s="223">
        <v>0</v>
      </c>
      <c r="N737" s="223">
        <v>0</v>
      </c>
      <c r="O737" s="683">
        <f>+M737</f>
        <v>0</v>
      </c>
      <c r="P737" s="468" t="s">
        <v>1226</v>
      </c>
      <c r="Q737" s="164">
        <f>+O737</f>
        <v>0</v>
      </c>
      <c r="R737" s="164" t="s">
        <v>1226</v>
      </c>
      <c r="S737" s="3">
        <v>0</v>
      </c>
      <c r="T737" s="4">
        <v>0</v>
      </c>
      <c r="U737" s="236">
        <v>0</v>
      </c>
      <c r="V737" s="239" t="s">
        <v>1226</v>
      </c>
      <c r="W737" s="222">
        <v>0</v>
      </c>
      <c r="X737" s="224">
        <v>0</v>
      </c>
      <c r="Y737" s="278">
        <v>0</v>
      </c>
      <c r="Z737" s="279">
        <v>0</v>
      </c>
      <c r="AA737" s="252">
        <v>0</v>
      </c>
      <c r="AB737" s="423" t="s">
        <v>1226</v>
      </c>
      <c r="AC737" s="307">
        <v>0</v>
      </c>
      <c r="AD737" s="259">
        <v>0</v>
      </c>
      <c r="AE737" s="258">
        <v>0</v>
      </c>
      <c r="AF737" s="259">
        <v>0</v>
      </c>
      <c r="AG737" s="688">
        <f>+AE737</f>
        <v>0</v>
      </c>
      <c r="AH737" s="166" t="s">
        <v>1226</v>
      </c>
      <c r="AI737" s="222">
        <v>0</v>
      </c>
      <c r="AJ737" s="224">
        <v>0</v>
      </c>
      <c r="AK737" s="342"/>
      <c r="AL737" s="278">
        <v>0</v>
      </c>
      <c r="AM737" s="279">
        <v>0</v>
      </c>
      <c r="AN737" s="278">
        <v>1</v>
      </c>
      <c r="AO737" s="279">
        <v>0</v>
      </c>
      <c r="AP737" s="751">
        <f>+AN737</f>
        <v>1</v>
      </c>
      <c r="AQ737" s="433" t="s">
        <v>1226</v>
      </c>
      <c r="AR737" s="955">
        <v>0</v>
      </c>
      <c r="AS737" s="315">
        <v>0</v>
      </c>
      <c r="AT737" s="359">
        <v>0</v>
      </c>
      <c r="AU737" s="254" t="s">
        <v>1226</v>
      </c>
      <c r="AV737" s="325">
        <v>0</v>
      </c>
      <c r="AW737" s="326">
        <v>0</v>
      </c>
      <c r="AX737" s="392">
        <f t="shared" si="377"/>
        <v>0</v>
      </c>
      <c r="AY737" s="166" t="s">
        <v>1226</v>
      </c>
      <c r="AZ737" s="392">
        <f t="shared" si="378"/>
        <v>0</v>
      </c>
      <c r="BA737" s="166" t="s">
        <v>1226</v>
      </c>
      <c r="BB737" s="392">
        <f t="shared" si="379"/>
        <v>0</v>
      </c>
      <c r="BC737" s="166" t="s">
        <v>1226</v>
      </c>
      <c r="BD737" s="392">
        <f t="shared" si="380"/>
        <v>0</v>
      </c>
      <c r="BE737" s="166" t="s">
        <v>1226</v>
      </c>
      <c r="BF737" s="392">
        <f>+BH737</f>
        <v>0</v>
      </c>
      <c r="BG737" s="166" t="s">
        <v>1226</v>
      </c>
      <c r="BH737" s="919">
        <v>0</v>
      </c>
      <c r="BI737" s="326">
        <v>0</v>
      </c>
      <c r="BJ737" s="236">
        <f t="shared" si="381"/>
        <v>0</v>
      </c>
      <c r="BK737" s="239" t="s">
        <v>1226</v>
      </c>
      <c r="BL737" s="238">
        <f t="shared" si="382"/>
        <v>0</v>
      </c>
      <c r="BM737" s="239" t="s">
        <v>1226</v>
      </c>
      <c r="BN737" s="238">
        <f t="shared" si="383"/>
        <v>0</v>
      </c>
      <c r="BO737" s="239" t="s">
        <v>1226</v>
      </c>
      <c r="BP737" s="249"/>
      <c r="BQ737" s="239"/>
      <c r="BR737" s="249"/>
      <c r="BS737" s="239"/>
      <c r="BT737" s="344"/>
      <c r="BU737" s="314"/>
      <c r="BV737" s="315"/>
      <c r="BW737" s="314"/>
      <c r="BX737" s="314"/>
      <c r="BY737" s="314"/>
      <c r="BZ737" s="315"/>
      <c r="CA737" s="314"/>
      <c r="CB737" s="315"/>
      <c r="CC737" s="314"/>
      <c r="CD737" s="315"/>
      <c r="CE737" s="314"/>
      <c r="CF737" s="315"/>
      <c r="CG737" s="314"/>
      <c r="CH737" s="315"/>
      <c r="CI737" s="233" t="s">
        <v>501</v>
      </c>
      <c r="CJ737" s="256"/>
    </row>
    <row r="738" spans="1:88" ht="16.5">
      <c r="A738" t="s">
        <v>2646</v>
      </c>
      <c r="B738" s="213">
        <v>0</v>
      </c>
      <c r="D738" s="213" t="s">
        <v>875</v>
      </c>
      <c r="E738" s="213" t="s">
        <v>821</v>
      </c>
      <c r="G738" s="213" t="s">
        <v>880</v>
      </c>
      <c r="H738" s="390" t="s">
        <v>1067</v>
      </c>
      <c r="I738" s="223">
        <v>0</v>
      </c>
      <c r="J738" s="223">
        <v>0</v>
      </c>
      <c r="K738" s="437">
        <v>0</v>
      </c>
      <c r="L738" s="438">
        <v>0</v>
      </c>
      <c r="M738" s="223">
        <v>0</v>
      </c>
      <c r="N738" s="223">
        <v>0</v>
      </c>
      <c r="O738" s="683">
        <f>+M738</f>
        <v>0</v>
      </c>
      <c r="P738" s="468" t="s">
        <v>1226</v>
      </c>
      <c r="Q738" s="164">
        <f>+O738</f>
        <v>0</v>
      </c>
      <c r="R738" s="164" t="s">
        <v>1226</v>
      </c>
      <c r="S738" s="3">
        <v>0</v>
      </c>
      <c r="T738" s="4">
        <v>0</v>
      </c>
      <c r="U738" s="236">
        <v>0</v>
      </c>
      <c r="V738" s="239" t="s">
        <v>1226</v>
      </c>
      <c r="W738" s="222">
        <v>0</v>
      </c>
      <c r="X738" s="224">
        <v>0</v>
      </c>
      <c r="Y738" s="278">
        <v>0</v>
      </c>
      <c r="Z738" s="279">
        <v>0</v>
      </c>
      <c r="AA738" s="252">
        <v>0</v>
      </c>
      <c r="AB738" s="423" t="s">
        <v>1226</v>
      </c>
      <c r="AC738" s="307">
        <v>0</v>
      </c>
      <c r="AD738" s="259">
        <v>0</v>
      </c>
      <c r="AE738" s="258">
        <v>0</v>
      </c>
      <c r="AF738" s="259">
        <v>0</v>
      </c>
      <c r="AG738" s="688">
        <f>+AE738</f>
        <v>0</v>
      </c>
      <c r="AH738" s="166" t="s">
        <v>1226</v>
      </c>
      <c r="AI738" s="222">
        <v>0</v>
      </c>
      <c r="AJ738" s="224">
        <v>0</v>
      </c>
      <c r="AK738" s="342"/>
      <c r="AL738" s="278">
        <v>0</v>
      </c>
      <c r="AM738" s="279">
        <v>0</v>
      </c>
      <c r="AN738" s="278">
        <v>1</v>
      </c>
      <c r="AO738" s="279">
        <v>0</v>
      </c>
      <c r="AP738" s="751">
        <f>+AN738</f>
        <v>1</v>
      </c>
      <c r="AQ738" s="433" t="s">
        <v>1226</v>
      </c>
      <c r="AR738" s="955">
        <v>1</v>
      </c>
      <c r="AS738" s="315">
        <v>0</v>
      </c>
      <c r="AT738" s="359">
        <v>0</v>
      </c>
      <c r="AU738" s="254" t="s">
        <v>1226</v>
      </c>
      <c r="AV738" s="325">
        <v>0</v>
      </c>
      <c r="AW738" s="326">
        <v>0</v>
      </c>
      <c r="AX738" s="392">
        <f t="shared" si="377"/>
        <v>0</v>
      </c>
      <c r="AY738" s="166" t="s">
        <v>1226</v>
      </c>
      <c r="AZ738" s="392">
        <f t="shared" si="378"/>
        <v>0</v>
      </c>
      <c r="BA738" s="166" t="s">
        <v>1226</v>
      </c>
      <c r="BB738" s="392">
        <f t="shared" si="379"/>
        <v>0</v>
      </c>
      <c r="BC738" s="166" t="s">
        <v>1226</v>
      </c>
      <c r="BD738" s="392">
        <f t="shared" si="380"/>
        <v>0</v>
      </c>
      <c r="BE738" s="166" t="s">
        <v>1226</v>
      </c>
      <c r="BF738" s="392">
        <f>+BH738</f>
        <v>0</v>
      </c>
      <c r="BG738" s="166" t="s">
        <v>1226</v>
      </c>
      <c r="BH738" s="919">
        <v>0</v>
      </c>
      <c r="BI738" s="326">
        <v>0</v>
      </c>
      <c r="BJ738" s="236">
        <f t="shared" si="381"/>
        <v>0</v>
      </c>
      <c r="BK738" s="239" t="s">
        <v>1226</v>
      </c>
      <c r="BL738" s="236">
        <f t="shared" si="382"/>
        <v>0</v>
      </c>
      <c r="BM738" s="239" t="s">
        <v>1226</v>
      </c>
      <c r="BN738" s="238">
        <f t="shared" si="383"/>
        <v>0</v>
      </c>
      <c r="BO738" s="239" t="s">
        <v>1226</v>
      </c>
      <c r="BP738" s="249"/>
      <c r="BQ738" s="239"/>
      <c r="BR738" s="249"/>
      <c r="BS738" s="239"/>
      <c r="BT738" s="344"/>
      <c r="BU738" s="314"/>
      <c r="BV738" s="315"/>
      <c r="BW738" s="314"/>
      <c r="BX738" s="314"/>
      <c r="BY738" s="314"/>
      <c r="BZ738" s="315"/>
      <c r="CA738" s="314"/>
      <c r="CB738" s="315"/>
      <c r="CC738" s="314"/>
      <c r="CD738" s="315"/>
      <c r="CE738" s="314"/>
      <c r="CF738" s="315"/>
      <c r="CG738" s="314"/>
      <c r="CH738" s="315"/>
      <c r="CI738" s="233"/>
      <c r="CJ738" s="256"/>
    </row>
    <row r="739" spans="1:88" ht="16.5">
      <c r="A739" t="s">
        <v>2646</v>
      </c>
      <c r="B739" s="61" t="s">
        <v>1592</v>
      </c>
      <c r="D739" s="213" t="s">
        <v>876</v>
      </c>
      <c r="E739" s="213" t="s">
        <v>821</v>
      </c>
      <c r="G739" s="213" t="s">
        <v>880</v>
      </c>
      <c r="H739" s="390" t="s">
        <v>2182</v>
      </c>
      <c r="I739" s="222">
        <v>2</v>
      </c>
      <c r="J739" s="224">
        <v>1</v>
      </c>
      <c r="K739" s="437">
        <v>1</v>
      </c>
      <c r="L739" s="438">
        <v>1</v>
      </c>
      <c r="M739" s="223">
        <v>0</v>
      </c>
      <c r="N739" s="223">
        <v>0</v>
      </c>
      <c r="O739" s="678" t="s">
        <v>1226</v>
      </c>
      <c r="P739" s="490">
        <f>+R739</f>
        <v>2</v>
      </c>
      <c r="Q739" s="181" t="s">
        <v>1226</v>
      </c>
      <c r="R739" s="426">
        <f>+T739</f>
        <v>2</v>
      </c>
      <c r="S739" s="278">
        <v>0</v>
      </c>
      <c r="T739" s="279">
        <v>2</v>
      </c>
      <c r="U739" s="185" t="s">
        <v>1226</v>
      </c>
      <c r="V739" s="425">
        <f>+X739</f>
        <v>3</v>
      </c>
      <c r="W739" s="278">
        <v>0</v>
      </c>
      <c r="X739" s="279">
        <v>3</v>
      </c>
      <c r="Y739" s="278">
        <v>1</v>
      </c>
      <c r="Z739" s="279">
        <v>2</v>
      </c>
      <c r="AA739" s="101">
        <f>+Y739</f>
        <v>1</v>
      </c>
      <c r="AB739" s="425">
        <f>+Z739</f>
        <v>2</v>
      </c>
      <c r="AC739" s="278">
        <v>0</v>
      </c>
      <c r="AD739" s="311">
        <v>1</v>
      </c>
      <c r="AE739" s="280">
        <v>0</v>
      </c>
      <c r="AF739" s="311">
        <v>1</v>
      </c>
      <c r="AG739" s="185" t="s">
        <v>1226</v>
      </c>
      <c r="AH739" s="425">
        <f>+AJ739</f>
        <v>1</v>
      </c>
      <c r="AI739" s="222">
        <v>0</v>
      </c>
      <c r="AJ739" s="259">
        <v>1</v>
      </c>
      <c r="AK739" s="342"/>
      <c r="AL739" s="185" t="s">
        <v>1226</v>
      </c>
      <c r="AM739" s="434">
        <f>+AJ739</f>
        <v>1</v>
      </c>
      <c r="AN739" s="278">
        <v>0</v>
      </c>
      <c r="AO739" s="279">
        <v>2</v>
      </c>
      <c r="AP739" s="829" t="s">
        <v>1226</v>
      </c>
      <c r="AQ739" s="434">
        <f>+AO739</f>
        <v>2</v>
      </c>
      <c r="AR739" s="955">
        <v>0</v>
      </c>
      <c r="AS739" s="315">
        <v>0</v>
      </c>
      <c r="AT739" s="359">
        <v>0</v>
      </c>
      <c r="AU739" s="254" t="s">
        <v>1226</v>
      </c>
      <c r="AV739" s="325">
        <v>0</v>
      </c>
      <c r="AW739" s="326">
        <v>0</v>
      </c>
      <c r="AX739" s="392">
        <f t="shared" si="377"/>
        <v>0</v>
      </c>
      <c r="AY739" s="166" t="s">
        <v>1226</v>
      </c>
      <c r="AZ739" s="392">
        <f t="shared" si="378"/>
        <v>0</v>
      </c>
      <c r="BA739" s="166" t="s">
        <v>1226</v>
      </c>
      <c r="BB739" s="392">
        <f t="shared" si="379"/>
        <v>0</v>
      </c>
      <c r="BC739" s="166" t="s">
        <v>1226</v>
      </c>
      <c r="BD739" s="392">
        <f t="shared" si="380"/>
        <v>0</v>
      </c>
      <c r="BE739" s="166" t="s">
        <v>1226</v>
      </c>
      <c r="BF739" s="392">
        <v>0</v>
      </c>
      <c r="BG739" s="166" t="s">
        <v>1226</v>
      </c>
      <c r="BH739" s="919">
        <v>1</v>
      </c>
      <c r="BI739" s="326">
        <v>0</v>
      </c>
      <c r="BJ739" s="236">
        <f t="shared" si="381"/>
        <v>0</v>
      </c>
      <c r="BK739" s="239" t="s">
        <v>1226</v>
      </c>
      <c r="BL739" s="236">
        <f t="shared" si="382"/>
        <v>0</v>
      </c>
      <c r="BM739" s="239" t="s">
        <v>1226</v>
      </c>
      <c r="BN739" s="238">
        <f t="shared" si="383"/>
        <v>0</v>
      </c>
      <c r="BO739" s="239" t="s">
        <v>1226</v>
      </c>
      <c r="BP739" s="249"/>
      <c r="BQ739" s="239"/>
      <c r="BR739" s="249"/>
      <c r="BS739" s="239"/>
      <c r="BT739" s="344"/>
      <c r="BU739" s="314"/>
      <c r="BV739" s="315"/>
      <c r="BW739" s="314"/>
      <c r="BX739" s="314"/>
      <c r="BY739" s="314"/>
      <c r="BZ739" s="315"/>
      <c r="CA739" s="314"/>
      <c r="CB739" s="315"/>
      <c r="CC739" s="314"/>
      <c r="CD739" s="315"/>
      <c r="CE739" s="314"/>
      <c r="CF739" s="315"/>
      <c r="CG739" s="314"/>
      <c r="CH739" s="315"/>
      <c r="CI739" s="247" t="s">
        <v>150</v>
      </c>
      <c r="CJ739" s="256" t="s">
        <v>597</v>
      </c>
    </row>
    <row r="740" spans="1:88" ht="16.5">
      <c r="A740" t="s">
        <v>2646</v>
      </c>
      <c r="B740" s="213">
        <v>0</v>
      </c>
      <c r="D740" s="213" t="s">
        <v>876</v>
      </c>
      <c r="E740" s="213" t="s">
        <v>821</v>
      </c>
      <c r="G740" s="213" t="s">
        <v>880</v>
      </c>
      <c r="H740" s="390" t="s">
        <v>1062</v>
      </c>
      <c r="I740" s="222">
        <v>0</v>
      </c>
      <c r="J740" s="224">
        <v>0</v>
      </c>
      <c r="K740" s="437">
        <v>0</v>
      </c>
      <c r="L740" s="438">
        <v>0</v>
      </c>
      <c r="M740" s="223">
        <v>0</v>
      </c>
      <c r="N740" s="223">
        <v>0</v>
      </c>
      <c r="O740" s="678">
        <f>+M740</f>
        <v>0</v>
      </c>
      <c r="P740" s="490" t="s">
        <v>1226</v>
      </c>
      <c r="Q740" s="185">
        <f>+O740</f>
        <v>0</v>
      </c>
      <c r="R740" s="185" t="s">
        <v>1226</v>
      </c>
      <c r="S740" s="278">
        <v>0</v>
      </c>
      <c r="T740" s="279">
        <v>0</v>
      </c>
      <c r="U740" s="381">
        <f>+W740</f>
        <v>2</v>
      </c>
      <c r="V740" s="423" t="s">
        <v>1226</v>
      </c>
      <c r="W740" s="278">
        <v>2</v>
      </c>
      <c r="X740" s="279">
        <v>0</v>
      </c>
      <c r="Y740" s="274">
        <v>1</v>
      </c>
      <c r="Z740" s="279">
        <v>0</v>
      </c>
      <c r="AA740" s="252">
        <f>+Y740</f>
        <v>1</v>
      </c>
      <c r="AB740" s="423" t="s">
        <v>1226</v>
      </c>
      <c r="AC740" s="274">
        <v>0</v>
      </c>
      <c r="AD740" s="311">
        <v>0</v>
      </c>
      <c r="AE740" s="280">
        <v>2</v>
      </c>
      <c r="AF740" s="311">
        <v>0</v>
      </c>
      <c r="AG740" s="185">
        <f>+AE740</f>
        <v>2</v>
      </c>
      <c r="AH740" s="426" t="s">
        <v>1226</v>
      </c>
      <c r="AI740" s="222">
        <v>1</v>
      </c>
      <c r="AJ740" s="224">
        <v>0</v>
      </c>
      <c r="AK740" s="342"/>
      <c r="AL740" s="751">
        <v>0</v>
      </c>
      <c r="AM740" s="433" t="s">
        <v>1226</v>
      </c>
      <c r="AN740" s="278">
        <v>0</v>
      </c>
      <c r="AO740" s="279">
        <v>0</v>
      </c>
      <c r="AP740" s="751">
        <v>0</v>
      </c>
      <c r="AQ740" s="433" t="s">
        <v>1226</v>
      </c>
      <c r="AR740" s="314">
        <v>0</v>
      </c>
      <c r="AS740" s="315">
        <v>0</v>
      </c>
      <c r="AT740" s="359">
        <v>0</v>
      </c>
      <c r="AU740" s="254" t="s">
        <v>1226</v>
      </c>
      <c r="AV740" s="325">
        <v>1</v>
      </c>
      <c r="AW740" s="326">
        <v>0</v>
      </c>
      <c r="AX740" s="392">
        <f t="shared" si="377"/>
        <v>1</v>
      </c>
      <c r="AY740" s="166" t="s">
        <v>1226</v>
      </c>
      <c r="AZ740" s="392">
        <f t="shared" si="378"/>
        <v>1</v>
      </c>
      <c r="BA740" s="166" t="s">
        <v>1226</v>
      </c>
      <c r="BB740" s="392">
        <f t="shared" si="379"/>
        <v>1</v>
      </c>
      <c r="BC740" s="166" t="s">
        <v>1226</v>
      </c>
      <c r="BD740" s="392">
        <f t="shared" si="380"/>
        <v>1</v>
      </c>
      <c r="BE740" s="166" t="s">
        <v>1226</v>
      </c>
      <c r="BF740" s="392">
        <f t="shared" ref="BF740:BF746" si="384">+BH740</f>
        <v>1</v>
      </c>
      <c r="BG740" s="166" t="s">
        <v>1226</v>
      </c>
      <c r="BH740" s="919">
        <v>1</v>
      </c>
      <c r="BI740" s="326">
        <v>0</v>
      </c>
      <c r="BJ740" s="236">
        <f t="shared" si="381"/>
        <v>0</v>
      </c>
      <c r="BK740" s="239" t="s">
        <v>1226</v>
      </c>
      <c r="BL740" s="238">
        <f t="shared" si="382"/>
        <v>0</v>
      </c>
      <c r="BM740" s="239" t="s">
        <v>1226</v>
      </c>
      <c r="BN740" s="236">
        <f t="shared" si="383"/>
        <v>0</v>
      </c>
      <c r="BO740" s="239" t="s">
        <v>1226</v>
      </c>
      <c r="BP740" s="249"/>
      <c r="BQ740" s="239"/>
      <c r="BR740" s="249"/>
      <c r="BS740" s="249"/>
      <c r="BT740" s="344"/>
      <c r="BU740" s="314"/>
      <c r="BV740" s="315"/>
      <c r="BW740" s="314"/>
      <c r="BX740" s="314"/>
      <c r="BY740" s="314"/>
      <c r="BZ740" s="315"/>
      <c r="CA740" s="314"/>
      <c r="CB740" s="315"/>
      <c r="CC740" s="314"/>
      <c r="CD740" s="315"/>
      <c r="CE740" s="314"/>
      <c r="CF740" s="315"/>
      <c r="CG740" s="314"/>
      <c r="CH740" s="315"/>
      <c r="CI740" s="323"/>
      <c r="CJ740" s="256"/>
    </row>
    <row r="741" spans="1:88" ht="16.5">
      <c r="A741" t="s">
        <v>2646</v>
      </c>
      <c r="B741" s="61" t="s">
        <v>1592</v>
      </c>
      <c r="D741" s="213" t="s">
        <v>876</v>
      </c>
      <c r="E741" s="213" t="s">
        <v>821</v>
      </c>
      <c r="G741" s="213" t="s">
        <v>880</v>
      </c>
      <c r="H741" s="390" t="s">
        <v>2585</v>
      </c>
      <c r="I741" s="223">
        <v>0</v>
      </c>
      <c r="J741" s="223">
        <v>0</v>
      </c>
      <c r="K741" s="437">
        <v>0</v>
      </c>
      <c r="L741" s="438">
        <v>1</v>
      </c>
      <c r="M741" s="223">
        <v>0</v>
      </c>
      <c r="N741" s="223">
        <v>0</v>
      </c>
      <c r="O741" s="678" t="s">
        <v>1226</v>
      </c>
      <c r="P741" s="490">
        <f>+R741</f>
        <v>1</v>
      </c>
      <c r="Q741" s="185" t="s">
        <v>1226</v>
      </c>
      <c r="R741" s="185">
        <f>+T741</f>
        <v>1</v>
      </c>
      <c r="S741" s="278">
        <v>0</v>
      </c>
      <c r="T741" s="279">
        <v>1</v>
      </c>
      <c r="U741" s="181" t="s">
        <v>1226</v>
      </c>
      <c r="V741" s="425">
        <f>+T741</f>
        <v>1</v>
      </c>
      <c r="W741" s="274">
        <v>0</v>
      </c>
      <c r="X741" s="279">
        <v>1</v>
      </c>
      <c r="Y741" s="274">
        <v>0</v>
      </c>
      <c r="Z741" s="279">
        <v>1</v>
      </c>
      <c r="AA741" s="185" t="s">
        <v>1226</v>
      </c>
      <c r="AB741" s="425">
        <f>+AD741</f>
        <v>1</v>
      </c>
      <c r="AC741" s="274">
        <v>0</v>
      </c>
      <c r="AD741" s="311">
        <v>1</v>
      </c>
      <c r="AE741" s="280">
        <v>0</v>
      </c>
      <c r="AF741" s="311">
        <v>1</v>
      </c>
      <c r="AG741" s="185" t="s">
        <v>1226</v>
      </c>
      <c r="AH741" s="425">
        <f>+AF741</f>
        <v>1</v>
      </c>
      <c r="AI741" s="222">
        <v>0</v>
      </c>
      <c r="AJ741" s="224">
        <v>2</v>
      </c>
      <c r="AK741" s="342"/>
      <c r="AL741" s="422">
        <f>+AI741</f>
        <v>0</v>
      </c>
      <c r="AM741" s="434">
        <f>+AO741</f>
        <v>1</v>
      </c>
      <c r="AN741" s="278">
        <v>0</v>
      </c>
      <c r="AO741" s="279">
        <v>1</v>
      </c>
      <c r="AP741" s="829" t="s">
        <v>1226</v>
      </c>
      <c r="AQ741" s="434">
        <f>+AO741</f>
        <v>1</v>
      </c>
      <c r="AR741" s="955">
        <v>0</v>
      </c>
      <c r="AS741" s="315">
        <v>1</v>
      </c>
      <c r="AT741" s="359">
        <v>0</v>
      </c>
      <c r="AU741" s="254" t="s">
        <v>1226</v>
      </c>
      <c r="AV741" s="325">
        <v>0</v>
      </c>
      <c r="AW741" s="326">
        <v>0</v>
      </c>
      <c r="AX741" s="392">
        <f t="shared" si="377"/>
        <v>0</v>
      </c>
      <c r="AY741" s="166" t="s">
        <v>1226</v>
      </c>
      <c r="AZ741" s="392">
        <f t="shared" si="378"/>
        <v>0</v>
      </c>
      <c r="BA741" s="166" t="s">
        <v>1226</v>
      </c>
      <c r="BB741" s="392">
        <f t="shared" si="379"/>
        <v>0</v>
      </c>
      <c r="BC741" s="166" t="s">
        <v>1226</v>
      </c>
      <c r="BD741" s="392">
        <f t="shared" si="380"/>
        <v>0</v>
      </c>
      <c r="BE741" s="166" t="s">
        <v>1226</v>
      </c>
      <c r="BF741" s="392">
        <f t="shared" si="384"/>
        <v>0</v>
      </c>
      <c r="BG741" s="166" t="s">
        <v>1226</v>
      </c>
      <c r="BH741" s="919">
        <v>0</v>
      </c>
      <c r="BI741" s="326">
        <v>0</v>
      </c>
      <c r="BJ741" s="236">
        <f t="shared" si="381"/>
        <v>0</v>
      </c>
      <c r="BK741" s="239" t="s">
        <v>1226</v>
      </c>
      <c r="BL741" s="236">
        <f t="shared" si="382"/>
        <v>0</v>
      </c>
      <c r="BM741" s="239" t="s">
        <v>1226</v>
      </c>
      <c r="BN741" s="238">
        <f t="shared" si="383"/>
        <v>0</v>
      </c>
      <c r="BO741" s="239" t="s">
        <v>1226</v>
      </c>
      <c r="BP741" s="249"/>
      <c r="BQ741" s="239"/>
      <c r="BR741" s="249"/>
      <c r="BS741" s="239"/>
      <c r="BT741" s="344"/>
      <c r="BU741" s="314"/>
      <c r="BV741" s="315"/>
      <c r="BW741" s="314"/>
      <c r="BX741" s="314"/>
      <c r="BY741" s="314"/>
      <c r="BZ741" s="315"/>
      <c r="CA741" s="314"/>
      <c r="CB741" s="315"/>
      <c r="CC741" s="314"/>
      <c r="CD741" s="315"/>
      <c r="CE741" s="314"/>
      <c r="CF741" s="315"/>
      <c r="CG741" s="314"/>
      <c r="CH741" s="315"/>
      <c r="CI741" s="247" t="s">
        <v>150</v>
      </c>
      <c r="CJ741" s="256" t="s">
        <v>597</v>
      </c>
    </row>
    <row r="742" spans="1:88" ht="16.5">
      <c r="A742" t="s">
        <v>2646</v>
      </c>
      <c r="B742" s="61" t="s">
        <v>1592</v>
      </c>
      <c r="D742" s="213" t="s">
        <v>876</v>
      </c>
      <c r="E742" s="213" t="s">
        <v>821</v>
      </c>
      <c r="G742" s="213" t="s">
        <v>880</v>
      </c>
      <c r="H742" s="390" t="s">
        <v>2181</v>
      </c>
      <c r="I742" s="223">
        <v>0</v>
      </c>
      <c r="J742" s="223">
        <v>1</v>
      </c>
      <c r="K742" s="437">
        <v>1</v>
      </c>
      <c r="L742" s="438">
        <v>2</v>
      </c>
      <c r="M742" s="223">
        <v>0</v>
      </c>
      <c r="N742" s="223">
        <v>0</v>
      </c>
      <c r="O742" s="678">
        <f t="shared" ref="O742:O752" si="385">+M742</f>
        <v>0</v>
      </c>
      <c r="P742" s="490" t="s">
        <v>1226</v>
      </c>
      <c r="Q742" s="185">
        <f t="shared" ref="Q742:Q752" si="386">+O742</f>
        <v>0</v>
      </c>
      <c r="R742" s="426" t="s">
        <v>1226</v>
      </c>
      <c r="S742" s="278">
        <v>0</v>
      </c>
      <c r="T742" s="279">
        <v>0</v>
      </c>
      <c r="U742" s="252">
        <f t="shared" ref="U742:U752" si="387">+S742</f>
        <v>0</v>
      </c>
      <c r="V742" s="423" t="s">
        <v>1226</v>
      </c>
      <c r="W742" s="278">
        <v>0</v>
      </c>
      <c r="X742" s="279">
        <v>0</v>
      </c>
      <c r="Y742" s="274">
        <v>0</v>
      </c>
      <c r="Z742" s="279">
        <v>0</v>
      </c>
      <c r="AA742" s="381">
        <f>+AC742</f>
        <v>0</v>
      </c>
      <c r="AB742" s="423" t="s">
        <v>1226</v>
      </c>
      <c r="AC742" s="274">
        <v>0</v>
      </c>
      <c r="AD742" s="311">
        <v>0</v>
      </c>
      <c r="AE742" s="280">
        <v>0</v>
      </c>
      <c r="AF742" s="311">
        <v>0</v>
      </c>
      <c r="AG742" s="185">
        <f>+AI742</f>
        <v>0</v>
      </c>
      <c r="AH742" s="426" t="s">
        <v>1226</v>
      </c>
      <c r="AI742" s="222">
        <v>0</v>
      </c>
      <c r="AJ742" s="224">
        <v>0</v>
      </c>
      <c r="AK742" s="342"/>
      <c r="AL742" s="278">
        <v>0</v>
      </c>
      <c r="AM742" s="279">
        <v>0</v>
      </c>
      <c r="AN742" s="278">
        <v>0</v>
      </c>
      <c r="AO742" s="279">
        <v>0</v>
      </c>
      <c r="AP742" s="751">
        <v>0</v>
      </c>
      <c r="AQ742" s="433" t="s">
        <v>1226</v>
      </c>
      <c r="AR742" s="955">
        <v>0</v>
      </c>
      <c r="AS742" s="315">
        <v>0</v>
      </c>
      <c r="AT742" s="359">
        <v>0</v>
      </c>
      <c r="AU742" s="254" t="s">
        <v>1226</v>
      </c>
      <c r="AV742" s="325">
        <v>0</v>
      </c>
      <c r="AW742" s="326">
        <v>0</v>
      </c>
      <c r="AX742" s="392">
        <f t="shared" si="377"/>
        <v>0</v>
      </c>
      <c r="AY742" s="166" t="s">
        <v>1226</v>
      </c>
      <c r="AZ742" s="392">
        <f t="shared" si="378"/>
        <v>0</v>
      </c>
      <c r="BA742" s="166" t="s">
        <v>1226</v>
      </c>
      <c r="BB742" s="392">
        <f t="shared" si="379"/>
        <v>0</v>
      </c>
      <c r="BC742" s="166" t="s">
        <v>1226</v>
      </c>
      <c r="BD742" s="392">
        <f t="shared" si="380"/>
        <v>0</v>
      </c>
      <c r="BE742" s="166" t="s">
        <v>1226</v>
      </c>
      <c r="BF742" s="392">
        <f t="shared" si="384"/>
        <v>0</v>
      </c>
      <c r="BG742" s="166" t="s">
        <v>1226</v>
      </c>
      <c r="BH742" s="919">
        <v>0</v>
      </c>
      <c r="BI742" s="326">
        <v>0</v>
      </c>
      <c r="BJ742" s="236">
        <f t="shared" si="381"/>
        <v>0</v>
      </c>
      <c r="BK742" s="239" t="s">
        <v>1226</v>
      </c>
      <c r="BL742" s="238">
        <f t="shared" si="382"/>
        <v>0</v>
      </c>
      <c r="BM742" s="239" t="s">
        <v>1226</v>
      </c>
      <c r="BN742" s="236">
        <f t="shared" si="383"/>
        <v>0</v>
      </c>
      <c r="BO742" s="239" t="s">
        <v>1226</v>
      </c>
      <c r="BP742" s="249"/>
      <c r="BQ742" s="239"/>
      <c r="BR742" s="249"/>
      <c r="BS742" s="249"/>
      <c r="BT742" s="344"/>
      <c r="BU742" s="314"/>
      <c r="BV742" s="315"/>
      <c r="BW742" s="314"/>
      <c r="BX742" s="314"/>
      <c r="BY742" s="314"/>
      <c r="BZ742" s="315"/>
      <c r="CA742" s="314"/>
      <c r="CB742" s="315"/>
      <c r="CC742" s="314"/>
      <c r="CD742" s="315"/>
      <c r="CE742" s="314"/>
      <c r="CF742" s="315"/>
      <c r="CG742" s="314"/>
      <c r="CH742" s="315"/>
      <c r="CI742" s="247" t="s">
        <v>150</v>
      </c>
      <c r="CJ742" s="256" t="s">
        <v>597</v>
      </c>
    </row>
    <row r="743" spans="1:88" ht="16.5">
      <c r="A743" t="s">
        <v>2646</v>
      </c>
      <c r="B743" s="213">
        <v>0</v>
      </c>
      <c r="D743" s="213" t="s">
        <v>876</v>
      </c>
      <c r="E743" s="213" t="s">
        <v>821</v>
      </c>
      <c r="G743" s="213" t="s">
        <v>880</v>
      </c>
      <c r="H743" s="390" t="s">
        <v>2183</v>
      </c>
      <c r="I743" s="222">
        <v>0</v>
      </c>
      <c r="J743" s="224">
        <v>0</v>
      </c>
      <c r="K743" s="437">
        <v>2</v>
      </c>
      <c r="L743" s="438">
        <v>0</v>
      </c>
      <c r="M743" s="223">
        <v>0</v>
      </c>
      <c r="N743" s="223">
        <v>0</v>
      </c>
      <c r="O743" s="678">
        <f t="shared" si="385"/>
        <v>0</v>
      </c>
      <c r="P743" s="490" t="s">
        <v>1226</v>
      </c>
      <c r="Q743" s="185">
        <f t="shared" si="386"/>
        <v>0</v>
      </c>
      <c r="R743" s="426" t="s">
        <v>1226</v>
      </c>
      <c r="S743" s="278">
        <v>0</v>
      </c>
      <c r="T743" s="279">
        <v>0</v>
      </c>
      <c r="U743" s="252">
        <f t="shared" si="387"/>
        <v>0</v>
      </c>
      <c r="V743" s="423" t="s">
        <v>1226</v>
      </c>
      <c r="W743" s="278">
        <v>0</v>
      </c>
      <c r="X743" s="279">
        <v>0</v>
      </c>
      <c r="Y743" s="278">
        <v>0</v>
      </c>
      <c r="Z743" s="279">
        <v>0</v>
      </c>
      <c r="AA743" s="252">
        <f>+AC743</f>
        <v>0</v>
      </c>
      <c r="AB743" s="423" t="s">
        <v>1226</v>
      </c>
      <c r="AC743" s="278">
        <v>0</v>
      </c>
      <c r="AD743" s="311">
        <v>0</v>
      </c>
      <c r="AE743" s="280">
        <v>0</v>
      </c>
      <c r="AF743" s="311">
        <v>0</v>
      </c>
      <c r="AG743" s="185">
        <f>+AI743</f>
        <v>0</v>
      </c>
      <c r="AH743" s="426" t="s">
        <v>1226</v>
      </c>
      <c r="AI743" s="222">
        <v>0</v>
      </c>
      <c r="AJ743" s="224">
        <v>0</v>
      </c>
      <c r="AK743" s="342"/>
      <c r="AL743" s="278">
        <v>0</v>
      </c>
      <c r="AM743" s="279">
        <v>0</v>
      </c>
      <c r="AN743" s="278">
        <v>0</v>
      </c>
      <c r="AO743" s="279">
        <v>0</v>
      </c>
      <c r="AP743" s="751">
        <v>0</v>
      </c>
      <c r="AQ743" s="433" t="s">
        <v>1226</v>
      </c>
      <c r="AR743" s="955">
        <v>0</v>
      </c>
      <c r="AS743" s="315">
        <v>0</v>
      </c>
      <c r="AT743" s="359">
        <v>0</v>
      </c>
      <c r="AU743" s="254" t="s">
        <v>1226</v>
      </c>
      <c r="AV743" s="325">
        <v>0</v>
      </c>
      <c r="AW743" s="326">
        <v>0</v>
      </c>
      <c r="AX743" s="392">
        <f t="shared" si="377"/>
        <v>0</v>
      </c>
      <c r="AY743" s="166" t="s">
        <v>1226</v>
      </c>
      <c r="AZ743" s="392">
        <f t="shared" si="378"/>
        <v>0</v>
      </c>
      <c r="BA743" s="166" t="s">
        <v>1226</v>
      </c>
      <c r="BB743" s="392">
        <f t="shared" si="379"/>
        <v>0</v>
      </c>
      <c r="BC743" s="166" t="s">
        <v>1226</v>
      </c>
      <c r="BD743" s="392">
        <f t="shared" si="380"/>
        <v>0</v>
      </c>
      <c r="BE743" s="166" t="s">
        <v>1226</v>
      </c>
      <c r="BF743" s="392">
        <f t="shared" si="384"/>
        <v>0</v>
      </c>
      <c r="BG743" s="166" t="s">
        <v>1226</v>
      </c>
      <c r="BH743" s="919">
        <v>0</v>
      </c>
      <c r="BI743" s="326">
        <v>0</v>
      </c>
      <c r="BJ743" s="236">
        <f t="shared" si="381"/>
        <v>0</v>
      </c>
      <c r="BK743" s="239" t="s">
        <v>1226</v>
      </c>
      <c r="BL743" s="238">
        <f t="shared" si="382"/>
        <v>0</v>
      </c>
      <c r="BM743" s="239" t="s">
        <v>1226</v>
      </c>
      <c r="BN743" s="238">
        <f t="shared" si="383"/>
        <v>0</v>
      </c>
      <c r="BO743" s="239" t="s">
        <v>1226</v>
      </c>
      <c r="BP743" s="249"/>
      <c r="BQ743" s="239"/>
      <c r="BR743" s="249"/>
      <c r="BS743" s="239"/>
      <c r="BT743" s="344"/>
      <c r="BU743" s="314"/>
      <c r="BV743" s="315"/>
      <c r="BW743" s="314"/>
      <c r="BX743" s="314"/>
      <c r="BY743" s="314"/>
      <c r="BZ743" s="315"/>
      <c r="CA743" s="314"/>
      <c r="CB743" s="315"/>
      <c r="CC743" s="314"/>
      <c r="CD743" s="315"/>
      <c r="CE743" s="314"/>
      <c r="CF743" s="315"/>
      <c r="CG743" s="314"/>
      <c r="CH743" s="315"/>
      <c r="CI743" s="126" t="s">
        <v>1063</v>
      </c>
      <c r="CJ743" s="256" t="s">
        <v>597</v>
      </c>
    </row>
    <row r="744" spans="1:88" ht="16.5">
      <c r="A744" t="s">
        <v>2646</v>
      </c>
      <c r="B744" s="213">
        <v>0</v>
      </c>
      <c r="D744" s="213" t="s">
        <v>876</v>
      </c>
      <c r="E744" s="213" t="s">
        <v>821</v>
      </c>
      <c r="G744" s="213" t="s">
        <v>880</v>
      </c>
      <c r="H744" s="390" t="s">
        <v>2180</v>
      </c>
      <c r="I744" s="222">
        <v>0</v>
      </c>
      <c r="J744" s="224">
        <v>0</v>
      </c>
      <c r="K744" s="437">
        <v>0</v>
      </c>
      <c r="L744" s="438">
        <v>0</v>
      </c>
      <c r="M744" s="223">
        <v>0</v>
      </c>
      <c r="N744" s="223">
        <v>0</v>
      </c>
      <c r="O744" s="678">
        <f t="shared" si="385"/>
        <v>0</v>
      </c>
      <c r="P744" s="490" t="s">
        <v>1226</v>
      </c>
      <c r="Q744" s="181">
        <f t="shared" si="386"/>
        <v>0</v>
      </c>
      <c r="R744" s="426" t="s">
        <v>1226</v>
      </c>
      <c r="S744" s="278">
        <v>0</v>
      </c>
      <c r="T744" s="279">
        <v>0</v>
      </c>
      <c r="U744" s="252">
        <f t="shared" si="387"/>
        <v>0</v>
      </c>
      <c r="V744" s="423" t="s">
        <v>1226</v>
      </c>
      <c r="W744" s="278">
        <v>0</v>
      </c>
      <c r="X744" s="279">
        <v>0</v>
      </c>
      <c r="Y744" s="278">
        <v>0</v>
      </c>
      <c r="Z744" s="279">
        <v>1</v>
      </c>
      <c r="AA744" s="185" t="s">
        <v>1226</v>
      </c>
      <c r="AB744" s="425">
        <f>+Z744</f>
        <v>1</v>
      </c>
      <c r="AC744" s="278">
        <v>0</v>
      </c>
      <c r="AD744" s="311">
        <v>0</v>
      </c>
      <c r="AE744" s="280">
        <v>0</v>
      </c>
      <c r="AF744" s="311">
        <v>0</v>
      </c>
      <c r="AG744" s="185" t="s">
        <v>1226</v>
      </c>
      <c r="AH744" s="426">
        <f>+AJ744</f>
        <v>1</v>
      </c>
      <c r="AI744" s="222">
        <v>0</v>
      </c>
      <c r="AJ744" s="224">
        <v>1</v>
      </c>
      <c r="AK744" s="342"/>
      <c r="AL744" s="422">
        <f>+AI744</f>
        <v>0</v>
      </c>
      <c r="AM744" s="433" t="s">
        <v>1226</v>
      </c>
      <c r="AN744" s="278">
        <v>0</v>
      </c>
      <c r="AO744" s="279">
        <v>0</v>
      </c>
      <c r="AP744" s="751">
        <v>0</v>
      </c>
      <c r="AQ744" s="433" t="s">
        <v>1226</v>
      </c>
      <c r="AR744" s="955">
        <v>0</v>
      </c>
      <c r="AS744" s="315">
        <v>0</v>
      </c>
      <c r="AT744" s="359">
        <v>0</v>
      </c>
      <c r="AU744" s="254" t="s">
        <v>1226</v>
      </c>
      <c r="AV744" s="325">
        <v>0</v>
      </c>
      <c r="AW744" s="326">
        <v>0</v>
      </c>
      <c r="AX744" s="392">
        <f t="shared" si="377"/>
        <v>0</v>
      </c>
      <c r="AY744" s="166" t="s">
        <v>1226</v>
      </c>
      <c r="AZ744" s="392">
        <f t="shared" si="378"/>
        <v>0</v>
      </c>
      <c r="BA744" s="166" t="s">
        <v>1226</v>
      </c>
      <c r="BB744" s="392">
        <f t="shared" si="379"/>
        <v>0</v>
      </c>
      <c r="BC744" s="166" t="s">
        <v>1226</v>
      </c>
      <c r="BD744" s="392">
        <f t="shared" si="380"/>
        <v>0</v>
      </c>
      <c r="BE744" s="166" t="s">
        <v>1226</v>
      </c>
      <c r="BF744" s="392">
        <f t="shared" si="384"/>
        <v>0</v>
      </c>
      <c r="BG744" s="166" t="s">
        <v>1226</v>
      </c>
      <c r="BH744" s="919">
        <v>0</v>
      </c>
      <c r="BI744" s="326">
        <v>0</v>
      </c>
      <c r="BJ744" s="236">
        <f t="shared" si="381"/>
        <v>0</v>
      </c>
      <c r="BK744" s="239" t="s">
        <v>1226</v>
      </c>
      <c r="BL744" s="238">
        <f t="shared" si="382"/>
        <v>0</v>
      </c>
      <c r="BM744" s="239" t="s">
        <v>1226</v>
      </c>
      <c r="BN744" s="236">
        <f t="shared" si="383"/>
        <v>0</v>
      </c>
      <c r="BO744" s="239" t="s">
        <v>1226</v>
      </c>
      <c r="BP744" s="249"/>
      <c r="BQ744" s="239"/>
      <c r="BR744" s="249"/>
      <c r="BS744" s="249"/>
      <c r="BT744" s="344"/>
      <c r="BU744" s="314"/>
      <c r="BV744" s="315"/>
      <c r="BW744" s="314"/>
      <c r="BX744" s="314"/>
      <c r="BY744" s="314"/>
      <c r="BZ744" s="315"/>
      <c r="CA744" s="314"/>
      <c r="CB744" s="315"/>
      <c r="CC744" s="314"/>
      <c r="CD744" s="315"/>
      <c r="CE744" s="314"/>
      <c r="CF744" s="315"/>
      <c r="CG744" s="314"/>
      <c r="CH744" s="315"/>
      <c r="CI744" s="233"/>
      <c r="CJ744" s="256"/>
    </row>
    <row r="745" spans="1:88" ht="16.5">
      <c r="A745" t="s">
        <v>2646</v>
      </c>
      <c r="B745" s="213">
        <v>10127</v>
      </c>
      <c r="D745" s="213" t="s">
        <v>876</v>
      </c>
      <c r="E745" s="213" t="s">
        <v>821</v>
      </c>
      <c r="G745" s="213" t="s">
        <v>880</v>
      </c>
      <c r="H745" s="390" t="s">
        <v>2165</v>
      </c>
      <c r="I745" s="223">
        <v>0</v>
      </c>
      <c r="J745" s="223">
        <v>0</v>
      </c>
      <c r="K745" s="437">
        <v>0</v>
      </c>
      <c r="L745" s="438">
        <v>0</v>
      </c>
      <c r="M745" s="223">
        <v>0</v>
      </c>
      <c r="N745" s="223">
        <v>0</v>
      </c>
      <c r="O745" s="678">
        <f t="shared" si="385"/>
        <v>0</v>
      </c>
      <c r="P745" s="490" t="s">
        <v>1226</v>
      </c>
      <c r="Q745" s="185">
        <f t="shared" si="386"/>
        <v>0</v>
      </c>
      <c r="R745" s="185" t="s">
        <v>1226</v>
      </c>
      <c r="S745" s="278">
        <v>0</v>
      </c>
      <c r="T745" s="279">
        <v>0</v>
      </c>
      <c r="U745" s="252">
        <f t="shared" si="387"/>
        <v>0</v>
      </c>
      <c r="V745" s="423" t="s">
        <v>1226</v>
      </c>
      <c r="W745" s="278">
        <v>0</v>
      </c>
      <c r="X745" s="279">
        <v>0</v>
      </c>
      <c r="Y745" s="39" t="s">
        <v>52</v>
      </c>
      <c r="Z745" s="279">
        <v>0</v>
      </c>
      <c r="AA745" s="252">
        <f t="shared" ref="AA745:AA750" si="388">+AC745</f>
        <v>0</v>
      </c>
      <c r="AB745" s="423" t="s">
        <v>1226</v>
      </c>
      <c r="AC745" s="278">
        <v>0</v>
      </c>
      <c r="AD745" s="311">
        <v>0</v>
      </c>
      <c r="AE745" s="280">
        <v>0</v>
      </c>
      <c r="AF745" s="311">
        <v>0</v>
      </c>
      <c r="AG745" s="185">
        <f>+AI745</f>
        <v>0</v>
      </c>
      <c r="AH745" s="426" t="s">
        <v>1226</v>
      </c>
      <c r="AI745" s="222">
        <v>0</v>
      </c>
      <c r="AJ745" s="4">
        <v>0</v>
      </c>
      <c r="AK745" s="342"/>
      <c r="AL745" s="278">
        <v>0</v>
      </c>
      <c r="AM745" s="279">
        <v>0</v>
      </c>
      <c r="AN745" s="278">
        <v>0</v>
      </c>
      <c r="AO745" s="279">
        <v>0</v>
      </c>
      <c r="AP745" s="751">
        <v>0</v>
      </c>
      <c r="AQ745" s="433" t="s">
        <v>1226</v>
      </c>
      <c r="AR745" s="955">
        <v>0</v>
      </c>
      <c r="AS745" s="315">
        <v>0</v>
      </c>
      <c r="AT745" s="359">
        <v>0</v>
      </c>
      <c r="AU745" s="254" t="s">
        <v>1226</v>
      </c>
      <c r="AV745" s="325">
        <v>0</v>
      </c>
      <c r="AW745" s="326">
        <v>0</v>
      </c>
      <c r="AX745" s="392">
        <f t="shared" si="377"/>
        <v>0</v>
      </c>
      <c r="AY745" s="166" t="s">
        <v>1226</v>
      </c>
      <c r="AZ745" s="392">
        <f t="shared" si="378"/>
        <v>0</v>
      </c>
      <c r="BA745" s="166" t="s">
        <v>1226</v>
      </c>
      <c r="BB745" s="392">
        <f t="shared" si="379"/>
        <v>0</v>
      </c>
      <c r="BC745" s="166" t="s">
        <v>1226</v>
      </c>
      <c r="BD745" s="392">
        <f t="shared" si="380"/>
        <v>0</v>
      </c>
      <c r="BE745" s="166" t="s">
        <v>1226</v>
      </c>
      <c r="BF745" s="392">
        <f t="shared" si="384"/>
        <v>0</v>
      </c>
      <c r="BG745" s="166" t="s">
        <v>1226</v>
      </c>
      <c r="BH745" s="919">
        <v>0</v>
      </c>
      <c r="BI745" s="326">
        <v>0</v>
      </c>
      <c r="BJ745" s="236">
        <f t="shared" si="381"/>
        <v>0</v>
      </c>
      <c r="BK745" s="239" t="s">
        <v>1226</v>
      </c>
      <c r="BL745" s="238">
        <f t="shared" si="382"/>
        <v>0</v>
      </c>
      <c r="BM745" s="239" t="s">
        <v>1226</v>
      </c>
      <c r="BN745" s="238">
        <f t="shared" si="383"/>
        <v>0</v>
      </c>
      <c r="BO745" s="239" t="s">
        <v>1226</v>
      </c>
      <c r="BP745" s="249"/>
      <c r="BQ745" s="239"/>
      <c r="BR745" s="249"/>
      <c r="BS745" s="239"/>
      <c r="BT745" s="344"/>
      <c r="BU745" s="314"/>
      <c r="BV745" s="315"/>
      <c r="BW745" s="314"/>
      <c r="BX745" s="314"/>
      <c r="BY745" s="314"/>
      <c r="BZ745" s="315"/>
      <c r="CA745" s="314"/>
      <c r="CB745" s="315"/>
      <c r="CC745" s="314"/>
      <c r="CD745" s="315"/>
      <c r="CE745" s="314"/>
      <c r="CF745" s="315"/>
      <c r="CG745" s="314"/>
      <c r="CH745" s="315"/>
      <c r="CI745" s="247" t="s">
        <v>150</v>
      </c>
      <c r="CJ745" s="234" t="s">
        <v>515</v>
      </c>
    </row>
    <row r="746" spans="1:88" ht="16.5">
      <c r="A746" t="s">
        <v>2646</v>
      </c>
      <c r="B746" s="213">
        <v>0</v>
      </c>
      <c r="D746" t="s">
        <v>876</v>
      </c>
      <c r="E746" s="213" t="s">
        <v>821</v>
      </c>
      <c r="G746" s="213" t="s">
        <v>880</v>
      </c>
      <c r="H746" s="390" t="s">
        <v>2184</v>
      </c>
      <c r="I746" s="223">
        <v>0</v>
      </c>
      <c r="J746" s="223">
        <v>0</v>
      </c>
      <c r="K746" s="437">
        <v>0</v>
      </c>
      <c r="L746" s="438">
        <v>0</v>
      </c>
      <c r="M746" s="223">
        <v>0</v>
      </c>
      <c r="N746" s="223">
        <v>0</v>
      </c>
      <c r="O746" s="678">
        <f t="shared" si="385"/>
        <v>0</v>
      </c>
      <c r="P746" s="490" t="s">
        <v>1226</v>
      </c>
      <c r="Q746" s="181">
        <f t="shared" si="386"/>
        <v>0</v>
      </c>
      <c r="R746" s="426" t="s">
        <v>1226</v>
      </c>
      <c r="S746" s="278">
        <v>0</v>
      </c>
      <c r="T746" s="279">
        <v>0</v>
      </c>
      <c r="U746" s="252">
        <f t="shared" si="387"/>
        <v>0</v>
      </c>
      <c r="V746" s="423" t="s">
        <v>1226</v>
      </c>
      <c r="W746" s="278">
        <v>0</v>
      </c>
      <c r="X746" s="279">
        <v>0</v>
      </c>
      <c r="Y746" s="39">
        <v>0</v>
      </c>
      <c r="Z746" s="279">
        <v>0</v>
      </c>
      <c r="AA746" s="252">
        <f t="shared" si="388"/>
        <v>0</v>
      </c>
      <c r="AB746" s="423" t="s">
        <v>1226</v>
      </c>
      <c r="AC746" s="278">
        <v>0</v>
      </c>
      <c r="AD746" s="311">
        <v>0</v>
      </c>
      <c r="AE746" s="280">
        <v>0</v>
      </c>
      <c r="AF746" s="311">
        <v>0</v>
      </c>
      <c r="AG746" s="185" t="s">
        <v>1226</v>
      </c>
      <c r="AH746" s="426">
        <f>+AJ746</f>
        <v>1</v>
      </c>
      <c r="AI746" s="222">
        <v>0</v>
      </c>
      <c r="AJ746" s="4">
        <v>1</v>
      </c>
      <c r="AK746" s="342"/>
      <c r="AL746" s="278">
        <v>0</v>
      </c>
      <c r="AM746" s="279">
        <v>1</v>
      </c>
      <c r="AN746" s="278">
        <v>0</v>
      </c>
      <c r="AO746" s="279">
        <v>1</v>
      </c>
      <c r="AP746" s="829" t="s">
        <v>1226</v>
      </c>
      <c r="AQ746" s="434">
        <f>+AO746</f>
        <v>1</v>
      </c>
      <c r="AR746" s="955">
        <v>0</v>
      </c>
      <c r="AS746" s="315">
        <v>0</v>
      </c>
      <c r="AT746" s="359">
        <v>0</v>
      </c>
      <c r="AU746" s="254" t="s">
        <v>1226</v>
      </c>
      <c r="AV746" s="325">
        <v>0</v>
      </c>
      <c r="AW746" s="326">
        <v>0</v>
      </c>
      <c r="AX746" s="392">
        <f t="shared" si="377"/>
        <v>0</v>
      </c>
      <c r="AY746" s="166" t="s">
        <v>1226</v>
      </c>
      <c r="AZ746" s="392">
        <f t="shared" si="378"/>
        <v>0</v>
      </c>
      <c r="BA746" s="166" t="s">
        <v>1226</v>
      </c>
      <c r="BB746" s="392">
        <f t="shared" si="379"/>
        <v>0</v>
      </c>
      <c r="BC746" s="166" t="s">
        <v>1226</v>
      </c>
      <c r="BD746" s="392">
        <f t="shared" si="380"/>
        <v>0</v>
      </c>
      <c r="BE746" s="166" t="s">
        <v>1226</v>
      </c>
      <c r="BF746" s="392">
        <f t="shared" si="384"/>
        <v>0</v>
      </c>
      <c r="BG746" s="166" t="s">
        <v>1226</v>
      </c>
      <c r="BH746" s="919">
        <v>0</v>
      </c>
      <c r="BI746" s="326">
        <v>0</v>
      </c>
      <c r="BJ746" s="236">
        <f t="shared" si="381"/>
        <v>0</v>
      </c>
      <c r="BK746" s="239" t="s">
        <v>1226</v>
      </c>
      <c r="BL746" s="238">
        <f t="shared" si="382"/>
        <v>0</v>
      </c>
      <c r="BM746" s="239" t="s">
        <v>1226</v>
      </c>
      <c r="BN746" s="238">
        <f t="shared" si="383"/>
        <v>0</v>
      </c>
      <c r="BO746" s="239" t="s">
        <v>1226</v>
      </c>
      <c r="BP746" s="249"/>
      <c r="BQ746" s="239"/>
      <c r="BR746" s="249"/>
      <c r="BS746" s="239"/>
      <c r="BT746" s="344"/>
      <c r="BU746" s="314"/>
      <c r="BV746" s="315"/>
      <c r="BW746" s="314"/>
      <c r="BX746" s="314"/>
      <c r="BY746" s="314"/>
      <c r="BZ746" s="315"/>
      <c r="CA746" s="314"/>
      <c r="CB746" s="315"/>
      <c r="CC746" s="314"/>
      <c r="CD746" s="315"/>
      <c r="CE746" s="314"/>
      <c r="CF746" s="315"/>
      <c r="CG746" s="314"/>
      <c r="CH746" s="315"/>
      <c r="CI746" s="126" t="s">
        <v>501</v>
      </c>
      <c r="CJ746" s="256" t="s">
        <v>597</v>
      </c>
    </row>
    <row r="747" spans="1:88" ht="16.5">
      <c r="A747" t="s">
        <v>2646</v>
      </c>
      <c r="B747" s="213">
        <v>0</v>
      </c>
      <c r="D747" s="213" t="s">
        <v>876</v>
      </c>
      <c r="E747" s="213" t="s">
        <v>821</v>
      </c>
      <c r="G747" s="213" t="s">
        <v>880</v>
      </c>
      <c r="H747" s="390" t="s">
        <v>2185</v>
      </c>
      <c r="I747" s="223">
        <v>0</v>
      </c>
      <c r="J747" s="223">
        <v>0</v>
      </c>
      <c r="K747" s="437">
        <v>0</v>
      </c>
      <c r="L747" s="438">
        <v>0</v>
      </c>
      <c r="M747" s="223">
        <v>0</v>
      </c>
      <c r="N747" s="223">
        <v>0</v>
      </c>
      <c r="O747" s="678">
        <f t="shared" si="385"/>
        <v>0</v>
      </c>
      <c r="P747" s="490" t="s">
        <v>1226</v>
      </c>
      <c r="Q747" s="185">
        <f t="shared" si="386"/>
        <v>0</v>
      </c>
      <c r="R747" s="185" t="s">
        <v>1226</v>
      </c>
      <c r="S747" s="278">
        <v>0</v>
      </c>
      <c r="T747" s="279">
        <v>0</v>
      </c>
      <c r="U747" s="252">
        <f t="shared" si="387"/>
        <v>0</v>
      </c>
      <c r="V747" s="423" t="s">
        <v>1226</v>
      </c>
      <c r="W747" s="278">
        <v>0</v>
      </c>
      <c r="X747" s="279">
        <v>0</v>
      </c>
      <c r="Y747" s="39">
        <v>0</v>
      </c>
      <c r="Z747" s="279">
        <v>0</v>
      </c>
      <c r="AA747" s="252">
        <f t="shared" si="388"/>
        <v>0</v>
      </c>
      <c r="AB747" s="423" t="s">
        <v>1226</v>
      </c>
      <c r="AC747" s="39">
        <v>0</v>
      </c>
      <c r="AD747" s="130">
        <v>0</v>
      </c>
      <c r="AE747" s="419">
        <v>0</v>
      </c>
      <c r="AF747" s="130">
        <v>1</v>
      </c>
      <c r="AG747" s="185" t="s">
        <v>1226</v>
      </c>
      <c r="AH747" s="426">
        <f>+AJ747</f>
        <v>3</v>
      </c>
      <c r="AI747" s="163">
        <v>0</v>
      </c>
      <c r="AJ747" s="402">
        <v>3</v>
      </c>
      <c r="AK747" s="342"/>
      <c r="AL747" s="278">
        <v>0</v>
      </c>
      <c r="AM747" s="279">
        <v>1</v>
      </c>
      <c r="AN747" s="278">
        <v>0</v>
      </c>
      <c r="AO747" s="279">
        <v>1</v>
      </c>
      <c r="AP747" s="829" t="s">
        <v>1226</v>
      </c>
      <c r="AQ747" s="434">
        <f>+AO747</f>
        <v>1</v>
      </c>
      <c r="AR747" s="955">
        <v>0</v>
      </c>
      <c r="AS747" s="315">
        <v>2</v>
      </c>
      <c r="AT747" s="366" t="s">
        <v>1226</v>
      </c>
      <c r="AU747" s="317">
        <f>+AW747</f>
        <v>2</v>
      </c>
      <c r="AV747" s="325">
        <v>0</v>
      </c>
      <c r="AW747" s="326">
        <v>2</v>
      </c>
      <c r="AX747" s="648" t="s">
        <v>1226</v>
      </c>
      <c r="AY747" s="167">
        <f>+BA747</f>
        <v>2</v>
      </c>
      <c r="AZ747" s="648" t="s">
        <v>1226</v>
      </c>
      <c r="BA747" s="167">
        <f>+BC747</f>
        <v>2</v>
      </c>
      <c r="BB747" s="648" t="s">
        <v>1226</v>
      </c>
      <c r="BC747" s="167">
        <f>+BE747</f>
        <v>2</v>
      </c>
      <c r="BD747" s="648" t="s">
        <v>1226</v>
      </c>
      <c r="BE747" s="167">
        <f>+BG747</f>
        <v>2</v>
      </c>
      <c r="BF747" s="648" t="s">
        <v>1226</v>
      </c>
      <c r="BG747" s="167">
        <f>+BI747</f>
        <v>2</v>
      </c>
      <c r="BH747" s="919">
        <v>0</v>
      </c>
      <c r="BI747" s="326">
        <v>2</v>
      </c>
      <c r="BJ747" s="366" t="s">
        <v>1226</v>
      </c>
      <c r="BK747" s="317">
        <f>+BI747</f>
        <v>2</v>
      </c>
      <c r="BL747" s="367" t="s">
        <v>1226</v>
      </c>
      <c r="BM747" s="317">
        <f>+BK747</f>
        <v>2</v>
      </c>
      <c r="BN747" s="366" t="s">
        <v>1226</v>
      </c>
      <c r="BO747" s="317">
        <f>+BM747</f>
        <v>2</v>
      </c>
      <c r="BP747" s="355"/>
      <c r="BQ747" s="317"/>
      <c r="BR747" s="355"/>
      <c r="BS747" s="355"/>
      <c r="BT747" s="344"/>
      <c r="BU747" s="314"/>
      <c r="BV747" s="315"/>
      <c r="BW747" s="314"/>
      <c r="BX747" s="314"/>
      <c r="BY747" s="314"/>
      <c r="BZ747" s="315"/>
      <c r="CA747" s="314"/>
      <c r="CB747" s="315"/>
      <c r="CC747" s="314"/>
      <c r="CD747" s="315"/>
      <c r="CE747" s="314"/>
      <c r="CF747" s="315"/>
      <c r="CG747" s="314"/>
      <c r="CH747" s="315"/>
      <c r="CI747" s="126" t="s">
        <v>501</v>
      </c>
      <c r="CJ747" s="256" t="s">
        <v>597</v>
      </c>
    </row>
    <row r="748" spans="1:88" ht="16.5">
      <c r="A748" t="s">
        <v>2646</v>
      </c>
      <c r="B748" s="213">
        <v>0</v>
      </c>
      <c r="D748" s="213" t="s">
        <v>876</v>
      </c>
      <c r="E748" s="213" t="s">
        <v>821</v>
      </c>
      <c r="G748" s="213" t="s">
        <v>880</v>
      </c>
      <c r="H748" s="390" t="s">
        <v>2186</v>
      </c>
      <c r="I748" s="223">
        <v>0</v>
      </c>
      <c r="J748" s="223">
        <v>0</v>
      </c>
      <c r="K748" s="437">
        <v>0</v>
      </c>
      <c r="L748" s="438">
        <v>0</v>
      </c>
      <c r="M748" s="223">
        <v>0</v>
      </c>
      <c r="N748" s="223">
        <v>0</v>
      </c>
      <c r="O748" s="678">
        <f t="shared" si="385"/>
        <v>0</v>
      </c>
      <c r="P748" s="490" t="s">
        <v>1226</v>
      </c>
      <c r="Q748" s="185">
        <f t="shared" si="386"/>
        <v>0</v>
      </c>
      <c r="R748" s="185" t="s">
        <v>1226</v>
      </c>
      <c r="S748" s="278">
        <v>0</v>
      </c>
      <c r="T748" s="279">
        <v>0</v>
      </c>
      <c r="U748" s="252">
        <f t="shared" si="387"/>
        <v>0</v>
      </c>
      <c r="V748" s="423" t="s">
        <v>1226</v>
      </c>
      <c r="W748" s="278">
        <v>0</v>
      </c>
      <c r="X748" s="279">
        <v>0</v>
      </c>
      <c r="Y748" s="52">
        <v>0</v>
      </c>
      <c r="Z748" s="279">
        <v>0</v>
      </c>
      <c r="AA748" s="252">
        <f t="shared" si="388"/>
        <v>0</v>
      </c>
      <c r="AB748" s="423" t="s">
        <v>1226</v>
      </c>
      <c r="AC748" s="39">
        <v>0</v>
      </c>
      <c r="AD748" s="130">
        <v>0</v>
      </c>
      <c r="AE748" s="419">
        <v>0</v>
      </c>
      <c r="AF748" s="130">
        <v>0</v>
      </c>
      <c r="AG748" s="185" t="s">
        <v>1226</v>
      </c>
      <c r="AH748" s="426">
        <f>+AJ748</f>
        <v>1</v>
      </c>
      <c r="AI748" s="222">
        <v>0</v>
      </c>
      <c r="AJ748" s="4">
        <v>1</v>
      </c>
      <c r="AK748" s="342"/>
      <c r="AL748" s="278">
        <v>0</v>
      </c>
      <c r="AM748" s="279">
        <v>2</v>
      </c>
      <c r="AN748" s="278">
        <v>0</v>
      </c>
      <c r="AO748" s="279">
        <v>2</v>
      </c>
      <c r="AP748" s="829" t="s">
        <v>1226</v>
      </c>
      <c r="AQ748" s="434">
        <f>+AO748</f>
        <v>2</v>
      </c>
      <c r="AR748" s="955">
        <v>0</v>
      </c>
      <c r="AS748" s="315">
        <v>2</v>
      </c>
      <c r="AT748" s="366" t="s">
        <v>1226</v>
      </c>
      <c r="AU748" s="317">
        <f>+AW748</f>
        <v>2</v>
      </c>
      <c r="AV748" s="325">
        <v>0</v>
      </c>
      <c r="AW748" s="326">
        <v>2</v>
      </c>
      <c r="AX748" s="648" t="s">
        <v>1226</v>
      </c>
      <c r="AY748" s="167">
        <f>+BA748</f>
        <v>2</v>
      </c>
      <c r="AZ748" s="648" t="s">
        <v>1226</v>
      </c>
      <c r="BA748" s="167">
        <f>+BC748</f>
        <v>2</v>
      </c>
      <c r="BB748" s="648" t="s">
        <v>1226</v>
      </c>
      <c r="BC748" s="167">
        <f>+BE748</f>
        <v>2</v>
      </c>
      <c r="BD748" s="648" t="s">
        <v>1226</v>
      </c>
      <c r="BE748" s="167">
        <f>+BG748</f>
        <v>2</v>
      </c>
      <c r="BF748" s="648" t="s">
        <v>1226</v>
      </c>
      <c r="BG748" s="167">
        <f>+BI748</f>
        <v>2</v>
      </c>
      <c r="BH748" s="919">
        <v>0</v>
      </c>
      <c r="BI748" s="326">
        <v>2</v>
      </c>
      <c r="BJ748" s="366" t="s">
        <v>1226</v>
      </c>
      <c r="BK748" s="317">
        <f>+BI748</f>
        <v>2</v>
      </c>
      <c r="BL748" s="367" t="s">
        <v>1226</v>
      </c>
      <c r="BM748" s="317">
        <f>+BK748</f>
        <v>2</v>
      </c>
      <c r="BN748" s="367" t="s">
        <v>1226</v>
      </c>
      <c r="BO748" s="317">
        <f>+BM748</f>
        <v>2</v>
      </c>
      <c r="BP748" s="355"/>
      <c r="BQ748" s="317"/>
      <c r="BR748" s="355"/>
      <c r="BS748" s="317"/>
      <c r="BT748" s="344"/>
      <c r="BU748" s="314"/>
      <c r="BV748" s="315"/>
      <c r="BW748" s="314"/>
      <c r="BX748" s="314"/>
      <c r="BY748" s="314"/>
      <c r="BZ748" s="315"/>
      <c r="CA748" s="314"/>
      <c r="CB748" s="315"/>
      <c r="CC748" s="314"/>
      <c r="CD748" s="315"/>
      <c r="CE748" s="314"/>
      <c r="CF748" s="315"/>
      <c r="CG748" s="314"/>
      <c r="CH748" s="315"/>
      <c r="CI748" s="126" t="s">
        <v>501</v>
      </c>
      <c r="CJ748" s="256"/>
    </row>
    <row r="749" spans="1:88" ht="16.5">
      <c r="A749" t="s">
        <v>2646</v>
      </c>
      <c r="B749" s="213">
        <v>0</v>
      </c>
      <c r="D749" s="213" t="s">
        <v>876</v>
      </c>
      <c r="E749" s="213" t="s">
        <v>821</v>
      </c>
      <c r="G749" s="213" t="s">
        <v>880</v>
      </c>
      <c r="H749" s="390" t="s">
        <v>1060</v>
      </c>
      <c r="I749" s="222">
        <v>0</v>
      </c>
      <c r="J749" s="223">
        <v>0</v>
      </c>
      <c r="K749" s="437">
        <v>0</v>
      </c>
      <c r="L749" s="438">
        <v>0</v>
      </c>
      <c r="M749" s="223">
        <v>0</v>
      </c>
      <c r="N749" s="223">
        <v>0</v>
      </c>
      <c r="O749" s="678">
        <f t="shared" si="385"/>
        <v>0</v>
      </c>
      <c r="P749" s="490" t="s">
        <v>1226</v>
      </c>
      <c r="Q749" s="185">
        <f t="shared" si="386"/>
        <v>0</v>
      </c>
      <c r="R749" s="185" t="s">
        <v>1226</v>
      </c>
      <c r="S749" s="278">
        <v>0</v>
      </c>
      <c r="T749" s="279">
        <v>0</v>
      </c>
      <c r="U749" s="252">
        <f t="shared" si="387"/>
        <v>0</v>
      </c>
      <c r="V749" s="251" t="s">
        <v>1226</v>
      </c>
      <c r="W749" s="278">
        <v>0</v>
      </c>
      <c r="X749" s="279">
        <v>0</v>
      </c>
      <c r="Y749" s="39">
        <v>0</v>
      </c>
      <c r="Z749" s="279">
        <v>0</v>
      </c>
      <c r="AA749" s="252">
        <f t="shared" si="388"/>
        <v>0</v>
      </c>
      <c r="AB749" s="251" t="s">
        <v>1226</v>
      </c>
      <c r="AC749" s="39">
        <v>0</v>
      </c>
      <c r="AD749" s="130">
        <v>0</v>
      </c>
      <c r="AE749" s="419">
        <v>0</v>
      </c>
      <c r="AF749" s="130">
        <v>0</v>
      </c>
      <c r="AG749" s="181">
        <f>+AI749</f>
        <v>0</v>
      </c>
      <c r="AH749" s="185" t="s">
        <v>1226</v>
      </c>
      <c r="AI749" s="3">
        <v>0</v>
      </c>
      <c r="AJ749" s="4">
        <v>0</v>
      </c>
      <c r="AK749" s="342"/>
      <c r="AL749" s="278">
        <v>0</v>
      </c>
      <c r="AM749" s="279">
        <v>0</v>
      </c>
      <c r="AN749" s="278">
        <v>0</v>
      </c>
      <c r="AO749" s="279">
        <v>1</v>
      </c>
      <c r="AP749" s="829" t="s">
        <v>1226</v>
      </c>
      <c r="AQ749" s="434">
        <v>1</v>
      </c>
      <c r="AR749" s="955">
        <v>0</v>
      </c>
      <c r="AS749" s="315">
        <v>1</v>
      </c>
      <c r="AT749" s="366" t="s">
        <v>1226</v>
      </c>
      <c r="AU749" s="317">
        <f>+AW749</f>
        <v>1</v>
      </c>
      <c r="AV749" s="325">
        <v>0</v>
      </c>
      <c r="AW749" s="326">
        <v>1</v>
      </c>
      <c r="AX749" s="648" t="s">
        <v>1226</v>
      </c>
      <c r="AY749" s="167">
        <f>+BA749</f>
        <v>1</v>
      </c>
      <c r="AZ749" s="648" t="s">
        <v>1226</v>
      </c>
      <c r="BA749" s="167">
        <f>+BC749</f>
        <v>1</v>
      </c>
      <c r="BB749" s="648" t="s">
        <v>1226</v>
      </c>
      <c r="BC749" s="167">
        <f>+BE749</f>
        <v>1</v>
      </c>
      <c r="BD749" s="648" t="s">
        <v>1226</v>
      </c>
      <c r="BE749" s="167">
        <f>+BG749</f>
        <v>1</v>
      </c>
      <c r="BF749" s="648" t="s">
        <v>1226</v>
      </c>
      <c r="BG749" s="167">
        <f>+BI749</f>
        <v>1</v>
      </c>
      <c r="BH749" s="919">
        <v>0</v>
      </c>
      <c r="BI749" s="326">
        <v>1</v>
      </c>
      <c r="BJ749" s="366" t="s">
        <v>1226</v>
      </c>
      <c r="BK749" s="317">
        <f>+BI749</f>
        <v>1</v>
      </c>
      <c r="BL749" s="367" t="s">
        <v>1226</v>
      </c>
      <c r="BM749" s="317">
        <f>+BK749</f>
        <v>1</v>
      </c>
      <c r="BN749" s="366" t="s">
        <v>1226</v>
      </c>
      <c r="BO749" s="317">
        <f>+BM749</f>
        <v>1</v>
      </c>
      <c r="BP749" s="355"/>
      <c r="BQ749" s="317"/>
      <c r="BR749" s="355"/>
      <c r="BS749" s="355"/>
      <c r="BT749" s="344"/>
      <c r="BU749" s="314"/>
      <c r="BV749" s="315"/>
      <c r="BW749" s="314"/>
      <c r="BX749" s="314"/>
      <c r="BY749" s="314"/>
      <c r="BZ749" s="315"/>
      <c r="CA749" s="314"/>
      <c r="CB749" s="315"/>
      <c r="CC749" s="314"/>
      <c r="CD749" s="315"/>
      <c r="CE749" s="314"/>
      <c r="CF749" s="315"/>
      <c r="CG749" s="314"/>
      <c r="CH749" s="315"/>
      <c r="CI749" s="126" t="s">
        <v>501</v>
      </c>
      <c r="CJ749" s="256"/>
    </row>
    <row r="750" spans="1:88" ht="16.5">
      <c r="A750" t="s">
        <v>2646</v>
      </c>
      <c r="B750" s="61" t="s">
        <v>1592</v>
      </c>
      <c r="D750" s="213" t="s">
        <v>876</v>
      </c>
      <c r="E750" s="213" t="s">
        <v>821</v>
      </c>
      <c r="G750" s="213" t="s">
        <v>880</v>
      </c>
      <c r="H750" s="390" t="s">
        <v>2187</v>
      </c>
      <c r="I750" s="223">
        <v>1</v>
      </c>
      <c r="J750" s="223">
        <v>0</v>
      </c>
      <c r="K750" s="437">
        <v>0</v>
      </c>
      <c r="L750" s="438">
        <v>0</v>
      </c>
      <c r="M750" s="223">
        <v>0</v>
      </c>
      <c r="N750" s="223">
        <v>0</v>
      </c>
      <c r="O750" s="678">
        <f t="shared" si="385"/>
        <v>0</v>
      </c>
      <c r="P750" s="490" t="s">
        <v>1226</v>
      </c>
      <c r="Q750" s="185">
        <f t="shared" si="386"/>
        <v>0</v>
      </c>
      <c r="R750" s="185" t="s">
        <v>1226</v>
      </c>
      <c r="S750" s="278">
        <v>0</v>
      </c>
      <c r="T750" s="279">
        <v>0</v>
      </c>
      <c r="U750" s="252">
        <f t="shared" si="387"/>
        <v>0</v>
      </c>
      <c r="V750" s="423" t="s">
        <v>1226</v>
      </c>
      <c r="W750" s="278">
        <v>0</v>
      </c>
      <c r="X750" s="279">
        <v>0</v>
      </c>
      <c r="Y750" s="39">
        <v>0</v>
      </c>
      <c r="Z750" s="279">
        <v>0</v>
      </c>
      <c r="AA750" s="252">
        <f t="shared" si="388"/>
        <v>0</v>
      </c>
      <c r="AB750" s="423" t="s">
        <v>1226</v>
      </c>
      <c r="AC750" s="39">
        <v>0</v>
      </c>
      <c r="AD750" s="130">
        <v>0</v>
      </c>
      <c r="AE750" s="419">
        <v>0</v>
      </c>
      <c r="AF750" s="130">
        <v>0</v>
      </c>
      <c r="AG750" s="185">
        <v>0</v>
      </c>
      <c r="AH750" s="426" t="s">
        <v>1226</v>
      </c>
      <c r="AI750" s="3">
        <v>0</v>
      </c>
      <c r="AJ750" s="4">
        <v>0</v>
      </c>
      <c r="AK750" s="342"/>
      <c r="AL750" s="701">
        <v>0</v>
      </c>
      <c r="AM750" s="690" t="s">
        <v>1226</v>
      </c>
      <c r="AN750" s="278">
        <v>0</v>
      </c>
      <c r="AO750" s="279">
        <v>0</v>
      </c>
      <c r="AP750" s="751">
        <v>0</v>
      </c>
      <c r="AQ750" s="433" t="s">
        <v>1226</v>
      </c>
      <c r="AR750" s="955">
        <v>0</v>
      </c>
      <c r="AS750" s="315">
        <v>0</v>
      </c>
      <c r="AT750" s="751">
        <v>0</v>
      </c>
      <c r="AU750" s="433" t="s">
        <v>1226</v>
      </c>
      <c r="AV750" s="325">
        <v>0</v>
      </c>
      <c r="AW750" s="326">
        <v>0</v>
      </c>
      <c r="AX750" s="392">
        <f>+AZ750</f>
        <v>0</v>
      </c>
      <c r="AY750" s="166" t="s">
        <v>1226</v>
      </c>
      <c r="AZ750" s="392">
        <f>+BB750</f>
        <v>0</v>
      </c>
      <c r="BA750" s="166" t="s">
        <v>1226</v>
      </c>
      <c r="BB750" s="392">
        <f>+BD750</f>
        <v>0</v>
      </c>
      <c r="BC750" s="166" t="s">
        <v>1226</v>
      </c>
      <c r="BD750" s="392">
        <f>+BF750</f>
        <v>0</v>
      </c>
      <c r="BE750" s="166" t="s">
        <v>1226</v>
      </c>
      <c r="BF750" s="392">
        <f>+BH750</f>
        <v>0</v>
      </c>
      <c r="BG750" s="166" t="s">
        <v>1226</v>
      </c>
      <c r="BH750" s="919">
        <v>0</v>
      </c>
      <c r="BI750" s="326">
        <v>0</v>
      </c>
      <c r="BJ750" s="367"/>
      <c r="BK750" s="317"/>
      <c r="BL750" s="366"/>
      <c r="BM750" s="317"/>
      <c r="BN750" s="367"/>
      <c r="BO750" s="317"/>
      <c r="BP750" s="355"/>
      <c r="BQ750" s="317"/>
      <c r="BR750" s="355"/>
      <c r="BS750" s="317"/>
      <c r="BT750" s="344"/>
      <c r="BU750" s="314"/>
      <c r="BV750" s="315"/>
      <c r="BW750" s="314"/>
      <c r="BX750" s="314"/>
      <c r="BY750" s="314"/>
      <c r="BZ750" s="315"/>
      <c r="CA750" s="314"/>
      <c r="CB750" s="315"/>
      <c r="CC750" s="314"/>
      <c r="CD750" s="315"/>
      <c r="CE750" s="314"/>
      <c r="CF750" s="315"/>
      <c r="CG750" s="314"/>
      <c r="CH750" s="315"/>
      <c r="CI750" s="247" t="s">
        <v>150</v>
      </c>
      <c r="CJ750" s="256"/>
    </row>
    <row r="751" spans="1:88" ht="16.5">
      <c r="A751" t="s">
        <v>2646</v>
      </c>
      <c r="B751" s="61">
        <v>0</v>
      </c>
      <c r="D751" s="213" t="s">
        <v>876</v>
      </c>
      <c r="E751" s="213" t="s">
        <v>821</v>
      </c>
      <c r="G751" s="213" t="s">
        <v>880</v>
      </c>
      <c r="H751" s="390" t="s">
        <v>2584</v>
      </c>
      <c r="I751" s="223">
        <v>1</v>
      </c>
      <c r="J751" s="223">
        <v>1</v>
      </c>
      <c r="K751" s="437">
        <v>1</v>
      </c>
      <c r="L751" s="438">
        <v>2</v>
      </c>
      <c r="M751" s="223">
        <v>0</v>
      </c>
      <c r="N751" s="223">
        <v>0</v>
      </c>
      <c r="O751" s="678">
        <f t="shared" si="385"/>
        <v>0</v>
      </c>
      <c r="P751" s="490" t="s">
        <v>1226</v>
      </c>
      <c r="Q751" s="185">
        <f t="shared" si="386"/>
        <v>0</v>
      </c>
      <c r="R751" s="185" t="s">
        <v>1226</v>
      </c>
      <c r="S751" s="278">
        <v>0</v>
      </c>
      <c r="T751" s="279">
        <v>0</v>
      </c>
      <c r="U751" s="252">
        <f t="shared" si="387"/>
        <v>0</v>
      </c>
      <c r="V751" s="423" t="s">
        <v>1226</v>
      </c>
      <c r="W751" s="274">
        <v>0</v>
      </c>
      <c r="X751" s="279">
        <v>0</v>
      </c>
      <c r="Y751" s="52">
        <v>0</v>
      </c>
      <c r="Z751" s="279">
        <v>0</v>
      </c>
      <c r="AA751" s="252">
        <v>0</v>
      </c>
      <c r="AB751" s="423" t="s">
        <v>1226</v>
      </c>
      <c r="AC751" s="52">
        <v>0</v>
      </c>
      <c r="AD751" s="130">
        <v>0</v>
      </c>
      <c r="AE751" s="419">
        <v>0</v>
      </c>
      <c r="AF751" s="130">
        <v>0</v>
      </c>
      <c r="AG751" s="181">
        <v>0</v>
      </c>
      <c r="AH751" s="185" t="s">
        <v>1226</v>
      </c>
      <c r="AI751" s="3">
        <v>2</v>
      </c>
      <c r="AJ751" s="4">
        <v>0</v>
      </c>
      <c r="AK751" s="342"/>
      <c r="AL751" s="701">
        <v>0</v>
      </c>
      <c r="AM751" s="690" t="s">
        <v>1226</v>
      </c>
      <c r="AN751" s="278">
        <v>0</v>
      </c>
      <c r="AO751" s="279">
        <v>0</v>
      </c>
      <c r="AP751" s="751">
        <v>0</v>
      </c>
      <c r="AQ751" s="433" t="s">
        <v>1226</v>
      </c>
      <c r="AR751" s="955">
        <v>0</v>
      </c>
      <c r="AS751" s="315">
        <v>0</v>
      </c>
      <c r="AT751" s="359">
        <v>0</v>
      </c>
      <c r="AU751" s="254" t="s">
        <v>1226</v>
      </c>
      <c r="AV751" s="325">
        <v>0</v>
      </c>
      <c r="AW751" s="326">
        <v>0</v>
      </c>
      <c r="AX751" s="164">
        <f>+AZ751</f>
        <v>0</v>
      </c>
      <c r="AY751" s="164" t="s">
        <v>1226</v>
      </c>
      <c r="AZ751" s="164">
        <f>+BB751</f>
        <v>0</v>
      </c>
      <c r="BA751" s="164" t="s">
        <v>1226</v>
      </c>
      <c r="BB751" s="164">
        <f>+BD751</f>
        <v>0</v>
      </c>
      <c r="BC751" s="164" t="s">
        <v>1226</v>
      </c>
      <c r="BD751" s="164">
        <f>+BF751</f>
        <v>0</v>
      </c>
      <c r="BE751" s="164" t="s">
        <v>1226</v>
      </c>
      <c r="BF751" s="164">
        <f>+BH751</f>
        <v>0</v>
      </c>
      <c r="BG751" s="164" t="s">
        <v>1226</v>
      </c>
      <c r="BH751" s="325">
        <v>0</v>
      </c>
      <c r="BI751" s="325">
        <v>0</v>
      </c>
      <c r="BJ751" s="366"/>
      <c r="BK751" s="355"/>
      <c r="BL751" s="366"/>
      <c r="BM751" s="355"/>
      <c r="BN751" s="366"/>
      <c r="BO751" s="317"/>
      <c r="BP751" s="355"/>
      <c r="BQ751" s="317"/>
      <c r="BR751" s="355"/>
      <c r="BS751" s="355"/>
      <c r="BT751" s="642"/>
      <c r="BU751" s="314"/>
      <c r="BV751" s="314"/>
      <c r="BW751" s="314"/>
      <c r="BX751" s="314"/>
      <c r="BY751" s="314"/>
      <c r="BZ751" s="314"/>
      <c r="CA751" s="314"/>
      <c r="CB751" s="315"/>
      <c r="CC751" s="314"/>
      <c r="CD751" s="314"/>
      <c r="CE751" s="314"/>
      <c r="CF751" s="314"/>
      <c r="CG751" s="314"/>
      <c r="CH751" s="314"/>
      <c r="CI751" s="247"/>
      <c r="CJ751" s="256"/>
    </row>
    <row r="752" spans="1:88" ht="16.5">
      <c r="A752" t="s">
        <v>2646</v>
      </c>
      <c r="B752" s="61" t="s">
        <v>1592</v>
      </c>
      <c r="D752" s="213" t="s">
        <v>876</v>
      </c>
      <c r="E752" s="213" t="s">
        <v>821</v>
      </c>
      <c r="G752" s="213" t="s">
        <v>880</v>
      </c>
      <c r="H752" s="390" t="s">
        <v>2188</v>
      </c>
      <c r="I752" s="223">
        <v>0</v>
      </c>
      <c r="J752" s="223">
        <v>1</v>
      </c>
      <c r="K752" s="437">
        <v>0</v>
      </c>
      <c r="L752" s="438">
        <v>0</v>
      </c>
      <c r="M752" s="223">
        <v>0</v>
      </c>
      <c r="N752" s="223">
        <v>0</v>
      </c>
      <c r="O752" s="678">
        <f t="shared" si="385"/>
        <v>0</v>
      </c>
      <c r="P752" s="490" t="s">
        <v>1226</v>
      </c>
      <c r="Q752" s="185">
        <f t="shared" si="386"/>
        <v>0</v>
      </c>
      <c r="R752" s="426" t="s">
        <v>1226</v>
      </c>
      <c r="S752" s="274">
        <v>0</v>
      </c>
      <c r="T752" s="279">
        <v>0</v>
      </c>
      <c r="U752" s="252">
        <f t="shared" si="387"/>
        <v>0</v>
      </c>
      <c r="V752" s="423" t="s">
        <v>1226</v>
      </c>
      <c r="W752" s="274">
        <v>0</v>
      </c>
      <c r="X752" s="279">
        <v>0</v>
      </c>
      <c r="Y752" s="52">
        <v>0</v>
      </c>
      <c r="Z752" s="279">
        <v>0</v>
      </c>
      <c r="AA752" s="252">
        <v>0</v>
      </c>
      <c r="AB752" s="423" t="s">
        <v>1226</v>
      </c>
      <c r="AC752" s="52">
        <v>0</v>
      </c>
      <c r="AD752" s="130">
        <v>0</v>
      </c>
      <c r="AE752" s="419">
        <v>0</v>
      </c>
      <c r="AF752" s="130">
        <v>0</v>
      </c>
      <c r="AG752" s="185">
        <v>0</v>
      </c>
      <c r="AH752" s="426" t="s">
        <v>1226</v>
      </c>
      <c r="AI752" s="10" t="s">
        <v>52</v>
      </c>
      <c r="AJ752" s="4">
        <v>0</v>
      </c>
      <c r="AK752" s="463"/>
      <c r="AL752" s="748"/>
      <c r="AM752" s="790"/>
      <c r="AN752" s="274"/>
      <c r="AO752" s="279"/>
      <c r="AP752" s="829"/>
      <c r="AQ752" s="434"/>
      <c r="AR752" s="314"/>
      <c r="AS752" s="315"/>
      <c r="AT752" s="366"/>
      <c r="AU752" s="317"/>
      <c r="AV752" s="325"/>
      <c r="AW752" s="325"/>
      <c r="AX752" s="688"/>
      <c r="AY752" s="165"/>
      <c r="AZ752" s="688"/>
      <c r="BA752" s="165"/>
      <c r="BB752" s="688"/>
      <c r="BC752" s="165"/>
      <c r="BD752" s="688"/>
      <c r="BE752" s="165"/>
      <c r="BF752" s="688"/>
      <c r="BG752" s="165"/>
      <c r="BH752" s="325"/>
      <c r="BI752" s="325"/>
      <c r="BJ752" s="366"/>
      <c r="BK752" s="355"/>
      <c r="BL752" s="366"/>
      <c r="BM752" s="355"/>
      <c r="BN752" s="366"/>
      <c r="BO752" s="317"/>
      <c r="BP752" s="355"/>
      <c r="BQ752" s="317"/>
      <c r="BR752" s="355"/>
      <c r="BS752" s="355"/>
      <c r="BT752" s="642"/>
      <c r="BU752" s="314"/>
      <c r="BV752" s="314"/>
      <c r="BW752" s="314"/>
      <c r="BX752" s="314"/>
      <c r="BY752" s="314"/>
      <c r="BZ752" s="314"/>
      <c r="CA752" s="314"/>
      <c r="CB752" s="315"/>
      <c r="CC752" s="314"/>
      <c r="CD752" s="314"/>
      <c r="CE752" s="314"/>
      <c r="CF752" s="314"/>
      <c r="CG752" s="314"/>
      <c r="CH752" s="314"/>
      <c r="CI752" s="247" t="s">
        <v>150</v>
      </c>
      <c r="CJ752" s="256"/>
    </row>
    <row r="753" spans="1:88" ht="16.5">
      <c r="A753" t="s">
        <v>2646</v>
      </c>
      <c r="B753" s="61" t="s">
        <v>1592</v>
      </c>
      <c r="D753" t="s">
        <v>876</v>
      </c>
      <c r="E753" s="213" t="s">
        <v>821</v>
      </c>
      <c r="G753" s="213" t="s">
        <v>880</v>
      </c>
      <c r="H753" s="390" t="s">
        <v>2189</v>
      </c>
      <c r="I753" s="223">
        <v>0</v>
      </c>
      <c r="J753" s="223">
        <v>2</v>
      </c>
      <c r="K753" s="437">
        <v>0</v>
      </c>
      <c r="L753" s="438">
        <v>0</v>
      </c>
      <c r="M753" s="437">
        <v>0</v>
      </c>
      <c r="N753" s="438">
        <v>0</v>
      </c>
      <c r="O753" s="678">
        <v>0</v>
      </c>
      <c r="P753" s="490" t="s">
        <v>1226</v>
      </c>
      <c r="Q753" s="185">
        <v>0</v>
      </c>
      <c r="R753" s="185" t="s">
        <v>1226</v>
      </c>
      <c r="S753" s="278">
        <v>0</v>
      </c>
      <c r="T753" s="279">
        <v>0</v>
      </c>
      <c r="U753" s="252">
        <v>0</v>
      </c>
      <c r="V753" s="423" t="s">
        <v>1226</v>
      </c>
      <c r="W753" s="278">
        <v>0</v>
      </c>
      <c r="X753" s="279">
        <v>0</v>
      </c>
      <c r="Y753" s="39">
        <v>0</v>
      </c>
      <c r="Z753" s="279">
        <v>0</v>
      </c>
      <c r="AA753" s="252">
        <v>0</v>
      </c>
      <c r="AB753" s="423" t="s">
        <v>1226</v>
      </c>
      <c r="AC753" s="52">
        <v>0</v>
      </c>
      <c r="AD753" s="130">
        <v>0</v>
      </c>
      <c r="AE753" s="419">
        <v>0</v>
      </c>
      <c r="AF753" s="130">
        <v>0</v>
      </c>
      <c r="AG753" s="185">
        <v>0</v>
      </c>
      <c r="AH753" s="426" t="s">
        <v>1226</v>
      </c>
      <c r="AI753" s="3">
        <v>0</v>
      </c>
      <c r="AJ753" s="4">
        <v>0</v>
      </c>
      <c r="AK753" s="342"/>
      <c r="AL753" s="748"/>
      <c r="AM753" s="790"/>
      <c r="AN753" s="278"/>
      <c r="AO753" s="279"/>
      <c r="AP753" s="829"/>
      <c r="AQ753" s="434"/>
      <c r="AR753" s="314"/>
      <c r="AS753" s="315"/>
      <c r="AT753" s="367"/>
      <c r="AU753" s="317"/>
      <c r="AV753" s="325"/>
      <c r="AW753" s="326">
        <v>1</v>
      </c>
      <c r="AX753" s="648" t="s">
        <v>1226</v>
      </c>
      <c r="AY753" s="167">
        <f>+BA753</f>
        <v>1</v>
      </c>
      <c r="AZ753" s="648" t="s">
        <v>1226</v>
      </c>
      <c r="BA753" s="167">
        <f>+BC753</f>
        <v>1</v>
      </c>
      <c r="BB753" s="648" t="s">
        <v>1226</v>
      </c>
      <c r="BC753" s="167">
        <f>+BE753</f>
        <v>1</v>
      </c>
      <c r="BD753" s="648" t="s">
        <v>1226</v>
      </c>
      <c r="BE753" s="167">
        <f>+BG753</f>
        <v>1</v>
      </c>
      <c r="BF753" s="648" t="s">
        <v>1226</v>
      </c>
      <c r="BG753" s="167">
        <f>+BI753</f>
        <v>1</v>
      </c>
      <c r="BH753" s="325">
        <v>0</v>
      </c>
      <c r="BI753" s="325">
        <v>1</v>
      </c>
      <c r="BJ753" s="367"/>
      <c r="BK753" s="317"/>
      <c r="BL753" s="367"/>
      <c r="BM753" s="317"/>
      <c r="BN753" s="367"/>
      <c r="BO753" s="317"/>
      <c r="BP753" s="355"/>
      <c r="BQ753" s="317"/>
      <c r="BR753" s="355"/>
      <c r="BS753" s="317"/>
      <c r="BT753" s="344"/>
      <c r="BU753" s="314"/>
      <c r="BV753" s="315"/>
      <c r="BW753" s="314"/>
      <c r="BX753" s="314"/>
      <c r="BY753" s="314"/>
      <c r="BZ753" s="315"/>
      <c r="CA753" s="314"/>
      <c r="CB753" s="315"/>
      <c r="CC753" s="314"/>
      <c r="CD753" s="315"/>
      <c r="CE753" s="314"/>
      <c r="CF753" s="315"/>
      <c r="CG753" s="314"/>
      <c r="CH753" s="315"/>
      <c r="CI753" s="247" t="s">
        <v>150</v>
      </c>
      <c r="CJ753" s="256"/>
    </row>
    <row r="754" spans="1:88" ht="16.5">
      <c r="A754" t="s">
        <v>2646</v>
      </c>
      <c r="B754" s="213">
        <v>0</v>
      </c>
      <c r="D754" s="213" t="s">
        <v>943</v>
      </c>
      <c r="E754" s="213" t="s">
        <v>821</v>
      </c>
      <c r="G754" s="213" t="s">
        <v>880</v>
      </c>
      <c r="H754" s="390" t="s">
        <v>1057</v>
      </c>
      <c r="I754" s="252">
        <v>0</v>
      </c>
      <c r="J754" s="251" t="s">
        <v>1226</v>
      </c>
      <c r="K754" s="441">
        <v>0</v>
      </c>
      <c r="L754" s="442">
        <v>0</v>
      </c>
      <c r="M754" s="10">
        <v>0</v>
      </c>
      <c r="N754" s="10">
        <v>0</v>
      </c>
      <c r="O754" s="678">
        <f>+M754</f>
        <v>0</v>
      </c>
      <c r="P754" s="490" t="s">
        <v>1226</v>
      </c>
      <c r="Q754" s="185">
        <f>+O754</f>
        <v>0</v>
      </c>
      <c r="R754" s="185" t="s">
        <v>1226</v>
      </c>
      <c r="S754" s="39">
        <v>0</v>
      </c>
      <c r="T754" s="161">
        <v>0</v>
      </c>
      <c r="U754" s="252">
        <f>+S754</f>
        <v>0</v>
      </c>
      <c r="V754" s="423" t="s">
        <v>1226</v>
      </c>
      <c r="W754" s="39">
        <v>0</v>
      </c>
      <c r="X754" s="161">
        <v>0</v>
      </c>
      <c r="Y754" s="39">
        <v>0</v>
      </c>
      <c r="Z754" s="161">
        <v>0</v>
      </c>
      <c r="AA754" s="381">
        <f>+Y754</f>
        <v>0</v>
      </c>
      <c r="AB754" s="423" t="s">
        <v>1226</v>
      </c>
      <c r="AC754" s="52">
        <v>0</v>
      </c>
      <c r="AD754" s="161">
        <v>0</v>
      </c>
      <c r="AE754" s="52">
        <v>0</v>
      </c>
      <c r="AF754" s="161">
        <v>0</v>
      </c>
      <c r="AG754" s="185" t="s">
        <v>1226</v>
      </c>
      <c r="AH754" s="426">
        <f>+AJ754</f>
        <v>2</v>
      </c>
      <c r="AI754" s="163">
        <v>0</v>
      </c>
      <c r="AJ754" s="402">
        <v>2</v>
      </c>
      <c r="AK754" s="342"/>
      <c r="AL754" s="701">
        <f>+AI754</f>
        <v>0</v>
      </c>
      <c r="AM754" s="690" t="s">
        <v>1226</v>
      </c>
      <c r="AN754" s="278">
        <v>0</v>
      </c>
      <c r="AO754" s="279">
        <v>0</v>
      </c>
      <c r="AP754" s="751">
        <f>+AN754</f>
        <v>0</v>
      </c>
      <c r="AQ754" s="433" t="s">
        <v>1226</v>
      </c>
      <c r="AR754" s="314">
        <v>1</v>
      </c>
      <c r="AS754" s="315">
        <v>0</v>
      </c>
      <c r="AT754" s="300">
        <v>0</v>
      </c>
      <c r="AU754" s="254" t="s">
        <v>1226</v>
      </c>
      <c r="AV754" s="325">
        <v>0</v>
      </c>
      <c r="AW754" s="326">
        <v>0</v>
      </c>
      <c r="AX754" s="392">
        <f>+AZ754</f>
        <v>0</v>
      </c>
      <c r="AY754" s="166" t="s">
        <v>1226</v>
      </c>
      <c r="AZ754" s="392">
        <f t="shared" ref="AZ754:AZ759" si="389">+BB754</f>
        <v>0</v>
      </c>
      <c r="BA754" s="166" t="s">
        <v>1226</v>
      </c>
      <c r="BB754" s="392">
        <f t="shared" ref="BB754:BB759" si="390">+BD754</f>
        <v>0</v>
      </c>
      <c r="BC754" s="166" t="s">
        <v>1226</v>
      </c>
      <c r="BD754" s="392">
        <f t="shared" ref="BD754:BD759" si="391">+BF754</f>
        <v>0</v>
      </c>
      <c r="BE754" s="166" t="s">
        <v>1226</v>
      </c>
      <c r="BF754" s="392">
        <f t="shared" ref="BF754:BF759" si="392">+BH754</f>
        <v>0</v>
      </c>
      <c r="BG754" s="166" t="s">
        <v>1226</v>
      </c>
      <c r="BH754" s="325">
        <v>0</v>
      </c>
      <c r="BI754" s="325">
        <v>0</v>
      </c>
      <c r="BJ754" s="238">
        <f t="shared" ref="BJ754:BJ759" si="393">+BL754</f>
        <v>0</v>
      </c>
      <c r="BK754" s="239" t="s">
        <v>1226</v>
      </c>
      <c r="BL754" s="238">
        <f t="shared" ref="BL754:BL759" si="394">+BN754</f>
        <v>0</v>
      </c>
      <c r="BM754" s="239" t="s">
        <v>1226</v>
      </c>
      <c r="BN754" s="238">
        <f t="shared" ref="BN754:BN759" si="395">+BT754</f>
        <v>0</v>
      </c>
      <c r="BO754" s="239" t="s">
        <v>1226</v>
      </c>
      <c r="BP754" s="249"/>
      <c r="BQ754" s="239"/>
      <c r="BR754" s="249"/>
      <c r="BS754" s="239"/>
      <c r="BT754" s="344"/>
      <c r="BU754" s="314"/>
      <c r="BV754" s="315"/>
      <c r="BW754" s="314"/>
      <c r="BX754" s="314"/>
      <c r="BY754" s="314"/>
      <c r="BZ754" s="315"/>
      <c r="CA754" s="314"/>
      <c r="CB754" s="315"/>
      <c r="CC754" s="314"/>
      <c r="CD754" s="315"/>
      <c r="CE754" s="314"/>
      <c r="CF754" s="315"/>
      <c r="CG754" s="314"/>
      <c r="CH754" s="315"/>
      <c r="CI754" s="323"/>
      <c r="CJ754" s="256"/>
    </row>
    <row r="755" spans="1:88" ht="16.5">
      <c r="A755" t="s">
        <v>2646</v>
      </c>
      <c r="B755" s="213">
        <v>0</v>
      </c>
      <c r="D755" s="213" t="s">
        <v>943</v>
      </c>
      <c r="E755" s="213" t="s">
        <v>821</v>
      </c>
      <c r="G755" s="213" t="s">
        <v>880</v>
      </c>
      <c r="H755" s="390" t="s">
        <v>1180</v>
      </c>
      <c r="I755" s="700">
        <f>+K755</f>
        <v>1</v>
      </c>
      <c r="J755" s="185">
        <f>+L755</f>
        <v>1</v>
      </c>
      <c r="K755" s="441">
        <v>1</v>
      </c>
      <c r="L755" s="442">
        <v>1</v>
      </c>
      <c r="M755" s="10">
        <v>0</v>
      </c>
      <c r="N755" s="10">
        <v>2</v>
      </c>
      <c r="O755" s="678" t="s">
        <v>1226</v>
      </c>
      <c r="P755" s="490">
        <f>+N755</f>
        <v>2</v>
      </c>
      <c r="Q755" s="185" t="s">
        <v>1226</v>
      </c>
      <c r="R755" s="185">
        <f>+T755</f>
        <v>1</v>
      </c>
      <c r="S755" s="39">
        <v>0</v>
      </c>
      <c r="T755" s="161">
        <v>1</v>
      </c>
      <c r="U755" s="185" t="s">
        <v>1226</v>
      </c>
      <c r="V755" s="425">
        <f>+X755</f>
        <v>1</v>
      </c>
      <c r="W755" s="39">
        <v>0</v>
      </c>
      <c r="X755" s="161">
        <v>1</v>
      </c>
      <c r="Y755" s="52">
        <v>0</v>
      </c>
      <c r="Z755" s="161">
        <v>1</v>
      </c>
      <c r="AA755" s="185" t="s">
        <v>1226</v>
      </c>
      <c r="AB755" s="101">
        <f>+Z755</f>
        <v>1</v>
      </c>
      <c r="AC755" s="39">
        <v>0</v>
      </c>
      <c r="AD755" s="130">
        <v>0</v>
      </c>
      <c r="AE755" s="39">
        <v>0</v>
      </c>
      <c r="AF755" s="161">
        <v>0</v>
      </c>
      <c r="AG755" s="252">
        <f>+AE755</f>
        <v>0</v>
      </c>
      <c r="AH755" s="423" t="s">
        <v>1226</v>
      </c>
      <c r="AI755" s="3">
        <v>0</v>
      </c>
      <c r="AJ755" s="4">
        <v>0</v>
      </c>
      <c r="AK755" s="342"/>
      <c r="AL755" s="701"/>
      <c r="AM755" s="690"/>
      <c r="AN755" s="278"/>
      <c r="AO755" s="279"/>
      <c r="AP755" s="751"/>
      <c r="AQ755" s="433"/>
      <c r="AR755" s="314"/>
      <c r="AS755" s="315"/>
      <c r="AT755" s="359"/>
      <c r="AU755" s="254"/>
      <c r="AV755" s="325"/>
      <c r="AW755" s="326"/>
      <c r="AX755" s="164">
        <f>+AZ755</f>
        <v>0</v>
      </c>
      <c r="AY755" s="164" t="s">
        <v>1226</v>
      </c>
      <c r="AZ755" s="164">
        <f t="shared" si="389"/>
        <v>0</v>
      </c>
      <c r="BA755" s="166" t="s">
        <v>1226</v>
      </c>
      <c r="BB755" s="164">
        <f t="shared" si="390"/>
        <v>0</v>
      </c>
      <c r="BC755" s="164" t="s">
        <v>1226</v>
      </c>
      <c r="BD755" s="164">
        <f t="shared" si="391"/>
        <v>0</v>
      </c>
      <c r="BE755" s="164" t="s">
        <v>1226</v>
      </c>
      <c r="BF755" s="164">
        <f t="shared" si="392"/>
        <v>0</v>
      </c>
      <c r="BG755" s="164" t="s">
        <v>1226</v>
      </c>
      <c r="BH755" s="325">
        <v>0</v>
      </c>
      <c r="BI755" s="325">
        <v>0</v>
      </c>
      <c r="BJ755" s="236">
        <f t="shared" si="393"/>
        <v>0</v>
      </c>
      <c r="BK755" s="239" t="s">
        <v>1226</v>
      </c>
      <c r="BL755" s="236">
        <f t="shared" si="394"/>
        <v>0</v>
      </c>
      <c r="BM755" s="249" t="s">
        <v>1226</v>
      </c>
      <c r="BN755" s="236">
        <f t="shared" si="395"/>
        <v>0</v>
      </c>
      <c r="BO755" s="239" t="s">
        <v>1226</v>
      </c>
      <c r="BP755" s="249"/>
      <c r="BQ755" s="239"/>
      <c r="BR755" s="249"/>
      <c r="BS755" s="249"/>
      <c r="BT755" s="344"/>
      <c r="BU755" s="314"/>
      <c r="BV755" s="315"/>
      <c r="BW755" s="314"/>
      <c r="BX755" s="314"/>
      <c r="BY755" s="314"/>
      <c r="BZ755" s="315"/>
      <c r="CA755" s="314"/>
      <c r="CB755" s="315"/>
      <c r="CC755" s="314"/>
      <c r="CD755" s="315"/>
      <c r="CE755" s="314"/>
      <c r="CF755" s="315"/>
      <c r="CG755" s="314"/>
      <c r="CH755" s="315"/>
      <c r="CI755" s="323"/>
      <c r="CJ755" s="256"/>
    </row>
    <row r="756" spans="1:88" ht="16.5">
      <c r="A756" t="s">
        <v>2646</v>
      </c>
      <c r="B756" s="213">
        <v>0</v>
      </c>
      <c r="D756" t="s">
        <v>943</v>
      </c>
      <c r="E756" s="213" t="s">
        <v>821</v>
      </c>
      <c r="G756" s="213" t="s">
        <v>880</v>
      </c>
      <c r="H756" s="390" t="s">
        <v>1181</v>
      </c>
      <c r="I756" s="700">
        <f>+K756</f>
        <v>1</v>
      </c>
      <c r="J756" s="185" t="s">
        <v>1226</v>
      </c>
      <c r="K756" s="441">
        <v>1</v>
      </c>
      <c r="L756" s="442">
        <v>0</v>
      </c>
      <c r="M756" s="10">
        <v>1</v>
      </c>
      <c r="N756" s="10">
        <v>0</v>
      </c>
      <c r="O756" s="678">
        <f>+Q756</f>
        <v>0</v>
      </c>
      <c r="P756" s="490" t="s">
        <v>1226</v>
      </c>
      <c r="Q756" s="185">
        <f>+S756</f>
        <v>0</v>
      </c>
      <c r="R756" s="185" t="s">
        <v>1226</v>
      </c>
      <c r="S756" s="39">
        <v>0</v>
      </c>
      <c r="T756" s="161">
        <v>0</v>
      </c>
      <c r="U756" s="252">
        <f>+W756</f>
        <v>0</v>
      </c>
      <c r="V756" s="423" t="s">
        <v>1226</v>
      </c>
      <c r="W756" s="39">
        <v>0</v>
      </c>
      <c r="X756" s="161">
        <v>0</v>
      </c>
      <c r="Y756" s="39">
        <v>0</v>
      </c>
      <c r="Z756" s="161">
        <v>0</v>
      </c>
      <c r="AA756" s="252">
        <f>+Y756</f>
        <v>0</v>
      </c>
      <c r="AB756" s="423" t="s">
        <v>1226</v>
      </c>
      <c r="AC756" s="52">
        <v>0</v>
      </c>
      <c r="AD756" s="130">
        <v>0</v>
      </c>
      <c r="AE756" s="419">
        <v>0</v>
      </c>
      <c r="AF756" s="130">
        <v>0</v>
      </c>
      <c r="AG756" s="185">
        <f>+AE756</f>
        <v>0</v>
      </c>
      <c r="AH756" s="426" t="s">
        <v>1226</v>
      </c>
      <c r="AI756" s="3">
        <v>0</v>
      </c>
      <c r="AJ756" s="4">
        <v>0</v>
      </c>
      <c r="AK756" s="342"/>
      <c r="AL756" s="701">
        <f>+AI756</f>
        <v>0</v>
      </c>
      <c r="AM756" s="690" t="s">
        <v>1226</v>
      </c>
      <c r="AN756" s="278">
        <v>0</v>
      </c>
      <c r="AO756" s="279">
        <v>0</v>
      </c>
      <c r="AP756" s="751">
        <f>+AN756</f>
        <v>0</v>
      </c>
      <c r="AQ756" s="433" t="s">
        <v>1226</v>
      </c>
      <c r="AR756" s="314">
        <v>0</v>
      </c>
      <c r="AS756" s="315">
        <v>0</v>
      </c>
      <c r="AT756" s="300">
        <v>0</v>
      </c>
      <c r="AU756" s="254" t="s">
        <v>1226</v>
      </c>
      <c r="AV756" s="325">
        <v>0</v>
      </c>
      <c r="AW756" s="326">
        <v>0</v>
      </c>
      <c r="AX756" s="392">
        <f>+AZ756</f>
        <v>0</v>
      </c>
      <c r="AY756" s="166" t="s">
        <v>1226</v>
      </c>
      <c r="AZ756" s="392">
        <f t="shared" si="389"/>
        <v>0</v>
      </c>
      <c r="BA756" s="166" t="s">
        <v>1226</v>
      </c>
      <c r="BB756" s="392">
        <f t="shared" si="390"/>
        <v>0</v>
      </c>
      <c r="BC756" s="166" t="s">
        <v>1226</v>
      </c>
      <c r="BD756" s="392">
        <f t="shared" si="391"/>
        <v>0</v>
      </c>
      <c r="BE756" s="166" t="s">
        <v>1226</v>
      </c>
      <c r="BF756" s="392">
        <f t="shared" si="392"/>
        <v>0</v>
      </c>
      <c r="BG756" s="166" t="s">
        <v>1226</v>
      </c>
      <c r="BH756" s="325">
        <v>0</v>
      </c>
      <c r="BI756" s="325">
        <v>0</v>
      </c>
      <c r="BJ756" s="238">
        <f t="shared" si="393"/>
        <v>0</v>
      </c>
      <c r="BK756" s="239" t="s">
        <v>1226</v>
      </c>
      <c r="BL756" s="238">
        <f t="shared" si="394"/>
        <v>0</v>
      </c>
      <c r="BM756" s="239" t="s">
        <v>1226</v>
      </c>
      <c r="BN756" s="238">
        <f t="shared" si="395"/>
        <v>0</v>
      </c>
      <c r="BO756" s="239" t="s">
        <v>1226</v>
      </c>
      <c r="BP756" s="249"/>
      <c r="BQ756" s="239"/>
      <c r="BR756" s="249"/>
      <c r="BS756" s="239"/>
      <c r="BT756" s="344"/>
      <c r="BU756" s="314"/>
      <c r="BV756" s="315"/>
      <c r="BW756" s="314"/>
      <c r="BX756" s="314"/>
      <c r="BY756" s="314"/>
      <c r="BZ756" s="315"/>
      <c r="CA756" s="314"/>
      <c r="CB756" s="315"/>
      <c r="CC756" s="314"/>
      <c r="CD756" s="315"/>
      <c r="CE756" s="314"/>
      <c r="CF756" s="315"/>
      <c r="CG756" s="314"/>
      <c r="CH756" s="315"/>
      <c r="CI756" s="323"/>
      <c r="CJ756" s="256"/>
    </row>
    <row r="757" spans="1:88" ht="16.5">
      <c r="A757" t="s">
        <v>2646</v>
      </c>
      <c r="B757" s="213">
        <v>0</v>
      </c>
      <c r="D757" t="s">
        <v>943</v>
      </c>
      <c r="E757" s="213" t="s">
        <v>821</v>
      </c>
      <c r="G757" s="213" t="s">
        <v>880</v>
      </c>
      <c r="H757" s="390" t="s">
        <v>1058</v>
      </c>
      <c r="I757" s="252">
        <v>0</v>
      </c>
      <c r="J757" s="251" t="s">
        <v>1226</v>
      </c>
      <c r="K757" s="441">
        <v>0</v>
      </c>
      <c r="L757" s="442">
        <v>0</v>
      </c>
      <c r="M757" s="10">
        <v>0</v>
      </c>
      <c r="N757" s="10">
        <v>0</v>
      </c>
      <c r="O757" s="678">
        <f>+Q757</f>
        <v>0</v>
      </c>
      <c r="P757" s="490" t="s">
        <v>1226</v>
      </c>
      <c r="Q757" s="185">
        <f>+S757</f>
        <v>0</v>
      </c>
      <c r="R757" s="185" t="s">
        <v>1226</v>
      </c>
      <c r="S757" s="39">
        <v>0</v>
      </c>
      <c r="T757" s="161">
        <v>0</v>
      </c>
      <c r="U757" s="252">
        <f>+W757</f>
        <v>0</v>
      </c>
      <c r="V757" s="423" t="s">
        <v>1226</v>
      </c>
      <c r="W757" s="39">
        <v>0</v>
      </c>
      <c r="X757" s="161">
        <v>0</v>
      </c>
      <c r="Y757" s="39">
        <v>0</v>
      </c>
      <c r="Z757" s="161">
        <v>0</v>
      </c>
      <c r="AA757" s="252">
        <f>+Y757</f>
        <v>0</v>
      </c>
      <c r="AB757" s="423" t="s">
        <v>1226</v>
      </c>
      <c r="AC757" s="52">
        <v>0</v>
      </c>
      <c r="AD757" s="130">
        <v>0</v>
      </c>
      <c r="AE757" s="419">
        <v>0</v>
      </c>
      <c r="AF757" s="130">
        <v>0</v>
      </c>
      <c r="AG757" s="185">
        <f>+AE757</f>
        <v>0</v>
      </c>
      <c r="AH757" s="426" t="s">
        <v>1226</v>
      </c>
      <c r="AI757" s="3">
        <v>0</v>
      </c>
      <c r="AJ757" s="4">
        <v>0</v>
      </c>
      <c r="AK757" s="342">
        <v>42346</v>
      </c>
      <c r="AL757" s="701">
        <f>+AI757</f>
        <v>0</v>
      </c>
      <c r="AM757" s="690" t="s">
        <v>1226</v>
      </c>
      <c r="AN757" s="278">
        <v>0</v>
      </c>
      <c r="AO757" s="279">
        <v>0</v>
      </c>
      <c r="AP757" s="751">
        <f>+AN757</f>
        <v>0</v>
      </c>
      <c r="AQ757" s="433" t="s">
        <v>1226</v>
      </c>
      <c r="AR757" s="314">
        <v>0</v>
      </c>
      <c r="AS757" s="315">
        <v>0</v>
      </c>
      <c r="AT757" s="300">
        <v>0</v>
      </c>
      <c r="AU757" s="254" t="s">
        <v>1226</v>
      </c>
      <c r="AV757" s="325">
        <v>0</v>
      </c>
      <c r="AW757" s="326">
        <v>0</v>
      </c>
      <c r="AX757" s="919">
        <v>0</v>
      </c>
      <c r="AY757" s="326">
        <v>0</v>
      </c>
      <c r="AZ757" s="238">
        <f t="shared" si="389"/>
        <v>0</v>
      </c>
      <c r="BA757" s="239" t="s">
        <v>1226</v>
      </c>
      <c r="BB757" s="238">
        <f t="shared" si="390"/>
        <v>0</v>
      </c>
      <c r="BC757" s="239" t="s">
        <v>1226</v>
      </c>
      <c r="BD757" s="238">
        <f t="shared" si="391"/>
        <v>0</v>
      </c>
      <c r="BE757" s="239" t="s">
        <v>1226</v>
      </c>
      <c r="BF757" s="238">
        <f t="shared" si="392"/>
        <v>0</v>
      </c>
      <c r="BG757" s="239" t="s">
        <v>1226</v>
      </c>
      <c r="BH757" s="325">
        <v>0</v>
      </c>
      <c r="BI757" s="325">
        <v>0</v>
      </c>
      <c r="BJ757" s="238">
        <f t="shared" si="393"/>
        <v>0</v>
      </c>
      <c r="BK757" s="239" t="s">
        <v>1226</v>
      </c>
      <c r="BL757" s="238">
        <f t="shared" si="394"/>
        <v>0</v>
      </c>
      <c r="BM757" s="239" t="s">
        <v>1226</v>
      </c>
      <c r="BN757" s="238">
        <f t="shared" si="395"/>
        <v>0</v>
      </c>
      <c r="BO757" s="239" t="s">
        <v>1226</v>
      </c>
      <c r="BP757" s="249"/>
      <c r="BQ757" s="239"/>
      <c r="BR757" s="249"/>
      <c r="BS757" s="239"/>
      <c r="BT757" s="344"/>
      <c r="BU757" s="314"/>
      <c r="BV757" s="315"/>
      <c r="BW757" s="314"/>
      <c r="BX757" s="314"/>
      <c r="BY757" s="314"/>
      <c r="BZ757" s="315"/>
      <c r="CA757" s="314"/>
      <c r="CB757" s="315"/>
      <c r="CC757" s="314"/>
      <c r="CD757" s="315"/>
      <c r="CE757" s="314"/>
      <c r="CF757" s="315"/>
      <c r="CG757" s="314"/>
      <c r="CH757" s="315"/>
      <c r="CI757" s="323"/>
      <c r="CJ757" s="256"/>
    </row>
    <row r="758" spans="1:88" ht="16.5">
      <c r="A758" t="s">
        <v>2647</v>
      </c>
      <c r="B758" s="213">
        <v>0</v>
      </c>
      <c r="D758" s="219" t="s">
        <v>343</v>
      </c>
      <c r="E758" s="213" t="s">
        <v>821</v>
      </c>
      <c r="G758" s="213" t="s">
        <v>881</v>
      </c>
      <c r="H758" s="390" t="s">
        <v>77</v>
      </c>
      <c r="I758" s="52">
        <v>0</v>
      </c>
      <c r="J758" s="52">
        <v>0</v>
      </c>
      <c r="K758" s="441">
        <v>1</v>
      </c>
      <c r="L758" s="442">
        <v>0</v>
      </c>
      <c r="M758" s="10">
        <v>1</v>
      </c>
      <c r="N758" s="442">
        <v>0</v>
      </c>
      <c r="O758" s="775">
        <v>0</v>
      </c>
      <c r="P758" s="773" t="s">
        <v>1226</v>
      </c>
      <c r="Q758" s="700">
        <f>+O758</f>
        <v>0</v>
      </c>
      <c r="R758" s="911" t="s">
        <v>1226</v>
      </c>
      <c r="S758" s="39">
        <v>0</v>
      </c>
      <c r="T758" s="161">
        <v>0</v>
      </c>
      <c r="U758" s="700">
        <v>0</v>
      </c>
      <c r="V758" s="643" t="s">
        <v>1226</v>
      </c>
      <c r="W758" s="39">
        <v>0</v>
      </c>
      <c r="X758" s="161">
        <v>0</v>
      </c>
      <c r="Y758" s="39">
        <v>0</v>
      </c>
      <c r="Z758" s="161">
        <v>0</v>
      </c>
      <c r="AA758" s="700">
        <v>0</v>
      </c>
      <c r="AB758" s="643" t="s">
        <v>1226</v>
      </c>
      <c r="AC758" s="52">
        <v>0</v>
      </c>
      <c r="AD758" s="130">
        <v>0</v>
      </c>
      <c r="AE758" s="419">
        <v>0</v>
      </c>
      <c r="AF758" s="130">
        <v>0</v>
      </c>
      <c r="AG758" s="700">
        <v>0</v>
      </c>
      <c r="AH758" s="643" t="s">
        <v>1226</v>
      </c>
      <c r="AI758" s="3">
        <v>0</v>
      </c>
      <c r="AJ758" s="4">
        <v>0</v>
      </c>
      <c r="AK758" s="261"/>
      <c r="AL758" s="701">
        <f>+AI758</f>
        <v>0</v>
      </c>
      <c r="AM758" s="694" t="s">
        <v>1226</v>
      </c>
      <c r="AN758" s="278">
        <v>0</v>
      </c>
      <c r="AO758" s="279">
        <v>0</v>
      </c>
      <c r="AP758" s="693">
        <v>0</v>
      </c>
      <c r="AQ758" s="690" t="s">
        <v>1226</v>
      </c>
      <c r="AR758" s="245">
        <v>0</v>
      </c>
      <c r="AS758" s="246">
        <v>0</v>
      </c>
      <c r="AT758" s="300">
        <v>0</v>
      </c>
      <c r="AU758" s="254" t="s">
        <v>1226</v>
      </c>
      <c r="AV758" s="226">
        <v>0</v>
      </c>
      <c r="AW758" s="227">
        <v>0</v>
      </c>
      <c r="AX758" s="392">
        <f>+AZ758</f>
        <v>0</v>
      </c>
      <c r="AY758" s="166" t="s">
        <v>1226</v>
      </c>
      <c r="AZ758" s="392">
        <f t="shared" si="389"/>
        <v>0</v>
      </c>
      <c r="BA758" s="166" t="s">
        <v>1226</v>
      </c>
      <c r="BB758" s="392">
        <f t="shared" si="390"/>
        <v>0</v>
      </c>
      <c r="BC758" s="166" t="s">
        <v>1226</v>
      </c>
      <c r="BD758" s="392">
        <f t="shared" si="391"/>
        <v>0</v>
      </c>
      <c r="BE758" s="166" t="s">
        <v>1226</v>
      </c>
      <c r="BF758" s="392">
        <f t="shared" si="392"/>
        <v>0</v>
      </c>
      <c r="BG758" s="166" t="s">
        <v>1226</v>
      </c>
      <c r="BH758" s="325">
        <v>0</v>
      </c>
      <c r="BI758" s="325">
        <v>0</v>
      </c>
      <c r="BJ758" s="238">
        <f t="shared" si="393"/>
        <v>0</v>
      </c>
      <c r="BK758" s="239" t="s">
        <v>1226</v>
      </c>
      <c r="BL758" s="238">
        <f t="shared" si="394"/>
        <v>0</v>
      </c>
      <c r="BM758" s="239" t="s">
        <v>1226</v>
      </c>
      <c r="BN758" s="238">
        <f t="shared" si="395"/>
        <v>0</v>
      </c>
      <c r="BO758" s="239" t="s">
        <v>1226</v>
      </c>
      <c r="BP758" s="249"/>
      <c r="BQ758" s="239"/>
      <c r="BR758" s="249"/>
      <c r="BS758" s="239"/>
      <c r="BT758" s="262"/>
      <c r="BU758" s="245"/>
      <c r="BV758" s="246"/>
      <c r="BW758" s="245"/>
      <c r="BX758" s="245"/>
      <c r="BY758" s="245"/>
      <c r="BZ758" s="246"/>
      <c r="CA758" s="245"/>
      <c r="CB758" s="246"/>
      <c r="CC758" s="245"/>
      <c r="CD758" s="246"/>
      <c r="CE758" s="245"/>
      <c r="CF758" s="246"/>
      <c r="CG758" s="245"/>
      <c r="CH758" s="246"/>
      <c r="CI758" s="233" t="s">
        <v>223</v>
      </c>
      <c r="CJ758" s="256" t="s">
        <v>597</v>
      </c>
    </row>
    <row r="759" spans="1:88" ht="16.5">
      <c r="A759" t="s">
        <v>2647</v>
      </c>
      <c r="B759" s="213">
        <v>0</v>
      </c>
      <c r="D759" s="219" t="s">
        <v>343</v>
      </c>
      <c r="E759" s="213" t="s">
        <v>821</v>
      </c>
      <c r="G759" s="213" t="s">
        <v>881</v>
      </c>
      <c r="H759" s="390" t="s">
        <v>1041</v>
      </c>
      <c r="I759" s="52">
        <v>0</v>
      </c>
      <c r="J759" s="52">
        <v>0</v>
      </c>
      <c r="K759" s="441">
        <v>0</v>
      </c>
      <c r="L759" s="442">
        <v>1</v>
      </c>
      <c r="M759" s="10">
        <v>0</v>
      </c>
      <c r="N759" s="442">
        <v>0</v>
      </c>
      <c r="O759" s="775">
        <v>0</v>
      </c>
      <c r="P759" s="773" t="s">
        <v>1226</v>
      </c>
      <c r="Q759" s="700">
        <f>+O759</f>
        <v>0</v>
      </c>
      <c r="R759" s="911" t="s">
        <v>1226</v>
      </c>
      <c r="S759" s="39">
        <v>0</v>
      </c>
      <c r="T759" s="161">
        <v>0</v>
      </c>
      <c r="U759" s="700">
        <v>0</v>
      </c>
      <c r="V759" s="643" t="s">
        <v>1226</v>
      </c>
      <c r="W759" s="39">
        <v>0</v>
      </c>
      <c r="X759" s="161">
        <v>0</v>
      </c>
      <c r="Y759" s="39">
        <v>0</v>
      </c>
      <c r="Z759" s="161">
        <v>0</v>
      </c>
      <c r="AA759" s="700">
        <v>0</v>
      </c>
      <c r="AB759" s="643" t="s">
        <v>1226</v>
      </c>
      <c r="AC759" s="52">
        <v>0</v>
      </c>
      <c r="AD759" s="130">
        <v>0</v>
      </c>
      <c r="AE759" s="419">
        <v>0</v>
      </c>
      <c r="AF759" s="130">
        <v>0</v>
      </c>
      <c r="AG759" s="700">
        <v>0</v>
      </c>
      <c r="AH759" s="643" t="s">
        <v>1226</v>
      </c>
      <c r="AI759" s="3">
        <v>0</v>
      </c>
      <c r="AJ759" s="4">
        <v>0</v>
      </c>
      <c r="AK759" s="261"/>
      <c r="AL759" s="701"/>
      <c r="AM759" s="694"/>
      <c r="AN759" s="278"/>
      <c r="AO759" s="279"/>
      <c r="AP759" s="693"/>
      <c r="AQ759" s="690"/>
      <c r="AR759" s="245"/>
      <c r="AS759" s="246"/>
      <c r="AT759" s="300"/>
      <c r="AU759" s="254"/>
      <c r="AV759" s="226">
        <v>0</v>
      </c>
      <c r="AW759" s="227">
        <v>0</v>
      </c>
      <c r="AX759" s="392">
        <f>+AZ759</f>
        <v>0</v>
      </c>
      <c r="AY759" s="166" t="s">
        <v>1226</v>
      </c>
      <c r="AZ759" s="392">
        <f t="shared" si="389"/>
        <v>0</v>
      </c>
      <c r="BA759" s="166" t="s">
        <v>1226</v>
      </c>
      <c r="BB759" s="392">
        <f t="shared" si="390"/>
        <v>0</v>
      </c>
      <c r="BC759" s="166" t="s">
        <v>1226</v>
      </c>
      <c r="BD759" s="392">
        <f t="shared" si="391"/>
        <v>0</v>
      </c>
      <c r="BE759" s="166" t="s">
        <v>1226</v>
      </c>
      <c r="BF759" s="392">
        <f t="shared" si="392"/>
        <v>0</v>
      </c>
      <c r="BG759" s="166" t="s">
        <v>1226</v>
      </c>
      <c r="BH759" s="325">
        <v>0</v>
      </c>
      <c r="BI759" s="325">
        <v>0</v>
      </c>
      <c r="BJ759" s="238">
        <f t="shared" si="393"/>
        <v>0</v>
      </c>
      <c r="BK759" s="239" t="s">
        <v>1226</v>
      </c>
      <c r="BL759" s="238">
        <f t="shared" si="394"/>
        <v>0</v>
      </c>
      <c r="BM759" s="239" t="s">
        <v>1226</v>
      </c>
      <c r="BN759" s="238">
        <f t="shared" si="395"/>
        <v>0</v>
      </c>
      <c r="BO759" s="239" t="s">
        <v>1226</v>
      </c>
      <c r="BP759" s="249"/>
      <c r="BQ759" s="239"/>
      <c r="BR759" s="249"/>
      <c r="BS759" s="239"/>
      <c r="BT759" s="262"/>
      <c r="BU759" s="245"/>
      <c r="BV759" s="246"/>
      <c r="BW759" s="245"/>
      <c r="BX759" s="245"/>
      <c r="BY759" s="245"/>
      <c r="BZ759" s="246"/>
      <c r="CA759" s="245"/>
      <c r="CB759" s="246"/>
      <c r="CC759" s="245"/>
      <c r="CD759" s="246"/>
      <c r="CE759" s="245"/>
      <c r="CF759" s="246"/>
      <c r="CG759" s="245"/>
      <c r="CH759" s="246"/>
      <c r="CI759" s="233"/>
      <c r="CJ759" s="256"/>
    </row>
    <row r="760" spans="1:88" ht="16.5">
      <c r="A760" t="s">
        <v>2647</v>
      </c>
      <c r="B760" s="213">
        <v>0</v>
      </c>
      <c r="D760" s="219" t="s">
        <v>343</v>
      </c>
      <c r="E760" s="213" t="s">
        <v>821</v>
      </c>
      <c r="G760" s="213" t="s">
        <v>881</v>
      </c>
      <c r="H760" s="390" t="s">
        <v>1038</v>
      </c>
      <c r="I760" s="52">
        <v>0</v>
      </c>
      <c r="J760" s="52">
        <v>0</v>
      </c>
      <c r="K760" s="445">
        <v>0</v>
      </c>
      <c r="L760" s="446">
        <v>3</v>
      </c>
      <c r="M760" s="10">
        <v>0</v>
      </c>
      <c r="N760" s="442">
        <v>0</v>
      </c>
      <c r="O760" s="185" t="s">
        <v>1226</v>
      </c>
      <c r="P760" s="426">
        <f>+R760</f>
        <v>1</v>
      </c>
      <c r="Q760" s="185" t="s">
        <v>1226</v>
      </c>
      <c r="R760" s="426">
        <f>+T760</f>
        <v>1</v>
      </c>
      <c r="S760" s="39">
        <v>0</v>
      </c>
      <c r="T760" s="161">
        <v>1</v>
      </c>
      <c r="U760" s="700" t="s">
        <v>1226</v>
      </c>
      <c r="V760" s="794">
        <f>+X760</f>
        <v>1</v>
      </c>
      <c r="W760" s="39">
        <v>0</v>
      </c>
      <c r="X760" s="161">
        <v>1</v>
      </c>
      <c r="Y760" s="52">
        <v>0</v>
      </c>
      <c r="Z760" s="161">
        <v>1</v>
      </c>
      <c r="AA760" s="700" t="s">
        <v>1226</v>
      </c>
      <c r="AB760" s="693">
        <f>+AD760</f>
        <v>1</v>
      </c>
      <c r="AC760" s="39">
        <v>0</v>
      </c>
      <c r="AD760" s="130">
        <v>1</v>
      </c>
      <c r="AE760" s="419">
        <v>0</v>
      </c>
      <c r="AF760" s="130">
        <v>1</v>
      </c>
      <c r="AG760" s="700" t="s">
        <v>1226</v>
      </c>
      <c r="AH760" s="693">
        <f>+AF760</f>
        <v>1</v>
      </c>
      <c r="AI760" s="163">
        <v>0</v>
      </c>
      <c r="AJ760" s="402">
        <v>2</v>
      </c>
      <c r="AK760" s="261"/>
      <c r="AL760" s="858" t="s">
        <v>1226</v>
      </c>
      <c r="AM760" s="426">
        <f>+AO760</f>
        <v>2</v>
      </c>
      <c r="AN760" s="278">
        <v>0</v>
      </c>
      <c r="AO760" s="279">
        <v>2</v>
      </c>
      <c r="AP760" s="185" t="s">
        <v>1226</v>
      </c>
      <c r="AQ760" s="426">
        <f>+AS760</f>
        <v>2</v>
      </c>
      <c r="AR760" s="245">
        <v>0</v>
      </c>
      <c r="AS760" s="246">
        <v>2</v>
      </c>
      <c r="AT760" s="301" t="s">
        <v>1226</v>
      </c>
      <c r="AU760" s="250">
        <f>+AW760</f>
        <v>1</v>
      </c>
      <c r="AV760" s="226">
        <v>0</v>
      </c>
      <c r="AW760" s="227">
        <v>1</v>
      </c>
      <c r="AX760" s="648" t="s">
        <v>1226</v>
      </c>
      <c r="AY760" s="167">
        <f>+BA760</f>
        <v>1</v>
      </c>
      <c r="AZ760" s="648" t="s">
        <v>1226</v>
      </c>
      <c r="BA760" s="167">
        <f>+BC760</f>
        <v>1</v>
      </c>
      <c r="BB760" s="648" t="s">
        <v>1226</v>
      </c>
      <c r="BC760" s="167">
        <f>+BE760</f>
        <v>1</v>
      </c>
      <c r="BD760" s="648" t="s">
        <v>1226</v>
      </c>
      <c r="BE760" s="167">
        <f>+BG760</f>
        <v>1</v>
      </c>
      <c r="BF760" s="648" t="s">
        <v>1226</v>
      </c>
      <c r="BG760" s="167">
        <f>+BI760</f>
        <v>1</v>
      </c>
      <c r="BH760" s="325">
        <v>0</v>
      </c>
      <c r="BI760" s="325">
        <v>1</v>
      </c>
      <c r="BJ760" s="238">
        <v>0</v>
      </c>
      <c r="BK760" s="239" t="s">
        <v>1226</v>
      </c>
      <c r="BL760" s="238">
        <v>0</v>
      </c>
      <c r="BM760" s="239" t="s">
        <v>1226</v>
      </c>
      <c r="BN760" s="238">
        <v>0</v>
      </c>
      <c r="BO760" s="239" t="s">
        <v>1226</v>
      </c>
      <c r="BP760" s="249"/>
      <c r="BQ760" s="239"/>
      <c r="BR760" s="249"/>
      <c r="BS760" s="239"/>
      <c r="BT760" s="262"/>
      <c r="BU760" s="245"/>
      <c r="BV760" s="246"/>
      <c r="BW760" s="245"/>
      <c r="BX760" s="245"/>
      <c r="BY760" s="245"/>
      <c r="BZ760" s="246"/>
      <c r="CA760" s="245"/>
      <c r="CB760" s="246"/>
      <c r="CC760" s="245"/>
      <c r="CD760" s="246"/>
      <c r="CE760" s="245"/>
      <c r="CF760" s="246"/>
      <c r="CG760" s="245"/>
      <c r="CH760" s="246"/>
      <c r="CI760" s="126" t="s">
        <v>501</v>
      </c>
      <c r="CJ760" s="256"/>
    </row>
    <row r="761" spans="1:88" ht="16.5">
      <c r="A761" t="s">
        <v>2647</v>
      </c>
      <c r="B761" s="213">
        <v>0</v>
      </c>
      <c r="D761" s="219" t="s">
        <v>343</v>
      </c>
      <c r="E761" s="213" t="s">
        <v>821</v>
      </c>
      <c r="G761" s="213" t="s">
        <v>881</v>
      </c>
      <c r="H761" s="390" t="s">
        <v>1039</v>
      </c>
      <c r="I761" s="52">
        <v>0</v>
      </c>
      <c r="J761" s="52">
        <v>0</v>
      </c>
      <c r="K761" s="441">
        <v>0</v>
      </c>
      <c r="L761" s="442">
        <v>0</v>
      </c>
      <c r="M761" s="10">
        <v>0</v>
      </c>
      <c r="N761" s="442">
        <v>0</v>
      </c>
      <c r="O761" s="700">
        <f>+M761</f>
        <v>0</v>
      </c>
      <c r="P761" s="691" t="s">
        <v>1226</v>
      </c>
      <c r="Q761" s="700">
        <f>+O761</f>
        <v>0</v>
      </c>
      <c r="R761" s="911" t="s">
        <v>1226</v>
      </c>
      <c r="S761" s="39">
        <v>0</v>
      </c>
      <c r="T761" s="161">
        <v>0</v>
      </c>
      <c r="U761" s="858">
        <v>0</v>
      </c>
      <c r="V761" s="643" t="s">
        <v>1226</v>
      </c>
      <c r="W761" s="39">
        <v>0</v>
      </c>
      <c r="X761" s="161">
        <v>0</v>
      </c>
      <c r="Y761" s="52">
        <v>0</v>
      </c>
      <c r="Z761" s="161">
        <v>0</v>
      </c>
      <c r="AA761" s="858">
        <v>0</v>
      </c>
      <c r="AB761" s="691" t="s">
        <v>1226</v>
      </c>
      <c r="AC761" s="39">
        <v>0</v>
      </c>
      <c r="AD761" s="130">
        <v>0</v>
      </c>
      <c r="AE761" s="419">
        <v>0</v>
      </c>
      <c r="AF761" s="130">
        <v>0</v>
      </c>
      <c r="AG761" s="181" t="s">
        <v>1226</v>
      </c>
      <c r="AH761" s="185">
        <f>+AJ761</f>
        <v>2</v>
      </c>
      <c r="AI761" s="163">
        <v>0</v>
      </c>
      <c r="AJ761" s="402">
        <v>2</v>
      </c>
      <c r="AK761" s="261"/>
      <c r="AL761" s="181" t="s">
        <v>1226</v>
      </c>
      <c r="AM761" s="426">
        <f>+AO761</f>
        <v>3</v>
      </c>
      <c r="AN761" s="278">
        <v>0</v>
      </c>
      <c r="AO761" s="279">
        <v>3</v>
      </c>
      <c r="AP761" s="696">
        <v>0</v>
      </c>
      <c r="AQ761" s="426">
        <f>+AO761</f>
        <v>3</v>
      </c>
      <c r="AR761" s="245">
        <v>0</v>
      </c>
      <c r="AS761" s="246">
        <v>1</v>
      </c>
      <c r="AT761" s="238">
        <v>0</v>
      </c>
      <c r="AU761" s="239" t="s">
        <v>1226</v>
      </c>
      <c r="AV761" s="226">
        <v>0</v>
      </c>
      <c r="AW761" s="227">
        <v>0</v>
      </c>
      <c r="AX761" s="392">
        <v>0</v>
      </c>
      <c r="AY761" s="166" t="s">
        <v>1226</v>
      </c>
      <c r="AZ761" s="392">
        <v>0</v>
      </c>
      <c r="BA761" s="166" t="s">
        <v>1226</v>
      </c>
      <c r="BB761" s="392">
        <f>+AZ761</f>
        <v>0</v>
      </c>
      <c r="BC761" s="166" t="s">
        <v>1226</v>
      </c>
      <c r="BD761" s="392">
        <f>+BB761</f>
        <v>0</v>
      </c>
      <c r="BE761" s="166" t="s">
        <v>1226</v>
      </c>
      <c r="BF761" s="392">
        <f>+BD761</f>
        <v>0</v>
      </c>
      <c r="BG761" s="166" t="s">
        <v>1226</v>
      </c>
      <c r="BH761" s="325">
        <v>0</v>
      </c>
      <c r="BI761" s="325">
        <v>0</v>
      </c>
      <c r="BJ761" s="238">
        <v>0</v>
      </c>
      <c r="BK761" s="239" t="s">
        <v>1226</v>
      </c>
      <c r="BL761" s="238">
        <v>0</v>
      </c>
      <c r="BM761" s="239" t="s">
        <v>1226</v>
      </c>
      <c r="BN761" s="238">
        <v>0</v>
      </c>
      <c r="BO761" s="239" t="s">
        <v>1226</v>
      </c>
      <c r="BP761" s="249"/>
      <c r="BQ761" s="239"/>
      <c r="BR761" s="249"/>
      <c r="BS761" s="239"/>
      <c r="BT761" s="262"/>
      <c r="BU761" s="245"/>
      <c r="BV761" s="246"/>
      <c r="BW761" s="245"/>
      <c r="BX761" s="245"/>
      <c r="BY761" s="245"/>
      <c r="BZ761" s="246"/>
      <c r="CA761" s="245"/>
      <c r="CB761" s="246"/>
      <c r="CC761" s="245"/>
      <c r="CD761" s="246"/>
      <c r="CE761" s="245"/>
      <c r="CF761" s="246"/>
      <c r="CG761" s="245"/>
      <c r="CH761" s="246"/>
      <c r="CI761" s="126" t="s">
        <v>501</v>
      </c>
      <c r="CJ761" s="256"/>
    </row>
    <row r="762" spans="1:88" ht="16.5">
      <c r="A762" t="s">
        <v>2647</v>
      </c>
      <c r="B762" s="213">
        <v>0</v>
      </c>
      <c r="D762" s="219" t="s">
        <v>343</v>
      </c>
      <c r="E762" s="213" t="s">
        <v>821</v>
      </c>
      <c r="G762" s="213" t="s">
        <v>881</v>
      </c>
      <c r="H762" s="390" t="s">
        <v>1040</v>
      </c>
      <c r="I762" s="52">
        <v>1</v>
      </c>
      <c r="J762" s="52">
        <v>0</v>
      </c>
      <c r="K762" s="441">
        <v>1</v>
      </c>
      <c r="L762" s="442">
        <v>0</v>
      </c>
      <c r="M762" s="10">
        <v>0</v>
      </c>
      <c r="N762" s="442">
        <v>0</v>
      </c>
      <c r="O762" s="700">
        <f>+Q762</f>
        <v>1</v>
      </c>
      <c r="P762" s="643" t="s">
        <v>1226</v>
      </c>
      <c r="Q762" s="700">
        <f>+S762</f>
        <v>1</v>
      </c>
      <c r="R762" s="774" t="s">
        <v>1226</v>
      </c>
      <c r="S762" s="39">
        <v>1</v>
      </c>
      <c r="T762" s="161">
        <v>0</v>
      </c>
      <c r="U762" s="700">
        <f>+S762</f>
        <v>1</v>
      </c>
      <c r="V762" s="643" t="s">
        <v>1226</v>
      </c>
      <c r="W762" s="39">
        <v>0</v>
      </c>
      <c r="X762" s="161">
        <v>0</v>
      </c>
      <c r="Y762" s="52">
        <v>0</v>
      </c>
      <c r="Z762" s="161">
        <v>0</v>
      </c>
      <c r="AA762" s="700">
        <v>0</v>
      </c>
      <c r="AB762" s="691" t="s">
        <v>1226</v>
      </c>
      <c r="AC762" s="39">
        <v>0</v>
      </c>
      <c r="AD762" s="130">
        <v>0</v>
      </c>
      <c r="AE762" s="419">
        <v>0</v>
      </c>
      <c r="AF762" s="130">
        <v>0</v>
      </c>
      <c r="AG762" s="185">
        <f>+AE762</f>
        <v>0</v>
      </c>
      <c r="AH762" s="185" t="s">
        <v>1226</v>
      </c>
      <c r="AI762" s="3">
        <v>0</v>
      </c>
      <c r="AJ762" s="4">
        <v>1</v>
      </c>
      <c r="AK762" s="261"/>
      <c r="AL762" s="748">
        <v>0</v>
      </c>
      <c r="AM762" s="426" t="s">
        <v>1226</v>
      </c>
      <c r="AN762" s="278">
        <v>0</v>
      </c>
      <c r="AO762" s="279">
        <v>0</v>
      </c>
      <c r="AP762" s="696">
        <v>0</v>
      </c>
      <c r="AQ762" s="426" t="s">
        <v>1226</v>
      </c>
      <c r="AR762" s="245">
        <v>0</v>
      </c>
      <c r="AS762" s="246">
        <v>0</v>
      </c>
      <c r="AT762" s="238">
        <v>0</v>
      </c>
      <c r="AU762" s="239" t="s">
        <v>1226</v>
      </c>
      <c r="AV762" s="226">
        <v>0</v>
      </c>
      <c r="AW762" s="227">
        <v>0</v>
      </c>
      <c r="AX762" s="392">
        <v>0</v>
      </c>
      <c r="AY762" s="166" t="s">
        <v>1226</v>
      </c>
      <c r="AZ762" s="392">
        <v>0</v>
      </c>
      <c r="BA762" s="166" t="s">
        <v>1226</v>
      </c>
      <c r="BB762" s="392">
        <f>+AZ762</f>
        <v>0</v>
      </c>
      <c r="BC762" s="166" t="s">
        <v>1226</v>
      </c>
      <c r="BD762" s="392">
        <f>+BB762</f>
        <v>0</v>
      </c>
      <c r="BE762" s="166" t="s">
        <v>1226</v>
      </c>
      <c r="BF762" s="392">
        <f>+BD762</f>
        <v>0</v>
      </c>
      <c r="BG762" s="166" t="s">
        <v>1226</v>
      </c>
      <c r="BH762" s="325">
        <v>0</v>
      </c>
      <c r="BI762" s="325">
        <v>0</v>
      </c>
      <c r="BJ762" s="238">
        <v>0</v>
      </c>
      <c r="BK762" s="239" t="s">
        <v>1226</v>
      </c>
      <c r="BL762" s="238">
        <v>0</v>
      </c>
      <c r="BM762" s="239" t="s">
        <v>1226</v>
      </c>
      <c r="BN762" s="238">
        <v>0</v>
      </c>
      <c r="BO762" s="239" t="s">
        <v>1226</v>
      </c>
      <c r="BP762" s="249"/>
      <c r="BQ762" s="239"/>
      <c r="BR762" s="249"/>
      <c r="BS762" s="239"/>
      <c r="BT762" s="262"/>
      <c r="BU762" s="245"/>
      <c r="BV762" s="246"/>
      <c r="BW762" s="245"/>
      <c r="BX762" s="245"/>
      <c r="BY762" s="245"/>
      <c r="BZ762" s="246"/>
      <c r="CA762" s="245"/>
      <c r="CB762" s="246"/>
      <c r="CC762" s="245"/>
      <c r="CD762" s="246"/>
      <c r="CE762" s="245"/>
      <c r="CF762" s="246"/>
      <c r="CG762" s="245"/>
      <c r="CH762" s="246"/>
      <c r="CI762" s="126" t="s">
        <v>501</v>
      </c>
      <c r="CJ762" s="256"/>
    </row>
    <row r="763" spans="1:88" ht="16.5">
      <c r="A763" t="s">
        <v>2647</v>
      </c>
      <c r="B763" s="213">
        <v>0</v>
      </c>
      <c r="D763" s="219" t="s">
        <v>594</v>
      </c>
      <c r="E763" s="213" t="s">
        <v>821</v>
      </c>
      <c r="G763" s="51" t="s">
        <v>881</v>
      </c>
      <c r="H763" s="390" t="s">
        <v>2190</v>
      </c>
      <c r="I763" s="52">
        <v>2</v>
      </c>
      <c r="J763" s="52">
        <v>2</v>
      </c>
      <c r="K763" s="441">
        <v>0</v>
      </c>
      <c r="L763" s="442">
        <v>4</v>
      </c>
      <c r="M763" s="10"/>
      <c r="N763" s="442">
        <v>3</v>
      </c>
      <c r="O763" s="775" t="s">
        <v>1226</v>
      </c>
      <c r="P763" s="832">
        <f>+R763</f>
        <v>3</v>
      </c>
      <c r="Q763" s="700" t="s">
        <v>1226</v>
      </c>
      <c r="R763" s="693">
        <f>+T763</f>
        <v>3</v>
      </c>
      <c r="S763" s="39">
        <v>0</v>
      </c>
      <c r="T763" s="161">
        <v>3</v>
      </c>
      <c r="U763" s="858" t="s">
        <v>1226</v>
      </c>
      <c r="V763" s="794">
        <f>+X763</f>
        <v>3</v>
      </c>
      <c r="W763" s="39">
        <v>0</v>
      </c>
      <c r="X763" s="161">
        <v>3</v>
      </c>
      <c r="Y763" s="52">
        <v>1</v>
      </c>
      <c r="Z763" s="161">
        <v>3</v>
      </c>
      <c r="AA763" s="181">
        <f>+Y763</f>
        <v>1</v>
      </c>
      <c r="AB763" s="185">
        <f>+Z763</f>
        <v>3</v>
      </c>
      <c r="AC763" s="39">
        <v>0</v>
      </c>
      <c r="AD763" s="130">
        <v>3</v>
      </c>
      <c r="AE763" s="419">
        <v>0</v>
      </c>
      <c r="AF763" s="130">
        <v>4</v>
      </c>
      <c r="AG763" s="858" t="s">
        <v>1226</v>
      </c>
      <c r="AH763" s="693">
        <f>+AJ763</f>
        <v>4</v>
      </c>
      <c r="AI763" s="3">
        <v>0</v>
      </c>
      <c r="AJ763" s="4">
        <v>4</v>
      </c>
      <c r="AK763" s="261"/>
      <c r="AL763" s="181" t="s">
        <v>1226</v>
      </c>
      <c r="AM763" s="185">
        <f>+AO763</f>
        <v>5</v>
      </c>
      <c r="AN763" s="278">
        <v>0</v>
      </c>
      <c r="AO763" s="279">
        <v>5</v>
      </c>
      <c r="AP763" s="185" t="s">
        <v>1226</v>
      </c>
      <c r="AQ763" s="426">
        <v>5</v>
      </c>
      <c r="AR763" s="245">
        <v>0</v>
      </c>
      <c r="AS763" s="246">
        <v>4</v>
      </c>
      <c r="AT763" s="301" t="s">
        <v>1226</v>
      </c>
      <c r="AU763" s="250">
        <f>+AW763</f>
        <v>4</v>
      </c>
      <c r="AV763" s="226">
        <v>0</v>
      </c>
      <c r="AW763" s="227">
        <v>4</v>
      </c>
      <c r="AX763" s="648" t="s">
        <v>1226</v>
      </c>
      <c r="AY763" s="167">
        <f>+BA763</f>
        <v>3</v>
      </c>
      <c r="AZ763" s="648" t="s">
        <v>1226</v>
      </c>
      <c r="BA763" s="167">
        <f>+BC763</f>
        <v>3</v>
      </c>
      <c r="BB763" s="648" t="s">
        <v>1226</v>
      </c>
      <c r="BC763" s="167">
        <f>+BE763</f>
        <v>3</v>
      </c>
      <c r="BD763" s="648" t="s">
        <v>1226</v>
      </c>
      <c r="BE763" s="167">
        <f>+BG763</f>
        <v>3</v>
      </c>
      <c r="BF763" s="648" t="s">
        <v>1226</v>
      </c>
      <c r="BG763" s="167">
        <f>+BI763</f>
        <v>3</v>
      </c>
      <c r="BH763" s="226">
        <v>0</v>
      </c>
      <c r="BI763" s="226">
        <v>3</v>
      </c>
      <c r="BJ763" s="367" t="s">
        <v>1226</v>
      </c>
      <c r="BK763" s="317">
        <f>+BI763</f>
        <v>3</v>
      </c>
      <c r="BL763" s="367" t="s">
        <v>1226</v>
      </c>
      <c r="BM763" s="317">
        <f>+BK763</f>
        <v>3</v>
      </c>
      <c r="BN763" s="367" t="s">
        <v>1226</v>
      </c>
      <c r="BO763" s="317">
        <f>+BM763</f>
        <v>3</v>
      </c>
      <c r="BP763" s="355"/>
      <c r="BQ763" s="317"/>
      <c r="BR763" s="355"/>
      <c r="BS763" s="317"/>
      <c r="BT763" s="262"/>
      <c r="BU763" s="245"/>
      <c r="BV763" s="246"/>
      <c r="BW763" s="245"/>
      <c r="BX763" s="245"/>
      <c r="BY763" s="245"/>
      <c r="BZ763" s="246"/>
      <c r="CA763" s="245"/>
      <c r="CB763" s="246"/>
      <c r="CC763" s="245"/>
      <c r="CD763" s="246"/>
      <c r="CE763" s="245"/>
      <c r="CF763" s="246"/>
      <c r="CG763" s="245"/>
      <c r="CH763" s="246"/>
      <c r="CI763" s="126" t="s">
        <v>501</v>
      </c>
      <c r="CJ763" s="256" t="s">
        <v>597</v>
      </c>
    </row>
    <row r="764" spans="1:88" ht="16.5">
      <c r="A764" t="s">
        <v>2647</v>
      </c>
      <c r="B764" s="213">
        <v>0</v>
      </c>
      <c r="D764" s="219" t="s">
        <v>594</v>
      </c>
      <c r="E764" s="213" t="s">
        <v>821</v>
      </c>
      <c r="G764" s="213" t="s">
        <v>881</v>
      </c>
      <c r="H764" s="390" t="s">
        <v>2191</v>
      </c>
      <c r="I764" s="52">
        <v>0</v>
      </c>
      <c r="J764" s="52">
        <v>1</v>
      </c>
      <c r="K764" s="441">
        <v>0</v>
      </c>
      <c r="L764" s="442">
        <v>0</v>
      </c>
      <c r="M764" s="10">
        <v>0</v>
      </c>
      <c r="N764" s="442">
        <v>0</v>
      </c>
      <c r="O764" s="775">
        <f>+Q764</f>
        <v>1</v>
      </c>
      <c r="P764" s="832">
        <f>+R764</f>
        <v>1</v>
      </c>
      <c r="Q764" s="700">
        <f>+S764</f>
        <v>1</v>
      </c>
      <c r="R764" s="693">
        <f>+T764</f>
        <v>1</v>
      </c>
      <c r="S764" s="39">
        <v>1</v>
      </c>
      <c r="T764" s="161">
        <v>1</v>
      </c>
      <c r="U764" s="858">
        <f>+S764</f>
        <v>1</v>
      </c>
      <c r="V764" s="794">
        <f>+T764</f>
        <v>1</v>
      </c>
      <c r="W764" s="39">
        <v>0</v>
      </c>
      <c r="X764" s="161">
        <v>1</v>
      </c>
      <c r="Y764" s="52">
        <v>0</v>
      </c>
      <c r="Z764" s="161">
        <v>0</v>
      </c>
      <c r="AA764" s="858">
        <v>0</v>
      </c>
      <c r="AB764" s="185" t="s">
        <v>1226</v>
      </c>
      <c r="AC764" s="39">
        <v>0</v>
      </c>
      <c r="AD764" s="130">
        <v>0</v>
      </c>
      <c r="AE764" s="419">
        <v>0</v>
      </c>
      <c r="AF764" s="130">
        <v>0</v>
      </c>
      <c r="AG764" s="858">
        <v>0</v>
      </c>
      <c r="AH764" s="691" t="s">
        <v>1226</v>
      </c>
      <c r="AI764" s="3">
        <v>0</v>
      </c>
      <c r="AJ764" s="4">
        <v>0</v>
      </c>
      <c r="AK764" s="261"/>
      <c r="AL764" s="181">
        <v>0</v>
      </c>
      <c r="AM764" s="185" t="s">
        <v>1226</v>
      </c>
      <c r="AN764" s="815">
        <v>0</v>
      </c>
      <c r="AO764" s="246">
        <v>0</v>
      </c>
      <c r="AP764" s="185">
        <v>0</v>
      </c>
      <c r="AQ764" s="426" t="s">
        <v>1226</v>
      </c>
      <c r="AR764" s="245">
        <v>0</v>
      </c>
      <c r="AS764" s="246">
        <v>0</v>
      </c>
      <c r="AT764" s="238">
        <v>0</v>
      </c>
      <c r="AU764" s="239" t="s">
        <v>1226</v>
      </c>
      <c r="AV764" s="226">
        <v>0</v>
      </c>
      <c r="AW764" s="227">
        <v>0</v>
      </c>
      <c r="AX764" s="392">
        <f t="shared" ref="AX764:AX772" si="396">+AZ764</f>
        <v>0</v>
      </c>
      <c r="AY764" s="166" t="s">
        <v>1226</v>
      </c>
      <c r="AZ764" s="392">
        <f t="shared" ref="AZ764:AZ772" si="397">+BB764</f>
        <v>0</v>
      </c>
      <c r="BA764" s="166" t="s">
        <v>1226</v>
      </c>
      <c r="BB764" s="392">
        <f t="shared" ref="BB764:BB772" si="398">+BD764</f>
        <v>0</v>
      </c>
      <c r="BC764" s="166" t="s">
        <v>1226</v>
      </c>
      <c r="BD764" s="392">
        <f t="shared" ref="BD764:BD772" si="399">+BF764</f>
        <v>0</v>
      </c>
      <c r="BE764" s="166" t="s">
        <v>1226</v>
      </c>
      <c r="BF764" s="392">
        <f t="shared" ref="BF764:BF772" si="400">+BH764</f>
        <v>0</v>
      </c>
      <c r="BG764" s="166" t="s">
        <v>1226</v>
      </c>
      <c r="BH764" s="325">
        <v>0</v>
      </c>
      <c r="BI764" s="325">
        <v>0</v>
      </c>
      <c r="BJ764" s="238">
        <v>0</v>
      </c>
      <c r="BK764" s="239" t="s">
        <v>1226</v>
      </c>
      <c r="BL764" s="238">
        <v>0</v>
      </c>
      <c r="BM764" s="239" t="s">
        <v>1226</v>
      </c>
      <c r="BN764" s="238">
        <v>0</v>
      </c>
      <c r="BO764" s="239" t="s">
        <v>1226</v>
      </c>
      <c r="BP764" s="249"/>
      <c r="BQ764" s="239"/>
      <c r="BR764" s="249"/>
      <c r="BS764" s="239"/>
      <c r="BT764" s="262"/>
      <c r="BU764" s="245"/>
      <c r="BV764" s="246"/>
      <c r="BW764" s="245"/>
      <c r="BX764" s="245"/>
      <c r="BY764" s="245"/>
      <c r="BZ764" s="246"/>
      <c r="CA764" s="245"/>
      <c r="CB764" s="246"/>
      <c r="CC764" s="245"/>
      <c r="CD764" s="246"/>
      <c r="CE764" s="245"/>
      <c r="CF764" s="246"/>
      <c r="CG764" s="245"/>
      <c r="CH764" s="246"/>
      <c r="CI764" s="323"/>
      <c r="CJ764" s="256"/>
    </row>
    <row r="765" spans="1:88" ht="16.5">
      <c r="A765" t="s">
        <v>2647</v>
      </c>
      <c r="B765" s="213">
        <v>0</v>
      </c>
      <c r="D765" s="219" t="s">
        <v>594</v>
      </c>
      <c r="E765" s="213" t="s">
        <v>821</v>
      </c>
      <c r="G765" s="213" t="s">
        <v>881</v>
      </c>
      <c r="H765" s="390" t="s">
        <v>2192</v>
      </c>
      <c r="I765" s="52">
        <v>0</v>
      </c>
      <c r="J765" s="52">
        <v>2</v>
      </c>
      <c r="K765" s="441">
        <v>0</v>
      </c>
      <c r="L765" s="442">
        <v>1</v>
      </c>
      <c r="M765" s="10">
        <v>0</v>
      </c>
      <c r="N765" s="442">
        <v>1</v>
      </c>
      <c r="O765" s="678" t="s">
        <v>1226</v>
      </c>
      <c r="P765" s="490">
        <f>+N765</f>
        <v>1</v>
      </c>
      <c r="Q765" s="700">
        <v>0</v>
      </c>
      <c r="R765" s="911" t="s">
        <v>1226</v>
      </c>
      <c r="S765" s="39">
        <v>0</v>
      </c>
      <c r="T765" s="161">
        <v>0</v>
      </c>
      <c r="U765" s="858" t="s">
        <v>1226</v>
      </c>
      <c r="V765" s="693">
        <f>+X765</f>
        <v>1</v>
      </c>
      <c r="W765" s="39">
        <v>0</v>
      </c>
      <c r="X765" s="161">
        <v>1</v>
      </c>
      <c r="Y765" s="52">
        <v>0</v>
      </c>
      <c r="Z765" s="161">
        <v>1</v>
      </c>
      <c r="AA765" s="185" t="s">
        <v>1226</v>
      </c>
      <c r="AB765" s="185">
        <f>+Z765</f>
        <v>1</v>
      </c>
      <c r="AC765" s="39">
        <v>0</v>
      </c>
      <c r="AD765" s="130">
        <v>0</v>
      </c>
      <c r="AE765" s="419">
        <v>0</v>
      </c>
      <c r="AF765" s="130">
        <v>0</v>
      </c>
      <c r="AG765" s="700">
        <v>0</v>
      </c>
      <c r="AH765" s="691" t="s">
        <v>1226</v>
      </c>
      <c r="AI765" s="3">
        <v>0</v>
      </c>
      <c r="AJ765" s="4">
        <v>0</v>
      </c>
      <c r="AK765" s="261"/>
      <c r="AL765" s="181">
        <v>0</v>
      </c>
      <c r="AM765" s="426" t="s">
        <v>1226</v>
      </c>
      <c r="AN765" s="815">
        <v>0</v>
      </c>
      <c r="AO765" s="246">
        <v>0</v>
      </c>
      <c r="AP765" s="185">
        <v>0</v>
      </c>
      <c r="AQ765" s="426" t="s">
        <v>1226</v>
      </c>
      <c r="AR765" s="245">
        <v>0</v>
      </c>
      <c r="AS765" s="246">
        <v>0</v>
      </c>
      <c r="AT765" s="238">
        <v>0</v>
      </c>
      <c r="AU765" s="239" t="s">
        <v>1226</v>
      </c>
      <c r="AV765" s="226">
        <v>0</v>
      </c>
      <c r="AW765" s="227">
        <v>0</v>
      </c>
      <c r="AX765" s="392">
        <f t="shared" si="396"/>
        <v>0</v>
      </c>
      <c r="AY765" s="166" t="s">
        <v>1226</v>
      </c>
      <c r="AZ765" s="392">
        <f t="shared" si="397"/>
        <v>0</v>
      </c>
      <c r="BA765" s="166" t="s">
        <v>1226</v>
      </c>
      <c r="BB765" s="392">
        <f t="shared" si="398"/>
        <v>0</v>
      </c>
      <c r="BC765" s="166" t="s">
        <v>1226</v>
      </c>
      <c r="BD765" s="392">
        <f t="shared" si="399"/>
        <v>0</v>
      </c>
      <c r="BE765" s="166" t="s">
        <v>1226</v>
      </c>
      <c r="BF765" s="392">
        <f t="shared" si="400"/>
        <v>0</v>
      </c>
      <c r="BG765" s="166" t="s">
        <v>1226</v>
      </c>
      <c r="BH765" s="325">
        <v>0</v>
      </c>
      <c r="BI765" s="325">
        <v>0</v>
      </c>
      <c r="BJ765" s="238">
        <v>0</v>
      </c>
      <c r="BK765" s="239" t="s">
        <v>1226</v>
      </c>
      <c r="BL765" s="238">
        <v>0</v>
      </c>
      <c r="BM765" s="239" t="s">
        <v>1226</v>
      </c>
      <c r="BN765" s="238">
        <v>0</v>
      </c>
      <c r="BO765" s="239" t="s">
        <v>1226</v>
      </c>
      <c r="BP765" s="249"/>
      <c r="BQ765" s="239"/>
      <c r="BR765" s="249"/>
      <c r="BS765" s="239"/>
      <c r="BT765" s="262"/>
      <c r="BU765" s="245"/>
      <c r="BV765" s="246"/>
      <c r="BW765" s="245"/>
      <c r="BX765" s="245"/>
      <c r="BY765" s="245"/>
      <c r="BZ765" s="246"/>
      <c r="CA765" s="245"/>
      <c r="CB765" s="246"/>
      <c r="CC765" s="245"/>
      <c r="CD765" s="246"/>
      <c r="CE765" s="245"/>
      <c r="CF765" s="246"/>
      <c r="CG765" s="245"/>
      <c r="CH765" s="246"/>
      <c r="CI765" s="323"/>
      <c r="CJ765" s="256"/>
    </row>
    <row r="766" spans="1:88" ht="16.5">
      <c r="A766" t="s">
        <v>2647</v>
      </c>
      <c r="B766" s="213">
        <v>0</v>
      </c>
      <c r="D766" s="219" t="s">
        <v>594</v>
      </c>
      <c r="E766" s="213" t="s">
        <v>821</v>
      </c>
      <c r="G766" s="213" t="s">
        <v>881</v>
      </c>
      <c r="H766" s="390" t="s">
        <v>2193</v>
      </c>
      <c r="I766" s="52">
        <v>0</v>
      </c>
      <c r="J766" s="52">
        <v>1</v>
      </c>
      <c r="K766" s="441">
        <v>0</v>
      </c>
      <c r="L766" s="442">
        <v>0</v>
      </c>
      <c r="M766" s="10">
        <v>0</v>
      </c>
      <c r="N766" s="442">
        <v>0</v>
      </c>
      <c r="O766" s="775">
        <v>0</v>
      </c>
      <c r="P766" s="773" t="s">
        <v>1226</v>
      </c>
      <c r="Q766" s="700">
        <v>0</v>
      </c>
      <c r="R766" s="911" t="s">
        <v>1226</v>
      </c>
      <c r="S766" s="39">
        <v>0</v>
      </c>
      <c r="T766" s="161">
        <v>0</v>
      </c>
      <c r="U766" s="858">
        <v>0</v>
      </c>
      <c r="V766" s="691" t="s">
        <v>1226</v>
      </c>
      <c r="W766" s="39">
        <v>0</v>
      </c>
      <c r="X766" s="161">
        <v>0</v>
      </c>
      <c r="Y766" s="52">
        <v>0</v>
      </c>
      <c r="Z766" s="161">
        <v>0</v>
      </c>
      <c r="AA766" s="858">
        <v>0</v>
      </c>
      <c r="AB766" s="185" t="s">
        <v>1226</v>
      </c>
      <c r="AC766" s="39">
        <v>0</v>
      </c>
      <c r="AD766" s="130">
        <v>0</v>
      </c>
      <c r="AE766" s="419">
        <v>0</v>
      </c>
      <c r="AF766" s="130">
        <v>0</v>
      </c>
      <c r="AG766" s="858">
        <v>0</v>
      </c>
      <c r="AH766" s="691" t="s">
        <v>1226</v>
      </c>
      <c r="AI766" s="3">
        <v>0</v>
      </c>
      <c r="AJ766" s="4">
        <v>0</v>
      </c>
      <c r="AK766" s="261"/>
      <c r="AL766" s="181">
        <v>0</v>
      </c>
      <c r="AM766" s="185" t="s">
        <v>1226</v>
      </c>
      <c r="AN766" s="815">
        <v>0</v>
      </c>
      <c r="AO766" s="246">
        <v>0</v>
      </c>
      <c r="AP766" s="185">
        <v>0</v>
      </c>
      <c r="AQ766" s="426" t="s">
        <v>1226</v>
      </c>
      <c r="AR766" s="245">
        <v>0</v>
      </c>
      <c r="AS766" s="246">
        <v>0</v>
      </c>
      <c r="AT766" s="238">
        <v>0</v>
      </c>
      <c r="AU766" s="239" t="s">
        <v>1226</v>
      </c>
      <c r="AV766" s="226">
        <v>0</v>
      </c>
      <c r="AW766" s="227">
        <v>0</v>
      </c>
      <c r="AX766" s="392">
        <f t="shared" si="396"/>
        <v>0</v>
      </c>
      <c r="AY766" s="166" t="s">
        <v>1226</v>
      </c>
      <c r="AZ766" s="392">
        <f t="shared" si="397"/>
        <v>0</v>
      </c>
      <c r="BA766" s="166" t="s">
        <v>1226</v>
      </c>
      <c r="BB766" s="392">
        <f t="shared" si="398"/>
        <v>0</v>
      </c>
      <c r="BC766" s="166" t="s">
        <v>1226</v>
      </c>
      <c r="BD766" s="392">
        <f t="shared" si="399"/>
        <v>0</v>
      </c>
      <c r="BE766" s="166" t="s">
        <v>1226</v>
      </c>
      <c r="BF766" s="392">
        <f t="shared" si="400"/>
        <v>0</v>
      </c>
      <c r="BG766" s="166" t="s">
        <v>1226</v>
      </c>
      <c r="BH766" s="325">
        <v>0</v>
      </c>
      <c r="BI766" s="325">
        <v>0</v>
      </c>
      <c r="BJ766" s="238">
        <v>0</v>
      </c>
      <c r="BK766" s="239" t="s">
        <v>1226</v>
      </c>
      <c r="BL766" s="238">
        <v>0</v>
      </c>
      <c r="BM766" s="239" t="s">
        <v>1226</v>
      </c>
      <c r="BN766" s="238">
        <v>0</v>
      </c>
      <c r="BO766" s="239" t="s">
        <v>1226</v>
      </c>
      <c r="BP766" s="249"/>
      <c r="BQ766" s="239"/>
      <c r="BR766" s="249"/>
      <c r="BS766" s="239"/>
      <c r="BT766" s="262"/>
      <c r="BU766" s="245"/>
      <c r="BV766" s="246"/>
      <c r="BW766" s="245"/>
      <c r="BX766" s="245"/>
      <c r="BY766" s="245"/>
      <c r="BZ766" s="246"/>
      <c r="CA766" s="245"/>
      <c r="CB766" s="246"/>
      <c r="CC766" s="245"/>
      <c r="CD766" s="246"/>
      <c r="CE766" s="245"/>
      <c r="CF766" s="246"/>
      <c r="CG766" s="245"/>
      <c r="CH766" s="246"/>
      <c r="CI766" s="323"/>
      <c r="CJ766" s="256"/>
    </row>
    <row r="767" spans="1:88" ht="16.5">
      <c r="A767" t="s">
        <v>2647</v>
      </c>
      <c r="B767" s="61" t="s">
        <v>1592</v>
      </c>
      <c r="D767" s="219" t="s">
        <v>594</v>
      </c>
      <c r="E767" s="213" t="s">
        <v>821</v>
      </c>
      <c r="G767" s="213" t="s">
        <v>881</v>
      </c>
      <c r="H767" s="390" t="s">
        <v>2194</v>
      </c>
      <c r="I767" s="52">
        <v>3</v>
      </c>
      <c r="J767" s="52">
        <v>0</v>
      </c>
      <c r="K767" s="441">
        <v>3</v>
      </c>
      <c r="L767" s="442">
        <v>0</v>
      </c>
      <c r="M767" s="10">
        <v>0</v>
      </c>
      <c r="N767" s="442">
        <v>0</v>
      </c>
      <c r="O767" s="678" t="s">
        <v>1226</v>
      </c>
      <c r="P767" s="490">
        <f>+R767</f>
        <v>1</v>
      </c>
      <c r="Q767" s="185" t="s">
        <v>1226</v>
      </c>
      <c r="R767" s="185">
        <f>+T767</f>
        <v>1</v>
      </c>
      <c r="S767" s="39">
        <v>0</v>
      </c>
      <c r="T767" s="161">
        <v>1</v>
      </c>
      <c r="U767" s="858" t="s">
        <v>1226</v>
      </c>
      <c r="V767" s="693">
        <f>+X767</f>
        <v>2</v>
      </c>
      <c r="W767" s="39">
        <v>0</v>
      </c>
      <c r="X767" s="161">
        <v>2</v>
      </c>
      <c r="Y767" s="52">
        <v>0</v>
      </c>
      <c r="Z767" s="161">
        <v>0</v>
      </c>
      <c r="AA767" s="858">
        <v>0</v>
      </c>
      <c r="AB767" s="185" t="s">
        <v>1226</v>
      </c>
      <c r="AC767" s="39">
        <v>0</v>
      </c>
      <c r="AD767" s="130">
        <v>0</v>
      </c>
      <c r="AE767" s="419">
        <v>0</v>
      </c>
      <c r="AF767" s="130">
        <v>0</v>
      </c>
      <c r="AG767" s="700">
        <v>0</v>
      </c>
      <c r="AH767" s="691" t="s">
        <v>1226</v>
      </c>
      <c r="AI767" s="3">
        <v>0</v>
      </c>
      <c r="AJ767" s="4">
        <v>0</v>
      </c>
      <c r="AK767" s="261"/>
      <c r="AL767" s="181">
        <v>0</v>
      </c>
      <c r="AM767" s="185" t="s">
        <v>1226</v>
      </c>
      <c r="AN767" s="815">
        <v>0</v>
      </c>
      <c r="AO767" s="246">
        <v>0</v>
      </c>
      <c r="AP767" s="185">
        <v>0</v>
      </c>
      <c r="AQ767" s="426" t="s">
        <v>1226</v>
      </c>
      <c r="AR767" s="245">
        <v>0</v>
      </c>
      <c r="AS767" s="246">
        <v>0</v>
      </c>
      <c r="AT767" s="238">
        <v>0</v>
      </c>
      <c r="AU767" s="239" t="s">
        <v>1226</v>
      </c>
      <c r="AV767" s="226">
        <v>0</v>
      </c>
      <c r="AW767" s="227">
        <v>0</v>
      </c>
      <c r="AX767" s="392">
        <f t="shared" si="396"/>
        <v>0</v>
      </c>
      <c r="AY767" s="166" t="s">
        <v>1226</v>
      </c>
      <c r="AZ767" s="392">
        <f t="shared" si="397"/>
        <v>0</v>
      </c>
      <c r="BA767" s="166" t="s">
        <v>1226</v>
      </c>
      <c r="BB767" s="392">
        <f t="shared" si="398"/>
        <v>0</v>
      </c>
      <c r="BC767" s="166" t="s">
        <v>1226</v>
      </c>
      <c r="BD767" s="392">
        <f t="shared" si="399"/>
        <v>0</v>
      </c>
      <c r="BE767" s="166" t="s">
        <v>1226</v>
      </c>
      <c r="BF767" s="392">
        <f t="shared" si="400"/>
        <v>0</v>
      </c>
      <c r="BG767" s="166" t="s">
        <v>1226</v>
      </c>
      <c r="BH767" s="226">
        <v>0</v>
      </c>
      <c r="BI767" s="226">
        <v>1</v>
      </c>
      <c r="BJ767" s="238">
        <v>0</v>
      </c>
      <c r="BK767" s="239" t="s">
        <v>1226</v>
      </c>
      <c r="BL767" s="238">
        <v>0</v>
      </c>
      <c r="BM767" s="239" t="s">
        <v>1226</v>
      </c>
      <c r="BN767" s="238">
        <v>0</v>
      </c>
      <c r="BO767" s="239" t="s">
        <v>1226</v>
      </c>
      <c r="BP767" s="249"/>
      <c r="BQ767" s="239"/>
      <c r="BR767" s="249"/>
      <c r="BS767" s="239"/>
      <c r="BT767" s="262"/>
      <c r="BU767" s="245"/>
      <c r="BV767" s="246"/>
      <c r="BW767" s="245"/>
      <c r="BX767" s="245"/>
      <c r="BY767" s="245"/>
      <c r="BZ767" s="246"/>
      <c r="CA767" s="245"/>
      <c r="CB767" s="246"/>
      <c r="CC767" s="245"/>
      <c r="CD767" s="246"/>
      <c r="CE767" s="245"/>
      <c r="CF767" s="246"/>
      <c r="CG767" s="245"/>
      <c r="CH767" s="246"/>
      <c r="CI767" s="103" t="s">
        <v>2196</v>
      </c>
      <c r="CJ767" s="256"/>
    </row>
    <row r="768" spans="1:88" ht="16.5">
      <c r="A768" t="s">
        <v>2647</v>
      </c>
      <c r="B768" s="213">
        <v>0</v>
      </c>
      <c r="D768" s="219" t="s">
        <v>594</v>
      </c>
      <c r="E768" s="213" t="s">
        <v>821</v>
      </c>
      <c r="G768" s="213" t="s">
        <v>881</v>
      </c>
      <c r="H768" s="390" t="s">
        <v>2197</v>
      </c>
      <c r="I768" s="52">
        <v>0</v>
      </c>
      <c r="J768" s="52">
        <v>0</v>
      </c>
      <c r="K768" s="441">
        <v>0</v>
      </c>
      <c r="L768" s="442">
        <v>0</v>
      </c>
      <c r="M768" s="10">
        <v>0</v>
      </c>
      <c r="N768" s="10">
        <v>0</v>
      </c>
      <c r="O768" s="775">
        <v>0</v>
      </c>
      <c r="P768" s="773" t="s">
        <v>1226</v>
      </c>
      <c r="Q768" s="700">
        <v>0</v>
      </c>
      <c r="R768" s="185" t="s">
        <v>1226</v>
      </c>
      <c r="S768" s="39">
        <v>0</v>
      </c>
      <c r="T768" s="161">
        <v>0</v>
      </c>
      <c r="U768" s="858" t="s">
        <v>1226</v>
      </c>
      <c r="V768" s="693">
        <f>+X768</f>
        <v>1</v>
      </c>
      <c r="W768" s="39">
        <v>0</v>
      </c>
      <c r="X768" s="161">
        <v>1</v>
      </c>
      <c r="Y768" s="52">
        <v>0</v>
      </c>
      <c r="Z768" s="161">
        <v>1</v>
      </c>
      <c r="AA768" s="181" t="s">
        <v>1226</v>
      </c>
      <c r="AB768" s="185">
        <f>+Z768</f>
        <v>1</v>
      </c>
      <c r="AC768" s="39">
        <v>0</v>
      </c>
      <c r="AD768" s="130">
        <v>0</v>
      </c>
      <c r="AE768" s="419">
        <v>0</v>
      </c>
      <c r="AF768" s="130">
        <v>0</v>
      </c>
      <c r="AG768" s="700">
        <v>0</v>
      </c>
      <c r="AH768" s="691" t="s">
        <v>1226</v>
      </c>
      <c r="AI768" s="3">
        <v>0</v>
      </c>
      <c r="AJ768" s="4">
        <v>0</v>
      </c>
      <c r="AK768" s="261"/>
      <c r="AL768" s="181">
        <v>0</v>
      </c>
      <c r="AM768" s="185" t="s">
        <v>1226</v>
      </c>
      <c r="AN768" s="815">
        <v>0</v>
      </c>
      <c r="AO768" s="246">
        <v>0</v>
      </c>
      <c r="AP768" s="185">
        <v>0</v>
      </c>
      <c r="AQ768" s="426" t="s">
        <v>1226</v>
      </c>
      <c r="AR768" s="245">
        <v>0</v>
      </c>
      <c r="AS768" s="246">
        <v>0</v>
      </c>
      <c r="AT768" s="238">
        <v>0</v>
      </c>
      <c r="AU768" s="239" t="s">
        <v>1226</v>
      </c>
      <c r="AV768" s="226">
        <v>0</v>
      </c>
      <c r="AW768" s="227">
        <v>0</v>
      </c>
      <c r="AX768" s="392">
        <f t="shared" si="396"/>
        <v>0</v>
      </c>
      <c r="AY768" s="166" t="s">
        <v>1226</v>
      </c>
      <c r="AZ768" s="392">
        <f t="shared" si="397"/>
        <v>0</v>
      </c>
      <c r="BA768" s="166" t="s">
        <v>1226</v>
      </c>
      <c r="BB768" s="392">
        <f t="shared" si="398"/>
        <v>0</v>
      </c>
      <c r="BC768" s="166" t="s">
        <v>1226</v>
      </c>
      <c r="BD768" s="392">
        <f t="shared" si="399"/>
        <v>0</v>
      </c>
      <c r="BE768" s="166" t="s">
        <v>1226</v>
      </c>
      <c r="BF768" s="392">
        <f t="shared" si="400"/>
        <v>0</v>
      </c>
      <c r="BG768" s="166" t="s">
        <v>1226</v>
      </c>
      <c r="BH768" s="325">
        <v>0</v>
      </c>
      <c r="BI768" s="325">
        <v>0</v>
      </c>
      <c r="BJ768" s="238">
        <v>0</v>
      </c>
      <c r="BK768" s="239" t="s">
        <v>1226</v>
      </c>
      <c r="BL768" s="238">
        <v>0</v>
      </c>
      <c r="BM768" s="239" t="s">
        <v>1226</v>
      </c>
      <c r="BN768" s="238">
        <v>0</v>
      </c>
      <c r="BO768" s="239" t="s">
        <v>1226</v>
      </c>
      <c r="BP768" s="249"/>
      <c r="BQ768" s="239"/>
      <c r="BR768" s="249"/>
      <c r="BS768" s="239"/>
      <c r="BT768" s="262"/>
      <c r="BU768" s="245"/>
      <c r="BV768" s="246"/>
      <c r="BW768" s="245"/>
      <c r="BX768" s="245"/>
      <c r="BY768" s="245"/>
      <c r="BZ768" s="246"/>
      <c r="CA768" s="245"/>
      <c r="CB768" s="246"/>
      <c r="CC768" s="245"/>
      <c r="CD768" s="246"/>
      <c r="CE768" s="245"/>
      <c r="CF768" s="246"/>
      <c r="CG768" s="245"/>
      <c r="CH768" s="246"/>
      <c r="CI768" s="323"/>
      <c r="CJ768" s="256"/>
    </row>
    <row r="769" spans="1:91" ht="16.5">
      <c r="A769" t="s">
        <v>2647</v>
      </c>
      <c r="B769" s="213">
        <v>0</v>
      </c>
      <c r="D769" s="219" t="s">
        <v>594</v>
      </c>
      <c r="E769" s="213" t="s">
        <v>821</v>
      </c>
      <c r="G769" s="213" t="s">
        <v>881</v>
      </c>
      <c r="H769" s="390" t="s">
        <v>2198</v>
      </c>
      <c r="I769" s="52">
        <v>0</v>
      </c>
      <c r="J769" s="52">
        <v>1</v>
      </c>
      <c r="K769" s="441">
        <v>0</v>
      </c>
      <c r="L769" s="442">
        <v>1</v>
      </c>
      <c r="M769" s="10">
        <v>0</v>
      </c>
      <c r="N769" s="10">
        <v>1</v>
      </c>
      <c r="O769" s="678" t="s">
        <v>1226</v>
      </c>
      <c r="P769" s="490">
        <f>+N769</f>
        <v>1</v>
      </c>
      <c r="Q769" s="700">
        <v>0</v>
      </c>
      <c r="R769" s="185" t="s">
        <v>1226</v>
      </c>
      <c r="S769" s="39">
        <v>0</v>
      </c>
      <c r="T769" s="161">
        <v>0</v>
      </c>
      <c r="U769" s="858">
        <v>0</v>
      </c>
      <c r="V769" s="185" t="s">
        <v>1226</v>
      </c>
      <c r="W769" s="39">
        <v>0</v>
      </c>
      <c r="X769" s="161">
        <v>0</v>
      </c>
      <c r="Y769" s="52">
        <v>0</v>
      </c>
      <c r="Z769" s="161">
        <v>0</v>
      </c>
      <c r="AA769" s="858">
        <v>0</v>
      </c>
      <c r="AB769" s="185" t="s">
        <v>1226</v>
      </c>
      <c r="AC769" s="39">
        <v>0</v>
      </c>
      <c r="AD769" s="130">
        <v>0</v>
      </c>
      <c r="AE769" s="419">
        <v>0</v>
      </c>
      <c r="AF769" s="130">
        <v>0</v>
      </c>
      <c r="AG769" s="700">
        <v>0</v>
      </c>
      <c r="AH769" s="691" t="s">
        <v>1226</v>
      </c>
      <c r="AI769" s="3">
        <v>0</v>
      </c>
      <c r="AJ769" s="4">
        <v>0</v>
      </c>
      <c r="AK769" s="261"/>
      <c r="AL769" s="181">
        <v>0</v>
      </c>
      <c r="AM769" s="185" t="s">
        <v>1226</v>
      </c>
      <c r="AN769" s="815">
        <v>0</v>
      </c>
      <c r="AO769" s="246">
        <v>0</v>
      </c>
      <c r="AP769" s="185">
        <v>0</v>
      </c>
      <c r="AQ769" s="426" t="s">
        <v>1226</v>
      </c>
      <c r="AR769" s="245">
        <v>0</v>
      </c>
      <c r="AS769" s="246">
        <v>0</v>
      </c>
      <c r="AT769" s="238">
        <v>0</v>
      </c>
      <c r="AU769" s="239" t="s">
        <v>1226</v>
      </c>
      <c r="AV769" s="226">
        <v>0</v>
      </c>
      <c r="AW769" s="227">
        <v>0</v>
      </c>
      <c r="AX769" s="392">
        <f t="shared" si="396"/>
        <v>0</v>
      </c>
      <c r="AY769" s="166" t="s">
        <v>1226</v>
      </c>
      <c r="AZ769" s="392">
        <f t="shared" si="397"/>
        <v>0</v>
      </c>
      <c r="BA769" s="166" t="s">
        <v>1226</v>
      </c>
      <c r="BB769" s="392">
        <f t="shared" si="398"/>
        <v>0</v>
      </c>
      <c r="BC769" s="166" t="s">
        <v>1226</v>
      </c>
      <c r="BD769" s="392">
        <f t="shared" si="399"/>
        <v>0</v>
      </c>
      <c r="BE769" s="166" t="s">
        <v>1226</v>
      </c>
      <c r="BF769" s="392">
        <f t="shared" si="400"/>
        <v>0</v>
      </c>
      <c r="BG769" s="166" t="s">
        <v>1226</v>
      </c>
      <c r="BH769" s="325">
        <v>0</v>
      </c>
      <c r="BI769" s="325">
        <v>0</v>
      </c>
      <c r="BJ769" s="238">
        <v>0</v>
      </c>
      <c r="BK769" s="239" t="s">
        <v>1226</v>
      </c>
      <c r="BL769" s="238">
        <v>0</v>
      </c>
      <c r="BM769" s="239" t="s">
        <v>1226</v>
      </c>
      <c r="BN769" s="238">
        <v>0</v>
      </c>
      <c r="BO769" s="239" t="s">
        <v>1226</v>
      </c>
      <c r="BP769" s="249"/>
      <c r="BQ769" s="239"/>
      <c r="BR769" s="249"/>
      <c r="BS769" s="239"/>
      <c r="BT769" s="262"/>
      <c r="BU769" s="245"/>
      <c r="BV769" s="246"/>
      <c r="BW769" s="245"/>
      <c r="BX769" s="245"/>
      <c r="BY769" s="245"/>
      <c r="BZ769" s="246"/>
      <c r="CA769" s="245"/>
      <c r="CB769" s="246"/>
      <c r="CC769" s="245"/>
      <c r="CD769" s="246"/>
      <c r="CE769" s="245"/>
      <c r="CF769" s="246"/>
      <c r="CG769" s="245"/>
      <c r="CH769" s="246"/>
      <c r="CI769" s="323"/>
      <c r="CJ769" s="256"/>
    </row>
    <row r="770" spans="1:91" ht="16.5">
      <c r="A770" t="s">
        <v>2647</v>
      </c>
      <c r="B770" s="213">
        <v>0</v>
      </c>
      <c r="D770" s="219" t="s">
        <v>594</v>
      </c>
      <c r="E770" s="213" t="s">
        <v>821</v>
      </c>
      <c r="G770" s="213" t="s">
        <v>881</v>
      </c>
      <c r="H770" s="390" t="s">
        <v>1043</v>
      </c>
      <c r="I770" s="52">
        <v>0</v>
      </c>
      <c r="J770" s="52">
        <v>0</v>
      </c>
      <c r="K770" s="474">
        <v>1</v>
      </c>
      <c r="L770" s="442">
        <v>0</v>
      </c>
      <c r="M770" s="10">
        <v>0</v>
      </c>
      <c r="N770" s="10">
        <v>0</v>
      </c>
      <c r="O770" s="775">
        <v>0</v>
      </c>
      <c r="P770" s="773" t="s">
        <v>1226</v>
      </c>
      <c r="Q770" s="700">
        <v>0</v>
      </c>
      <c r="R770" s="185" t="s">
        <v>1226</v>
      </c>
      <c r="S770" s="39">
        <v>0</v>
      </c>
      <c r="T770" s="161">
        <v>0</v>
      </c>
      <c r="U770" s="858">
        <v>0</v>
      </c>
      <c r="V770" s="185" t="s">
        <v>1226</v>
      </c>
      <c r="W770" s="39">
        <v>0</v>
      </c>
      <c r="X770" s="161">
        <v>0</v>
      </c>
      <c r="Y770" s="52">
        <v>0</v>
      </c>
      <c r="Z770" s="161">
        <v>0</v>
      </c>
      <c r="AA770" s="858">
        <v>0</v>
      </c>
      <c r="AB770" s="185" t="s">
        <v>1226</v>
      </c>
      <c r="AC770" s="39">
        <v>0</v>
      </c>
      <c r="AD770" s="130">
        <v>0</v>
      </c>
      <c r="AE770" s="419">
        <v>0</v>
      </c>
      <c r="AF770" s="130">
        <v>0</v>
      </c>
      <c r="AG770" s="858">
        <v>0</v>
      </c>
      <c r="AH770" s="691" t="s">
        <v>1226</v>
      </c>
      <c r="AI770" s="3">
        <v>0</v>
      </c>
      <c r="AJ770" s="4">
        <v>0</v>
      </c>
      <c r="AK770" s="368"/>
      <c r="AL770" s="181">
        <v>0</v>
      </c>
      <c r="AM770" s="185" t="s">
        <v>1226</v>
      </c>
      <c r="AN770" s="815">
        <v>0</v>
      </c>
      <c r="AO770" s="246">
        <v>0</v>
      </c>
      <c r="AP770" s="185">
        <v>0</v>
      </c>
      <c r="AQ770" s="426" t="s">
        <v>1226</v>
      </c>
      <c r="AR770" s="245">
        <v>0</v>
      </c>
      <c r="AS770" s="246">
        <v>0</v>
      </c>
      <c r="AT770" s="238">
        <v>0</v>
      </c>
      <c r="AU770" s="239" t="s">
        <v>1226</v>
      </c>
      <c r="AV770" s="226">
        <v>0</v>
      </c>
      <c r="AW770" s="227">
        <v>0</v>
      </c>
      <c r="AX770" s="392">
        <f t="shared" si="396"/>
        <v>0</v>
      </c>
      <c r="AY770" s="166" t="s">
        <v>1226</v>
      </c>
      <c r="AZ770" s="392">
        <f t="shared" si="397"/>
        <v>0</v>
      </c>
      <c r="BA770" s="166" t="s">
        <v>1226</v>
      </c>
      <c r="BB770" s="392">
        <f t="shared" si="398"/>
        <v>0</v>
      </c>
      <c r="BC770" s="166" t="s">
        <v>1226</v>
      </c>
      <c r="BD770" s="392">
        <f t="shared" si="399"/>
        <v>0</v>
      </c>
      <c r="BE770" s="166" t="s">
        <v>1226</v>
      </c>
      <c r="BF770" s="392">
        <f t="shared" si="400"/>
        <v>0</v>
      </c>
      <c r="BG770" s="166" t="s">
        <v>1226</v>
      </c>
      <c r="BH770" s="325">
        <v>0</v>
      </c>
      <c r="BI770" s="325">
        <v>0</v>
      </c>
      <c r="BJ770" s="238">
        <v>0</v>
      </c>
      <c r="BK770" s="239" t="s">
        <v>1226</v>
      </c>
      <c r="BL770" s="238">
        <v>0</v>
      </c>
      <c r="BM770" s="239" t="s">
        <v>1226</v>
      </c>
      <c r="BN770" s="238">
        <v>0</v>
      </c>
      <c r="BO770" s="239" t="s">
        <v>1226</v>
      </c>
      <c r="BP770" s="249"/>
      <c r="BQ770" s="239"/>
      <c r="BR770" s="249"/>
      <c r="BS770" s="239"/>
      <c r="BT770" s="332"/>
      <c r="BV770" s="370"/>
      <c r="BZ770" s="370"/>
      <c r="CD770" s="370"/>
      <c r="CF770" s="370"/>
      <c r="CH770" s="370"/>
      <c r="CI770" s="233"/>
    </row>
    <row r="771" spans="1:91" ht="16.5">
      <c r="A771" t="s">
        <v>2647</v>
      </c>
      <c r="B771" s="213">
        <v>0</v>
      </c>
      <c r="D771" s="219" t="s">
        <v>594</v>
      </c>
      <c r="E771" s="213" t="s">
        <v>821</v>
      </c>
      <c r="G771" s="213" t="s">
        <v>881</v>
      </c>
      <c r="H771" s="390" t="s">
        <v>2199</v>
      </c>
      <c r="I771" s="52">
        <v>0</v>
      </c>
      <c r="J771" s="52">
        <v>0</v>
      </c>
      <c r="K771" s="441">
        <v>0</v>
      </c>
      <c r="L771" s="442">
        <v>0</v>
      </c>
      <c r="M771" s="10">
        <v>0</v>
      </c>
      <c r="N771" s="10" t="s">
        <v>1226</v>
      </c>
      <c r="O771" s="775">
        <v>0</v>
      </c>
      <c r="P771" s="773" t="s">
        <v>1226</v>
      </c>
      <c r="Q771" s="700">
        <v>0</v>
      </c>
      <c r="R771" s="185" t="s">
        <v>1226</v>
      </c>
      <c r="S771" s="39">
        <v>0</v>
      </c>
      <c r="T771" s="161">
        <v>0</v>
      </c>
      <c r="U771" s="858">
        <v>0</v>
      </c>
      <c r="V771" s="185" t="s">
        <v>1226</v>
      </c>
      <c r="W771" s="39">
        <v>0</v>
      </c>
      <c r="X771" s="161">
        <v>0</v>
      </c>
      <c r="Y771" s="52">
        <v>0</v>
      </c>
      <c r="Z771" s="161">
        <v>0</v>
      </c>
      <c r="AA771" s="858">
        <v>0</v>
      </c>
      <c r="AB771" s="185" t="s">
        <v>1226</v>
      </c>
      <c r="AC771" s="39">
        <v>0</v>
      </c>
      <c r="AD771" s="130">
        <v>1</v>
      </c>
      <c r="AE771" s="419">
        <v>0</v>
      </c>
      <c r="AF771" s="130">
        <v>0</v>
      </c>
      <c r="AG771" s="700">
        <v>0</v>
      </c>
      <c r="AH771" s="691" t="s">
        <v>1226</v>
      </c>
      <c r="AI771" s="3">
        <v>0</v>
      </c>
      <c r="AJ771" s="4">
        <v>0</v>
      </c>
      <c r="AK771" s="261"/>
      <c r="AL771" s="181">
        <v>0</v>
      </c>
      <c r="AM771" s="426" t="s">
        <v>1226</v>
      </c>
      <c r="AN771" s="278">
        <v>0</v>
      </c>
      <c r="AO771" s="279">
        <v>0</v>
      </c>
      <c r="AP771" s="181">
        <v>0</v>
      </c>
      <c r="AQ771" s="426" t="s">
        <v>1226</v>
      </c>
      <c r="AR771" s="245">
        <v>0</v>
      </c>
      <c r="AS771" s="246">
        <v>0</v>
      </c>
      <c r="AT771" s="238">
        <v>0</v>
      </c>
      <c r="AU771" s="239" t="s">
        <v>1226</v>
      </c>
      <c r="AV771" s="226">
        <v>0</v>
      </c>
      <c r="AW771" s="227">
        <v>0</v>
      </c>
      <c r="AX771" s="392">
        <f t="shared" si="396"/>
        <v>0</v>
      </c>
      <c r="AY771" s="166" t="s">
        <v>1226</v>
      </c>
      <c r="AZ771" s="392">
        <f t="shared" si="397"/>
        <v>0</v>
      </c>
      <c r="BA771" s="166" t="s">
        <v>1226</v>
      </c>
      <c r="BB771" s="392">
        <f t="shared" si="398"/>
        <v>0</v>
      </c>
      <c r="BC771" s="166" t="s">
        <v>1226</v>
      </c>
      <c r="BD771" s="392">
        <f t="shared" si="399"/>
        <v>0</v>
      </c>
      <c r="BE771" s="166" t="s">
        <v>1226</v>
      </c>
      <c r="BF771" s="392">
        <f t="shared" si="400"/>
        <v>0</v>
      </c>
      <c r="BG771" s="166" t="s">
        <v>1226</v>
      </c>
      <c r="BH771" s="325">
        <v>0</v>
      </c>
      <c r="BI771" s="325">
        <v>0</v>
      </c>
      <c r="BJ771" s="238">
        <v>0</v>
      </c>
      <c r="BK771" s="239" t="s">
        <v>1226</v>
      </c>
      <c r="BL771" s="238">
        <v>0</v>
      </c>
      <c r="BM771" s="239" t="s">
        <v>1226</v>
      </c>
      <c r="BN771" s="238">
        <v>0</v>
      </c>
      <c r="BO771" s="239" t="s">
        <v>1226</v>
      </c>
      <c r="BP771" s="249"/>
      <c r="BQ771" s="239"/>
      <c r="BR771" s="249"/>
      <c r="BS771" s="239"/>
      <c r="BT771" s="262"/>
      <c r="BU771" s="245"/>
      <c r="BV771" s="246"/>
      <c r="BW771" s="245"/>
      <c r="BX771" s="245"/>
      <c r="BY771" s="245"/>
      <c r="BZ771" s="246"/>
      <c r="CA771" s="245"/>
      <c r="CB771" s="246"/>
      <c r="CC771" s="245"/>
      <c r="CD771" s="246"/>
      <c r="CE771" s="245"/>
      <c r="CF771" s="246"/>
      <c r="CG771" s="245"/>
      <c r="CH771" s="246"/>
      <c r="CI771" s="126" t="s">
        <v>501</v>
      </c>
      <c r="CJ771" s="256"/>
    </row>
    <row r="772" spans="1:91" ht="16.5">
      <c r="A772" t="s">
        <v>2647</v>
      </c>
      <c r="B772" s="61" t="s">
        <v>1610</v>
      </c>
      <c r="D772" s="219" t="s">
        <v>595</v>
      </c>
      <c r="E772" s="213" t="s">
        <v>819</v>
      </c>
      <c r="G772" s="213" t="s">
        <v>881</v>
      </c>
      <c r="H772" s="390" t="s">
        <v>2006</v>
      </c>
      <c r="I772" s="700">
        <f>+K772</f>
        <v>0</v>
      </c>
      <c r="J772" s="185" t="s">
        <v>1226</v>
      </c>
      <c r="K772" s="437">
        <v>0</v>
      </c>
      <c r="L772" s="438">
        <v>0</v>
      </c>
      <c r="M772" s="223">
        <v>0</v>
      </c>
      <c r="N772" s="223">
        <v>0</v>
      </c>
      <c r="O772" s="939">
        <v>0</v>
      </c>
      <c r="P772" s="902">
        <v>0</v>
      </c>
      <c r="Q772" s="700">
        <f>+S772</f>
        <v>0</v>
      </c>
      <c r="R772" s="185" t="s">
        <v>1226</v>
      </c>
      <c r="S772" s="278">
        <v>0</v>
      </c>
      <c r="T772" s="279">
        <v>0</v>
      </c>
      <c r="U772" s="858">
        <f>+W772</f>
        <v>0</v>
      </c>
      <c r="V772" s="185" t="s">
        <v>1226</v>
      </c>
      <c r="W772" s="278">
        <v>0</v>
      </c>
      <c r="X772" s="279">
        <v>0</v>
      </c>
      <c r="Y772" s="432">
        <f>+AA772</f>
        <v>0</v>
      </c>
      <c r="Z772" s="423" t="s">
        <v>1226</v>
      </c>
      <c r="AA772" s="278">
        <v>0</v>
      </c>
      <c r="AB772" s="274">
        <v>0</v>
      </c>
      <c r="AC772" s="278">
        <v>0</v>
      </c>
      <c r="AD772" s="311">
        <v>0</v>
      </c>
      <c r="AE772" s="280">
        <v>0</v>
      </c>
      <c r="AF772" s="311">
        <v>0</v>
      </c>
      <c r="AG772" s="700">
        <f t="shared" ref="AG772:AG783" si="401">+AE772</f>
        <v>0</v>
      </c>
      <c r="AH772" s="185" t="s">
        <v>1226</v>
      </c>
      <c r="AI772" s="266">
        <v>1</v>
      </c>
      <c r="AJ772" s="267">
        <v>2</v>
      </c>
      <c r="AK772" s="261"/>
      <c r="AL772" s="181">
        <v>1</v>
      </c>
      <c r="AM772" s="426">
        <f>+AO772</f>
        <v>3</v>
      </c>
      <c r="AN772" s="278">
        <v>1</v>
      </c>
      <c r="AO772" s="279">
        <v>3</v>
      </c>
      <c r="AP772" s="185">
        <v>0</v>
      </c>
      <c r="AQ772" s="426" t="s">
        <v>1226</v>
      </c>
      <c r="AR772" s="252">
        <v>0</v>
      </c>
      <c r="AS772" s="423" t="s">
        <v>1226</v>
      </c>
      <c r="AT772" s="341">
        <v>0</v>
      </c>
      <c r="AU772" s="227">
        <v>0</v>
      </c>
      <c r="AV772" s="226">
        <v>0</v>
      </c>
      <c r="AW772" s="227">
        <v>0</v>
      </c>
      <c r="AX772" s="392">
        <f t="shared" si="396"/>
        <v>0</v>
      </c>
      <c r="AY772" s="166" t="s">
        <v>1226</v>
      </c>
      <c r="AZ772" s="392">
        <f t="shared" si="397"/>
        <v>0</v>
      </c>
      <c r="BA772" s="166" t="s">
        <v>1226</v>
      </c>
      <c r="BB772" s="392">
        <f t="shared" si="398"/>
        <v>0</v>
      </c>
      <c r="BC772" s="166" t="s">
        <v>1226</v>
      </c>
      <c r="BD772" s="392">
        <f t="shared" si="399"/>
        <v>0</v>
      </c>
      <c r="BE772" s="166" t="s">
        <v>1226</v>
      </c>
      <c r="BF772" s="392">
        <f t="shared" si="400"/>
        <v>0</v>
      </c>
      <c r="BG772" s="166" t="s">
        <v>1226</v>
      </c>
      <c r="BH772" s="236">
        <v>0</v>
      </c>
      <c r="BI772" s="249" t="s">
        <v>1226</v>
      </c>
      <c r="BJ772" s="341">
        <v>1</v>
      </c>
      <c r="BK772" s="227">
        <v>1</v>
      </c>
      <c r="BL772" s="238">
        <v>0</v>
      </c>
      <c r="BM772" s="239" t="s">
        <v>1226</v>
      </c>
      <c r="BN772" s="238">
        <v>0</v>
      </c>
      <c r="BO772" s="239" t="s">
        <v>1226</v>
      </c>
      <c r="BP772" s="249"/>
      <c r="BQ772" s="239"/>
      <c r="BR772" s="249"/>
      <c r="BS772" s="239"/>
      <c r="BT772" s="262"/>
      <c r="BU772" s="245"/>
      <c r="BV772" s="246"/>
      <c r="BW772" s="245"/>
      <c r="BX772" s="245"/>
      <c r="BY772" s="245"/>
      <c r="BZ772" s="246"/>
      <c r="CA772" s="245"/>
      <c r="CB772" s="246"/>
      <c r="CC772" s="245"/>
      <c r="CD772" s="246"/>
      <c r="CE772" s="245"/>
      <c r="CF772" s="246"/>
      <c r="CG772" s="245"/>
      <c r="CH772" s="246"/>
      <c r="CI772" s="103" t="s">
        <v>153</v>
      </c>
      <c r="CJ772" s="256"/>
      <c r="CM772" s="237">
        <f>MAX(I772:AJ772)</f>
        <v>2</v>
      </c>
    </row>
    <row r="773" spans="1:91" ht="16.5">
      <c r="A773" t="s">
        <v>2647</v>
      </c>
      <c r="B773" s="213">
        <v>0</v>
      </c>
      <c r="D773" s="71" t="s">
        <v>595</v>
      </c>
      <c r="E773" s="213" t="s">
        <v>821</v>
      </c>
      <c r="G773" s="213" t="s">
        <v>881</v>
      </c>
      <c r="H773" s="390" t="s">
        <v>78</v>
      </c>
      <c r="I773" s="700">
        <f>+K773</f>
        <v>3</v>
      </c>
      <c r="J773" s="185" t="s">
        <v>1226</v>
      </c>
      <c r="K773" s="441">
        <v>3</v>
      </c>
      <c r="L773" s="442">
        <v>0</v>
      </c>
      <c r="M773" s="10">
        <v>0</v>
      </c>
      <c r="N773" s="10">
        <v>0</v>
      </c>
      <c r="O773" s="678">
        <f t="shared" ref="O773:O778" si="402">+M773</f>
        <v>0</v>
      </c>
      <c r="P773" s="490" t="s">
        <v>1226</v>
      </c>
      <c r="Q773" s="185">
        <f t="shared" ref="Q773:Q787" si="403">+O773</f>
        <v>0</v>
      </c>
      <c r="R773" s="185" t="s">
        <v>1226</v>
      </c>
      <c r="S773" s="39">
        <v>0</v>
      </c>
      <c r="T773" s="161">
        <v>0</v>
      </c>
      <c r="U773" s="858" t="s">
        <v>1226</v>
      </c>
      <c r="V773" s="693">
        <f>+X773</f>
        <v>2</v>
      </c>
      <c r="W773" s="39">
        <v>0</v>
      </c>
      <c r="X773" s="161">
        <v>2</v>
      </c>
      <c r="Y773" s="52">
        <v>0</v>
      </c>
      <c r="Z773" s="161">
        <v>0</v>
      </c>
      <c r="AA773" s="39">
        <v>0</v>
      </c>
      <c r="AB773" s="52">
        <v>0</v>
      </c>
      <c r="AC773" s="39">
        <v>0</v>
      </c>
      <c r="AD773" s="161">
        <v>0</v>
      </c>
      <c r="AE773" s="280">
        <v>0</v>
      </c>
      <c r="AF773" s="130">
        <v>0</v>
      </c>
      <c r="AG773" s="185">
        <f t="shared" si="401"/>
        <v>0</v>
      </c>
      <c r="AH773" s="185" t="s">
        <v>1226</v>
      </c>
      <c r="AI773" s="3">
        <v>0</v>
      </c>
      <c r="AJ773" s="4">
        <v>0</v>
      </c>
      <c r="AK773" s="261"/>
      <c r="AL773" s="181">
        <v>0</v>
      </c>
      <c r="AM773" s="185" t="s">
        <v>1226</v>
      </c>
      <c r="AN773" s="278">
        <v>0</v>
      </c>
      <c r="AO773" s="279">
        <v>0</v>
      </c>
      <c r="AP773" s="185">
        <v>0</v>
      </c>
      <c r="AQ773" s="426" t="s">
        <v>1226</v>
      </c>
      <c r="AR773" s="252">
        <v>0</v>
      </c>
      <c r="AS773" s="423" t="s">
        <v>1226</v>
      </c>
      <c r="AT773" s="341">
        <v>0</v>
      </c>
      <c r="AU773" s="227">
        <v>0</v>
      </c>
      <c r="AV773" s="226">
        <v>0</v>
      </c>
      <c r="AW773" s="227">
        <v>0</v>
      </c>
      <c r="AX773" s="392">
        <v>0</v>
      </c>
      <c r="AY773" s="166" t="s">
        <v>1226</v>
      </c>
      <c r="AZ773" s="392">
        <v>0</v>
      </c>
      <c r="BA773" s="166" t="s">
        <v>1226</v>
      </c>
      <c r="BB773" s="392">
        <v>0</v>
      </c>
      <c r="BC773" s="166" t="s">
        <v>1226</v>
      </c>
      <c r="BD773" s="392">
        <v>0</v>
      </c>
      <c r="BE773" s="166" t="s">
        <v>1226</v>
      </c>
      <c r="BF773" s="392">
        <v>0</v>
      </c>
      <c r="BG773" s="166" t="s">
        <v>1226</v>
      </c>
      <c r="BH773" s="236">
        <v>0</v>
      </c>
      <c r="BI773" s="249" t="s">
        <v>1226</v>
      </c>
      <c r="BJ773" s="238">
        <v>0</v>
      </c>
      <c r="BK773" s="239" t="s">
        <v>1226</v>
      </c>
      <c r="BL773" s="238">
        <v>0</v>
      </c>
      <c r="BM773" s="239" t="s">
        <v>1226</v>
      </c>
      <c r="BN773" s="341">
        <v>0</v>
      </c>
      <c r="BO773" s="227">
        <v>0</v>
      </c>
      <c r="BP773" s="226"/>
      <c r="BQ773" s="227"/>
      <c r="BR773" s="226"/>
      <c r="BS773" s="227"/>
      <c r="BT773" s="262"/>
      <c r="BU773" s="245"/>
      <c r="BV773" s="246"/>
      <c r="BW773" s="245"/>
      <c r="BX773" s="245"/>
      <c r="BY773" s="245"/>
      <c r="BZ773" s="246"/>
      <c r="CA773" s="245"/>
      <c r="CB773" s="246"/>
      <c r="CC773" s="245"/>
      <c r="CD773" s="246"/>
      <c r="CE773" s="245"/>
      <c r="CF773" s="246"/>
      <c r="CG773" s="245"/>
      <c r="CH773" s="246"/>
      <c r="CI773" s="233" t="s">
        <v>501</v>
      </c>
      <c r="CJ773" s="256" t="s">
        <v>597</v>
      </c>
    </row>
    <row r="774" spans="1:91" ht="16.5">
      <c r="A774" t="s">
        <v>2647</v>
      </c>
      <c r="B774" s="213">
        <v>0</v>
      </c>
      <c r="D774" s="219" t="s">
        <v>595</v>
      </c>
      <c r="E774" s="213" t="s">
        <v>821</v>
      </c>
      <c r="G774" s="213" t="s">
        <v>881</v>
      </c>
      <c r="H774" s="390" t="s">
        <v>1101</v>
      </c>
      <c r="I774" s="185">
        <f>+K774</f>
        <v>1</v>
      </c>
      <c r="J774" s="185" t="s">
        <v>1226</v>
      </c>
      <c r="K774" s="441">
        <v>1</v>
      </c>
      <c r="L774" s="442">
        <v>0</v>
      </c>
      <c r="M774" s="10">
        <v>0</v>
      </c>
      <c r="N774" s="10">
        <v>0</v>
      </c>
      <c r="O774" s="678">
        <f t="shared" si="402"/>
        <v>0</v>
      </c>
      <c r="P774" s="490" t="s">
        <v>1226</v>
      </c>
      <c r="Q774" s="185">
        <f t="shared" si="403"/>
        <v>0</v>
      </c>
      <c r="R774" s="185" t="s">
        <v>1226</v>
      </c>
      <c r="S774" s="39">
        <v>0</v>
      </c>
      <c r="T774" s="161">
        <v>0</v>
      </c>
      <c r="U774" s="858" t="s">
        <v>1226</v>
      </c>
      <c r="V774" s="693">
        <f>+X774</f>
        <v>1</v>
      </c>
      <c r="W774" s="39">
        <v>0</v>
      </c>
      <c r="X774" s="161">
        <v>1</v>
      </c>
      <c r="Y774" s="52">
        <v>0</v>
      </c>
      <c r="Z774" s="161">
        <v>0</v>
      </c>
      <c r="AA774" s="381">
        <f t="shared" ref="AA774:AA783" si="404">+Y774</f>
        <v>0</v>
      </c>
      <c r="AB774" s="251" t="s">
        <v>1226</v>
      </c>
      <c r="AC774" s="39">
        <v>0</v>
      </c>
      <c r="AD774" s="161">
        <v>0</v>
      </c>
      <c r="AE774" s="280">
        <v>0</v>
      </c>
      <c r="AF774" s="130">
        <v>0</v>
      </c>
      <c r="AG774" s="185">
        <f t="shared" si="401"/>
        <v>0</v>
      </c>
      <c r="AH774" s="185" t="s">
        <v>1226</v>
      </c>
      <c r="AI774" s="307">
        <v>0</v>
      </c>
      <c r="AJ774" s="4">
        <v>0</v>
      </c>
      <c r="AK774" s="261"/>
      <c r="AL774" s="181"/>
      <c r="AM774" s="185"/>
      <c r="AN774" s="278"/>
      <c r="AO774" s="279"/>
      <c r="AP774" s="185"/>
      <c r="AQ774" s="426"/>
      <c r="AR774" s="252"/>
      <c r="AS774" s="423"/>
      <c r="AT774" s="341"/>
      <c r="AU774" s="227"/>
      <c r="AV774" s="226">
        <v>0</v>
      </c>
      <c r="AW774" s="227">
        <v>0</v>
      </c>
      <c r="AX774" s="392">
        <v>0</v>
      </c>
      <c r="AY774" s="166" t="s">
        <v>1226</v>
      </c>
      <c r="AZ774" s="392">
        <v>0</v>
      </c>
      <c r="BA774" s="166" t="s">
        <v>1226</v>
      </c>
      <c r="BB774" s="392">
        <v>0</v>
      </c>
      <c r="BC774" s="166" t="s">
        <v>1226</v>
      </c>
      <c r="BD774" s="392">
        <v>0</v>
      </c>
      <c r="BE774" s="166" t="s">
        <v>1226</v>
      </c>
      <c r="BF774" s="392">
        <v>0</v>
      </c>
      <c r="BG774" s="166" t="s">
        <v>1226</v>
      </c>
      <c r="BH774" s="236">
        <v>0</v>
      </c>
      <c r="BI774" s="249" t="s">
        <v>1226</v>
      </c>
      <c r="BJ774" s="238">
        <v>0</v>
      </c>
      <c r="BK774" s="239" t="s">
        <v>1226</v>
      </c>
      <c r="BL774" s="341">
        <v>0</v>
      </c>
      <c r="BM774" s="227">
        <v>0</v>
      </c>
      <c r="BN774" s="238">
        <v>0</v>
      </c>
      <c r="BO774" s="239" t="s">
        <v>1226</v>
      </c>
      <c r="BP774" s="249"/>
      <c r="BQ774" s="239"/>
      <c r="BR774" s="249"/>
      <c r="BS774" s="239"/>
      <c r="BT774" s="262"/>
      <c r="BU774" s="245"/>
      <c r="BV774" s="246"/>
      <c r="BW774" s="245"/>
      <c r="BX774" s="245"/>
      <c r="BY774" s="245"/>
      <c r="BZ774" s="246"/>
      <c r="CA774" s="245"/>
      <c r="CB774" s="246"/>
      <c r="CC774" s="245"/>
      <c r="CD774" s="246"/>
      <c r="CE774" s="245"/>
      <c r="CF774" s="246"/>
      <c r="CG774" s="245"/>
      <c r="CH774" s="246"/>
      <c r="CI774" s="233"/>
      <c r="CJ774" s="256"/>
    </row>
    <row r="775" spans="1:91" ht="16.5">
      <c r="A775" t="s">
        <v>2647</v>
      </c>
      <c r="B775" s="213">
        <v>0</v>
      </c>
      <c r="D775" s="219" t="s">
        <v>595</v>
      </c>
      <c r="E775" s="213" t="s">
        <v>821</v>
      </c>
      <c r="G775" s="213" t="s">
        <v>881</v>
      </c>
      <c r="H775" s="390" t="s">
        <v>1102</v>
      </c>
      <c r="I775" s="181">
        <v>0</v>
      </c>
      <c r="J775" s="185" t="s">
        <v>1226</v>
      </c>
      <c r="K775" s="441">
        <v>0</v>
      </c>
      <c r="L775" s="442">
        <v>0</v>
      </c>
      <c r="M775" s="10">
        <v>0</v>
      </c>
      <c r="N775" s="10">
        <v>0</v>
      </c>
      <c r="O775" s="678">
        <f t="shared" si="402"/>
        <v>0</v>
      </c>
      <c r="P775" s="490" t="s">
        <v>1226</v>
      </c>
      <c r="Q775" s="185">
        <f t="shared" si="403"/>
        <v>0</v>
      </c>
      <c r="R775" s="185" t="s">
        <v>1226</v>
      </c>
      <c r="S775" s="39">
        <v>0</v>
      </c>
      <c r="T775" s="161">
        <v>0</v>
      </c>
      <c r="U775" s="858" t="s">
        <v>1226</v>
      </c>
      <c r="V775" s="693">
        <f>+X775</f>
        <v>1</v>
      </c>
      <c r="W775" s="39">
        <v>0</v>
      </c>
      <c r="X775" s="161">
        <v>1</v>
      </c>
      <c r="Y775" s="52">
        <v>0</v>
      </c>
      <c r="Z775" s="161">
        <v>0</v>
      </c>
      <c r="AA775" s="381">
        <f t="shared" si="404"/>
        <v>0</v>
      </c>
      <c r="AB775" s="251" t="s">
        <v>1226</v>
      </c>
      <c r="AC775" s="39">
        <v>0</v>
      </c>
      <c r="AD775" s="161">
        <v>0</v>
      </c>
      <c r="AE775" s="280">
        <v>0</v>
      </c>
      <c r="AF775" s="130">
        <v>0</v>
      </c>
      <c r="AG775" s="185">
        <f t="shared" si="401"/>
        <v>0</v>
      </c>
      <c r="AH775" s="185" t="s">
        <v>1226</v>
      </c>
      <c r="AI775" s="307">
        <v>0</v>
      </c>
      <c r="AJ775" s="4">
        <v>0</v>
      </c>
      <c r="AK775" s="261"/>
      <c r="AL775" s="181"/>
      <c r="AM775" s="426"/>
      <c r="AN775" s="278"/>
      <c r="AO775" s="279"/>
      <c r="AP775" s="185"/>
      <c r="AQ775" s="426"/>
      <c r="AR775" s="252"/>
      <c r="AS775" s="423"/>
      <c r="AT775" s="341"/>
      <c r="AU775" s="227"/>
      <c r="AV775" s="226">
        <v>0</v>
      </c>
      <c r="AW775" s="227">
        <v>0</v>
      </c>
      <c r="AX775" s="392">
        <v>0</v>
      </c>
      <c r="AY775" s="166" t="s">
        <v>1226</v>
      </c>
      <c r="AZ775" s="392">
        <v>0</v>
      </c>
      <c r="BA775" s="166" t="s">
        <v>1226</v>
      </c>
      <c r="BB775" s="392">
        <v>0</v>
      </c>
      <c r="BC775" s="166" t="s">
        <v>1226</v>
      </c>
      <c r="BD775" s="392">
        <v>0</v>
      </c>
      <c r="BE775" s="166" t="s">
        <v>1226</v>
      </c>
      <c r="BF775" s="392">
        <v>0</v>
      </c>
      <c r="BG775" s="166" t="s">
        <v>1226</v>
      </c>
      <c r="BH775" s="236">
        <v>0</v>
      </c>
      <c r="BI775" s="249" t="s">
        <v>1226</v>
      </c>
      <c r="BJ775" s="238">
        <v>0</v>
      </c>
      <c r="BK775" s="239" t="s">
        <v>1226</v>
      </c>
      <c r="BL775" s="238">
        <v>0</v>
      </c>
      <c r="BM775" s="239" t="s">
        <v>1226</v>
      </c>
      <c r="BN775" s="341">
        <v>0</v>
      </c>
      <c r="BO775" s="227">
        <v>0</v>
      </c>
      <c r="BP775" s="226"/>
      <c r="BQ775" s="227"/>
      <c r="BR775" s="226"/>
      <c r="BS775" s="227"/>
      <c r="BT775" s="262"/>
      <c r="BU775" s="245"/>
      <c r="BV775" s="246"/>
      <c r="BW775" s="245"/>
      <c r="BX775" s="245"/>
      <c r="BY775" s="245"/>
      <c r="BZ775" s="246"/>
      <c r="CA775" s="245"/>
      <c r="CB775" s="246"/>
      <c r="CC775" s="245"/>
      <c r="CD775" s="246"/>
      <c r="CE775" s="245"/>
      <c r="CF775" s="246"/>
      <c r="CG775" s="245"/>
      <c r="CH775" s="246"/>
      <c r="CI775" s="233"/>
      <c r="CJ775" s="256"/>
    </row>
    <row r="776" spans="1:91" ht="16.5">
      <c r="A776" t="s">
        <v>2647</v>
      </c>
      <c r="B776" s="213">
        <v>0</v>
      </c>
      <c r="D776" s="219" t="s">
        <v>595</v>
      </c>
      <c r="E776" s="213" t="s">
        <v>821</v>
      </c>
      <c r="G776" s="213" t="s">
        <v>881</v>
      </c>
      <c r="H776" s="390" t="s">
        <v>1095</v>
      </c>
      <c r="I776" s="185">
        <v>0</v>
      </c>
      <c r="J776" s="185" t="s">
        <v>1226</v>
      </c>
      <c r="K776" s="441">
        <v>0</v>
      </c>
      <c r="L776" s="442">
        <v>0</v>
      </c>
      <c r="M776" s="52">
        <v>0</v>
      </c>
      <c r="N776" s="10">
        <v>0</v>
      </c>
      <c r="O776" s="678">
        <f t="shared" si="402"/>
        <v>0</v>
      </c>
      <c r="P776" s="490" t="s">
        <v>1226</v>
      </c>
      <c r="Q776" s="185">
        <f t="shared" si="403"/>
        <v>0</v>
      </c>
      <c r="R776" s="185" t="s">
        <v>1226</v>
      </c>
      <c r="S776" s="39">
        <v>0</v>
      </c>
      <c r="T776" s="161">
        <v>0</v>
      </c>
      <c r="U776" s="185">
        <f t="shared" ref="U776:U787" si="405">+S776</f>
        <v>0</v>
      </c>
      <c r="V776" s="185" t="s">
        <v>1226</v>
      </c>
      <c r="W776" s="39">
        <v>0</v>
      </c>
      <c r="X776" s="161">
        <v>0</v>
      </c>
      <c r="Y776" s="52">
        <v>0</v>
      </c>
      <c r="Z776" s="161">
        <v>0</v>
      </c>
      <c r="AA776" s="252">
        <f t="shared" si="404"/>
        <v>0</v>
      </c>
      <c r="AB776" s="251" t="s">
        <v>1226</v>
      </c>
      <c r="AC776" s="381">
        <f>+AA776</f>
        <v>0</v>
      </c>
      <c r="AD776" s="423" t="s">
        <v>1226</v>
      </c>
      <c r="AE776" s="280">
        <v>0</v>
      </c>
      <c r="AF776" s="130">
        <v>0</v>
      </c>
      <c r="AG776" s="181">
        <f t="shared" si="401"/>
        <v>0</v>
      </c>
      <c r="AH776" s="185" t="s">
        <v>1226</v>
      </c>
      <c r="AI776" s="307">
        <v>0</v>
      </c>
      <c r="AJ776" s="4">
        <v>0</v>
      </c>
      <c r="AK776" s="261"/>
      <c r="AL776" s="181">
        <v>0</v>
      </c>
      <c r="AM776" s="426" t="s">
        <v>1226</v>
      </c>
      <c r="AN776" s="278">
        <v>0</v>
      </c>
      <c r="AO776" s="279">
        <v>3</v>
      </c>
      <c r="AP776" s="185" t="s">
        <v>1226</v>
      </c>
      <c r="AQ776" s="426">
        <f>+AO776</f>
        <v>3</v>
      </c>
      <c r="AR776" s="245">
        <v>0</v>
      </c>
      <c r="AS776" s="246">
        <v>1</v>
      </c>
      <c r="AT776" s="238">
        <v>0</v>
      </c>
      <c r="AU776" s="239" t="s">
        <v>1226</v>
      </c>
      <c r="AV776" s="226">
        <v>0</v>
      </c>
      <c r="AW776" s="227">
        <v>0</v>
      </c>
      <c r="AX776" s="392">
        <v>0</v>
      </c>
      <c r="AY776" s="166" t="s">
        <v>1226</v>
      </c>
      <c r="AZ776" s="392">
        <v>0</v>
      </c>
      <c r="BA776" s="166" t="s">
        <v>1226</v>
      </c>
      <c r="BB776" s="392">
        <v>0</v>
      </c>
      <c r="BC776" s="166" t="s">
        <v>1226</v>
      </c>
      <c r="BD776" s="392">
        <v>0</v>
      </c>
      <c r="BE776" s="166" t="s">
        <v>1226</v>
      </c>
      <c r="BF776" s="392">
        <v>0</v>
      </c>
      <c r="BG776" s="166" t="s">
        <v>1226</v>
      </c>
      <c r="BH776" s="226">
        <v>0</v>
      </c>
      <c r="BI776" s="226">
        <v>0</v>
      </c>
      <c r="BJ776" s="238">
        <v>0</v>
      </c>
      <c r="BK776" s="239" t="s">
        <v>1226</v>
      </c>
      <c r="BL776" s="341">
        <v>0</v>
      </c>
      <c r="BM776" s="227">
        <v>0</v>
      </c>
      <c r="BN776" s="238">
        <v>0</v>
      </c>
      <c r="BO776" s="239" t="s">
        <v>1226</v>
      </c>
      <c r="BP776" s="249"/>
      <c r="BQ776" s="239"/>
      <c r="BR776" s="249"/>
      <c r="BS776" s="239"/>
      <c r="BT776" s="262"/>
      <c r="BU776" s="245"/>
      <c r="BV776" s="246"/>
      <c r="BW776" s="245"/>
      <c r="BX776" s="245"/>
      <c r="BY776" s="245"/>
      <c r="BZ776" s="246"/>
      <c r="CA776" s="245"/>
      <c r="CB776" s="246"/>
      <c r="CC776" s="245"/>
      <c r="CD776" s="246"/>
      <c r="CE776" s="245"/>
      <c r="CF776" s="246"/>
      <c r="CG776" s="245"/>
      <c r="CH776" s="246"/>
      <c r="CI776" s="126" t="s">
        <v>501</v>
      </c>
      <c r="CJ776" s="256"/>
    </row>
    <row r="777" spans="1:91" ht="16.5">
      <c r="A777" t="s">
        <v>2647</v>
      </c>
      <c r="B777" s="213">
        <v>0</v>
      </c>
      <c r="D777" s="219" t="s">
        <v>595</v>
      </c>
      <c r="E777" s="213" t="s">
        <v>821</v>
      </c>
      <c r="G777" s="213" t="s">
        <v>881</v>
      </c>
      <c r="H777" s="390" t="s">
        <v>1068</v>
      </c>
      <c r="I777" s="185" t="s">
        <v>1226</v>
      </c>
      <c r="J777" s="185">
        <f>+L777</f>
        <v>1</v>
      </c>
      <c r="K777" s="441">
        <v>0</v>
      </c>
      <c r="L777" s="442">
        <v>1</v>
      </c>
      <c r="M777" s="52">
        <v>0</v>
      </c>
      <c r="N777" s="10">
        <v>0</v>
      </c>
      <c r="O777" s="678">
        <f t="shared" si="402"/>
        <v>0</v>
      </c>
      <c r="P777" s="490" t="s">
        <v>1226</v>
      </c>
      <c r="Q777" s="185">
        <f t="shared" si="403"/>
        <v>0</v>
      </c>
      <c r="R777" s="185" t="s">
        <v>1226</v>
      </c>
      <c r="S777" s="39">
        <v>0</v>
      </c>
      <c r="T777" s="161">
        <v>0</v>
      </c>
      <c r="U777" s="181">
        <f t="shared" si="405"/>
        <v>0</v>
      </c>
      <c r="V777" s="185" t="s">
        <v>1226</v>
      </c>
      <c r="W777" s="39">
        <v>0</v>
      </c>
      <c r="X777" s="161">
        <v>0</v>
      </c>
      <c r="Y777" s="52">
        <v>0</v>
      </c>
      <c r="Z777" s="161">
        <v>0</v>
      </c>
      <c r="AA777" s="381">
        <f t="shared" si="404"/>
        <v>0</v>
      </c>
      <c r="AB777" s="251" t="s">
        <v>1226</v>
      </c>
      <c r="AC777" s="381">
        <f>+AA777</f>
        <v>0</v>
      </c>
      <c r="AD777" s="423" t="s">
        <v>1226</v>
      </c>
      <c r="AE777" s="280">
        <v>0</v>
      </c>
      <c r="AF777" s="130">
        <v>0</v>
      </c>
      <c r="AG777" s="181">
        <f t="shared" si="401"/>
        <v>0</v>
      </c>
      <c r="AH777" s="185" t="s">
        <v>1226</v>
      </c>
      <c r="AI777" s="307">
        <v>0</v>
      </c>
      <c r="AJ777" s="4">
        <v>0</v>
      </c>
      <c r="AK777" s="261"/>
      <c r="AL777" s="181">
        <v>0</v>
      </c>
      <c r="AM777" s="426" t="s">
        <v>1226</v>
      </c>
      <c r="AN777" s="278">
        <v>0</v>
      </c>
      <c r="AO777" s="279">
        <v>0</v>
      </c>
      <c r="AP777" s="185">
        <v>0</v>
      </c>
      <c r="AQ777" s="426" t="s">
        <v>1226</v>
      </c>
      <c r="AR777" s="245">
        <v>0</v>
      </c>
      <c r="AS777" s="246">
        <v>1</v>
      </c>
      <c r="AT777" s="341">
        <v>1</v>
      </c>
      <c r="AU777" s="227">
        <v>0</v>
      </c>
      <c r="AV777" s="226">
        <v>0</v>
      </c>
      <c r="AW777" s="227">
        <v>0</v>
      </c>
      <c r="AX777" s="392">
        <v>0</v>
      </c>
      <c r="AY777" s="166" t="s">
        <v>1226</v>
      </c>
      <c r="AZ777" s="392">
        <v>0</v>
      </c>
      <c r="BA777" s="166" t="s">
        <v>1226</v>
      </c>
      <c r="BB777" s="392">
        <v>0</v>
      </c>
      <c r="BC777" s="166" t="s">
        <v>1226</v>
      </c>
      <c r="BD777" s="392">
        <v>0</v>
      </c>
      <c r="BE777" s="166" t="s">
        <v>1226</v>
      </c>
      <c r="BF777" s="392">
        <v>0</v>
      </c>
      <c r="BG777" s="166" t="s">
        <v>1226</v>
      </c>
      <c r="BH777" s="226">
        <v>0</v>
      </c>
      <c r="BI777" s="226">
        <v>0</v>
      </c>
      <c r="BJ777" s="238">
        <v>0</v>
      </c>
      <c r="BK777" s="239" t="s">
        <v>1226</v>
      </c>
      <c r="BL777" s="341">
        <v>0</v>
      </c>
      <c r="BM777" s="227">
        <v>0</v>
      </c>
      <c r="BN777" s="238">
        <v>0</v>
      </c>
      <c r="BO777" s="239" t="s">
        <v>1226</v>
      </c>
      <c r="BP777" s="249"/>
      <c r="BQ777" s="239"/>
      <c r="BR777" s="249"/>
      <c r="BS777" s="239"/>
      <c r="BT777" s="262"/>
      <c r="BU777" s="245"/>
      <c r="BV777" s="246"/>
      <c r="BW777" s="245"/>
      <c r="BX777" s="245"/>
      <c r="BY777" s="245"/>
      <c r="BZ777" s="246"/>
      <c r="CA777" s="245"/>
      <c r="CB777" s="246"/>
      <c r="CC777" s="245"/>
      <c r="CD777" s="246"/>
      <c r="CE777" s="245"/>
      <c r="CF777" s="246"/>
      <c r="CG777" s="245"/>
      <c r="CH777" s="246"/>
      <c r="CI777" s="323"/>
      <c r="CJ777" s="256"/>
    </row>
    <row r="778" spans="1:91" ht="16.5">
      <c r="A778" t="s">
        <v>2647</v>
      </c>
      <c r="B778" s="213">
        <v>0</v>
      </c>
      <c r="D778" s="219" t="s">
        <v>595</v>
      </c>
      <c r="E778" s="213" t="s">
        <v>821</v>
      </c>
      <c r="G778" s="213" t="s">
        <v>881</v>
      </c>
      <c r="H778" s="390" t="s">
        <v>1069</v>
      </c>
      <c r="I778" s="181">
        <v>0</v>
      </c>
      <c r="J778" s="185" t="s">
        <v>1226</v>
      </c>
      <c r="K778" s="441">
        <v>0</v>
      </c>
      <c r="L778" s="442">
        <v>0</v>
      </c>
      <c r="M778" s="52">
        <v>0</v>
      </c>
      <c r="N778" s="10">
        <v>0</v>
      </c>
      <c r="O778" s="683">
        <f t="shared" si="402"/>
        <v>0</v>
      </c>
      <c r="P778" s="468" t="s">
        <v>1226</v>
      </c>
      <c r="Q778" s="164">
        <f t="shared" si="403"/>
        <v>0</v>
      </c>
      <c r="R778" s="164" t="s">
        <v>1226</v>
      </c>
      <c r="S778" s="3">
        <v>0</v>
      </c>
      <c r="T778" s="4">
        <v>0</v>
      </c>
      <c r="U778" s="392">
        <f t="shared" si="405"/>
        <v>0</v>
      </c>
      <c r="V778" s="164" t="s">
        <v>1226</v>
      </c>
      <c r="W778" s="3">
        <v>0</v>
      </c>
      <c r="X778" s="4">
        <v>0</v>
      </c>
      <c r="Y778" s="10">
        <v>0</v>
      </c>
      <c r="Z778" s="4">
        <v>0</v>
      </c>
      <c r="AA778" s="238">
        <f t="shared" si="404"/>
        <v>0</v>
      </c>
      <c r="AB778" s="249" t="s">
        <v>1226</v>
      </c>
      <c r="AC778" s="238">
        <f>+AA778</f>
        <v>0</v>
      </c>
      <c r="AD778" s="239" t="s">
        <v>1226</v>
      </c>
      <c r="AE778" s="258">
        <v>0</v>
      </c>
      <c r="AF778" s="128">
        <v>0</v>
      </c>
      <c r="AG778" s="392">
        <f t="shared" si="401"/>
        <v>0</v>
      </c>
      <c r="AH778" s="164" t="s">
        <v>1226</v>
      </c>
      <c r="AI778" s="307">
        <v>0</v>
      </c>
      <c r="AJ778" s="4">
        <v>0</v>
      </c>
      <c r="AK778" s="261"/>
      <c r="AL778" s="181">
        <v>0</v>
      </c>
      <c r="AM778" s="426" t="s">
        <v>1226</v>
      </c>
      <c r="AN778" s="278">
        <v>0</v>
      </c>
      <c r="AO778" s="279">
        <v>2</v>
      </c>
      <c r="AP778" s="185">
        <v>0</v>
      </c>
      <c r="AQ778" s="426" t="s">
        <v>1226</v>
      </c>
      <c r="AR778" s="252">
        <v>0</v>
      </c>
      <c r="AS778" s="423" t="s">
        <v>1226</v>
      </c>
      <c r="AT778" s="341">
        <v>0</v>
      </c>
      <c r="AU778" s="227">
        <v>0</v>
      </c>
      <c r="AV778" s="226">
        <v>0</v>
      </c>
      <c r="AW778" s="227">
        <v>0</v>
      </c>
      <c r="AX778" s="164">
        <v>0</v>
      </c>
      <c r="AY778" s="164" t="s">
        <v>1226</v>
      </c>
      <c r="AZ778" s="392">
        <v>0</v>
      </c>
      <c r="BA778" s="166" t="s">
        <v>1226</v>
      </c>
      <c r="BB778" s="392">
        <v>0</v>
      </c>
      <c r="BC778" s="166" t="s">
        <v>1226</v>
      </c>
      <c r="BD778" s="392">
        <v>0</v>
      </c>
      <c r="BE778" s="166" t="s">
        <v>1226</v>
      </c>
      <c r="BF778" s="392">
        <v>0</v>
      </c>
      <c r="BG778" s="166" t="s">
        <v>1226</v>
      </c>
      <c r="BH778" s="226">
        <v>1</v>
      </c>
      <c r="BI778" s="226">
        <v>0</v>
      </c>
      <c r="BJ778" s="238">
        <v>0</v>
      </c>
      <c r="BK778" s="239" t="s">
        <v>1226</v>
      </c>
      <c r="BL778" s="341">
        <v>0</v>
      </c>
      <c r="BM778" s="227">
        <v>0</v>
      </c>
      <c r="BN778" s="238">
        <v>0</v>
      </c>
      <c r="BO778" s="239" t="s">
        <v>1226</v>
      </c>
      <c r="BP778" s="249"/>
      <c r="BQ778" s="239"/>
      <c r="BR778" s="249"/>
      <c r="BS778" s="239"/>
      <c r="BT778" s="262"/>
      <c r="BU778" s="245"/>
      <c r="BV778" s="246"/>
      <c r="BW778" s="245"/>
      <c r="BX778" s="245"/>
      <c r="BY778" s="245"/>
      <c r="BZ778" s="246"/>
      <c r="CA778" s="245"/>
      <c r="CB778" s="246"/>
      <c r="CC778" s="245"/>
      <c r="CD778" s="246"/>
      <c r="CE778" s="245"/>
      <c r="CF778" s="246"/>
      <c r="CG778" s="245"/>
      <c r="CH778" s="246"/>
      <c r="CI778" s="126" t="s">
        <v>501</v>
      </c>
      <c r="CJ778" s="256"/>
    </row>
    <row r="779" spans="1:91" ht="16.5">
      <c r="A779" t="s">
        <v>2647</v>
      </c>
      <c r="B779" s="213">
        <v>0</v>
      </c>
      <c r="D779" s="219" t="s">
        <v>595</v>
      </c>
      <c r="E779" s="213" t="s">
        <v>821</v>
      </c>
      <c r="G779" s="51" t="s">
        <v>881</v>
      </c>
      <c r="H779" s="390" t="s">
        <v>1100</v>
      </c>
      <c r="I779" s="181" t="s">
        <v>1226</v>
      </c>
      <c r="J779" s="185">
        <f>+L779</f>
        <v>1</v>
      </c>
      <c r="K779" s="441">
        <v>0</v>
      </c>
      <c r="L779" s="442">
        <v>1</v>
      </c>
      <c r="M779" s="52">
        <v>0</v>
      </c>
      <c r="N779" s="10">
        <v>0</v>
      </c>
      <c r="O779" s="939">
        <v>0</v>
      </c>
      <c r="P779" s="685">
        <v>0</v>
      </c>
      <c r="Q779" s="164">
        <f t="shared" si="403"/>
        <v>0</v>
      </c>
      <c r="R779" s="166" t="s">
        <v>1226</v>
      </c>
      <c r="S779" s="3">
        <v>0</v>
      </c>
      <c r="T779" s="4">
        <v>0</v>
      </c>
      <c r="U779" s="164">
        <f t="shared" si="405"/>
        <v>0</v>
      </c>
      <c r="V779" s="166" t="s">
        <v>1226</v>
      </c>
      <c r="W779" s="10">
        <v>0</v>
      </c>
      <c r="X779" s="4">
        <v>0</v>
      </c>
      <c r="Y779" s="10">
        <v>0</v>
      </c>
      <c r="Z779" s="4">
        <v>0</v>
      </c>
      <c r="AA779" s="236">
        <f t="shared" si="404"/>
        <v>0</v>
      </c>
      <c r="AB779" s="239" t="s">
        <v>1226</v>
      </c>
      <c r="AC779" s="10">
        <v>0</v>
      </c>
      <c r="AD779" s="4">
        <v>0</v>
      </c>
      <c r="AE779" s="258">
        <v>0</v>
      </c>
      <c r="AF779" s="128">
        <v>0</v>
      </c>
      <c r="AG779" s="164">
        <f t="shared" si="401"/>
        <v>0</v>
      </c>
      <c r="AH779" s="166" t="s">
        <v>1226</v>
      </c>
      <c r="AI779" s="258">
        <v>0</v>
      </c>
      <c r="AJ779" s="4">
        <v>0</v>
      </c>
      <c r="AK779" s="261"/>
      <c r="AL779" s="181">
        <v>0</v>
      </c>
      <c r="AM779" s="426" t="s">
        <v>1226</v>
      </c>
      <c r="AN779" s="222">
        <v>0</v>
      </c>
      <c r="AO779" s="224">
        <v>0</v>
      </c>
      <c r="AP779" s="164">
        <v>0</v>
      </c>
      <c r="AQ779" s="166" t="s">
        <v>1226</v>
      </c>
      <c r="AR779" s="236">
        <v>0</v>
      </c>
      <c r="AS779" s="239" t="s">
        <v>1226</v>
      </c>
      <c r="AT779" s="341">
        <v>0</v>
      </c>
      <c r="AU779" s="227">
        <v>0</v>
      </c>
      <c r="AV779" s="226">
        <v>0</v>
      </c>
      <c r="AW779" s="227">
        <v>0</v>
      </c>
      <c r="AX779" s="392">
        <v>0</v>
      </c>
      <c r="AY779" s="166" t="s">
        <v>1226</v>
      </c>
      <c r="AZ779" s="392">
        <v>0</v>
      </c>
      <c r="BA779" s="166" t="s">
        <v>1226</v>
      </c>
      <c r="BB779" s="392">
        <v>0</v>
      </c>
      <c r="BC779" s="166" t="s">
        <v>1226</v>
      </c>
      <c r="BD779" s="392">
        <v>0</v>
      </c>
      <c r="BE779" s="166" t="s">
        <v>1226</v>
      </c>
      <c r="BF779" s="392">
        <v>0</v>
      </c>
      <c r="BG779" s="166" t="s">
        <v>1226</v>
      </c>
      <c r="BH779" s="236">
        <v>0</v>
      </c>
      <c r="BI779" s="249" t="s">
        <v>1226</v>
      </c>
      <c r="BJ779" s="238">
        <v>0</v>
      </c>
      <c r="BK779" s="239" t="s">
        <v>1226</v>
      </c>
      <c r="BL779" s="341">
        <v>0</v>
      </c>
      <c r="BM779" s="227">
        <v>0</v>
      </c>
      <c r="BN779" s="238">
        <v>0</v>
      </c>
      <c r="BO779" s="239" t="s">
        <v>1226</v>
      </c>
      <c r="BP779" s="249"/>
      <c r="BQ779" s="239"/>
      <c r="BR779" s="249"/>
      <c r="BS779" s="239"/>
      <c r="BT779" s="262"/>
      <c r="BU779" s="245"/>
      <c r="BV779" s="246"/>
      <c r="BW779" s="245"/>
      <c r="BX779" s="245"/>
      <c r="BY779" s="245"/>
      <c r="BZ779" s="246"/>
      <c r="CA779" s="245"/>
      <c r="CB779" s="246"/>
      <c r="CC779" s="245"/>
      <c r="CD779" s="246"/>
      <c r="CE779" s="245"/>
      <c r="CF779" s="246"/>
      <c r="CG779" s="245"/>
      <c r="CH779" s="246"/>
      <c r="CI779" s="323"/>
      <c r="CJ779" s="256"/>
    </row>
    <row r="780" spans="1:91" ht="16.5">
      <c r="A780" t="s">
        <v>2647</v>
      </c>
      <c r="B780" s="213">
        <v>0</v>
      </c>
      <c r="D780" s="219" t="s">
        <v>595</v>
      </c>
      <c r="E780" s="213" t="s">
        <v>821</v>
      </c>
      <c r="G780" s="213" t="s">
        <v>881</v>
      </c>
      <c r="H780" s="390" t="s">
        <v>1097</v>
      </c>
      <c r="I780" s="181" t="s">
        <v>1226</v>
      </c>
      <c r="J780" s="185">
        <f>+L780</f>
        <v>1</v>
      </c>
      <c r="K780" s="441">
        <v>0</v>
      </c>
      <c r="L780" s="442">
        <v>1</v>
      </c>
      <c r="M780" s="10">
        <v>0</v>
      </c>
      <c r="N780" s="10">
        <v>0</v>
      </c>
      <c r="O780" s="683">
        <f>+M780</f>
        <v>0</v>
      </c>
      <c r="P780" s="468" t="s">
        <v>1226</v>
      </c>
      <c r="Q780" s="164">
        <f t="shared" si="403"/>
        <v>0</v>
      </c>
      <c r="R780" s="166" t="s">
        <v>1226</v>
      </c>
      <c r="S780" s="3">
        <v>0</v>
      </c>
      <c r="T780" s="4">
        <v>0</v>
      </c>
      <c r="U780" s="164">
        <f t="shared" si="405"/>
        <v>0</v>
      </c>
      <c r="V780" s="166" t="s">
        <v>1226</v>
      </c>
      <c r="W780" s="10">
        <v>0</v>
      </c>
      <c r="X780" s="4">
        <v>0</v>
      </c>
      <c r="Y780" s="10">
        <v>0</v>
      </c>
      <c r="Z780" s="4">
        <v>0</v>
      </c>
      <c r="AA780" s="236">
        <f t="shared" si="404"/>
        <v>0</v>
      </c>
      <c r="AB780" s="239" t="s">
        <v>1226</v>
      </c>
      <c r="AC780" s="236">
        <f>+AA780</f>
        <v>0</v>
      </c>
      <c r="AD780" s="239" t="s">
        <v>1226</v>
      </c>
      <c r="AE780" s="258">
        <v>0</v>
      </c>
      <c r="AF780" s="128">
        <v>0</v>
      </c>
      <c r="AG780" s="164">
        <f t="shared" si="401"/>
        <v>0</v>
      </c>
      <c r="AH780" s="166" t="s">
        <v>1226</v>
      </c>
      <c r="AI780" s="3">
        <v>0</v>
      </c>
      <c r="AJ780" s="4">
        <v>0</v>
      </c>
      <c r="AK780" s="261"/>
      <c r="AL780" s="392">
        <v>0</v>
      </c>
      <c r="AM780" s="166" t="s">
        <v>1226</v>
      </c>
      <c r="AN780" s="222">
        <v>0</v>
      </c>
      <c r="AO780" s="224">
        <v>0</v>
      </c>
      <c r="AP780" s="164">
        <v>0</v>
      </c>
      <c r="AQ780" s="166" t="s">
        <v>1226</v>
      </c>
      <c r="AR780" s="226">
        <v>0</v>
      </c>
      <c r="AS780" s="227">
        <v>0</v>
      </c>
      <c r="AT780" s="226">
        <v>0</v>
      </c>
      <c r="AU780" s="227">
        <v>0</v>
      </c>
      <c r="AV780" s="226">
        <v>0</v>
      </c>
      <c r="AW780" s="227">
        <v>0</v>
      </c>
      <c r="AX780" s="392">
        <v>0</v>
      </c>
      <c r="AY780" s="166" t="s">
        <v>1226</v>
      </c>
      <c r="AZ780" s="392">
        <v>0</v>
      </c>
      <c r="BA780" s="166" t="s">
        <v>1226</v>
      </c>
      <c r="BB780" s="392">
        <v>0</v>
      </c>
      <c r="BC780" s="166" t="s">
        <v>1226</v>
      </c>
      <c r="BD780" s="392">
        <v>0</v>
      </c>
      <c r="BE780" s="166" t="s">
        <v>1226</v>
      </c>
      <c r="BF780" s="392">
        <v>0</v>
      </c>
      <c r="BG780" s="166" t="s">
        <v>1226</v>
      </c>
      <c r="BH780" s="226">
        <v>0</v>
      </c>
      <c r="BI780" s="226">
        <v>0</v>
      </c>
      <c r="BJ780" s="238">
        <v>0</v>
      </c>
      <c r="BK780" s="239" t="s">
        <v>1226</v>
      </c>
      <c r="BL780" s="341">
        <v>0</v>
      </c>
      <c r="BM780" s="227">
        <v>0</v>
      </c>
      <c r="BN780" s="238">
        <v>0</v>
      </c>
      <c r="BO780" s="239" t="s">
        <v>1226</v>
      </c>
      <c r="BP780" s="249"/>
      <c r="BQ780" s="239"/>
      <c r="BR780" s="249"/>
      <c r="BS780" s="239"/>
      <c r="BT780" s="262"/>
      <c r="BU780" s="245"/>
      <c r="BV780" s="246"/>
      <c r="BW780" s="245"/>
      <c r="BX780" s="245"/>
      <c r="BY780" s="245"/>
      <c r="BZ780" s="246"/>
      <c r="CA780" s="245"/>
      <c r="CB780" s="246"/>
      <c r="CC780" s="245"/>
      <c r="CD780" s="246"/>
      <c r="CE780" s="245"/>
      <c r="CF780" s="246"/>
      <c r="CG780" s="245"/>
      <c r="CH780" s="246"/>
      <c r="CI780" s="233" t="s">
        <v>223</v>
      </c>
      <c r="CJ780" s="256" t="s">
        <v>597</v>
      </c>
    </row>
    <row r="781" spans="1:91" ht="16.5">
      <c r="A781" t="s">
        <v>2647</v>
      </c>
      <c r="B781" s="213">
        <v>0</v>
      </c>
      <c r="D781" s="219" t="s">
        <v>595</v>
      </c>
      <c r="E781" s="213" t="s">
        <v>821</v>
      </c>
      <c r="G781" s="213" t="s">
        <v>881</v>
      </c>
      <c r="H781" s="390" t="s">
        <v>1098</v>
      </c>
      <c r="I781" s="181" t="s">
        <v>1226</v>
      </c>
      <c r="J781" s="185">
        <f>+L781</f>
        <v>1</v>
      </c>
      <c r="K781" s="441">
        <v>0</v>
      </c>
      <c r="L781" s="442">
        <v>1</v>
      </c>
      <c r="M781" s="10">
        <v>0</v>
      </c>
      <c r="N781" s="442">
        <v>0</v>
      </c>
      <c r="O781" s="392">
        <f>+M781</f>
        <v>0</v>
      </c>
      <c r="P781" s="166" t="s">
        <v>1226</v>
      </c>
      <c r="Q781" s="392">
        <f t="shared" si="403"/>
        <v>0</v>
      </c>
      <c r="R781" s="166" t="s">
        <v>1226</v>
      </c>
      <c r="S781" s="3">
        <v>0</v>
      </c>
      <c r="T781" s="4">
        <v>0</v>
      </c>
      <c r="U781" s="164">
        <f t="shared" si="405"/>
        <v>0</v>
      </c>
      <c r="V781" s="166" t="s">
        <v>1226</v>
      </c>
      <c r="W781" s="3">
        <v>0</v>
      </c>
      <c r="X781" s="4">
        <v>0</v>
      </c>
      <c r="Y781" s="10">
        <v>0</v>
      </c>
      <c r="Z781" s="4">
        <v>0</v>
      </c>
      <c r="AA781" s="236">
        <f t="shared" si="404"/>
        <v>0</v>
      </c>
      <c r="AB781" s="239" t="s">
        <v>1226</v>
      </c>
      <c r="AC781" s="238">
        <f>+AA781</f>
        <v>0</v>
      </c>
      <c r="AD781" s="239" t="s">
        <v>1226</v>
      </c>
      <c r="AE781" s="258">
        <v>0</v>
      </c>
      <c r="AF781" s="128">
        <v>0</v>
      </c>
      <c r="AG781" s="164">
        <f t="shared" si="401"/>
        <v>0</v>
      </c>
      <c r="AH781" s="166" t="s">
        <v>1226</v>
      </c>
      <c r="AI781" s="3">
        <v>0</v>
      </c>
      <c r="AJ781" s="4">
        <v>0</v>
      </c>
      <c r="AK781" s="261"/>
      <c r="AL781" s="164">
        <v>0</v>
      </c>
      <c r="AM781" s="166" t="s">
        <v>1226</v>
      </c>
      <c r="AN781" s="222">
        <v>0</v>
      </c>
      <c r="AO781" s="224">
        <v>0</v>
      </c>
      <c r="AP781" s="164">
        <v>0</v>
      </c>
      <c r="AQ781" s="166" t="s">
        <v>1226</v>
      </c>
      <c r="AR781" s="226">
        <v>0</v>
      </c>
      <c r="AS781" s="227">
        <v>0</v>
      </c>
      <c r="AT781" s="226">
        <v>0</v>
      </c>
      <c r="AU781" s="227">
        <v>0</v>
      </c>
      <c r="AV781" s="226">
        <v>0</v>
      </c>
      <c r="AW781" s="227">
        <v>0</v>
      </c>
      <c r="AX781" s="392">
        <v>0</v>
      </c>
      <c r="AY781" s="166" t="s">
        <v>1226</v>
      </c>
      <c r="AZ781" s="392">
        <v>0</v>
      </c>
      <c r="BA781" s="166" t="s">
        <v>1226</v>
      </c>
      <c r="BB781" s="392">
        <v>0</v>
      </c>
      <c r="BC781" s="166" t="s">
        <v>1226</v>
      </c>
      <c r="BD781" s="392">
        <v>0</v>
      </c>
      <c r="BE781" s="166" t="s">
        <v>1226</v>
      </c>
      <c r="BF781" s="392">
        <v>0</v>
      </c>
      <c r="BG781" s="166" t="s">
        <v>1226</v>
      </c>
      <c r="BH781" s="226">
        <v>0</v>
      </c>
      <c r="BI781" s="226">
        <v>0</v>
      </c>
      <c r="BJ781" s="238">
        <v>0</v>
      </c>
      <c r="BK781" s="239" t="s">
        <v>1226</v>
      </c>
      <c r="BL781" s="341">
        <v>0</v>
      </c>
      <c r="BM781" s="227">
        <v>0</v>
      </c>
      <c r="BN781" s="238">
        <v>0</v>
      </c>
      <c r="BO781" s="239" t="s">
        <v>1226</v>
      </c>
      <c r="BP781" s="249"/>
      <c r="BQ781" s="239"/>
      <c r="BR781" s="249"/>
      <c r="BS781" s="239"/>
      <c r="BT781" s="262"/>
      <c r="BU781" s="245"/>
      <c r="BV781" s="246"/>
      <c r="BW781" s="245"/>
      <c r="BX781" s="245"/>
      <c r="BY781" s="245"/>
      <c r="BZ781" s="246"/>
      <c r="CA781" s="245"/>
      <c r="CB781" s="246"/>
      <c r="CC781" s="245"/>
      <c r="CD781" s="246"/>
      <c r="CE781" s="245"/>
      <c r="CF781" s="246"/>
      <c r="CG781" s="245"/>
      <c r="CH781" s="246"/>
      <c r="CI781" s="233"/>
      <c r="CJ781" s="256"/>
    </row>
    <row r="782" spans="1:91" ht="16.5">
      <c r="A782" t="s">
        <v>2647</v>
      </c>
      <c r="B782" s="213">
        <v>0</v>
      </c>
      <c r="D782" s="219" t="s">
        <v>595</v>
      </c>
      <c r="E782" s="213" t="s">
        <v>821</v>
      </c>
      <c r="G782" s="213" t="s">
        <v>881</v>
      </c>
      <c r="H782" s="390" t="s">
        <v>1099</v>
      </c>
      <c r="I782" s="181" t="s">
        <v>1226</v>
      </c>
      <c r="J782" s="185">
        <f>+L782</f>
        <v>2</v>
      </c>
      <c r="K782" s="441">
        <v>0</v>
      </c>
      <c r="L782" s="442">
        <v>2</v>
      </c>
      <c r="M782" s="10">
        <v>0</v>
      </c>
      <c r="N782" s="442">
        <v>0</v>
      </c>
      <c r="O782" s="164">
        <f>+M782</f>
        <v>0</v>
      </c>
      <c r="P782" s="166" t="s">
        <v>1226</v>
      </c>
      <c r="Q782" s="164">
        <f t="shared" si="403"/>
        <v>0</v>
      </c>
      <c r="R782" s="166" t="s">
        <v>1226</v>
      </c>
      <c r="S782" s="3">
        <v>0</v>
      </c>
      <c r="T782" s="4">
        <v>0</v>
      </c>
      <c r="U782" s="164">
        <f t="shared" si="405"/>
        <v>0</v>
      </c>
      <c r="V782" s="166" t="s">
        <v>1226</v>
      </c>
      <c r="W782" s="10">
        <v>0</v>
      </c>
      <c r="X782" s="4">
        <v>0</v>
      </c>
      <c r="Y782" s="10">
        <v>0</v>
      </c>
      <c r="Z782" s="4">
        <v>0</v>
      </c>
      <c r="AA782" s="236">
        <f t="shared" si="404"/>
        <v>0</v>
      </c>
      <c r="AB782" s="239" t="s">
        <v>1226</v>
      </c>
      <c r="AC782" s="236">
        <f>+AA782</f>
        <v>0</v>
      </c>
      <c r="AD782" s="239" t="s">
        <v>1226</v>
      </c>
      <c r="AE782" s="258">
        <v>0</v>
      </c>
      <c r="AF782" s="128">
        <v>0</v>
      </c>
      <c r="AG782" s="164">
        <f t="shared" si="401"/>
        <v>0</v>
      </c>
      <c r="AH782" s="164" t="s">
        <v>1226</v>
      </c>
      <c r="AI782" s="3">
        <v>0</v>
      </c>
      <c r="AJ782" s="4">
        <v>0</v>
      </c>
      <c r="AK782" s="261"/>
      <c r="AL782" s="164">
        <v>0</v>
      </c>
      <c r="AM782" s="166" t="s">
        <v>1226</v>
      </c>
      <c r="AN782" s="222">
        <v>0</v>
      </c>
      <c r="AO782" s="224">
        <v>0</v>
      </c>
      <c r="AP782" s="164">
        <v>0</v>
      </c>
      <c r="AQ782" s="166" t="s">
        <v>1226</v>
      </c>
      <c r="AR782" s="236">
        <v>0</v>
      </c>
      <c r="AS782" s="239" t="s">
        <v>1226</v>
      </c>
      <c r="AT782" s="226">
        <v>0</v>
      </c>
      <c r="AU782" s="227">
        <v>0</v>
      </c>
      <c r="AV782" s="226">
        <v>0</v>
      </c>
      <c r="AW782" s="227">
        <v>0</v>
      </c>
      <c r="AX782" s="392">
        <v>0</v>
      </c>
      <c r="AY782" s="166" t="s">
        <v>1226</v>
      </c>
      <c r="AZ782" s="392">
        <v>0</v>
      </c>
      <c r="BA782" s="166" t="s">
        <v>1226</v>
      </c>
      <c r="BB782" s="392">
        <v>0</v>
      </c>
      <c r="BC782" s="166" t="s">
        <v>1226</v>
      </c>
      <c r="BD782" s="392">
        <v>0</v>
      </c>
      <c r="BE782" s="166" t="s">
        <v>1226</v>
      </c>
      <c r="BF782" s="392">
        <v>0</v>
      </c>
      <c r="BG782" s="166" t="s">
        <v>1226</v>
      </c>
      <c r="BH782" s="226">
        <v>0</v>
      </c>
      <c r="BI782" s="226">
        <v>0</v>
      </c>
      <c r="BJ782" s="238">
        <v>0</v>
      </c>
      <c r="BK782" s="239" t="s">
        <v>1226</v>
      </c>
      <c r="BL782" s="341">
        <v>0</v>
      </c>
      <c r="BM782" s="227">
        <v>0</v>
      </c>
      <c r="BN782" s="238">
        <v>0</v>
      </c>
      <c r="BO782" s="239" t="s">
        <v>1226</v>
      </c>
      <c r="BP782" s="249"/>
      <c r="BQ782" s="239"/>
      <c r="BR782" s="249"/>
      <c r="BS782" s="239"/>
      <c r="BT782" s="262"/>
      <c r="BU782" s="245"/>
      <c r="BV782" s="246"/>
      <c r="BW782" s="245"/>
      <c r="BX782" s="245"/>
      <c r="BY782" s="245"/>
      <c r="BZ782" s="246"/>
      <c r="CA782" s="245"/>
      <c r="CB782" s="246"/>
      <c r="CC782" s="245"/>
      <c r="CD782" s="246"/>
      <c r="CE782" s="245"/>
      <c r="CF782" s="246"/>
      <c r="CG782" s="245"/>
      <c r="CH782" s="246"/>
      <c r="CI782" s="233"/>
      <c r="CJ782" s="256"/>
    </row>
    <row r="783" spans="1:91" ht="16.5">
      <c r="A783" t="s">
        <v>2647</v>
      </c>
      <c r="B783" s="213">
        <v>0</v>
      </c>
      <c r="D783" s="219" t="s">
        <v>595</v>
      </c>
      <c r="E783" s="213" t="s">
        <v>821</v>
      </c>
      <c r="G783" s="213" t="s">
        <v>881</v>
      </c>
      <c r="H783" s="390" t="s">
        <v>1096</v>
      </c>
      <c r="I783" s="392">
        <v>0</v>
      </c>
      <c r="J783" s="164" t="s">
        <v>1226</v>
      </c>
      <c r="K783" s="441">
        <v>0</v>
      </c>
      <c r="L783" s="442">
        <v>0</v>
      </c>
      <c r="M783" s="52">
        <v>0</v>
      </c>
      <c r="N783" s="442">
        <v>0</v>
      </c>
      <c r="O783" s="164">
        <f>+M783</f>
        <v>0</v>
      </c>
      <c r="P783" s="166" t="s">
        <v>1226</v>
      </c>
      <c r="Q783" s="164">
        <f t="shared" si="403"/>
        <v>0</v>
      </c>
      <c r="R783" s="166" t="s">
        <v>1226</v>
      </c>
      <c r="S783" s="10">
        <v>0</v>
      </c>
      <c r="T783" s="4">
        <v>0</v>
      </c>
      <c r="U783" s="164">
        <f t="shared" si="405"/>
        <v>0</v>
      </c>
      <c r="V783" s="166" t="s">
        <v>1226</v>
      </c>
      <c r="W783" s="10">
        <v>0</v>
      </c>
      <c r="X783" s="4">
        <v>0</v>
      </c>
      <c r="Y783" s="10">
        <v>0</v>
      </c>
      <c r="Z783" s="4">
        <v>0</v>
      </c>
      <c r="AA783" s="236">
        <f t="shared" si="404"/>
        <v>0</v>
      </c>
      <c r="AB783" s="239" t="s">
        <v>1226</v>
      </c>
      <c r="AC783" s="236">
        <f>+AA783</f>
        <v>0</v>
      </c>
      <c r="AD783" s="239" t="s">
        <v>1226</v>
      </c>
      <c r="AE783" s="258">
        <v>0</v>
      </c>
      <c r="AF783" s="128">
        <v>0</v>
      </c>
      <c r="AG783" s="392">
        <f t="shared" si="401"/>
        <v>0</v>
      </c>
      <c r="AH783" s="164" t="s">
        <v>1226</v>
      </c>
      <c r="AI783" s="307">
        <v>0</v>
      </c>
      <c r="AJ783" s="4">
        <v>0</v>
      </c>
      <c r="AK783" s="261"/>
      <c r="AL783" s="392">
        <v>0</v>
      </c>
      <c r="AM783" s="166" t="s">
        <v>1226</v>
      </c>
      <c r="AN783" s="222">
        <v>0</v>
      </c>
      <c r="AO783" s="224">
        <v>2</v>
      </c>
      <c r="AP783" s="164">
        <v>0</v>
      </c>
      <c r="AQ783" s="166" t="s">
        <v>1226</v>
      </c>
      <c r="AR783" s="226">
        <v>0</v>
      </c>
      <c r="AS783" s="227">
        <v>0</v>
      </c>
      <c r="AT783" s="226">
        <v>0</v>
      </c>
      <c r="AU783" s="227">
        <v>0</v>
      </c>
      <c r="AV783" s="226">
        <v>0</v>
      </c>
      <c r="AW783" s="227">
        <v>0</v>
      </c>
      <c r="AX783" s="392">
        <v>0</v>
      </c>
      <c r="AY783" s="166" t="s">
        <v>1226</v>
      </c>
      <c r="AZ783" s="392">
        <v>0</v>
      </c>
      <c r="BA783" s="166" t="s">
        <v>1226</v>
      </c>
      <c r="BB783" s="392">
        <v>0</v>
      </c>
      <c r="BC783" s="166" t="s">
        <v>1226</v>
      </c>
      <c r="BD783" s="392">
        <v>0</v>
      </c>
      <c r="BE783" s="166" t="s">
        <v>1226</v>
      </c>
      <c r="BF783" s="392">
        <v>0</v>
      </c>
      <c r="BG783" s="166" t="s">
        <v>1226</v>
      </c>
      <c r="BH783" s="226">
        <v>0</v>
      </c>
      <c r="BI783" s="226">
        <v>0</v>
      </c>
      <c r="BJ783" s="238">
        <v>0</v>
      </c>
      <c r="BK783" s="239" t="s">
        <v>1226</v>
      </c>
      <c r="BL783" s="238">
        <v>0</v>
      </c>
      <c r="BM783" s="239" t="s">
        <v>1226</v>
      </c>
      <c r="BN783" s="238">
        <v>0</v>
      </c>
      <c r="BO783" s="239" t="s">
        <v>1226</v>
      </c>
      <c r="BP783" s="249"/>
      <c r="BQ783" s="239"/>
      <c r="BR783" s="249"/>
      <c r="BS783" s="239"/>
      <c r="BT783" s="262"/>
      <c r="BU783" s="245"/>
      <c r="BV783" s="246"/>
      <c r="BW783" s="245"/>
      <c r="BX783" s="245"/>
      <c r="BY783" s="245"/>
      <c r="BZ783" s="246"/>
      <c r="CA783" s="245"/>
      <c r="CB783" s="246"/>
      <c r="CC783" s="245"/>
      <c r="CD783" s="246"/>
      <c r="CE783" s="245"/>
      <c r="CF783" s="246"/>
      <c r="CG783" s="245"/>
      <c r="CH783" s="246"/>
      <c r="CI783" s="126" t="s">
        <v>501</v>
      </c>
      <c r="CJ783" s="256"/>
    </row>
    <row r="784" spans="1:91" ht="16.5">
      <c r="A784" t="s">
        <v>2546</v>
      </c>
      <c r="B784" s="61" t="s">
        <v>1610</v>
      </c>
      <c r="D784" s="219" t="s">
        <v>908</v>
      </c>
      <c r="E784" s="213" t="s">
        <v>821</v>
      </c>
      <c r="G784" s="213" t="s">
        <v>878</v>
      </c>
      <c r="H784" s="390" t="s">
        <v>2291</v>
      </c>
      <c r="I784" s="222">
        <v>0</v>
      </c>
      <c r="J784" s="223">
        <v>0</v>
      </c>
      <c r="K784" s="437">
        <v>0</v>
      </c>
      <c r="L784" s="438">
        <v>0</v>
      </c>
      <c r="M784" s="274">
        <v>0</v>
      </c>
      <c r="N784" s="459">
        <v>0</v>
      </c>
      <c r="O784" s="185">
        <v>0</v>
      </c>
      <c r="P784" s="426" t="s">
        <v>1226</v>
      </c>
      <c r="Q784" s="164">
        <f t="shared" si="403"/>
        <v>0</v>
      </c>
      <c r="R784" s="166" t="s">
        <v>1226</v>
      </c>
      <c r="S784" s="3">
        <v>0</v>
      </c>
      <c r="T784" s="224">
        <v>0</v>
      </c>
      <c r="U784" s="236">
        <f t="shared" si="405"/>
        <v>0</v>
      </c>
      <c r="V784" s="239" t="s">
        <v>1226</v>
      </c>
      <c r="W784" s="222">
        <v>0</v>
      </c>
      <c r="X784" s="224">
        <v>0</v>
      </c>
      <c r="Y784" s="238">
        <f>+W784</f>
        <v>0</v>
      </c>
      <c r="Z784" s="239" t="s">
        <v>1226</v>
      </c>
      <c r="AA784" s="185">
        <v>0</v>
      </c>
      <c r="AB784" s="185" t="s">
        <v>1226</v>
      </c>
      <c r="AC784" s="278">
        <v>0</v>
      </c>
      <c r="AD784" s="279">
        <v>0</v>
      </c>
      <c r="AE784" s="274">
        <v>0</v>
      </c>
      <c r="AF784" s="279">
        <v>0</v>
      </c>
      <c r="AG784" s="185">
        <f>+AI784</f>
        <v>9</v>
      </c>
      <c r="AH784" s="426" t="s">
        <v>1226</v>
      </c>
      <c r="AI784" s="278">
        <v>9</v>
      </c>
      <c r="AJ784" s="279">
        <v>0</v>
      </c>
      <c r="AK784" s="463"/>
      <c r="AL784" s="223">
        <v>5</v>
      </c>
      <c r="AM784" s="224">
        <v>0</v>
      </c>
      <c r="AN784" s="222">
        <v>5</v>
      </c>
      <c r="AO784" s="224">
        <v>0</v>
      </c>
      <c r="AP784" s="164">
        <v>0</v>
      </c>
      <c r="AQ784" s="167" t="s">
        <v>1226</v>
      </c>
      <c r="AR784" s="325">
        <v>0</v>
      </c>
      <c r="AS784" s="326">
        <v>0</v>
      </c>
      <c r="AT784" s="236">
        <f>+AR784</f>
        <v>0</v>
      </c>
      <c r="AU784" s="254" t="s">
        <v>1226</v>
      </c>
      <c r="AV784" s="226">
        <v>0</v>
      </c>
      <c r="AW784" s="226">
        <v>0</v>
      </c>
      <c r="AX784" s="392">
        <v>0</v>
      </c>
      <c r="AY784" s="166" t="s">
        <v>1226</v>
      </c>
      <c r="AZ784" s="392">
        <v>0</v>
      </c>
      <c r="BA784" s="166" t="s">
        <v>1226</v>
      </c>
      <c r="BB784" s="238">
        <v>0</v>
      </c>
      <c r="BC784" s="239" t="s">
        <v>1226</v>
      </c>
      <c r="BD784" s="392">
        <v>0</v>
      </c>
      <c r="BE784" s="166" t="s">
        <v>1226</v>
      </c>
      <c r="BF784" s="238">
        <v>0</v>
      </c>
      <c r="BG784" s="239" t="s">
        <v>1226</v>
      </c>
      <c r="BH784" s="226">
        <v>0</v>
      </c>
      <c r="BI784" s="226">
        <v>0</v>
      </c>
      <c r="BJ784" s="392">
        <f>+BH784</f>
        <v>0</v>
      </c>
      <c r="BK784" s="166" t="s">
        <v>1226</v>
      </c>
      <c r="BL784" s="392">
        <f>+BJ784</f>
        <v>0</v>
      </c>
      <c r="BM784" s="166" t="s">
        <v>1226</v>
      </c>
      <c r="BN784" s="238">
        <v>0</v>
      </c>
      <c r="BO784" s="239" t="s">
        <v>1226</v>
      </c>
      <c r="BP784" s="249"/>
      <c r="BQ784" s="239"/>
      <c r="BR784" s="249"/>
      <c r="BS784" s="249"/>
      <c r="BT784" s="642"/>
      <c r="BU784" s="314"/>
      <c r="BV784" s="314"/>
      <c r="BW784" s="314"/>
      <c r="BX784" s="314"/>
      <c r="BY784" s="314"/>
      <c r="BZ784" s="314"/>
      <c r="CA784" s="314"/>
      <c r="CB784" s="315"/>
      <c r="CC784" s="314"/>
      <c r="CD784" s="314"/>
      <c r="CE784" s="314"/>
      <c r="CF784" s="314"/>
      <c r="CG784" s="314"/>
      <c r="CH784" s="314"/>
      <c r="CI784" s="103" t="s">
        <v>2292</v>
      </c>
    </row>
    <row r="785" spans="1:91" ht="16.5">
      <c r="A785" t="s">
        <v>2546</v>
      </c>
      <c r="B785" s="213">
        <v>0</v>
      </c>
      <c r="D785" s="219" t="s">
        <v>908</v>
      </c>
      <c r="E785" s="213" t="s">
        <v>821</v>
      </c>
      <c r="G785" s="213" t="s">
        <v>878</v>
      </c>
      <c r="H785" s="390" t="s">
        <v>2293</v>
      </c>
      <c r="I785" s="222">
        <v>0</v>
      </c>
      <c r="J785" s="223">
        <v>0</v>
      </c>
      <c r="K785" s="437">
        <v>0</v>
      </c>
      <c r="L785" s="438">
        <v>0</v>
      </c>
      <c r="M785" s="274">
        <v>0</v>
      </c>
      <c r="N785" s="459">
        <v>0</v>
      </c>
      <c r="O785" s="185">
        <v>0</v>
      </c>
      <c r="P785" s="426" t="s">
        <v>1226</v>
      </c>
      <c r="Q785" s="164">
        <f t="shared" si="403"/>
        <v>0</v>
      </c>
      <c r="R785" s="166" t="s">
        <v>1226</v>
      </c>
      <c r="S785" s="3">
        <v>0</v>
      </c>
      <c r="T785" s="224">
        <v>0</v>
      </c>
      <c r="U785" s="236">
        <f t="shared" si="405"/>
        <v>0</v>
      </c>
      <c r="V785" s="239" t="s">
        <v>1226</v>
      </c>
      <c r="W785" s="222">
        <v>0</v>
      </c>
      <c r="X785" s="224">
        <v>0</v>
      </c>
      <c r="Y785" s="238">
        <f>+W785</f>
        <v>0</v>
      </c>
      <c r="Z785" s="239" t="s">
        <v>1226</v>
      </c>
      <c r="AA785" s="185">
        <v>0</v>
      </c>
      <c r="AB785" s="426" t="s">
        <v>1226</v>
      </c>
      <c r="AC785" s="278">
        <v>0</v>
      </c>
      <c r="AD785" s="279">
        <v>0</v>
      </c>
      <c r="AE785" s="274">
        <v>0</v>
      </c>
      <c r="AF785" s="279">
        <v>0</v>
      </c>
      <c r="AG785" s="185">
        <v>0</v>
      </c>
      <c r="AH785" s="426" t="s">
        <v>1226</v>
      </c>
      <c r="AI785" s="278">
        <v>0</v>
      </c>
      <c r="AJ785" s="279">
        <v>0</v>
      </c>
      <c r="AK785" s="342"/>
      <c r="AL785" s="222">
        <v>0</v>
      </c>
      <c r="AM785" s="224">
        <v>0</v>
      </c>
      <c r="AN785" s="223">
        <v>0</v>
      </c>
      <c r="AO785" s="224">
        <v>0</v>
      </c>
      <c r="AP785" s="164">
        <f>+AN785</f>
        <v>0</v>
      </c>
      <c r="AQ785" s="167" t="s">
        <v>1226</v>
      </c>
      <c r="AR785" s="325">
        <v>0</v>
      </c>
      <c r="AS785" s="352">
        <v>1</v>
      </c>
      <c r="AT785" s="236">
        <f>+AR785</f>
        <v>0</v>
      </c>
      <c r="AU785" s="254" t="s">
        <v>1226</v>
      </c>
      <c r="AV785" s="226">
        <v>0</v>
      </c>
      <c r="AW785" s="227">
        <v>0</v>
      </c>
      <c r="AX785" s="392">
        <v>0</v>
      </c>
      <c r="AY785" s="166" t="s">
        <v>1226</v>
      </c>
      <c r="AZ785" s="392">
        <v>0</v>
      </c>
      <c r="BA785" s="166" t="s">
        <v>1226</v>
      </c>
      <c r="BB785" s="238">
        <v>0</v>
      </c>
      <c r="BC785" s="239" t="s">
        <v>1226</v>
      </c>
      <c r="BD785" s="392">
        <v>0</v>
      </c>
      <c r="BE785" s="166" t="s">
        <v>1226</v>
      </c>
      <c r="BF785" s="238">
        <v>0</v>
      </c>
      <c r="BG785" s="239" t="s">
        <v>1226</v>
      </c>
      <c r="BH785" s="226">
        <v>0</v>
      </c>
      <c r="BI785" s="226">
        <v>0</v>
      </c>
      <c r="BJ785" s="392">
        <f>+BH785</f>
        <v>0</v>
      </c>
      <c r="BK785" s="166" t="s">
        <v>1226</v>
      </c>
      <c r="BL785" s="392">
        <f>+BJ785</f>
        <v>0</v>
      </c>
      <c r="BM785" s="166" t="s">
        <v>1226</v>
      </c>
      <c r="BN785" s="238">
        <v>0</v>
      </c>
      <c r="BO785" s="239" t="s">
        <v>1226</v>
      </c>
      <c r="BP785" s="249"/>
      <c r="BQ785" s="239"/>
      <c r="BR785" s="249"/>
      <c r="BS785" s="239"/>
      <c r="BT785" s="344"/>
      <c r="BU785" s="314"/>
      <c r="BV785" s="315"/>
      <c r="BW785" s="314"/>
      <c r="BX785" s="314"/>
      <c r="BY785" s="314"/>
      <c r="BZ785" s="315"/>
      <c r="CA785" s="314"/>
      <c r="CB785" s="315"/>
      <c r="CC785" s="314"/>
      <c r="CD785" s="315"/>
      <c r="CE785" s="314"/>
      <c r="CF785" s="315"/>
      <c r="CG785" s="314"/>
      <c r="CH785" s="315"/>
      <c r="CI785" s="233"/>
    </row>
    <row r="786" spans="1:91" ht="16.5">
      <c r="A786" t="s">
        <v>2546</v>
      </c>
      <c r="B786" s="213">
        <v>0</v>
      </c>
      <c r="D786" s="219" t="s">
        <v>908</v>
      </c>
      <c r="E786" s="213" t="s">
        <v>821</v>
      </c>
      <c r="G786" s="213" t="s">
        <v>878</v>
      </c>
      <c r="H786" s="390" t="s">
        <v>2294</v>
      </c>
      <c r="I786" s="223">
        <v>0</v>
      </c>
      <c r="J786" s="223">
        <v>0</v>
      </c>
      <c r="K786" s="437">
        <v>0</v>
      </c>
      <c r="L786" s="438">
        <v>0</v>
      </c>
      <c r="M786" s="223">
        <v>0</v>
      </c>
      <c r="N786" s="438">
        <v>0</v>
      </c>
      <c r="O786" s="443">
        <v>0</v>
      </c>
      <c r="P786" s="444" t="s">
        <v>1226</v>
      </c>
      <c r="Q786" s="164">
        <f t="shared" si="403"/>
        <v>0</v>
      </c>
      <c r="R786" s="166" t="s">
        <v>1226</v>
      </c>
      <c r="S786" s="3">
        <v>0</v>
      </c>
      <c r="T786" s="224">
        <v>0</v>
      </c>
      <c r="U786" s="236">
        <f t="shared" si="405"/>
        <v>0</v>
      </c>
      <c r="V786" s="239" t="s">
        <v>1226</v>
      </c>
      <c r="W786" s="222">
        <v>0</v>
      </c>
      <c r="X786" s="224">
        <v>0</v>
      </c>
      <c r="Y786" s="238">
        <f>+W786</f>
        <v>0</v>
      </c>
      <c r="Z786" s="239" t="s">
        <v>1226</v>
      </c>
      <c r="AA786" s="185">
        <v>0</v>
      </c>
      <c r="AB786" s="185" t="s">
        <v>1226</v>
      </c>
      <c r="AC786" s="278">
        <v>0</v>
      </c>
      <c r="AD786" s="279">
        <v>0</v>
      </c>
      <c r="AE786" s="274">
        <v>0</v>
      </c>
      <c r="AF786" s="279">
        <v>0</v>
      </c>
      <c r="AG786" s="185">
        <v>0</v>
      </c>
      <c r="AH786" s="426" t="s">
        <v>1226</v>
      </c>
      <c r="AI786" s="278">
        <v>0</v>
      </c>
      <c r="AJ786" s="279">
        <v>0</v>
      </c>
      <c r="AK786" s="342"/>
      <c r="AL786" s="222">
        <v>0</v>
      </c>
      <c r="AM786" s="224">
        <v>0</v>
      </c>
      <c r="AN786" s="223">
        <v>0</v>
      </c>
      <c r="AO786" s="224">
        <v>0</v>
      </c>
      <c r="AP786" s="164">
        <f>+AN786</f>
        <v>0</v>
      </c>
      <c r="AQ786" s="167" t="s">
        <v>1226</v>
      </c>
      <c r="AR786" s="353">
        <v>1</v>
      </c>
      <c r="AS786" s="227">
        <v>0</v>
      </c>
      <c r="AT786" s="252">
        <f>+AR786</f>
        <v>1</v>
      </c>
      <c r="AU786" s="433" t="s">
        <v>1226</v>
      </c>
      <c r="AV786" s="226">
        <v>0</v>
      </c>
      <c r="AW786" s="227">
        <v>0</v>
      </c>
      <c r="AX786" s="392">
        <v>0</v>
      </c>
      <c r="AY786" s="166" t="s">
        <v>1226</v>
      </c>
      <c r="AZ786" s="392">
        <v>0</v>
      </c>
      <c r="BA786" s="166" t="s">
        <v>1226</v>
      </c>
      <c r="BB786" s="238">
        <v>0</v>
      </c>
      <c r="BC786" s="239" t="s">
        <v>1226</v>
      </c>
      <c r="BD786" s="392">
        <v>0</v>
      </c>
      <c r="BE786" s="166" t="s">
        <v>1226</v>
      </c>
      <c r="BF786" s="238">
        <v>0</v>
      </c>
      <c r="BG786" s="239" t="s">
        <v>1226</v>
      </c>
      <c r="BH786" s="226">
        <v>0</v>
      </c>
      <c r="BI786" s="226">
        <v>0</v>
      </c>
      <c r="BJ786" s="392">
        <f>+BH786</f>
        <v>0</v>
      </c>
      <c r="BK786" s="166" t="s">
        <v>1226</v>
      </c>
      <c r="BL786" s="392">
        <f>+BJ786</f>
        <v>0</v>
      </c>
      <c r="BM786" s="166" t="s">
        <v>1226</v>
      </c>
      <c r="BN786" s="238">
        <v>0</v>
      </c>
      <c r="BO786" s="239" t="s">
        <v>1226</v>
      </c>
      <c r="BP786" s="249"/>
      <c r="BQ786" s="239"/>
      <c r="BR786" s="249"/>
      <c r="BS786" s="239"/>
      <c r="BT786" s="344"/>
      <c r="BU786" s="314"/>
      <c r="BV786" s="315"/>
      <c r="BW786" s="314"/>
      <c r="BX786" s="314"/>
      <c r="BY786" s="314"/>
      <c r="BZ786" s="315"/>
      <c r="CA786" s="314"/>
      <c r="CB786" s="315"/>
      <c r="CC786" s="314"/>
      <c r="CD786" s="315"/>
      <c r="CE786" s="314"/>
      <c r="CF786" s="315"/>
      <c r="CG786" s="314"/>
      <c r="CH786" s="315"/>
      <c r="CI786" s="233"/>
    </row>
    <row r="787" spans="1:91" ht="16.5">
      <c r="A787" t="s">
        <v>2546</v>
      </c>
      <c r="B787" s="213">
        <v>0</v>
      </c>
      <c r="D787" s="219" t="s">
        <v>908</v>
      </c>
      <c r="E787" s="213" t="s">
        <v>821</v>
      </c>
      <c r="G787" s="213" t="s">
        <v>878</v>
      </c>
      <c r="H787" s="390" t="s">
        <v>2295</v>
      </c>
      <c r="I787" s="223">
        <v>0</v>
      </c>
      <c r="J787" s="223">
        <v>0</v>
      </c>
      <c r="K787" s="437">
        <v>0</v>
      </c>
      <c r="L787" s="438">
        <v>0</v>
      </c>
      <c r="M787" s="223">
        <v>0</v>
      </c>
      <c r="N787" s="438">
        <v>0</v>
      </c>
      <c r="O787" s="236">
        <v>0</v>
      </c>
      <c r="P787" s="239" t="s">
        <v>1226</v>
      </c>
      <c r="Q787" s="164">
        <f t="shared" si="403"/>
        <v>0</v>
      </c>
      <c r="R787" s="166" t="s">
        <v>1226</v>
      </c>
      <c r="S787" s="3">
        <v>0</v>
      </c>
      <c r="T787" s="224">
        <v>0</v>
      </c>
      <c r="U787" s="236">
        <f t="shared" si="405"/>
        <v>0</v>
      </c>
      <c r="V787" s="239" t="s">
        <v>1226</v>
      </c>
      <c r="W787" s="222">
        <v>0</v>
      </c>
      <c r="X787" s="224">
        <v>0</v>
      </c>
      <c r="Y787" s="238">
        <f>+W787</f>
        <v>0</v>
      </c>
      <c r="Z787" s="239" t="s">
        <v>1226</v>
      </c>
      <c r="AA787" s="185">
        <v>0</v>
      </c>
      <c r="AB787" s="426" t="s">
        <v>1226</v>
      </c>
      <c r="AC787" s="278">
        <v>0</v>
      </c>
      <c r="AD787" s="279">
        <v>0</v>
      </c>
      <c r="AE787" s="274">
        <v>0</v>
      </c>
      <c r="AF787" s="279">
        <v>0</v>
      </c>
      <c r="AG787" s="185">
        <v>0</v>
      </c>
      <c r="AH787" s="426" t="s">
        <v>1226</v>
      </c>
      <c r="AI787" s="278">
        <v>0</v>
      </c>
      <c r="AJ787" s="279">
        <v>0</v>
      </c>
      <c r="AK787" s="342"/>
      <c r="AL787" s="222">
        <v>0</v>
      </c>
      <c r="AM787" s="224">
        <v>0</v>
      </c>
      <c r="AN787" s="223">
        <v>0</v>
      </c>
      <c r="AO787" s="224">
        <v>0</v>
      </c>
      <c r="AP787" s="164">
        <f>+AN787</f>
        <v>0</v>
      </c>
      <c r="AQ787" s="167" t="s">
        <v>1226</v>
      </c>
      <c r="AR787" s="353">
        <v>1</v>
      </c>
      <c r="AS787" s="227">
        <v>0</v>
      </c>
      <c r="AT787" s="252">
        <f>+AR787</f>
        <v>1</v>
      </c>
      <c r="AU787" s="433" t="s">
        <v>1226</v>
      </c>
      <c r="AV787" s="226">
        <v>0</v>
      </c>
      <c r="AW787" s="227">
        <v>0</v>
      </c>
      <c r="AX787" s="392">
        <v>0</v>
      </c>
      <c r="AY787" s="166" t="s">
        <v>1226</v>
      </c>
      <c r="AZ787" s="392">
        <v>0</v>
      </c>
      <c r="BA787" s="166" t="s">
        <v>1226</v>
      </c>
      <c r="BB787" s="238">
        <v>0</v>
      </c>
      <c r="BC787" s="239" t="s">
        <v>1226</v>
      </c>
      <c r="BD787" s="392">
        <v>0</v>
      </c>
      <c r="BE787" s="166" t="s">
        <v>1226</v>
      </c>
      <c r="BF787" s="238">
        <v>0</v>
      </c>
      <c r="BG787" s="239" t="s">
        <v>1226</v>
      </c>
      <c r="BH787" s="226">
        <v>0</v>
      </c>
      <c r="BI787" s="226">
        <v>0</v>
      </c>
      <c r="BJ787" s="392">
        <f>+BH787</f>
        <v>0</v>
      </c>
      <c r="BK787" s="166" t="s">
        <v>1226</v>
      </c>
      <c r="BL787" s="392">
        <f>+BJ787</f>
        <v>0</v>
      </c>
      <c r="BM787" s="166" t="s">
        <v>1226</v>
      </c>
      <c r="BN787" s="238">
        <v>0</v>
      </c>
      <c r="BO787" s="239" t="s">
        <v>1226</v>
      </c>
      <c r="BP787" s="249"/>
      <c r="BQ787" s="239"/>
      <c r="BR787" s="249"/>
      <c r="BS787" s="239"/>
      <c r="BT787" s="344"/>
      <c r="BU787" s="314"/>
      <c r="BV787" s="315"/>
      <c r="BW787" s="314"/>
      <c r="BX787" s="314"/>
      <c r="BY787" s="314"/>
      <c r="BZ787" s="315"/>
      <c r="CA787" s="314"/>
      <c r="CB787" s="315"/>
      <c r="CC787" s="314"/>
      <c r="CD787" s="315"/>
      <c r="CE787" s="314"/>
      <c r="CF787" s="315"/>
      <c r="CG787" s="314"/>
      <c r="CH787" s="315"/>
      <c r="CI787" s="233"/>
    </row>
    <row r="788" spans="1:91" ht="16.5">
      <c r="A788" t="s">
        <v>2546</v>
      </c>
      <c r="B788" s="61" t="s">
        <v>1610</v>
      </c>
      <c r="D788" s="219" t="s">
        <v>720</v>
      </c>
      <c r="E788" s="213" t="s">
        <v>819</v>
      </c>
      <c r="G788" s="219" t="s">
        <v>877</v>
      </c>
      <c r="H788" s="390" t="s">
        <v>2007</v>
      </c>
      <c r="I788" s="236">
        <v>0</v>
      </c>
      <c r="J788" s="249" t="s">
        <v>1226</v>
      </c>
      <c r="K788" s="437">
        <v>0</v>
      </c>
      <c r="L788" s="449">
        <v>0</v>
      </c>
      <c r="M788" s="236">
        <v>0</v>
      </c>
      <c r="N788" s="444" t="s">
        <v>1226</v>
      </c>
      <c r="O788" s="222">
        <v>0</v>
      </c>
      <c r="P788" s="257">
        <v>0</v>
      </c>
      <c r="Q788" s="392">
        <v>0</v>
      </c>
      <c r="R788" s="166" t="s">
        <v>1226</v>
      </c>
      <c r="S788" s="222">
        <v>0</v>
      </c>
      <c r="T788" s="257">
        <v>0</v>
      </c>
      <c r="U788" s="223">
        <v>0</v>
      </c>
      <c r="V788" s="257">
        <v>0</v>
      </c>
      <c r="W788" s="238">
        <v>0</v>
      </c>
      <c r="X788" s="239" t="s">
        <v>1226</v>
      </c>
      <c r="Y788" s="238">
        <v>0</v>
      </c>
      <c r="Z788" s="239" t="s">
        <v>1226</v>
      </c>
      <c r="AA788" s="274">
        <v>0</v>
      </c>
      <c r="AB788" s="279">
        <v>0</v>
      </c>
      <c r="AC788" s="181">
        <f>+AA788</f>
        <v>0</v>
      </c>
      <c r="AD788" s="423" t="s">
        <v>1226</v>
      </c>
      <c r="AE788" s="185">
        <f>+AC788</f>
        <v>0</v>
      </c>
      <c r="AF788" s="423" t="s">
        <v>1226</v>
      </c>
      <c r="AG788" s="185">
        <f>+AE788</f>
        <v>0</v>
      </c>
      <c r="AH788" s="426" t="s">
        <v>1226</v>
      </c>
      <c r="AI788" s="181">
        <f>+AG788</f>
        <v>0</v>
      </c>
      <c r="AJ788" s="423" t="s">
        <v>1226</v>
      </c>
      <c r="AK788" s="342"/>
      <c r="AL788" s="181">
        <f>+AI788</f>
        <v>0</v>
      </c>
      <c r="AM788" s="690" t="s">
        <v>1226</v>
      </c>
      <c r="AN788" s="223">
        <v>3</v>
      </c>
      <c r="AO788" s="259">
        <v>0</v>
      </c>
      <c r="AP788" s="164">
        <f t="shared" ref="AP788" si="406">+AR788</f>
        <v>0</v>
      </c>
      <c r="AQ788" s="167" t="s">
        <v>1226</v>
      </c>
      <c r="AR788" s="164">
        <f t="shared" ref="AR788" si="407">+AT788</f>
        <v>0</v>
      </c>
      <c r="AS788" s="167" t="s">
        <v>1226</v>
      </c>
      <c r="AT788" s="325">
        <v>0</v>
      </c>
      <c r="AU788" s="326">
        <v>0</v>
      </c>
      <c r="AV788" s="325">
        <v>0</v>
      </c>
      <c r="AW788" s="326">
        <v>0</v>
      </c>
      <c r="AX788" s="238">
        <f>+AZ788</f>
        <v>0</v>
      </c>
      <c r="AY788" s="239" t="s">
        <v>1226</v>
      </c>
      <c r="AZ788" s="238">
        <f>+BB788</f>
        <v>0</v>
      </c>
      <c r="BA788" s="239" t="s">
        <v>1226</v>
      </c>
      <c r="BB788" s="238">
        <f>+BD788</f>
        <v>0</v>
      </c>
      <c r="BC788" s="239" t="s">
        <v>1226</v>
      </c>
      <c r="BD788" s="238">
        <f>+BF788</f>
        <v>0</v>
      </c>
      <c r="BE788" s="239" t="s">
        <v>1226</v>
      </c>
      <c r="BF788" s="238">
        <f>+BH788</f>
        <v>0</v>
      </c>
      <c r="BG788" s="239" t="s">
        <v>1226</v>
      </c>
      <c r="BH788" s="236">
        <f>+BJ788</f>
        <v>0</v>
      </c>
      <c r="BI788" s="249" t="s">
        <v>1226</v>
      </c>
      <c r="BJ788" s="919">
        <v>0</v>
      </c>
      <c r="BK788" s="326">
        <v>0</v>
      </c>
      <c r="BL788" s="238">
        <f>+BN788</f>
        <v>0</v>
      </c>
      <c r="BM788" s="239" t="s">
        <v>1226</v>
      </c>
      <c r="BN788" s="238">
        <f>+BT788</f>
        <v>0</v>
      </c>
      <c r="BO788" s="239" t="s">
        <v>1226</v>
      </c>
      <c r="BP788" s="249"/>
      <c r="BQ788" s="239"/>
      <c r="BR788" s="249"/>
      <c r="BS788" s="239"/>
      <c r="BT788" s="344"/>
      <c r="BU788" s="314"/>
      <c r="BV788" s="315"/>
      <c r="BW788" s="314"/>
      <c r="BX788" s="314"/>
      <c r="BY788" s="314"/>
      <c r="BZ788" s="315"/>
      <c r="CA788" s="314"/>
      <c r="CB788" s="315"/>
      <c r="CC788" s="314"/>
      <c r="CD788" s="315"/>
      <c r="CE788" s="314"/>
      <c r="CF788" s="315"/>
      <c r="CG788" s="314"/>
      <c r="CH788" s="315"/>
      <c r="CI788" s="103" t="s">
        <v>2008</v>
      </c>
      <c r="CJ788" s="235"/>
      <c r="CK788" s="235"/>
      <c r="CM788" s="237">
        <f>MAX(I788:AJ788)</f>
        <v>0</v>
      </c>
    </row>
    <row r="789" spans="1:91" ht="16.5">
      <c r="A789" t="s">
        <v>2546</v>
      </c>
      <c r="B789" s="61" t="s">
        <v>1610</v>
      </c>
      <c r="D789" s="213" t="s">
        <v>877</v>
      </c>
      <c r="E789" s="213" t="s">
        <v>821</v>
      </c>
      <c r="G789" s="213" t="s">
        <v>880</v>
      </c>
      <c r="H789" s="390" t="s">
        <v>2371</v>
      </c>
      <c r="I789" s="223">
        <v>0</v>
      </c>
      <c r="J789" s="223">
        <v>0</v>
      </c>
      <c r="K789" s="683">
        <v>0</v>
      </c>
      <c r="L789" s="468" t="s">
        <v>1226</v>
      </c>
      <c r="M789" s="223">
        <v>0</v>
      </c>
      <c r="N789" s="438">
        <v>0</v>
      </c>
      <c r="O789" s="443">
        <v>0</v>
      </c>
      <c r="P789" s="444" t="s">
        <v>1226</v>
      </c>
      <c r="Q789" s="164">
        <f>+O789</f>
        <v>0</v>
      </c>
      <c r="R789" s="166" t="s">
        <v>1226</v>
      </c>
      <c r="S789" s="222">
        <v>0</v>
      </c>
      <c r="T789" s="224">
        <v>0</v>
      </c>
      <c r="U789" s="236">
        <f>+S789</f>
        <v>0</v>
      </c>
      <c r="V789" s="239" t="s">
        <v>1226</v>
      </c>
      <c r="W789" s="222">
        <v>0</v>
      </c>
      <c r="X789" s="224">
        <v>0</v>
      </c>
      <c r="Y789" s="222">
        <v>0</v>
      </c>
      <c r="Z789" s="4">
        <v>1</v>
      </c>
      <c r="AA789" s="185" t="s">
        <v>1226</v>
      </c>
      <c r="AB789" s="185">
        <f>+AD789</f>
        <v>2</v>
      </c>
      <c r="AC789" s="278">
        <v>0</v>
      </c>
      <c r="AD789" s="279">
        <v>2</v>
      </c>
      <c r="AE789" s="280">
        <v>0</v>
      </c>
      <c r="AF789" s="311">
        <v>0</v>
      </c>
      <c r="AG789" s="185" t="s">
        <v>1226</v>
      </c>
      <c r="AH789" s="426">
        <f>+AJ789</f>
        <v>2</v>
      </c>
      <c r="AI789" s="278">
        <v>0</v>
      </c>
      <c r="AJ789" s="279">
        <v>2</v>
      </c>
      <c r="AK789" s="261"/>
      <c r="AL789" s="222">
        <v>0</v>
      </c>
      <c r="AM789" s="224">
        <v>3</v>
      </c>
      <c r="AN789" s="223">
        <v>3</v>
      </c>
      <c r="AO789" s="224">
        <v>3</v>
      </c>
      <c r="AP789" s="164">
        <f>+AR789</f>
        <v>0</v>
      </c>
      <c r="AQ789" s="167" t="s">
        <v>1226</v>
      </c>
      <c r="AR789" s="245">
        <v>0</v>
      </c>
      <c r="AS789" s="246">
        <v>0</v>
      </c>
      <c r="AT789" s="236">
        <v>0</v>
      </c>
      <c r="AU789" s="239" t="s">
        <v>1226</v>
      </c>
      <c r="AV789" s="226">
        <v>0</v>
      </c>
      <c r="AW789" s="227">
        <v>0</v>
      </c>
      <c r="AX789" s="238">
        <f>+AZ789</f>
        <v>0</v>
      </c>
      <c r="AY789" s="239" t="s">
        <v>1226</v>
      </c>
      <c r="AZ789" s="238">
        <f>+BB789</f>
        <v>0</v>
      </c>
      <c r="BA789" s="239" t="s">
        <v>1226</v>
      </c>
      <c r="BB789" s="238">
        <f>+BD789</f>
        <v>0</v>
      </c>
      <c r="BC789" s="239" t="s">
        <v>1226</v>
      </c>
      <c r="BD789" s="238">
        <f>+BF789</f>
        <v>0</v>
      </c>
      <c r="BE789" s="239" t="s">
        <v>1226</v>
      </c>
      <c r="BF789" s="238">
        <f>+BH789</f>
        <v>0</v>
      </c>
      <c r="BG789" s="239" t="s">
        <v>1226</v>
      </c>
      <c r="BH789" s="226">
        <v>0</v>
      </c>
      <c r="BI789" s="226">
        <v>0</v>
      </c>
      <c r="BJ789" s="238">
        <f>+BL789</f>
        <v>0</v>
      </c>
      <c r="BK789" s="239" t="s">
        <v>1226</v>
      </c>
      <c r="BL789" s="238">
        <f>+BN789</f>
        <v>0</v>
      </c>
      <c r="BM789" s="239" t="s">
        <v>1226</v>
      </c>
      <c r="BN789" s="238">
        <f>+BT789</f>
        <v>0</v>
      </c>
      <c r="BO789" s="239" t="s">
        <v>1226</v>
      </c>
      <c r="BP789" s="249"/>
      <c r="BQ789" s="239"/>
      <c r="BR789" s="226">
        <v>0</v>
      </c>
      <c r="BS789" s="227">
        <v>2</v>
      </c>
      <c r="BT789" s="262"/>
      <c r="BU789" s="245"/>
      <c r="BV789" s="246"/>
      <c r="BW789" s="341">
        <v>0</v>
      </c>
      <c r="BX789" s="227">
        <v>2</v>
      </c>
      <c r="BY789" s="245"/>
      <c r="BZ789" s="246"/>
      <c r="CA789" s="245"/>
      <c r="CB789" s="246"/>
      <c r="CC789" s="245"/>
      <c r="CD789" s="246"/>
      <c r="CE789" s="245"/>
      <c r="CF789" s="246"/>
      <c r="CG789" s="245"/>
      <c r="CH789" s="246"/>
      <c r="CI789" s="103" t="s">
        <v>2195</v>
      </c>
    </row>
    <row r="790" spans="1:91" ht="16.5">
      <c r="A790" t="s">
        <v>2546</v>
      </c>
      <c r="B790" s="213">
        <v>10261</v>
      </c>
      <c r="D790" s="213" t="s">
        <v>877</v>
      </c>
      <c r="E790" s="213" t="s">
        <v>819</v>
      </c>
      <c r="G790" s="213" t="s">
        <v>880</v>
      </c>
      <c r="H790" s="390" t="s">
        <v>2009</v>
      </c>
      <c r="I790" s="223">
        <v>0</v>
      </c>
      <c r="J790" s="223">
        <v>0</v>
      </c>
      <c r="K790" s="683">
        <v>0</v>
      </c>
      <c r="L790" s="468" t="s">
        <v>1226</v>
      </c>
      <c r="M790" s="223">
        <v>0</v>
      </c>
      <c r="N790" s="438">
        <v>0</v>
      </c>
      <c r="O790" s="443">
        <v>0</v>
      </c>
      <c r="P790" s="444" t="s">
        <v>1226</v>
      </c>
      <c r="Q790" s="164">
        <v>0</v>
      </c>
      <c r="R790" s="166" t="s">
        <v>1226</v>
      </c>
      <c r="S790" s="222">
        <v>0</v>
      </c>
      <c r="T790" s="224">
        <v>0</v>
      </c>
      <c r="U790" s="236">
        <v>0</v>
      </c>
      <c r="V790" s="239" t="s">
        <v>1226</v>
      </c>
      <c r="W790" s="222">
        <v>0</v>
      </c>
      <c r="X790" s="224">
        <v>0</v>
      </c>
      <c r="Y790" s="238">
        <v>0</v>
      </c>
      <c r="Z790" s="239" t="s">
        <v>1226</v>
      </c>
      <c r="AA790" s="164">
        <v>0</v>
      </c>
      <c r="AB790" s="166" t="s">
        <v>1226</v>
      </c>
      <c r="AC790" s="222">
        <v>0</v>
      </c>
      <c r="AD790" s="224">
        <v>0</v>
      </c>
      <c r="AE790" s="223">
        <v>0</v>
      </c>
      <c r="AF790" s="259">
        <v>0</v>
      </c>
      <c r="AG790" s="164">
        <v>0</v>
      </c>
      <c r="AH790" s="166" t="s">
        <v>1226</v>
      </c>
      <c r="AI790" s="238">
        <v>0</v>
      </c>
      <c r="AJ790" s="239" t="s">
        <v>1226</v>
      </c>
      <c r="AK790" s="243"/>
      <c r="AL790" s="222">
        <v>0</v>
      </c>
      <c r="AM790" s="224">
        <v>0</v>
      </c>
      <c r="AN790" s="223">
        <v>3</v>
      </c>
      <c r="AO790" s="224"/>
      <c r="AP790" s="223">
        <v>3</v>
      </c>
      <c r="AQ790" s="224">
        <v>0</v>
      </c>
      <c r="AR790" s="226">
        <v>2</v>
      </c>
      <c r="AS790" s="227">
        <v>0</v>
      </c>
      <c r="AT790" s="236">
        <v>0</v>
      </c>
      <c r="AU790" s="239" t="s">
        <v>1226</v>
      </c>
      <c r="AV790" s="226">
        <v>0</v>
      </c>
      <c r="AW790" s="227">
        <v>0</v>
      </c>
      <c r="AX790" s="238">
        <f>+AZ790</f>
        <v>0</v>
      </c>
      <c r="AY790" s="239" t="s">
        <v>1226</v>
      </c>
      <c r="AZ790" s="238">
        <f>+BB790</f>
        <v>0</v>
      </c>
      <c r="BA790" s="239" t="s">
        <v>1226</v>
      </c>
      <c r="BB790" s="238">
        <f>+BD790</f>
        <v>0</v>
      </c>
      <c r="BC790" s="239" t="s">
        <v>1226</v>
      </c>
      <c r="BD790" s="238">
        <f>+BF790</f>
        <v>0</v>
      </c>
      <c r="BE790" s="239" t="s">
        <v>1226</v>
      </c>
      <c r="BF790" s="238">
        <f>+BH790</f>
        <v>0</v>
      </c>
      <c r="BG790" s="239" t="s">
        <v>1226</v>
      </c>
      <c r="BH790" s="236">
        <f>+BJ790</f>
        <v>0</v>
      </c>
      <c r="BI790" s="249" t="s">
        <v>1226</v>
      </c>
      <c r="BJ790" s="238">
        <f>+BL790</f>
        <v>0</v>
      </c>
      <c r="BK790" s="239" t="s">
        <v>1226</v>
      </c>
      <c r="BL790" s="238">
        <f>+BN790</f>
        <v>0</v>
      </c>
      <c r="BM790" s="239" t="s">
        <v>1226</v>
      </c>
      <c r="BN790" s="238">
        <f>+BT790</f>
        <v>0</v>
      </c>
      <c r="BO790" s="239" t="s">
        <v>1226</v>
      </c>
      <c r="BP790" s="249"/>
      <c r="BQ790" s="239"/>
      <c r="BR790" s="249"/>
      <c r="BS790" s="239"/>
      <c r="BT790" s="244"/>
      <c r="BU790" s="245"/>
      <c r="BV790" s="246"/>
      <c r="BW790" s="245"/>
      <c r="BX790" s="245"/>
      <c r="BY790" s="245"/>
      <c r="BZ790" s="246"/>
      <c r="CA790" s="245"/>
      <c r="CB790" s="246"/>
      <c r="CC790" s="245"/>
      <c r="CD790" s="246"/>
      <c r="CE790" s="245"/>
      <c r="CF790" s="246"/>
      <c r="CG790" s="245"/>
      <c r="CH790" s="246"/>
      <c r="CI790" s="247" t="s">
        <v>148</v>
      </c>
      <c r="CJ790" s="234" t="s">
        <v>516</v>
      </c>
      <c r="CM790" s="237">
        <f>MAX(I790:AJ790)</f>
        <v>0</v>
      </c>
    </row>
    <row r="791" spans="1:91" ht="16.5">
      <c r="A791" t="s">
        <v>2546</v>
      </c>
      <c r="B791" s="213">
        <v>10077</v>
      </c>
      <c r="D791" s="51" t="s">
        <v>877</v>
      </c>
      <c r="E791" s="213" t="s">
        <v>821</v>
      </c>
      <c r="G791" s="213" t="s">
        <v>880</v>
      </c>
      <c r="H791" s="390" t="s">
        <v>2162</v>
      </c>
      <c r="I791" s="223">
        <v>2</v>
      </c>
      <c r="J791" s="223">
        <v>1</v>
      </c>
      <c r="K791" s="678">
        <f>+I791</f>
        <v>2</v>
      </c>
      <c r="L791" s="490">
        <f>+J791</f>
        <v>1</v>
      </c>
      <c r="M791" s="10" t="s">
        <v>52</v>
      </c>
      <c r="N791" s="223">
        <v>0</v>
      </c>
      <c r="O791" s="443">
        <v>0</v>
      </c>
      <c r="P791" s="444" t="s">
        <v>1226</v>
      </c>
      <c r="Q791" s="164">
        <f>+O791</f>
        <v>0</v>
      </c>
      <c r="R791" s="166" t="s">
        <v>1226</v>
      </c>
      <c r="S791" s="222">
        <v>0</v>
      </c>
      <c r="T791" s="224">
        <v>0</v>
      </c>
      <c r="U791" s="236">
        <f>+S791</f>
        <v>0</v>
      </c>
      <c r="V791" s="239" t="s">
        <v>1226</v>
      </c>
      <c r="W791" s="222">
        <v>0</v>
      </c>
      <c r="X791" s="224">
        <v>0</v>
      </c>
      <c r="Y791" s="222">
        <v>0</v>
      </c>
      <c r="Z791" s="224">
        <v>0</v>
      </c>
      <c r="AA791" s="164">
        <f>+Y791</f>
        <v>0</v>
      </c>
      <c r="AB791" s="166" t="s">
        <v>1226</v>
      </c>
      <c r="AC791" s="222">
        <v>0</v>
      </c>
      <c r="AD791" s="224">
        <v>0</v>
      </c>
      <c r="AE791" s="258">
        <v>0</v>
      </c>
      <c r="AF791" s="259">
        <v>0</v>
      </c>
      <c r="AG791" s="164">
        <f>+AE791</f>
        <v>0</v>
      </c>
      <c r="AH791" s="166" t="s">
        <v>1226</v>
      </c>
      <c r="AI791" s="222">
        <v>0</v>
      </c>
      <c r="AJ791" s="224">
        <v>0</v>
      </c>
      <c r="AK791" s="360"/>
      <c r="AL791" s="222">
        <v>0</v>
      </c>
      <c r="AM791" s="224">
        <v>1</v>
      </c>
      <c r="AN791" s="223">
        <v>0</v>
      </c>
      <c r="AO791" s="224">
        <v>1</v>
      </c>
      <c r="AP791" s="223">
        <v>1</v>
      </c>
      <c r="AQ791" s="224">
        <v>1</v>
      </c>
      <c r="AR791" s="226">
        <v>0</v>
      </c>
      <c r="AS791" s="227">
        <v>0</v>
      </c>
      <c r="AT791" s="236">
        <v>0</v>
      </c>
      <c r="AU791" s="239" t="s">
        <v>1226</v>
      </c>
      <c r="AV791" s="226">
        <v>0</v>
      </c>
      <c r="AW791" s="227">
        <v>0</v>
      </c>
      <c r="AX791" s="238">
        <f>+AZ791</f>
        <v>0</v>
      </c>
      <c r="AY791" s="239" t="s">
        <v>1226</v>
      </c>
      <c r="AZ791" s="238">
        <f>+BB791</f>
        <v>0</v>
      </c>
      <c r="BA791" s="239" t="s">
        <v>1226</v>
      </c>
      <c r="BB791" s="238">
        <f>+BD791</f>
        <v>0</v>
      </c>
      <c r="BC791" s="239" t="s">
        <v>1226</v>
      </c>
      <c r="BD791" s="238">
        <f>+BF791</f>
        <v>0</v>
      </c>
      <c r="BE791" s="239" t="s">
        <v>1226</v>
      </c>
      <c r="BF791" s="238">
        <f>+BH791</f>
        <v>0</v>
      </c>
      <c r="BG791" s="239" t="s">
        <v>1226</v>
      </c>
      <c r="BH791" s="236">
        <f>+BJ791</f>
        <v>0</v>
      </c>
      <c r="BI791" s="249" t="s">
        <v>1226</v>
      </c>
      <c r="BJ791" s="238">
        <f>+BL791</f>
        <v>0</v>
      </c>
      <c r="BK791" s="239" t="s">
        <v>1226</v>
      </c>
      <c r="BL791" s="238">
        <f>+BN791</f>
        <v>0</v>
      </c>
      <c r="BM791" s="239" t="s">
        <v>1226</v>
      </c>
      <c r="BN791" s="238">
        <f>+BT791</f>
        <v>0</v>
      </c>
      <c r="BO791" s="239" t="s">
        <v>1226</v>
      </c>
      <c r="BP791" s="249"/>
      <c r="BQ791" s="239"/>
      <c r="BR791" s="249"/>
      <c r="BS791" s="249"/>
      <c r="BT791" s="347"/>
      <c r="BU791" s="245"/>
      <c r="BV791" s="245"/>
      <c r="BW791" s="245"/>
      <c r="BX791" s="245"/>
      <c r="BY791" s="245"/>
      <c r="BZ791" s="245"/>
      <c r="CA791" s="245"/>
      <c r="CB791" s="246"/>
      <c r="CC791" s="245"/>
      <c r="CD791" s="245"/>
      <c r="CE791" s="245"/>
      <c r="CF791" s="245"/>
      <c r="CG791" s="245"/>
      <c r="CH791" s="245"/>
      <c r="CI791" s="270" t="s">
        <v>151</v>
      </c>
      <c r="CJ791" s="256"/>
    </row>
    <row r="792" spans="1:91" ht="16.5">
      <c r="A792" t="s">
        <v>2546</v>
      </c>
      <c r="B792" s="61" t="s">
        <v>1610</v>
      </c>
      <c r="D792" s="213" t="s">
        <v>877</v>
      </c>
      <c r="E792" s="213" t="s">
        <v>819</v>
      </c>
      <c r="G792" s="213" t="s">
        <v>880</v>
      </c>
      <c r="H792" s="390" t="s">
        <v>2372</v>
      </c>
      <c r="I792" s="223">
        <v>0</v>
      </c>
      <c r="J792" s="223">
        <v>0</v>
      </c>
      <c r="K792" s="678">
        <v>0</v>
      </c>
      <c r="L792" s="490" t="s">
        <v>1226</v>
      </c>
      <c r="M792" s="10">
        <v>0</v>
      </c>
      <c r="N792" s="223">
        <v>0</v>
      </c>
      <c r="O792" s="443">
        <v>0</v>
      </c>
      <c r="P792" s="444" t="s">
        <v>1226</v>
      </c>
      <c r="Q792" s="164">
        <v>0</v>
      </c>
      <c r="R792" s="166" t="s">
        <v>1226</v>
      </c>
      <c r="S792" s="392">
        <v>0</v>
      </c>
      <c r="T792" s="166" t="s">
        <v>1226</v>
      </c>
      <c r="U792" s="164">
        <v>0</v>
      </c>
      <c r="V792" s="166" t="s">
        <v>1226</v>
      </c>
      <c r="W792" s="222">
        <v>0</v>
      </c>
      <c r="X792" s="224">
        <v>0</v>
      </c>
      <c r="Y792" s="222">
        <v>0</v>
      </c>
      <c r="Z792" s="224">
        <v>0</v>
      </c>
      <c r="AA792" s="164">
        <v>0</v>
      </c>
      <c r="AB792" s="166" t="s">
        <v>1226</v>
      </c>
      <c r="AC792" s="222">
        <v>0</v>
      </c>
      <c r="AD792" s="224">
        <v>0</v>
      </c>
      <c r="AE792" s="258">
        <v>0</v>
      </c>
      <c r="AF792" s="259">
        <v>0</v>
      </c>
      <c r="AG792" s="164">
        <v>0</v>
      </c>
      <c r="AH792" s="166" t="s">
        <v>1226</v>
      </c>
      <c r="AI792" s="222">
        <v>0</v>
      </c>
      <c r="AJ792" s="224">
        <v>0</v>
      </c>
      <c r="AK792" s="243"/>
      <c r="AL792" s="222">
        <v>0</v>
      </c>
      <c r="AM792" s="224">
        <v>0</v>
      </c>
      <c r="AN792" s="222">
        <v>0</v>
      </c>
      <c r="AO792" s="224">
        <v>0</v>
      </c>
      <c r="AP792" s="223">
        <v>0</v>
      </c>
      <c r="AQ792" s="224">
        <v>0</v>
      </c>
      <c r="AR792" s="226">
        <v>0</v>
      </c>
      <c r="AS792" s="227">
        <v>0</v>
      </c>
      <c r="AT792" s="392">
        <f>+AR792</f>
        <v>0</v>
      </c>
      <c r="AU792" s="239" t="s">
        <v>1226</v>
      </c>
      <c r="AV792" s="226">
        <v>0</v>
      </c>
      <c r="AW792" s="227">
        <v>0</v>
      </c>
      <c r="AX792" s="392">
        <f>+AV792</f>
        <v>0</v>
      </c>
      <c r="AY792" s="239" t="s">
        <v>1226</v>
      </c>
      <c r="AZ792" s="392">
        <f>+AX792</f>
        <v>0</v>
      </c>
      <c r="BA792" s="239" t="s">
        <v>1226</v>
      </c>
      <c r="BB792" s="392">
        <f>+AZ792</f>
        <v>0</v>
      </c>
      <c r="BC792" s="239" t="s">
        <v>1226</v>
      </c>
      <c r="BD792" s="392">
        <f>+BB792</f>
        <v>0</v>
      </c>
      <c r="BE792" s="239" t="s">
        <v>1226</v>
      </c>
      <c r="BF792" s="392">
        <f>+BD792</f>
        <v>0</v>
      </c>
      <c r="BG792" s="239" t="s">
        <v>1226</v>
      </c>
      <c r="BH792" s="164">
        <f>+BF792</f>
        <v>0</v>
      </c>
      <c r="BI792" s="249" t="s">
        <v>1226</v>
      </c>
      <c r="BJ792" s="392">
        <f>+BH792</f>
        <v>0</v>
      </c>
      <c r="BK792" s="239" t="s">
        <v>1226</v>
      </c>
      <c r="BL792" s="392">
        <f>+BJ792</f>
        <v>0</v>
      </c>
      <c r="BM792" s="239" t="s">
        <v>1226</v>
      </c>
      <c r="BN792" s="392">
        <f>+BL792</f>
        <v>0</v>
      </c>
      <c r="BO792" s="239" t="s">
        <v>1226</v>
      </c>
      <c r="BP792" s="164">
        <f>+BN792</f>
        <v>0</v>
      </c>
      <c r="BQ792" s="239" t="s">
        <v>1226</v>
      </c>
      <c r="BR792" s="164">
        <f>+BP792</f>
        <v>0</v>
      </c>
      <c r="BS792" s="239" t="s">
        <v>1226</v>
      </c>
      <c r="BT792" s="244"/>
      <c r="BU792" s="245"/>
      <c r="BV792" s="246"/>
      <c r="BW792" s="245"/>
      <c r="BX792" s="245"/>
      <c r="BY792" s="245"/>
      <c r="BZ792" s="246"/>
      <c r="CA792" s="245"/>
      <c r="CB792" s="246"/>
      <c r="CC792" s="245"/>
      <c r="CD792" s="246"/>
      <c r="CE792" s="245"/>
      <c r="CF792" s="246"/>
      <c r="CG792" s="245"/>
      <c r="CH792" s="246"/>
      <c r="CI792" s="103" t="s">
        <v>2373</v>
      </c>
      <c r="CJ792" s="256"/>
    </row>
    <row r="793" spans="1:91" ht="16.5">
      <c r="A793" t="s">
        <v>2546</v>
      </c>
      <c r="B793" s="61" t="s">
        <v>1610</v>
      </c>
      <c r="D793" s="213" t="s">
        <v>877</v>
      </c>
      <c r="E793" s="213" t="s">
        <v>819</v>
      </c>
      <c r="G793" s="213" t="s">
        <v>880</v>
      </c>
      <c r="H793" s="390" t="s">
        <v>2408</v>
      </c>
      <c r="I793" s="223">
        <v>0</v>
      </c>
      <c r="J793" s="223">
        <v>0</v>
      </c>
      <c r="K793" s="678">
        <v>0</v>
      </c>
      <c r="L793" s="490" t="s">
        <v>1226</v>
      </c>
      <c r="M793" s="10">
        <v>0</v>
      </c>
      <c r="N793" s="223">
        <v>0</v>
      </c>
      <c r="O793" s="443">
        <v>0</v>
      </c>
      <c r="P793" s="444" t="s">
        <v>1226</v>
      </c>
      <c r="Q793" s="164">
        <v>0</v>
      </c>
      <c r="R793" s="164" t="s">
        <v>1226</v>
      </c>
      <c r="S793" s="392">
        <v>0</v>
      </c>
      <c r="T793" s="166" t="s">
        <v>1226</v>
      </c>
      <c r="U793" s="164">
        <v>0</v>
      </c>
      <c r="V793" s="164" t="s">
        <v>1226</v>
      </c>
      <c r="W793" s="222">
        <v>0</v>
      </c>
      <c r="X793" s="224">
        <v>0</v>
      </c>
      <c r="Y793" s="223">
        <v>0</v>
      </c>
      <c r="Z793" s="224">
        <v>0</v>
      </c>
      <c r="AA793" s="164">
        <v>0</v>
      </c>
      <c r="AB793" s="164" t="s">
        <v>1226</v>
      </c>
      <c r="AC793" s="222">
        <v>0</v>
      </c>
      <c r="AD793" s="224">
        <v>0</v>
      </c>
      <c r="AE793" s="258">
        <v>0</v>
      </c>
      <c r="AF793" s="259">
        <v>0</v>
      </c>
      <c r="AG793" s="164">
        <v>0</v>
      </c>
      <c r="AH793" s="166" t="s">
        <v>1226</v>
      </c>
      <c r="AI793" s="222">
        <v>0</v>
      </c>
      <c r="AJ793" s="224">
        <v>0</v>
      </c>
      <c r="AK793" s="243"/>
      <c r="AL793" s="222">
        <v>0</v>
      </c>
      <c r="AM793" s="223">
        <v>0</v>
      </c>
      <c r="AN793" s="222">
        <v>0</v>
      </c>
      <c r="AO793" s="224">
        <v>0</v>
      </c>
      <c r="AP793" s="223">
        <v>0</v>
      </c>
      <c r="AQ793" s="224">
        <v>0</v>
      </c>
      <c r="AR793" s="226">
        <v>0</v>
      </c>
      <c r="AS793" s="227">
        <v>0</v>
      </c>
      <c r="AT793" s="164">
        <f>+AR793</f>
        <v>0</v>
      </c>
      <c r="AU793" s="239" t="s">
        <v>1226</v>
      </c>
      <c r="AV793" s="226">
        <v>1</v>
      </c>
      <c r="AW793" s="227">
        <v>0</v>
      </c>
      <c r="AX793" s="392">
        <f>+AV793</f>
        <v>1</v>
      </c>
      <c r="AY793" s="239" t="s">
        <v>1226</v>
      </c>
      <c r="AZ793" s="392">
        <f>+AX793</f>
        <v>1</v>
      </c>
      <c r="BA793" s="239" t="s">
        <v>1226</v>
      </c>
      <c r="BB793" s="392">
        <f>+AZ793</f>
        <v>1</v>
      </c>
      <c r="BC793" s="239" t="s">
        <v>1226</v>
      </c>
      <c r="BD793" s="392">
        <f>+BB793</f>
        <v>1</v>
      </c>
      <c r="BE793" s="239" t="s">
        <v>1226</v>
      </c>
      <c r="BF793" s="392">
        <f>+BD793</f>
        <v>1</v>
      </c>
      <c r="BG793" s="239" t="s">
        <v>1226</v>
      </c>
      <c r="BH793" s="392">
        <f>+BF793</f>
        <v>1</v>
      </c>
      <c r="BI793" s="239" t="s">
        <v>1226</v>
      </c>
      <c r="BJ793" s="164">
        <f>+BH793</f>
        <v>1</v>
      </c>
      <c r="BK793" s="239" t="s">
        <v>1226</v>
      </c>
      <c r="BL793" s="392">
        <f>+BJ793</f>
        <v>1</v>
      </c>
      <c r="BM793" s="239" t="s">
        <v>1226</v>
      </c>
      <c r="BN793" s="392">
        <f>+BL793</f>
        <v>1</v>
      </c>
      <c r="BO793" s="239" t="s">
        <v>1226</v>
      </c>
      <c r="BP793" s="164">
        <f>+BN793</f>
        <v>1</v>
      </c>
      <c r="BQ793" s="239" t="s">
        <v>1226</v>
      </c>
      <c r="BR793" s="164">
        <f>+BP793</f>
        <v>1</v>
      </c>
      <c r="BS793" s="239" t="s">
        <v>1226</v>
      </c>
      <c r="BT793" s="244"/>
      <c r="BU793" s="245"/>
      <c r="BV793" s="246"/>
      <c r="BW793" s="245"/>
      <c r="BX793" s="245"/>
      <c r="BY793" s="245"/>
      <c r="BZ793" s="246"/>
      <c r="CA793" s="245"/>
      <c r="CB793" s="246"/>
      <c r="CC793" s="245"/>
      <c r="CD793" s="246"/>
      <c r="CE793" s="245"/>
      <c r="CF793" s="246"/>
      <c r="CG793" s="245"/>
      <c r="CH793" s="246"/>
      <c r="CI793" s="103" t="s">
        <v>2409</v>
      </c>
      <c r="CJ793" s="256"/>
    </row>
    <row r="794" spans="1:91" ht="16.5">
      <c r="A794" t="s">
        <v>2546</v>
      </c>
      <c r="B794" s="61" t="s">
        <v>1610</v>
      </c>
      <c r="D794" s="213" t="s">
        <v>877</v>
      </c>
      <c r="E794" s="213" t="s">
        <v>819</v>
      </c>
      <c r="G794" s="213" t="s">
        <v>880</v>
      </c>
      <c r="H794" s="390" t="s">
        <v>2410</v>
      </c>
      <c r="I794" s="223">
        <v>0</v>
      </c>
      <c r="J794" s="223">
        <v>0</v>
      </c>
      <c r="K794" s="678">
        <v>0</v>
      </c>
      <c r="L794" s="490" t="s">
        <v>1226</v>
      </c>
      <c r="M794" s="10">
        <v>0</v>
      </c>
      <c r="N794" s="223">
        <v>0</v>
      </c>
      <c r="O794" s="443">
        <v>0</v>
      </c>
      <c r="P794" s="444" t="s">
        <v>1226</v>
      </c>
      <c r="Q794" s="164">
        <v>0</v>
      </c>
      <c r="R794" s="166" t="s">
        <v>1226</v>
      </c>
      <c r="S794" s="392">
        <v>0</v>
      </c>
      <c r="T794" s="166" t="s">
        <v>1226</v>
      </c>
      <c r="U794" s="164">
        <v>0</v>
      </c>
      <c r="V794" s="166" t="s">
        <v>1226</v>
      </c>
      <c r="W794" s="222">
        <v>0</v>
      </c>
      <c r="X794" s="224">
        <v>0</v>
      </c>
      <c r="Y794" s="223">
        <v>0</v>
      </c>
      <c r="Z794" s="224">
        <v>0</v>
      </c>
      <c r="AA794" s="164">
        <v>0</v>
      </c>
      <c r="AB794" s="166" t="s">
        <v>1226</v>
      </c>
      <c r="AC794" s="223">
        <v>0</v>
      </c>
      <c r="AD794" s="224">
        <v>0</v>
      </c>
      <c r="AE794" s="258">
        <v>0</v>
      </c>
      <c r="AF794" s="259">
        <v>0</v>
      </c>
      <c r="AG794" s="392">
        <v>0</v>
      </c>
      <c r="AH794" s="166" t="s">
        <v>1226</v>
      </c>
      <c r="AI794" s="222">
        <v>0</v>
      </c>
      <c r="AJ794" s="224">
        <v>0</v>
      </c>
      <c r="AK794" s="243"/>
      <c r="AL794" s="222">
        <v>0</v>
      </c>
      <c r="AM794" s="224">
        <v>0</v>
      </c>
      <c r="AN794" s="222">
        <v>0</v>
      </c>
      <c r="AO794" s="224">
        <v>0</v>
      </c>
      <c r="AP794" s="223">
        <v>0</v>
      </c>
      <c r="AQ794" s="224">
        <v>0</v>
      </c>
      <c r="AR794" s="341">
        <v>0</v>
      </c>
      <c r="AS794" s="227">
        <v>0</v>
      </c>
      <c r="AT794" s="164">
        <f>+AR794</f>
        <v>0</v>
      </c>
      <c r="AU794" s="239" t="s">
        <v>1226</v>
      </c>
      <c r="AV794" s="226">
        <v>0</v>
      </c>
      <c r="AW794" s="227">
        <v>0</v>
      </c>
      <c r="AX794" s="392">
        <f>+AV794</f>
        <v>0</v>
      </c>
      <c r="AY794" s="239" t="s">
        <v>1226</v>
      </c>
      <c r="AZ794" s="392">
        <f>+AX794</f>
        <v>0</v>
      </c>
      <c r="BA794" s="239" t="s">
        <v>1226</v>
      </c>
      <c r="BB794" s="392">
        <f>+AZ794</f>
        <v>0</v>
      </c>
      <c r="BC794" s="239" t="s">
        <v>1226</v>
      </c>
      <c r="BD794" s="392">
        <f>+BB794</f>
        <v>0</v>
      </c>
      <c r="BE794" s="239" t="s">
        <v>1226</v>
      </c>
      <c r="BF794" s="392">
        <f>+BD794</f>
        <v>0</v>
      </c>
      <c r="BG794" s="239" t="s">
        <v>1226</v>
      </c>
      <c r="BH794" s="392">
        <f>+BF794</f>
        <v>0</v>
      </c>
      <c r="BI794" s="239" t="s">
        <v>1226</v>
      </c>
      <c r="BJ794" s="392">
        <f>+BH794</f>
        <v>0</v>
      </c>
      <c r="BK794" s="239" t="s">
        <v>1226</v>
      </c>
      <c r="BL794" s="392">
        <f>+BJ794</f>
        <v>0</v>
      </c>
      <c r="BM794" s="239" t="s">
        <v>1226</v>
      </c>
      <c r="BN794" s="164">
        <f>+BL794</f>
        <v>0</v>
      </c>
      <c r="BO794" s="239" t="s">
        <v>1226</v>
      </c>
      <c r="BP794" s="164">
        <f>+BN794</f>
        <v>0</v>
      </c>
      <c r="BQ794" s="239" t="s">
        <v>1226</v>
      </c>
      <c r="BR794" s="164">
        <f>+BP794</f>
        <v>0</v>
      </c>
      <c r="BS794" s="249" t="s">
        <v>1226</v>
      </c>
      <c r="BT794" s="244"/>
      <c r="BU794" s="245"/>
      <c r="BV794" s="246"/>
      <c r="BW794" s="245"/>
      <c r="BX794" s="245"/>
      <c r="BY794" s="245"/>
      <c r="BZ794" s="246"/>
      <c r="CA794" s="245"/>
      <c r="CB794" s="246"/>
      <c r="CC794" s="245"/>
      <c r="CD794" s="246"/>
      <c r="CE794" s="245"/>
      <c r="CF794" s="246"/>
      <c r="CG794" s="245"/>
      <c r="CH794" s="246"/>
      <c r="CI794" s="16" t="s">
        <v>361</v>
      </c>
      <c r="CJ794" s="256"/>
    </row>
    <row r="795" spans="1:91" ht="16.5">
      <c r="A795" t="s">
        <v>2546</v>
      </c>
      <c r="B795" s="61" t="s">
        <v>1610</v>
      </c>
      <c r="D795" s="213" t="s">
        <v>877</v>
      </c>
      <c r="E795" s="213" t="s">
        <v>819</v>
      </c>
      <c r="G795" s="213" t="s">
        <v>880</v>
      </c>
      <c r="H795" s="390" t="s">
        <v>2411</v>
      </c>
      <c r="I795" s="223">
        <v>0</v>
      </c>
      <c r="J795" s="223">
        <v>0</v>
      </c>
      <c r="K795" s="678">
        <v>0</v>
      </c>
      <c r="L795" s="490" t="s">
        <v>1226</v>
      </c>
      <c r="M795" s="10">
        <v>0</v>
      </c>
      <c r="N795" s="223">
        <v>0</v>
      </c>
      <c r="O795" s="443">
        <v>0</v>
      </c>
      <c r="P795" s="444" t="s">
        <v>1226</v>
      </c>
      <c r="Q795" s="164">
        <v>0</v>
      </c>
      <c r="R795" s="166" t="s">
        <v>1226</v>
      </c>
      <c r="S795" s="392">
        <v>0</v>
      </c>
      <c r="T795" s="166" t="s">
        <v>1226</v>
      </c>
      <c r="U795" s="164">
        <v>0</v>
      </c>
      <c r="V795" s="166" t="s">
        <v>1226</v>
      </c>
      <c r="W795" s="222">
        <v>0</v>
      </c>
      <c r="X795" s="224">
        <v>0</v>
      </c>
      <c r="Y795" s="223">
        <v>0</v>
      </c>
      <c r="Z795" s="224">
        <v>0</v>
      </c>
      <c r="AA795" s="392">
        <v>0</v>
      </c>
      <c r="AB795" s="166" t="s">
        <v>1226</v>
      </c>
      <c r="AC795" s="223">
        <v>0</v>
      </c>
      <c r="AD795" s="224">
        <v>0</v>
      </c>
      <c r="AE795" s="258">
        <v>0</v>
      </c>
      <c r="AF795" s="259">
        <v>0</v>
      </c>
      <c r="AG795" s="392">
        <v>0</v>
      </c>
      <c r="AH795" s="166" t="s">
        <v>1226</v>
      </c>
      <c r="AI795" s="223">
        <v>0</v>
      </c>
      <c r="AJ795" s="224">
        <v>0</v>
      </c>
      <c r="AK795" s="243"/>
      <c r="AL795" s="222">
        <v>0</v>
      </c>
      <c r="AM795" s="224">
        <v>0</v>
      </c>
      <c r="AN795" s="222">
        <v>0</v>
      </c>
      <c r="AO795" s="224">
        <v>0</v>
      </c>
      <c r="AP795" s="223">
        <v>0</v>
      </c>
      <c r="AQ795" s="224">
        <v>0</v>
      </c>
      <c r="AR795" s="226">
        <v>0</v>
      </c>
      <c r="AS795" s="227">
        <v>0</v>
      </c>
      <c r="AT795" s="164">
        <f>+AR795</f>
        <v>0</v>
      </c>
      <c r="AU795" s="239" t="s">
        <v>1226</v>
      </c>
      <c r="AV795" s="226">
        <v>0</v>
      </c>
      <c r="AW795" s="227">
        <v>0</v>
      </c>
      <c r="AX795" s="392">
        <f>+AV795</f>
        <v>0</v>
      </c>
      <c r="AY795" s="239" t="s">
        <v>1226</v>
      </c>
      <c r="AZ795" s="392">
        <f>+AX795</f>
        <v>0</v>
      </c>
      <c r="BA795" s="239" t="s">
        <v>1226</v>
      </c>
      <c r="BB795" s="392">
        <f>+AZ795</f>
        <v>0</v>
      </c>
      <c r="BC795" s="239" t="s">
        <v>1226</v>
      </c>
      <c r="BD795" s="392">
        <f>+BB795</f>
        <v>0</v>
      </c>
      <c r="BE795" s="239" t="s">
        <v>1226</v>
      </c>
      <c r="BF795" s="392">
        <f>+BD795</f>
        <v>0</v>
      </c>
      <c r="BG795" s="239" t="s">
        <v>1226</v>
      </c>
      <c r="BH795" s="392">
        <f>+BF795</f>
        <v>0</v>
      </c>
      <c r="BI795" s="239" t="s">
        <v>1226</v>
      </c>
      <c r="BJ795" s="392">
        <f>+BH795</f>
        <v>0</v>
      </c>
      <c r="BK795" s="239" t="s">
        <v>1226</v>
      </c>
      <c r="BL795" s="164">
        <f>+BJ795</f>
        <v>0</v>
      </c>
      <c r="BM795" s="249" t="s">
        <v>1226</v>
      </c>
      <c r="BN795" s="392">
        <f>+BL795</f>
        <v>0</v>
      </c>
      <c r="BO795" s="239" t="s">
        <v>1226</v>
      </c>
      <c r="BP795" s="164">
        <f>+BN795</f>
        <v>0</v>
      </c>
      <c r="BQ795" s="239" t="s">
        <v>1226</v>
      </c>
      <c r="BR795" s="164">
        <f>+BP795</f>
        <v>0</v>
      </c>
      <c r="BS795" s="239" t="s">
        <v>1226</v>
      </c>
      <c r="BT795" s="244"/>
      <c r="BU795" s="245"/>
      <c r="BV795" s="246"/>
      <c r="BW795" s="245"/>
      <c r="BX795" s="245"/>
      <c r="BY795" s="245"/>
      <c r="BZ795" s="246"/>
      <c r="CA795" s="245"/>
      <c r="CB795" s="246"/>
      <c r="CC795" s="245"/>
      <c r="CD795" s="246"/>
      <c r="CE795" s="245"/>
      <c r="CF795" s="246"/>
      <c r="CG795" s="245"/>
      <c r="CH795" s="246"/>
      <c r="CI795" s="16" t="s">
        <v>361</v>
      </c>
      <c r="CJ795" s="256"/>
    </row>
    <row r="796" spans="1:91" ht="16.5">
      <c r="A796" t="s">
        <v>2546</v>
      </c>
      <c r="B796" s="61" t="s">
        <v>1592</v>
      </c>
      <c r="D796" s="213" t="s">
        <v>877</v>
      </c>
      <c r="E796" s="213" t="s">
        <v>819</v>
      </c>
      <c r="G796" s="213" t="s">
        <v>880</v>
      </c>
      <c r="H796" s="390" t="s">
        <v>2407</v>
      </c>
      <c r="I796" s="222">
        <v>0</v>
      </c>
      <c r="J796" s="223">
        <v>0</v>
      </c>
      <c r="K796" s="678">
        <v>0</v>
      </c>
      <c r="L796" s="490" t="s">
        <v>1226</v>
      </c>
      <c r="M796" s="10">
        <v>0</v>
      </c>
      <c r="N796" s="223">
        <v>0</v>
      </c>
      <c r="O796" s="443">
        <v>0</v>
      </c>
      <c r="P796" s="444" t="s">
        <v>1226</v>
      </c>
      <c r="Q796" s="164">
        <v>0</v>
      </c>
      <c r="R796" s="166" t="s">
        <v>1226</v>
      </c>
      <c r="S796" s="222">
        <v>0</v>
      </c>
      <c r="T796" s="224">
        <v>0</v>
      </c>
      <c r="U796" s="164">
        <v>0</v>
      </c>
      <c r="V796" s="166" t="s">
        <v>1226</v>
      </c>
      <c r="W796" s="222">
        <v>0</v>
      </c>
      <c r="X796" s="224">
        <v>0</v>
      </c>
      <c r="Y796" s="223">
        <v>0</v>
      </c>
      <c r="Z796" s="224">
        <v>0</v>
      </c>
      <c r="AA796" s="392">
        <v>0</v>
      </c>
      <c r="AB796" s="166" t="s">
        <v>1226</v>
      </c>
      <c r="AC796" s="223">
        <v>0</v>
      </c>
      <c r="AD796" s="224">
        <v>0</v>
      </c>
      <c r="AE796" s="258">
        <v>0</v>
      </c>
      <c r="AF796" s="259">
        <v>0</v>
      </c>
      <c r="AG796" s="392">
        <v>0</v>
      </c>
      <c r="AH796" s="166" t="s">
        <v>1226</v>
      </c>
      <c r="AI796" s="223">
        <v>0</v>
      </c>
      <c r="AJ796" s="224">
        <v>0</v>
      </c>
      <c r="AK796" s="243"/>
      <c r="AL796" s="222">
        <v>0</v>
      </c>
      <c r="AM796" s="224">
        <v>0</v>
      </c>
      <c r="AN796" s="222">
        <v>0</v>
      </c>
      <c r="AO796" s="224">
        <v>0</v>
      </c>
      <c r="AP796" s="223">
        <v>0</v>
      </c>
      <c r="AQ796" s="224">
        <v>0</v>
      </c>
      <c r="AR796" s="226">
        <v>0</v>
      </c>
      <c r="AS796" s="227">
        <v>0</v>
      </c>
      <c r="AT796" s="164">
        <f>+AR796</f>
        <v>0</v>
      </c>
      <c r="AU796" s="239" t="s">
        <v>1226</v>
      </c>
      <c r="AV796" s="226">
        <v>0</v>
      </c>
      <c r="AW796" s="227">
        <v>0</v>
      </c>
      <c r="AX796" s="392">
        <f>+AV796</f>
        <v>0</v>
      </c>
      <c r="AY796" s="239" t="s">
        <v>1226</v>
      </c>
      <c r="AZ796" s="392">
        <f>+AX796</f>
        <v>0</v>
      </c>
      <c r="BA796" s="239" t="s">
        <v>1226</v>
      </c>
      <c r="BB796" s="392">
        <f>+AZ796</f>
        <v>0</v>
      </c>
      <c r="BC796" s="239" t="s">
        <v>1226</v>
      </c>
      <c r="BD796" s="392">
        <f>+BB796</f>
        <v>0</v>
      </c>
      <c r="BE796" s="239" t="s">
        <v>1226</v>
      </c>
      <c r="BF796" s="392">
        <f>+BD796</f>
        <v>0</v>
      </c>
      <c r="BG796" s="239" t="s">
        <v>1226</v>
      </c>
      <c r="BH796" s="392">
        <f>+BF796</f>
        <v>0</v>
      </c>
      <c r="BI796" s="239" t="s">
        <v>1226</v>
      </c>
      <c r="BJ796" s="392">
        <f>+BH796</f>
        <v>0</v>
      </c>
      <c r="BK796" s="239" t="s">
        <v>1226</v>
      </c>
      <c r="BL796" s="392">
        <f>+BJ796</f>
        <v>0</v>
      </c>
      <c r="BM796" s="239" t="s">
        <v>1226</v>
      </c>
      <c r="BN796" s="164">
        <f>+BL796</f>
        <v>0</v>
      </c>
      <c r="BO796" s="239" t="s">
        <v>1226</v>
      </c>
      <c r="BP796" s="164">
        <f>+BN796</f>
        <v>0</v>
      </c>
      <c r="BQ796" s="239" t="s">
        <v>1226</v>
      </c>
      <c r="BR796" s="164">
        <f>+BP796</f>
        <v>0</v>
      </c>
      <c r="BS796" s="249" t="s">
        <v>1226</v>
      </c>
      <c r="BT796" s="244"/>
      <c r="BU796" s="245"/>
      <c r="BV796" s="246"/>
      <c r="BW796" s="245"/>
      <c r="BX796" s="245"/>
      <c r="BY796" s="245"/>
      <c r="BZ796" s="246"/>
      <c r="CA796" s="245"/>
      <c r="CB796" s="246"/>
      <c r="CC796" s="245"/>
      <c r="CD796" s="246"/>
      <c r="CE796" s="245"/>
      <c r="CF796" s="246"/>
      <c r="CG796" s="245"/>
      <c r="CH796" s="246"/>
      <c r="CI796" s="247" t="s">
        <v>151</v>
      </c>
      <c r="CJ796" s="256"/>
    </row>
    <row r="797" spans="1:91" ht="16.5">
      <c r="A797" t="s">
        <v>2546</v>
      </c>
      <c r="B797" s="213">
        <v>0</v>
      </c>
      <c r="D797" s="213" t="s">
        <v>877</v>
      </c>
      <c r="E797" s="213" t="s">
        <v>821</v>
      </c>
      <c r="G797" s="213" t="s">
        <v>880</v>
      </c>
      <c r="H797" s="390" t="s">
        <v>2362</v>
      </c>
      <c r="I797" s="222">
        <v>0</v>
      </c>
      <c r="J797" s="223">
        <v>2</v>
      </c>
      <c r="K797" s="775" t="s">
        <v>1226</v>
      </c>
      <c r="L797" s="832">
        <f>+J797</f>
        <v>2</v>
      </c>
      <c r="M797" s="223">
        <v>0</v>
      </c>
      <c r="N797" s="223">
        <v>1</v>
      </c>
      <c r="O797" s="678" t="s">
        <v>1226</v>
      </c>
      <c r="P797" s="772">
        <f>+N797</f>
        <v>1</v>
      </c>
      <c r="Q797" s="164" t="str">
        <f>+O797</f>
        <v>nd</v>
      </c>
      <c r="R797" s="166" t="s">
        <v>1226</v>
      </c>
      <c r="S797" s="222">
        <v>0</v>
      </c>
      <c r="T797" s="224">
        <v>0</v>
      </c>
      <c r="U797" s="238">
        <f>+S797</f>
        <v>0</v>
      </c>
      <c r="V797" s="239" t="s">
        <v>1226</v>
      </c>
      <c r="W797" s="222">
        <v>0</v>
      </c>
      <c r="X797" s="224">
        <v>0</v>
      </c>
      <c r="Y797" s="223">
        <v>0</v>
      </c>
      <c r="Z797" s="224">
        <v>0</v>
      </c>
      <c r="AA797" s="392">
        <f>+Y797</f>
        <v>0</v>
      </c>
      <c r="AB797" s="166" t="s">
        <v>1226</v>
      </c>
      <c r="AC797" s="222">
        <v>0</v>
      </c>
      <c r="AD797" s="224">
        <v>0</v>
      </c>
      <c r="AE797" s="258">
        <v>0</v>
      </c>
      <c r="AF797" s="259">
        <v>0</v>
      </c>
      <c r="AG797" s="392">
        <f>+AE797</f>
        <v>0</v>
      </c>
      <c r="AH797" s="166" t="s">
        <v>1226</v>
      </c>
      <c r="AI797" s="223">
        <v>0</v>
      </c>
      <c r="AJ797" s="224">
        <v>1</v>
      </c>
      <c r="AK797" s="243"/>
      <c r="AL797" s="222">
        <v>0</v>
      </c>
      <c r="AM797" s="224">
        <v>0</v>
      </c>
      <c r="AN797" s="222">
        <v>2</v>
      </c>
      <c r="AO797" s="224">
        <v>0</v>
      </c>
      <c r="AP797" s="223">
        <v>2</v>
      </c>
      <c r="AQ797" s="224">
        <v>0</v>
      </c>
      <c r="AR797" s="226">
        <v>0</v>
      </c>
      <c r="AS797" s="227">
        <v>0</v>
      </c>
      <c r="AT797" s="238">
        <v>0</v>
      </c>
      <c r="AU797" s="239" t="s">
        <v>1226</v>
      </c>
      <c r="AV797" s="226">
        <v>0</v>
      </c>
      <c r="AW797" s="227">
        <v>0</v>
      </c>
      <c r="AX797" s="238">
        <f>+AZ797</f>
        <v>0</v>
      </c>
      <c r="AY797" s="239" t="s">
        <v>1226</v>
      </c>
      <c r="AZ797" s="238">
        <f>+BB797</f>
        <v>0</v>
      </c>
      <c r="BA797" s="239" t="s">
        <v>1226</v>
      </c>
      <c r="BB797" s="238">
        <f>+BD797</f>
        <v>0</v>
      </c>
      <c r="BC797" s="239" t="s">
        <v>1226</v>
      </c>
      <c r="BD797" s="238">
        <f>+BF797</f>
        <v>0</v>
      </c>
      <c r="BE797" s="239" t="s">
        <v>1226</v>
      </c>
      <c r="BF797" s="238">
        <f>+BH797</f>
        <v>0</v>
      </c>
      <c r="BG797" s="239" t="s">
        <v>1226</v>
      </c>
      <c r="BH797" s="236">
        <f>+BJ797</f>
        <v>0</v>
      </c>
      <c r="BI797" s="249" t="s">
        <v>1226</v>
      </c>
      <c r="BJ797" s="238">
        <f>+BL797</f>
        <v>0</v>
      </c>
      <c r="BK797" s="239" t="s">
        <v>1226</v>
      </c>
      <c r="BL797" s="236">
        <f>+BN797</f>
        <v>0</v>
      </c>
      <c r="BM797" s="249" t="s">
        <v>1226</v>
      </c>
      <c r="BN797" s="238">
        <f>+BT797</f>
        <v>0</v>
      </c>
      <c r="BO797" s="239" t="s">
        <v>1226</v>
      </c>
      <c r="BP797" s="249"/>
      <c r="BQ797" s="239"/>
      <c r="BR797" s="249"/>
      <c r="BS797" s="239"/>
      <c r="BT797" s="244"/>
      <c r="BU797" s="245"/>
      <c r="BV797" s="246"/>
      <c r="BW797" s="245"/>
      <c r="BX797" s="245"/>
      <c r="BY797" s="245"/>
      <c r="BZ797" s="246"/>
      <c r="CA797" s="245"/>
      <c r="CB797" s="246"/>
      <c r="CC797" s="245"/>
      <c r="CD797" s="246"/>
      <c r="CE797" s="245"/>
      <c r="CF797" s="246"/>
      <c r="CG797" s="245"/>
      <c r="CH797" s="246"/>
      <c r="CI797" s="233" t="s">
        <v>501</v>
      </c>
      <c r="CJ797" s="256" t="s">
        <v>597</v>
      </c>
    </row>
    <row r="798" spans="1:91" ht="16.5">
      <c r="A798" t="s">
        <v>2546</v>
      </c>
      <c r="B798" s="213">
        <v>0</v>
      </c>
      <c r="D798" s="213" t="s">
        <v>877</v>
      </c>
      <c r="E798" s="213" t="s">
        <v>821</v>
      </c>
      <c r="G798" s="213" t="s">
        <v>880</v>
      </c>
      <c r="H798" s="390" t="s">
        <v>2363</v>
      </c>
      <c r="I798" s="222">
        <v>0</v>
      </c>
      <c r="J798" s="224">
        <v>0</v>
      </c>
      <c r="K798" s="678">
        <f>+I798</f>
        <v>0</v>
      </c>
      <c r="L798" s="490" t="s">
        <v>1226</v>
      </c>
      <c r="M798" s="223">
        <v>0</v>
      </c>
      <c r="N798" s="223">
        <v>0</v>
      </c>
      <c r="O798" s="443">
        <f>+M798</f>
        <v>0</v>
      </c>
      <c r="P798" s="444" t="s">
        <v>1226</v>
      </c>
      <c r="Q798" s="164">
        <f>+O798</f>
        <v>0</v>
      </c>
      <c r="R798" s="166" t="s">
        <v>1226</v>
      </c>
      <c r="S798" s="222">
        <v>0</v>
      </c>
      <c r="T798" s="224">
        <v>0</v>
      </c>
      <c r="U798" s="238">
        <f>+S798</f>
        <v>0</v>
      </c>
      <c r="V798" s="239" t="s">
        <v>1226</v>
      </c>
      <c r="W798" s="222">
        <v>0</v>
      </c>
      <c r="X798" s="224">
        <v>0</v>
      </c>
      <c r="Y798" s="223">
        <v>0</v>
      </c>
      <c r="Z798" s="224">
        <v>0</v>
      </c>
      <c r="AA798" s="392">
        <f>+Y798</f>
        <v>0</v>
      </c>
      <c r="AB798" s="166" t="s">
        <v>1226</v>
      </c>
      <c r="AC798" s="222">
        <v>0</v>
      </c>
      <c r="AD798" s="224">
        <v>0</v>
      </c>
      <c r="AE798" s="258">
        <v>0</v>
      </c>
      <c r="AF798" s="259">
        <v>0</v>
      </c>
      <c r="AG798" s="392">
        <f>+AE798</f>
        <v>0</v>
      </c>
      <c r="AH798" s="166" t="s">
        <v>1226</v>
      </c>
      <c r="AI798" s="223">
        <v>0</v>
      </c>
      <c r="AJ798" s="224">
        <v>1</v>
      </c>
      <c r="AK798" s="360"/>
      <c r="AL798" s="222">
        <v>0</v>
      </c>
      <c r="AM798" s="224">
        <v>0</v>
      </c>
      <c r="AN798" s="222">
        <v>0</v>
      </c>
      <c r="AO798" s="224">
        <v>0</v>
      </c>
      <c r="AP798" s="223">
        <v>0</v>
      </c>
      <c r="AQ798" s="224">
        <v>2</v>
      </c>
      <c r="AR798" s="226">
        <v>0</v>
      </c>
      <c r="AS798" s="227">
        <v>0</v>
      </c>
      <c r="AT798" s="236">
        <v>0</v>
      </c>
      <c r="AU798" s="239" t="s">
        <v>1226</v>
      </c>
      <c r="AV798" s="226">
        <v>0</v>
      </c>
      <c r="AW798" s="227">
        <v>0</v>
      </c>
      <c r="AX798" s="238">
        <f>+AZ798</f>
        <v>0</v>
      </c>
      <c r="AY798" s="239" t="s">
        <v>1226</v>
      </c>
      <c r="AZ798" s="238">
        <f>+BB798</f>
        <v>0</v>
      </c>
      <c r="BA798" s="239" t="s">
        <v>1226</v>
      </c>
      <c r="BB798" s="238">
        <f>+BD798</f>
        <v>0</v>
      </c>
      <c r="BC798" s="239" t="s">
        <v>1226</v>
      </c>
      <c r="BD798" s="238">
        <f>+BF798</f>
        <v>0</v>
      </c>
      <c r="BE798" s="239" t="s">
        <v>1226</v>
      </c>
      <c r="BF798" s="238">
        <f>+BH798</f>
        <v>0</v>
      </c>
      <c r="BG798" s="239" t="s">
        <v>1226</v>
      </c>
      <c r="BH798" s="236">
        <f>+BJ798</f>
        <v>0</v>
      </c>
      <c r="BI798" s="249" t="s">
        <v>1226</v>
      </c>
      <c r="BJ798" s="238">
        <f>+BL798</f>
        <v>0</v>
      </c>
      <c r="BK798" s="239" t="s">
        <v>1226</v>
      </c>
      <c r="BL798" s="236">
        <f>+BN798</f>
        <v>0</v>
      </c>
      <c r="BM798" s="249" t="s">
        <v>1226</v>
      </c>
      <c r="BN798" s="238">
        <f>+BT798</f>
        <v>0</v>
      </c>
      <c r="BO798" s="239" t="s">
        <v>1226</v>
      </c>
      <c r="BP798" s="249"/>
      <c r="BQ798" s="239"/>
      <c r="BR798" s="249"/>
      <c r="BS798" s="249"/>
      <c r="BT798" s="347"/>
      <c r="BU798" s="245"/>
      <c r="BV798" s="245"/>
      <c r="BW798" s="245"/>
      <c r="BX798" s="245"/>
      <c r="BY798" s="245"/>
      <c r="BZ798" s="245"/>
      <c r="CA798" s="245"/>
      <c r="CB798" s="246"/>
      <c r="CC798" s="245"/>
      <c r="CD798" s="245"/>
      <c r="CE798" s="245"/>
      <c r="CF798" s="245"/>
      <c r="CG798" s="245"/>
      <c r="CH798" s="245"/>
      <c r="CI798" s="233" t="s">
        <v>501</v>
      </c>
      <c r="CJ798" s="256"/>
    </row>
    <row r="799" spans="1:91" ht="16.5">
      <c r="A799" t="s">
        <v>2546</v>
      </c>
      <c r="B799" s="61" t="s">
        <v>1610</v>
      </c>
      <c r="D799" s="213" t="s">
        <v>877</v>
      </c>
      <c r="E799" s="213" t="s">
        <v>821</v>
      </c>
      <c r="G799" s="213" t="s">
        <v>880</v>
      </c>
      <c r="H799" s="390" t="s">
        <v>2364</v>
      </c>
      <c r="I799" s="222">
        <v>1</v>
      </c>
      <c r="J799" s="223">
        <v>1</v>
      </c>
      <c r="K799" s="678">
        <f>+I799</f>
        <v>1</v>
      </c>
      <c r="L799" s="490">
        <f>+K799</f>
        <v>1</v>
      </c>
      <c r="M799" s="223">
        <v>0</v>
      </c>
      <c r="N799" s="223">
        <v>0</v>
      </c>
      <c r="O799" s="443">
        <f>+M799</f>
        <v>0</v>
      </c>
      <c r="P799" s="444" t="s">
        <v>1226</v>
      </c>
      <c r="Q799" s="164">
        <f>+O799</f>
        <v>0</v>
      </c>
      <c r="R799" s="166" t="s">
        <v>1226</v>
      </c>
      <c r="S799" s="222">
        <v>0</v>
      </c>
      <c r="T799" s="224">
        <v>0</v>
      </c>
      <c r="U799" s="238">
        <f>+S799</f>
        <v>0</v>
      </c>
      <c r="V799" s="239" t="s">
        <v>1226</v>
      </c>
      <c r="W799" s="222">
        <v>0</v>
      </c>
      <c r="X799" s="224">
        <v>0</v>
      </c>
      <c r="Y799" s="223">
        <v>0</v>
      </c>
      <c r="Z799" s="224">
        <v>0</v>
      </c>
      <c r="AA799" s="392">
        <f>+Y799</f>
        <v>0</v>
      </c>
      <c r="AB799" s="166" t="s">
        <v>1226</v>
      </c>
      <c r="AC799" s="222">
        <v>0</v>
      </c>
      <c r="AD799" s="224">
        <v>0</v>
      </c>
      <c r="AE799" s="258">
        <v>0</v>
      </c>
      <c r="AF799" s="259">
        <v>0</v>
      </c>
      <c r="AG799" s="392">
        <f>+AE799</f>
        <v>0</v>
      </c>
      <c r="AH799" s="166" t="s">
        <v>1226</v>
      </c>
      <c r="AI799" s="223">
        <v>0</v>
      </c>
      <c r="AJ799" s="224">
        <v>0</v>
      </c>
      <c r="AK799" s="302"/>
      <c r="AL799" s="222">
        <v>0</v>
      </c>
      <c r="AM799" s="224">
        <v>0</v>
      </c>
      <c r="AN799" s="222">
        <v>0</v>
      </c>
      <c r="AO799" s="224">
        <v>0</v>
      </c>
      <c r="AP799" s="236">
        <v>0</v>
      </c>
      <c r="AQ799" s="239" t="s">
        <v>1226</v>
      </c>
      <c r="AR799" s="341">
        <v>0</v>
      </c>
      <c r="AS799" s="227">
        <v>0</v>
      </c>
      <c r="AT799" s="236">
        <v>0</v>
      </c>
      <c r="AU799" s="239" t="s">
        <v>1226</v>
      </c>
      <c r="AV799" s="226">
        <v>0</v>
      </c>
      <c r="AW799" s="227">
        <v>0</v>
      </c>
      <c r="AX799" s="238">
        <f>+AZ799</f>
        <v>0</v>
      </c>
      <c r="AY799" s="239" t="s">
        <v>1226</v>
      </c>
      <c r="AZ799" s="238">
        <f>+BB799</f>
        <v>0</v>
      </c>
      <c r="BA799" s="239" t="s">
        <v>1226</v>
      </c>
      <c r="BB799" s="238">
        <f>+BD799</f>
        <v>0</v>
      </c>
      <c r="BC799" s="239" t="s">
        <v>1226</v>
      </c>
      <c r="BD799" s="238">
        <f>+BF799</f>
        <v>0</v>
      </c>
      <c r="BE799" s="239" t="s">
        <v>1226</v>
      </c>
      <c r="BF799" s="238">
        <f>+BH799</f>
        <v>0</v>
      </c>
      <c r="BG799" s="239" t="s">
        <v>1226</v>
      </c>
      <c r="BH799" s="226">
        <v>0</v>
      </c>
      <c r="BI799" s="226">
        <v>0</v>
      </c>
      <c r="BJ799" s="238">
        <f>+BL799</f>
        <v>0</v>
      </c>
      <c r="BK799" s="239" t="s">
        <v>1226</v>
      </c>
      <c r="BL799" s="236">
        <f>+BN799</f>
        <v>0</v>
      </c>
      <c r="BM799" s="249" t="s">
        <v>1226</v>
      </c>
      <c r="BN799" s="238">
        <f>+BT799</f>
        <v>0</v>
      </c>
      <c r="BO799" s="239" t="s">
        <v>1226</v>
      </c>
      <c r="BP799" s="249"/>
      <c r="BQ799" s="239"/>
      <c r="BR799" s="249"/>
      <c r="BS799" s="249"/>
      <c r="BT799" s="303"/>
      <c r="BU799" s="245"/>
      <c r="BV799" s="245"/>
      <c r="BW799" s="245"/>
      <c r="BX799" s="245"/>
      <c r="BY799" s="245"/>
      <c r="BZ799" s="245"/>
      <c r="CA799" s="245"/>
      <c r="CB799" s="246"/>
      <c r="CC799" s="245"/>
      <c r="CD799" s="245"/>
      <c r="CE799" s="245"/>
      <c r="CF799" s="245"/>
      <c r="CG799" s="245"/>
      <c r="CH799" s="245"/>
      <c r="CI799" s="103" t="s">
        <v>2365</v>
      </c>
      <c r="CJ799" s="256"/>
      <c r="CK799" s="235"/>
    </row>
    <row r="800" spans="1:91" ht="16.5">
      <c r="A800" t="s">
        <v>2546</v>
      </c>
      <c r="B800" s="213">
        <v>0</v>
      </c>
      <c r="D800" s="213" t="s">
        <v>877</v>
      </c>
      <c r="E800" s="213" t="s">
        <v>821</v>
      </c>
      <c r="G800" s="213" t="s">
        <v>880</v>
      </c>
      <c r="H800" s="390" t="s">
        <v>2366</v>
      </c>
      <c r="I800" s="222">
        <v>0</v>
      </c>
      <c r="J800" s="224">
        <v>0</v>
      </c>
      <c r="K800" s="678">
        <f>+I800</f>
        <v>0</v>
      </c>
      <c r="L800" s="490" t="s">
        <v>1226</v>
      </c>
      <c r="M800" s="223">
        <v>0</v>
      </c>
      <c r="N800" s="223">
        <v>0</v>
      </c>
      <c r="O800" s="443">
        <f>+M800</f>
        <v>0</v>
      </c>
      <c r="P800" s="444" t="s">
        <v>1226</v>
      </c>
      <c r="Q800" s="164">
        <f>+O800</f>
        <v>0</v>
      </c>
      <c r="R800" s="166" t="s">
        <v>1226</v>
      </c>
      <c r="S800" s="222">
        <v>0</v>
      </c>
      <c r="T800" s="224">
        <v>0</v>
      </c>
      <c r="U800" s="238">
        <f>+S800</f>
        <v>0</v>
      </c>
      <c r="V800" s="239" t="s">
        <v>1226</v>
      </c>
      <c r="W800" s="222">
        <v>0</v>
      </c>
      <c r="X800" s="224">
        <v>0</v>
      </c>
      <c r="Y800" s="223">
        <v>0</v>
      </c>
      <c r="Z800" s="224">
        <v>0</v>
      </c>
      <c r="AA800" s="392">
        <f>+Y800</f>
        <v>0</v>
      </c>
      <c r="AB800" s="166" t="s">
        <v>1226</v>
      </c>
      <c r="AC800" s="223">
        <v>0</v>
      </c>
      <c r="AD800" s="224">
        <v>0</v>
      </c>
      <c r="AE800" s="258">
        <v>0</v>
      </c>
      <c r="AF800" s="259">
        <v>0</v>
      </c>
      <c r="AG800" s="392">
        <f>+AE800</f>
        <v>0</v>
      </c>
      <c r="AH800" s="166" t="s">
        <v>1226</v>
      </c>
      <c r="AI800" s="223">
        <v>0</v>
      </c>
      <c r="AJ800" s="224">
        <v>0</v>
      </c>
      <c r="AK800" s="302"/>
      <c r="AL800" s="222"/>
      <c r="AM800" s="224"/>
      <c r="AN800" s="222">
        <v>0</v>
      </c>
      <c r="AO800" s="224">
        <v>0</v>
      </c>
      <c r="AP800" s="223">
        <v>1</v>
      </c>
      <c r="AQ800" s="224">
        <v>0</v>
      </c>
      <c r="AR800" s="226">
        <v>0</v>
      </c>
      <c r="AS800" s="227">
        <v>0</v>
      </c>
      <c r="AT800" s="236">
        <v>0</v>
      </c>
      <c r="AU800" s="239" t="s">
        <v>1226</v>
      </c>
      <c r="AV800" s="226">
        <v>0</v>
      </c>
      <c r="AW800" s="227">
        <v>0</v>
      </c>
      <c r="AX800" s="238">
        <f>+AZ800</f>
        <v>0</v>
      </c>
      <c r="AY800" s="239" t="s">
        <v>1226</v>
      </c>
      <c r="AZ800" s="238">
        <f>+BB800</f>
        <v>0</v>
      </c>
      <c r="BA800" s="239" t="s">
        <v>1226</v>
      </c>
      <c r="BB800" s="238">
        <f>+BD800</f>
        <v>0</v>
      </c>
      <c r="BC800" s="239" t="s">
        <v>1226</v>
      </c>
      <c r="BD800" s="238">
        <f>+BF800</f>
        <v>0</v>
      </c>
      <c r="BE800" s="239" t="s">
        <v>1226</v>
      </c>
      <c r="BF800" s="238">
        <f>+BH800</f>
        <v>0</v>
      </c>
      <c r="BG800" s="239" t="s">
        <v>1226</v>
      </c>
      <c r="BH800" s="238">
        <f>+BJ800</f>
        <v>0</v>
      </c>
      <c r="BI800" s="239" t="s">
        <v>1226</v>
      </c>
      <c r="BJ800" s="238">
        <f>+BL800</f>
        <v>0</v>
      </c>
      <c r="BK800" s="239" t="s">
        <v>1226</v>
      </c>
      <c r="BL800" s="236">
        <f>+BN800</f>
        <v>0</v>
      </c>
      <c r="BM800" s="249" t="s">
        <v>1226</v>
      </c>
      <c r="BN800" s="238">
        <f>+BT800</f>
        <v>0</v>
      </c>
      <c r="BO800" s="239" t="s">
        <v>1226</v>
      </c>
      <c r="BP800" s="249"/>
      <c r="BQ800" s="239"/>
      <c r="BR800" s="249"/>
      <c r="BS800" s="249"/>
      <c r="BT800" s="347"/>
      <c r="BU800" s="245"/>
      <c r="BV800" s="245"/>
      <c r="BW800" s="245"/>
      <c r="BX800" s="245"/>
      <c r="BY800" s="245"/>
      <c r="BZ800" s="245"/>
      <c r="CA800" s="245"/>
      <c r="CB800" s="246"/>
      <c r="CC800" s="245"/>
      <c r="CD800" s="245"/>
      <c r="CE800" s="245"/>
      <c r="CF800" s="245"/>
      <c r="CG800" s="245"/>
      <c r="CH800" s="245"/>
      <c r="CI800" s="233" t="s">
        <v>501</v>
      </c>
      <c r="CJ800" s="256"/>
      <c r="CK800" s="235"/>
    </row>
    <row r="801" spans="1:89" ht="16.5">
      <c r="A801" t="s">
        <v>2546</v>
      </c>
      <c r="B801" s="213">
        <v>0</v>
      </c>
      <c r="D801" s="213" t="s">
        <v>877</v>
      </c>
      <c r="E801" s="213" t="s">
        <v>821</v>
      </c>
      <c r="G801" s="213" t="s">
        <v>878</v>
      </c>
      <c r="H801" s="390" t="s">
        <v>95</v>
      </c>
      <c r="I801" s="285" t="s">
        <v>2599</v>
      </c>
      <c r="J801" s="229"/>
      <c r="K801" s="833"/>
      <c r="L801" s="834"/>
      <c r="M801" s="230"/>
      <c r="N801" s="230"/>
      <c r="O801" s="456"/>
      <c r="P801" s="473"/>
      <c r="Q801" s="230"/>
      <c r="R801" s="229"/>
      <c r="S801" s="285"/>
      <c r="T801" s="229"/>
      <c r="U801" s="285"/>
      <c r="V801" s="229"/>
      <c r="W801" s="285"/>
      <c r="X801" s="229"/>
      <c r="Y801" s="230"/>
      <c r="Z801" s="229"/>
      <c r="AA801" s="868"/>
      <c r="AB801" s="811"/>
      <c r="AC801" s="285"/>
      <c r="AD801" s="229"/>
      <c r="AE801" s="230"/>
      <c r="AF801" s="229"/>
      <c r="AG801" s="285"/>
      <c r="AH801" s="229"/>
      <c r="AI801" s="285"/>
      <c r="AJ801" s="229"/>
      <c r="AK801" s="261"/>
      <c r="AL801" s="285"/>
      <c r="AM801" s="229"/>
      <c r="AN801" s="286"/>
      <c r="AO801" s="299"/>
      <c r="AP801" s="230"/>
      <c r="AQ801" s="229"/>
      <c r="AR801" s="293" t="s">
        <v>936</v>
      </c>
      <c r="AS801" s="294"/>
      <c r="AT801" s="293" t="s">
        <v>936</v>
      </c>
      <c r="AU801" s="294"/>
      <c r="AV801" s="293" t="s">
        <v>936</v>
      </c>
      <c r="AW801" s="294"/>
      <c r="AX801" s="896"/>
      <c r="AY801" s="294"/>
      <c r="AZ801" s="896"/>
      <c r="BA801" s="294"/>
      <c r="BB801" s="896"/>
      <c r="BC801" s="294"/>
      <c r="BD801" s="896"/>
      <c r="BE801" s="294"/>
      <c r="BF801" s="896"/>
      <c r="BG801" s="294"/>
      <c r="BH801" s="293"/>
      <c r="BI801" s="293"/>
      <c r="BJ801" s="896"/>
      <c r="BK801" s="294"/>
      <c r="BL801" s="293"/>
      <c r="BM801" s="293"/>
      <c r="BN801" s="896"/>
      <c r="BO801" s="294"/>
      <c r="BP801" s="293"/>
      <c r="BQ801" s="294"/>
      <c r="BR801" s="293"/>
      <c r="BS801" s="294"/>
      <c r="BT801" s="244"/>
      <c r="BU801" s="245"/>
      <c r="BV801" s="246"/>
      <c r="BW801" s="245"/>
      <c r="BX801" s="245"/>
      <c r="BY801" s="245"/>
      <c r="BZ801" s="246"/>
      <c r="CA801" s="245"/>
      <c r="CB801" s="246"/>
      <c r="CC801" s="245"/>
      <c r="CD801" s="246"/>
      <c r="CE801" s="245"/>
      <c r="CF801" s="246"/>
      <c r="CG801" s="245"/>
      <c r="CH801" s="246"/>
      <c r="CI801" s="233" t="s">
        <v>501</v>
      </c>
      <c r="CJ801" s="234" t="s">
        <v>597</v>
      </c>
    </row>
    <row r="802" spans="1:89" ht="16.5">
      <c r="A802" t="s">
        <v>2546</v>
      </c>
      <c r="B802" s="213">
        <v>10260</v>
      </c>
      <c r="D802" s="213" t="s">
        <v>877</v>
      </c>
      <c r="E802" s="213" t="s">
        <v>821</v>
      </c>
      <c r="G802" s="213" t="s">
        <v>878</v>
      </c>
      <c r="H802" s="390" t="s">
        <v>2163</v>
      </c>
      <c r="I802" s="222">
        <v>1</v>
      </c>
      <c r="J802" s="224">
        <v>0</v>
      </c>
      <c r="K802" s="678">
        <f>+I802</f>
        <v>1</v>
      </c>
      <c r="L802" s="490" t="s">
        <v>1226</v>
      </c>
      <c r="M802" s="274">
        <v>0</v>
      </c>
      <c r="N802" s="274">
        <v>0</v>
      </c>
      <c r="O802" s="491">
        <v>0</v>
      </c>
      <c r="P802" s="492" t="s">
        <v>1226</v>
      </c>
      <c r="Q802" s="185">
        <v>0</v>
      </c>
      <c r="R802" s="426" t="s">
        <v>1226</v>
      </c>
      <c r="S802" s="278">
        <v>0</v>
      </c>
      <c r="T802" s="279">
        <v>0</v>
      </c>
      <c r="U802" s="381">
        <v>0</v>
      </c>
      <c r="V802" s="423" t="s">
        <v>1226</v>
      </c>
      <c r="W802" s="278">
        <v>0</v>
      </c>
      <c r="X802" s="279">
        <v>0</v>
      </c>
      <c r="Y802" s="274">
        <v>0</v>
      </c>
      <c r="Z802" s="279">
        <v>0</v>
      </c>
      <c r="AA802" s="181">
        <v>0</v>
      </c>
      <c r="AB802" s="426" t="s">
        <v>1226</v>
      </c>
      <c r="AC802" s="278">
        <v>0</v>
      </c>
      <c r="AD802" s="279">
        <v>0</v>
      </c>
      <c r="AE802" s="280">
        <v>0</v>
      </c>
      <c r="AF802" s="311">
        <v>0</v>
      </c>
      <c r="AG802" s="181">
        <v>0</v>
      </c>
      <c r="AH802" s="426" t="s">
        <v>1226</v>
      </c>
      <c r="AI802" s="278">
        <v>1</v>
      </c>
      <c r="AJ802" s="279">
        <v>0</v>
      </c>
      <c r="AK802" s="261"/>
      <c r="AL802" s="278">
        <v>0</v>
      </c>
      <c r="AM802" s="279">
        <v>1</v>
      </c>
      <c r="AN802" s="222">
        <v>0</v>
      </c>
      <c r="AO802" s="224">
        <v>1</v>
      </c>
      <c r="AP802" s="223">
        <v>0</v>
      </c>
      <c r="AQ802" s="224">
        <v>0</v>
      </c>
      <c r="AR802" s="226">
        <v>0</v>
      </c>
      <c r="AS802" s="227">
        <v>0</v>
      </c>
      <c r="AT802" s="236">
        <v>0</v>
      </c>
      <c r="AU802" s="239" t="s">
        <v>1226</v>
      </c>
      <c r="AV802" s="226">
        <v>0</v>
      </c>
      <c r="AW802" s="227">
        <v>0</v>
      </c>
      <c r="AX802" s="238">
        <f t="shared" ref="AX802:AX817" si="408">+AZ802</f>
        <v>0</v>
      </c>
      <c r="AY802" s="239" t="s">
        <v>1226</v>
      </c>
      <c r="AZ802" s="238">
        <f t="shared" ref="AZ802:AZ817" si="409">+BB802</f>
        <v>0</v>
      </c>
      <c r="BA802" s="239" t="s">
        <v>1226</v>
      </c>
      <c r="BB802" s="238">
        <f t="shared" ref="BB802:BB817" si="410">+BD802</f>
        <v>0</v>
      </c>
      <c r="BC802" s="239" t="s">
        <v>1226</v>
      </c>
      <c r="BD802" s="238">
        <f t="shared" ref="BD802:BD817" si="411">+BF802</f>
        <v>0</v>
      </c>
      <c r="BE802" s="239" t="s">
        <v>1226</v>
      </c>
      <c r="BF802" s="238">
        <f t="shared" ref="BF802:BF817" si="412">+BH802</f>
        <v>0</v>
      </c>
      <c r="BG802" s="239" t="s">
        <v>1226</v>
      </c>
      <c r="BH802" s="236">
        <f>+BJ802</f>
        <v>0</v>
      </c>
      <c r="BI802" s="249" t="s">
        <v>1226</v>
      </c>
      <c r="BJ802" s="238">
        <f t="shared" ref="BJ802:BJ817" si="413">+BL802</f>
        <v>0</v>
      </c>
      <c r="BK802" s="239" t="s">
        <v>1226</v>
      </c>
      <c r="BL802" s="236">
        <f t="shared" ref="BL802:BL817" si="414">+BN802</f>
        <v>0</v>
      </c>
      <c r="BM802" s="249" t="s">
        <v>1226</v>
      </c>
      <c r="BN802" s="238">
        <f t="shared" ref="BN802:BN817" si="415">+BT802</f>
        <v>0</v>
      </c>
      <c r="BO802" s="239" t="s">
        <v>1226</v>
      </c>
      <c r="BP802" s="249"/>
      <c r="BQ802" s="239"/>
      <c r="BR802" s="249"/>
      <c r="BS802" s="239"/>
      <c r="BT802" s="244"/>
      <c r="BU802" s="245"/>
      <c r="BV802" s="246"/>
      <c r="BW802" s="245"/>
      <c r="BX802" s="245"/>
      <c r="BY802" s="245"/>
      <c r="BZ802" s="246"/>
      <c r="CA802" s="245"/>
      <c r="CB802" s="246"/>
      <c r="CC802" s="245"/>
      <c r="CD802" s="246"/>
      <c r="CE802" s="245"/>
      <c r="CF802" s="246"/>
      <c r="CG802" s="245"/>
      <c r="CH802" s="246"/>
      <c r="CI802" s="247" t="s">
        <v>151</v>
      </c>
      <c r="CJ802" s="234" t="s">
        <v>517</v>
      </c>
    </row>
    <row r="803" spans="1:89" ht="16.5">
      <c r="A803" t="s">
        <v>2546</v>
      </c>
      <c r="B803" s="213">
        <v>0</v>
      </c>
      <c r="D803" s="213" t="s">
        <v>908</v>
      </c>
      <c r="E803" s="213" t="s">
        <v>821</v>
      </c>
      <c r="G803" s="213" t="s">
        <v>878</v>
      </c>
      <c r="H803" s="390" t="s">
        <v>2289</v>
      </c>
      <c r="I803" s="222">
        <v>0</v>
      </c>
      <c r="J803" s="224">
        <v>0</v>
      </c>
      <c r="K803" s="678">
        <v>0</v>
      </c>
      <c r="L803" s="490" t="s">
        <v>1226</v>
      </c>
      <c r="M803" s="274">
        <v>0</v>
      </c>
      <c r="N803" s="274">
        <v>0</v>
      </c>
      <c r="O803" s="491">
        <v>0</v>
      </c>
      <c r="P803" s="492" t="s">
        <v>1226</v>
      </c>
      <c r="Q803" s="185">
        <v>0</v>
      </c>
      <c r="R803" s="426" t="s">
        <v>1226</v>
      </c>
      <c r="S803" s="381">
        <v>0</v>
      </c>
      <c r="T803" s="423" t="s">
        <v>1226</v>
      </c>
      <c r="U803" s="381">
        <v>0</v>
      </c>
      <c r="V803" s="423" t="s">
        <v>1226</v>
      </c>
      <c r="W803" s="278">
        <v>0</v>
      </c>
      <c r="X803" s="279">
        <v>0</v>
      </c>
      <c r="Y803" s="252">
        <v>0</v>
      </c>
      <c r="Z803" s="423" t="s">
        <v>1226</v>
      </c>
      <c r="AA803" s="181">
        <v>0</v>
      </c>
      <c r="AB803" s="426" t="s">
        <v>1226</v>
      </c>
      <c r="AC803" s="278">
        <v>0</v>
      </c>
      <c r="AD803" s="279">
        <v>0</v>
      </c>
      <c r="AE803" s="280">
        <v>0</v>
      </c>
      <c r="AF803" s="311">
        <v>0</v>
      </c>
      <c r="AG803" s="181">
        <v>0</v>
      </c>
      <c r="AH803" s="426" t="s">
        <v>1226</v>
      </c>
      <c r="AI803" s="278">
        <v>0</v>
      </c>
      <c r="AJ803" s="279">
        <v>0</v>
      </c>
      <c r="AK803" s="261"/>
      <c r="AL803" s="278">
        <v>0</v>
      </c>
      <c r="AM803" s="279">
        <v>0</v>
      </c>
      <c r="AN803" s="222">
        <v>0</v>
      </c>
      <c r="AO803" s="224">
        <v>0</v>
      </c>
      <c r="AP803" s="223">
        <v>0</v>
      </c>
      <c r="AQ803" s="239" t="s">
        <v>1226</v>
      </c>
      <c r="AR803" s="226">
        <v>0</v>
      </c>
      <c r="AS803" s="227">
        <v>0</v>
      </c>
      <c r="AT803" s="236">
        <f>+BT803</f>
        <v>0</v>
      </c>
      <c r="AU803" s="239" t="s">
        <v>1226</v>
      </c>
      <c r="AV803" s="226">
        <v>0</v>
      </c>
      <c r="AW803" s="227">
        <v>0</v>
      </c>
      <c r="AX803" s="238">
        <f t="shared" si="408"/>
        <v>0</v>
      </c>
      <c r="AY803" s="239" t="s">
        <v>1226</v>
      </c>
      <c r="AZ803" s="238">
        <f t="shared" si="409"/>
        <v>0</v>
      </c>
      <c r="BA803" s="239" t="s">
        <v>1226</v>
      </c>
      <c r="BB803" s="238">
        <f t="shared" si="410"/>
        <v>0</v>
      </c>
      <c r="BC803" s="239" t="s">
        <v>1226</v>
      </c>
      <c r="BD803" s="238">
        <f t="shared" si="411"/>
        <v>0</v>
      </c>
      <c r="BE803" s="239" t="s">
        <v>1226</v>
      </c>
      <c r="BF803" s="238">
        <f t="shared" si="412"/>
        <v>0</v>
      </c>
      <c r="BG803" s="239" t="s">
        <v>1226</v>
      </c>
      <c r="BH803" s="226">
        <v>0</v>
      </c>
      <c r="BI803" s="226">
        <v>0</v>
      </c>
      <c r="BJ803" s="238">
        <f t="shared" si="413"/>
        <v>0</v>
      </c>
      <c r="BK803" s="239" t="s">
        <v>1226</v>
      </c>
      <c r="BL803" s="236">
        <f t="shared" si="414"/>
        <v>0</v>
      </c>
      <c r="BM803" s="249" t="s">
        <v>1226</v>
      </c>
      <c r="BN803" s="238">
        <f t="shared" si="415"/>
        <v>0</v>
      </c>
      <c r="BO803" s="239" t="s">
        <v>1226</v>
      </c>
      <c r="BP803" s="249"/>
      <c r="BQ803" s="239"/>
      <c r="BR803" s="249"/>
      <c r="BS803" s="239"/>
      <c r="BT803" s="262"/>
      <c r="BU803" s="245"/>
      <c r="BV803" s="246"/>
      <c r="BW803" s="245"/>
      <c r="BX803" s="245"/>
      <c r="BY803" s="245"/>
      <c r="BZ803" s="246"/>
      <c r="CA803" s="245"/>
      <c r="CB803" s="246"/>
      <c r="CC803" s="245"/>
      <c r="CD803" s="246"/>
      <c r="CE803" s="245"/>
      <c r="CF803" s="246"/>
      <c r="CG803" s="245"/>
      <c r="CH803" s="246"/>
      <c r="CI803" s="233" t="s">
        <v>919</v>
      </c>
      <c r="CJ803" s="256" t="s">
        <v>602</v>
      </c>
      <c r="CK803" s="235"/>
    </row>
    <row r="804" spans="1:89" ht="16.5">
      <c r="A804" t="s">
        <v>2546</v>
      </c>
      <c r="B804" s="213">
        <v>0</v>
      </c>
      <c r="D804" s="213" t="s">
        <v>908</v>
      </c>
      <c r="E804" s="213" t="s">
        <v>821</v>
      </c>
      <c r="G804" s="213" t="s">
        <v>878</v>
      </c>
      <c r="H804" s="390" t="s">
        <v>2290</v>
      </c>
      <c r="I804" s="222">
        <v>0</v>
      </c>
      <c r="J804" s="223">
        <v>0</v>
      </c>
      <c r="K804" s="678">
        <v>0</v>
      </c>
      <c r="L804" s="490" t="s">
        <v>1226</v>
      </c>
      <c r="M804" s="274">
        <v>0</v>
      </c>
      <c r="N804" s="274">
        <v>0</v>
      </c>
      <c r="O804" s="491">
        <v>0</v>
      </c>
      <c r="P804" s="492" t="s">
        <v>1226</v>
      </c>
      <c r="Q804" s="185">
        <v>0</v>
      </c>
      <c r="R804" s="426" t="s">
        <v>1226</v>
      </c>
      <c r="S804" s="278">
        <v>0</v>
      </c>
      <c r="T804" s="279">
        <v>0</v>
      </c>
      <c r="U804" s="381">
        <v>0</v>
      </c>
      <c r="V804" s="423" t="s">
        <v>1226</v>
      </c>
      <c r="W804" s="278">
        <v>0</v>
      </c>
      <c r="X804" s="279">
        <v>0</v>
      </c>
      <c r="Y804" s="252">
        <v>0</v>
      </c>
      <c r="Z804" s="423" t="s">
        <v>1226</v>
      </c>
      <c r="AA804" s="181">
        <v>0</v>
      </c>
      <c r="AB804" s="426" t="s">
        <v>1226</v>
      </c>
      <c r="AC804" s="278">
        <v>0</v>
      </c>
      <c r="AD804" s="279">
        <v>0</v>
      </c>
      <c r="AE804" s="280">
        <v>0</v>
      </c>
      <c r="AF804" s="311">
        <v>0</v>
      </c>
      <c r="AG804" s="181">
        <v>0</v>
      </c>
      <c r="AH804" s="426" t="s">
        <v>1226</v>
      </c>
      <c r="AI804" s="274">
        <v>0</v>
      </c>
      <c r="AJ804" s="279">
        <v>0</v>
      </c>
      <c r="AK804" s="261"/>
      <c r="AL804" s="278">
        <v>0</v>
      </c>
      <c r="AM804" s="279">
        <v>0</v>
      </c>
      <c r="AN804" s="222">
        <v>0</v>
      </c>
      <c r="AO804" s="224">
        <v>0</v>
      </c>
      <c r="AP804" s="223">
        <v>0</v>
      </c>
      <c r="AQ804" s="239" t="s">
        <v>1226</v>
      </c>
      <c r="AR804" s="226">
        <v>0</v>
      </c>
      <c r="AS804" s="227">
        <v>0</v>
      </c>
      <c r="AT804" s="236">
        <f>+BT804</f>
        <v>0</v>
      </c>
      <c r="AU804" s="239" t="s">
        <v>1226</v>
      </c>
      <c r="AV804" s="226">
        <v>0</v>
      </c>
      <c r="AW804" s="227">
        <v>0</v>
      </c>
      <c r="AX804" s="238">
        <f t="shared" si="408"/>
        <v>0</v>
      </c>
      <c r="AY804" s="239" t="s">
        <v>1226</v>
      </c>
      <c r="AZ804" s="238">
        <f t="shared" si="409"/>
        <v>0</v>
      </c>
      <c r="BA804" s="239" t="s">
        <v>1226</v>
      </c>
      <c r="BB804" s="238">
        <f t="shared" si="410"/>
        <v>0</v>
      </c>
      <c r="BC804" s="239" t="s">
        <v>1226</v>
      </c>
      <c r="BD804" s="238">
        <f t="shared" si="411"/>
        <v>0</v>
      </c>
      <c r="BE804" s="239" t="s">
        <v>1226</v>
      </c>
      <c r="BF804" s="238">
        <f t="shared" si="412"/>
        <v>0</v>
      </c>
      <c r="BG804" s="239" t="s">
        <v>1226</v>
      </c>
      <c r="BH804" s="226">
        <v>0</v>
      </c>
      <c r="BI804" s="226">
        <v>0</v>
      </c>
      <c r="BJ804" s="238">
        <f t="shared" si="413"/>
        <v>0</v>
      </c>
      <c r="BK804" s="239" t="s">
        <v>1226</v>
      </c>
      <c r="BL804" s="238">
        <f t="shared" si="414"/>
        <v>0</v>
      </c>
      <c r="BM804" s="239" t="s">
        <v>1226</v>
      </c>
      <c r="BN804" s="238">
        <f t="shared" si="415"/>
        <v>0</v>
      </c>
      <c r="BO804" s="239" t="s">
        <v>1226</v>
      </c>
      <c r="BP804" s="249"/>
      <c r="BQ804" s="239"/>
      <c r="BR804" s="249"/>
      <c r="BS804" s="239"/>
      <c r="BT804" s="262"/>
      <c r="BU804" s="245"/>
      <c r="BV804" s="246"/>
      <c r="BW804" s="245"/>
      <c r="BX804" s="245"/>
      <c r="BY804" s="245"/>
      <c r="BZ804" s="246"/>
      <c r="CA804" s="245"/>
      <c r="CB804" s="246"/>
      <c r="CC804" s="245"/>
      <c r="CD804" s="246"/>
      <c r="CE804" s="245"/>
      <c r="CF804" s="246"/>
      <c r="CG804" s="245"/>
      <c r="CH804" s="246"/>
      <c r="CI804" s="233" t="s">
        <v>919</v>
      </c>
      <c r="CJ804" s="256" t="s">
        <v>602</v>
      </c>
      <c r="CK804" s="235"/>
    </row>
    <row r="805" spans="1:89" ht="16.5">
      <c r="A805" t="s">
        <v>2546</v>
      </c>
      <c r="B805" s="213">
        <v>10126</v>
      </c>
      <c r="D805" s="213" t="s">
        <v>518</v>
      </c>
      <c r="E805" s="213" t="s">
        <v>821</v>
      </c>
      <c r="G805" s="213" t="s">
        <v>878</v>
      </c>
      <c r="H805" s="390" t="s">
        <v>2164</v>
      </c>
      <c r="I805" s="222">
        <v>0</v>
      </c>
      <c r="J805" s="223">
        <v>0</v>
      </c>
      <c r="K805" s="678">
        <v>0</v>
      </c>
      <c r="L805" s="490" t="s">
        <v>1226</v>
      </c>
      <c r="M805" s="274">
        <v>0</v>
      </c>
      <c r="N805" s="274">
        <v>0</v>
      </c>
      <c r="O805" s="491">
        <v>0</v>
      </c>
      <c r="P805" s="492" t="s">
        <v>1226</v>
      </c>
      <c r="Q805" s="185">
        <v>0</v>
      </c>
      <c r="R805" s="426" t="s">
        <v>1226</v>
      </c>
      <c r="S805" s="278">
        <v>0</v>
      </c>
      <c r="T805" s="279">
        <v>0</v>
      </c>
      <c r="U805" s="381">
        <v>0</v>
      </c>
      <c r="V805" s="423" t="s">
        <v>1226</v>
      </c>
      <c r="W805" s="278">
        <v>0</v>
      </c>
      <c r="X805" s="279">
        <v>0</v>
      </c>
      <c r="Y805" s="381">
        <v>0</v>
      </c>
      <c r="Z805" s="423" t="s">
        <v>1226</v>
      </c>
      <c r="AA805" s="181">
        <v>0</v>
      </c>
      <c r="AB805" s="426" t="s">
        <v>1226</v>
      </c>
      <c r="AC805" s="278">
        <v>0</v>
      </c>
      <c r="AD805" s="279">
        <v>0</v>
      </c>
      <c r="AE805" s="280">
        <v>0</v>
      </c>
      <c r="AF805" s="311">
        <v>0</v>
      </c>
      <c r="AG805" s="181">
        <v>0</v>
      </c>
      <c r="AH805" s="426" t="s">
        <v>1226</v>
      </c>
      <c r="AI805" s="381">
        <v>0</v>
      </c>
      <c r="AJ805" s="423" t="s">
        <v>1226</v>
      </c>
      <c r="AK805" s="261"/>
      <c r="AL805" s="278">
        <v>0</v>
      </c>
      <c r="AM805" s="279">
        <v>0</v>
      </c>
      <c r="AN805" s="222">
        <v>0</v>
      </c>
      <c r="AO805" s="224">
        <v>0</v>
      </c>
      <c r="AP805" s="223">
        <v>0</v>
      </c>
      <c r="AQ805" s="224">
        <v>0</v>
      </c>
      <c r="AR805" s="341">
        <v>0</v>
      </c>
      <c r="AS805" s="227">
        <v>0</v>
      </c>
      <c r="AT805" s="238">
        <v>0</v>
      </c>
      <c r="AU805" s="239" t="s">
        <v>1226</v>
      </c>
      <c r="AV805" s="341">
        <v>0</v>
      </c>
      <c r="AW805" s="227">
        <v>0</v>
      </c>
      <c r="AX805" s="236">
        <f t="shared" si="408"/>
        <v>0</v>
      </c>
      <c r="AY805" s="249" t="s">
        <v>1226</v>
      </c>
      <c r="AZ805" s="238">
        <f t="shared" si="409"/>
        <v>0</v>
      </c>
      <c r="BA805" s="239" t="s">
        <v>1226</v>
      </c>
      <c r="BB805" s="238">
        <f t="shared" si="410"/>
        <v>0</v>
      </c>
      <c r="BC805" s="239" t="s">
        <v>1226</v>
      </c>
      <c r="BD805" s="238">
        <f t="shared" si="411"/>
        <v>0</v>
      </c>
      <c r="BE805" s="239" t="s">
        <v>1226</v>
      </c>
      <c r="BF805" s="238">
        <f t="shared" si="412"/>
        <v>0</v>
      </c>
      <c r="BG805" s="239" t="s">
        <v>1226</v>
      </c>
      <c r="BH805" s="236">
        <f t="shared" ref="BH805:BH817" si="416">+BJ805</f>
        <v>0</v>
      </c>
      <c r="BI805" s="249" t="s">
        <v>1226</v>
      </c>
      <c r="BJ805" s="238">
        <f t="shared" si="413"/>
        <v>0</v>
      </c>
      <c r="BK805" s="239" t="s">
        <v>1226</v>
      </c>
      <c r="BL805" s="238">
        <f t="shared" si="414"/>
        <v>0</v>
      </c>
      <c r="BM805" s="239" t="s">
        <v>1226</v>
      </c>
      <c r="BN805" s="238">
        <f t="shared" si="415"/>
        <v>0</v>
      </c>
      <c r="BO805" s="239" t="s">
        <v>1226</v>
      </c>
      <c r="BP805" s="249"/>
      <c r="BQ805" s="239"/>
      <c r="BR805" s="249"/>
      <c r="BS805" s="239"/>
      <c r="BT805" s="244"/>
      <c r="BU805" s="245"/>
      <c r="BV805" s="246"/>
      <c r="BW805" s="245"/>
      <c r="BX805" s="245"/>
      <c r="BY805" s="245"/>
      <c r="BZ805" s="246"/>
      <c r="CA805" s="245"/>
      <c r="CB805" s="246"/>
      <c r="CC805" s="245"/>
      <c r="CD805" s="246"/>
      <c r="CE805" s="245"/>
      <c r="CF805" s="246"/>
      <c r="CG805" s="245"/>
      <c r="CH805" s="246"/>
      <c r="CI805" s="247" t="s">
        <v>151</v>
      </c>
      <c r="CJ805" s="235" t="s">
        <v>519</v>
      </c>
      <c r="CK805" s="235"/>
    </row>
    <row r="806" spans="1:89" ht="16.5">
      <c r="A806" t="s">
        <v>2546</v>
      </c>
      <c r="B806" s="213">
        <v>0</v>
      </c>
      <c r="D806" s="213" t="s">
        <v>518</v>
      </c>
      <c r="E806" s="213" t="s">
        <v>821</v>
      </c>
      <c r="G806" s="213" t="s">
        <v>878</v>
      </c>
      <c r="H806" s="390" t="s">
        <v>2367</v>
      </c>
      <c r="I806" s="223">
        <v>0</v>
      </c>
      <c r="J806" s="223">
        <v>0</v>
      </c>
      <c r="K806" s="678">
        <v>0</v>
      </c>
      <c r="L806" s="490" t="s">
        <v>1226</v>
      </c>
      <c r="M806" s="274">
        <v>0</v>
      </c>
      <c r="N806" s="274">
        <v>0</v>
      </c>
      <c r="O806" s="491">
        <v>0</v>
      </c>
      <c r="P806" s="492" t="s">
        <v>1226</v>
      </c>
      <c r="Q806" s="185">
        <v>0</v>
      </c>
      <c r="R806" s="185" t="s">
        <v>1226</v>
      </c>
      <c r="S806" s="278">
        <v>0</v>
      </c>
      <c r="T806" s="279">
        <v>0</v>
      </c>
      <c r="U806" s="252">
        <v>0</v>
      </c>
      <c r="V806" s="251" t="s">
        <v>1226</v>
      </c>
      <c r="W806" s="278">
        <v>0</v>
      </c>
      <c r="X806" s="279">
        <v>0</v>
      </c>
      <c r="Y806" s="252">
        <v>0</v>
      </c>
      <c r="Z806" s="423" t="s">
        <v>1226</v>
      </c>
      <c r="AA806" s="185">
        <v>0</v>
      </c>
      <c r="AB806" s="185" t="s">
        <v>1226</v>
      </c>
      <c r="AC806" s="278">
        <v>0</v>
      </c>
      <c r="AD806" s="279">
        <v>0</v>
      </c>
      <c r="AE806" s="280">
        <v>0</v>
      </c>
      <c r="AF806" s="311">
        <v>0</v>
      </c>
      <c r="AG806" s="185">
        <v>0</v>
      </c>
      <c r="AH806" s="185" t="s">
        <v>1226</v>
      </c>
      <c r="AI806" s="381">
        <v>0</v>
      </c>
      <c r="AJ806" s="423" t="s">
        <v>1226</v>
      </c>
      <c r="AK806" s="302"/>
      <c r="AL806" s="278">
        <v>0</v>
      </c>
      <c r="AM806" s="274">
        <v>1</v>
      </c>
      <c r="AN806" s="222">
        <v>0</v>
      </c>
      <c r="AO806" s="224">
        <v>1</v>
      </c>
      <c r="AP806" s="223">
        <v>0</v>
      </c>
      <c r="AQ806" s="224">
        <v>1</v>
      </c>
      <c r="AR806" s="226">
        <v>0</v>
      </c>
      <c r="AS806" s="227">
        <v>0</v>
      </c>
      <c r="AT806" s="236">
        <v>0</v>
      </c>
      <c r="AU806" s="239" t="s">
        <v>1226</v>
      </c>
      <c r="AV806" s="226">
        <v>0</v>
      </c>
      <c r="AW806" s="226">
        <v>0</v>
      </c>
      <c r="AX806" s="236">
        <f t="shared" si="408"/>
        <v>0</v>
      </c>
      <c r="AY806" s="249" t="s">
        <v>1226</v>
      </c>
      <c r="AZ806" s="236">
        <f t="shared" si="409"/>
        <v>0</v>
      </c>
      <c r="BA806" s="249" t="s">
        <v>1226</v>
      </c>
      <c r="BB806" s="236">
        <f t="shared" si="410"/>
        <v>0</v>
      </c>
      <c r="BC806" s="249" t="s">
        <v>1226</v>
      </c>
      <c r="BD806" s="236">
        <f t="shared" si="411"/>
        <v>0</v>
      </c>
      <c r="BE806" s="249" t="s">
        <v>1226</v>
      </c>
      <c r="BF806" s="236">
        <f t="shared" si="412"/>
        <v>0</v>
      </c>
      <c r="BG806" s="249" t="s">
        <v>1226</v>
      </c>
      <c r="BH806" s="236">
        <f t="shared" si="416"/>
        <v>0</v>
      </c>
      <c r="BI806" s="249" t="s">
        <v>1226</v>
      </c>
      <c r="BJ806" s="236">
        <f t="shared" si="413"/>
        <v>0</v>
      </c>
      <c r="BK806" s="249" t="s">
        <v>1226</v>
      </c>
      <c r="BL806" s="236">
        <f t="shared" si="414"/>
        <v>0</v>
      </c>
      <c r="BM806" s="249" t="s">
        <v>1226</v>
      </c>
      <c r="BN806" s="236">
        <f t="shared" si="415"/>
        <v>0</v>
      </c>
      <c r="BO806" s="239" t="s">
        <v>1226</v>
      </c>
      <c r="BP806" s="249"/>
      <c r="BQ806" s="239"/>
      <c r="BR806" s="249"/>
      <c r="BS806" s="249"/>
      <c r="BT806" s="347"/>
      <c r="BU806" s="245"/>
      <c r="BV806" s="245"/>
      <c r="BW806" s="245"/>
      <c r="BX806" s="245"/>
      <c r="BY806" s="245"/>
      <c r="BZ806" s="245"/>
      <c r="CA806" s="245"/>
      <c r="CB806" s="246"/>
      <c r="CC806" s="245"/>
      <c r="CD806" s="245"/>
      <c r="CE806" s="245"/>
      <c r="CF806" s="245"/>
      <c r="CG806" s="245"/>
      <c r="CH806" s="245"/>
      <c r="CI806" s="126" t="s">
        <v>501</v>
      </c>
      <c r="CJ806" s="235"/>
      <c r="CK806" s="235"/>
    </row>
    <row r="807" spans="1:89" ht="16.5">
      <c r="A807" t="s">
        <v>2546</v>
      </c>
      <c r="B807" s="61" t="s">
        <v>1610</v>
      </c>
      <c r="D807" s="213" t="s">
        <v>518</v>
      </c>
      <c r="E807" s="213" t="s">
        <v>821</v>
      </c>
      <c r="G807" s="213" t="s">
        <v>878</v>
      </c>
      <c r="H807" s="390" t="s">
        <v>2368</v>
      </c>
      <c r="I807" s="223">
        <v>0</v>
      </c>
      <c r="J807" s="223">
        <v>0</v>
      </c>
      <c r="K807" s="678">
        <v>0</v>
      </c>
      <c r="L807" s="490" t="s">
        <v>1226</v>
      </c>
      <c r="M807" s="274">
        <v>0</v>
      </c>
      <c r="N807" s="274">
        <v>0</v>
      </c>
      <c r="O807" s="491">
        <v>0</v>
      </c>
      <c r="P807" s="492" t="s">
        <v>1226</v>
      </c>
      <c r="Q807" s="700">
        <f>+S807</f>
        <v>0</v>
      </c>
      <c r="R807" s="426" t="s">
        <v>1226</v>
      </c>
      <c r="S807" s="700">
        <f>+U807</f>
        <v>0</v>
      </c>
      <c r="T807" s="426" t="s">
        <v>1226</v>
      </c>
      <c r="U807" s="700">
        <v>0</v>
      </c>
      <c r="V807" s="185" t="s">
        <v>1226</v>
      </c>
      <c r="W807" s="453">
        <v>0</v>
      </c>
      <c r="X807" s="459">
        <v>0</v>
      </c>
      <c r="Y807" s="274">
        <v>0</v>
      </c>
      <c r="Z807" s="279">
        <v>0</v>
      </c>
      <c r="AA807" s="700">
        <f>+AC807</f>
        <v>0</v>
      </c>
      <c r="AB807" s="426" t="s">
        <v>1226</v>
      </c>
      <c r="AC807" s="274">
        <v>0</v>
      </c>
      <c r="AD807" s="279">
        <v>0</v>
      </c>
      <c r="AE807" s="280">
        <v>0</v>
      </c>
      <c r="AF807" s="311">
        <v>0</v>
      </c>
      <c r="AG807" s="700">
        <f>+AI807</f>
        <v>0</v>
      </c>
      <c r="AH807" s="426" t="s">
        <v>1226</v>
      </c>
      <c r="AI807" s="280">
        <v>0</v>
      </c>
      <c r="AJ807" s="311">
        <v>0</v>
      </c>
      <c r="AK807" s="261"/>
      <c r="AL807" s="278">
        <v>0</v>
      </c>
      <c r="AM807" s="274">
        <v>0</v>
      </c>
      <c r="AN807" s="437">
        <v>0</v>
      </c>
      <c r="AO807" s="438">
        <v>0</v>
      </c>
      <c r="AP807" s="223">
        <v>1</v>
      </c>
      <c r="AQ807" s="224">
        <v>0</v>
      </c>
      <c r="AR807" s="226">
        <v>0</v>
      </c>
      <c r="AS807" s="227">
        <v>0</v>
      </c>
      <c r="AT807" s="236">
        <v>0</v>
      </c>
      <c r="AU807" s="239" t="s">
        <v>1226</v>
      </c>
      <c r="AV807" s="226">
        <v>0</v>
      </c>
      <c r="AW807" s="227">
        <v>0</v>
      </c>
      <c r="AX807" s="238">
        <f t="shared" si="408"/>
        <v>0</v>
      </c>
      <c r="AY807" s="239" t="s">
        <v>1226</v>
      </c>
      <c r="AZ807" s="238">
        <f t="shared" si="409"/>
        <v>0</v>
      </c>
      <c r="BA807" s="239" t="s">
        <v>1226</v>
      </c>
      <c r="BB807" s="238">
        <f t="shared" si="410"/>
        <v>0</v>
      </c>
      <c r="BC807" s="239" t="s">
        <v>1226</v>
      </c>
      <c r="BD807" s="238">
        <f t="shared" si="411"/>
        <v>0</v>
      </c>
      <c r="BE807" s="239" t="s">
        <v>1226</v>
      </c>
      <c r="BF807" s="238">
        <f t="shared" si="412"/>
        <v>0</v>
      </c>
      <c r="BG807" s="239" t="s">
        <v>1226</v>
      </c>
      <c r="BH807" s="238">
        <f t="shared" si="416"/>
        <v>0</v>
      </c>
      <c r="BI807" s="239" t="s">
        <v>1226</v>
      </c>
      <c r="BJ807" s="236">
        <f t="shared" si="413"/>
        <v>0</v>
      </c>
      <c r="BK807" s="239" t="s">
        <v>1226</v>
      </c>
      <c r="BL807" s="238">
        <f t="shared" si="414"/>
        <v>0</v>
      </c>
      <c r="BM807" s="239" t="s">
        <v>1226</v>
      </c>
      <c r="BN807" s="238">
        <f t="shared" si="415"/>
        <v>0</v>
      </c>
      <c r="BO807" s="239" t="s">
        <v>1226</v>
      </c>
      <c r="BP807" s="249"/>
      <c r="BQ807" s="239"/>
      <c r="BR807" s="236">
        <f>+BV807</f>
        <v>0</v>
      </c>
      <c r="BS807" s="239" t="s">
        <v>1226</v>
      </c>
      <c r="BT807" s="244"/>
      <c r="BU807" s="245"/>
      <c r="BV807" s="246"/>
      <c r="BW807" s="245"/>
      <c r="BX807" s="245"/>
      <c r="BY807" s="245"/>
      <c r="BZ807" s="246"/>
      <c r="CA807" s="245"/>
      <c r="CB807" s="246"/>
      <c r="CC807" s="245"/>
      <c r="CD807" s="246"/>
      <c r="CE807" s="245"/>
      <c r="CF807" s="246"/>
      <c r="CG807" s="245"/>
      <c r="CH807" s="246"/>
      <c r="CI807" s="16" t="s">
        <v>361</v>
      </c>
      <c r="CJ807" s="235"/>
      <c r="CK807" s="235"/>
    </row>
    <row r="808" spans="1:89" ht="16.5">
      <c r="A808" t="s">
        <v>2546</v>
      </c>
      <c r="B808" s="61" t="s">
        <v>1610</v>
      </c>
      <c r="D808" s="213" t="s">
        <v>518</v>
      </c>
      <c r="E808" s="213" t="s">
        <v>821</v>
      </c>
      <c r="G808" s="213" t="s">
        <v>878</v>
      </c>
      <c r="H808" s="390" t="s">
        <v>2369</v>
      </c>
      <c r="I808" s="272">
        <v>0</v>
      </c>
      <c r="J808" s="304">
        <v>3</v>
      </c>
      <c r="K808" s="678">
        <v>0</v>
      </c>
      <c r="L808" s="490" t="s">
        <v>1226</v>
      </c>
      <c r="M808" s="274">
        <v>0</v>
      </c>
      <c r="N808" s="274">
        <v>0</v>
      </c>
      <c r="O808" s="491">
        <v>0</v>
      </c>
      <c r="P808" s="492" t="s">
        <v>1226</v>
      </c>
      <c r="Q808" s="700">
        <f>+S808</f>
        <v>0</v>
      </c>
      <c r="R808" s="185" t="s">
        <v>1226</v>
      </c>
      <c r="S808" s="858">
        <f>+U808</f>
        <v>0</v>
      </c>
      <c r="T808" s="426" t="s">
        <v>1226</v>
      </c>
      <c r="U808" s="858">
        <v>0</v>
      </c>
      <c r="V808" s="185" t="s">
        <v>1226</v>
      </c>
      <c r="W808" s="278">
        <v>1</v>
      </c>
      <c r="X808" s="279">
        <v>0</v>
      </c>
      <c r="Y808" s="274">
        <v>1</v>
      </c>
      <c r="Z808" s="279">
        <v>0</v>
      </c>
      <c r="AA808" s="700">
        <f>+AC808</f>
        <v>2</v>
      </c>
      <c r="AB808" s="185" t="s">
        <v>1226</v>
      </c>
      <c r="AC808" s="278">
        <v>2</v>
      </c>
      <c r="AD808" s="279">
        <v>0</v>
      </c>
      <c r="AE808" s="280">
        <v>0</v>
      </c>
      <c r="AF808" s="311">
        <v>0</v>
      </c>
      <c r="AG808" s="700">
        <f>+AI808</f>
        <v>0</v>
      </c>
      <c r="AH808" s="185" t="s">
        <v>1226</v>
      </c>
      <c r="AI808" s="858">
        <f>+AK808</f>
        <v>0</v>
      </c>
      <c r="AJ808" s="426" t="s">
        <v>1226</v>
      </c>
      <c r="AK808" s="261"/>
      <c r="AL808" s="278">
        <v>0</v>
      </c>
      <c r="AM808" s="274">
        <v>0</v>
      </c>
      <c r="AN808" s="222">
        <v>0</v>
      </c>
      <c r="AO808" s="224">
        <v>0</v>
      </c>
      <c r="AP808" s="223">
        <v>0</v>
      </c>
      <c r="AQ808" s="224">
        <v>0</v>
      </c>
      <c r="AR808" s="226">
        <v>0</v>
      </c>
      <c r="AS808" s="227">
        <v>0</v>
      </c>
      <c r="AT808" s="238">
        <v>0</v>
      </c>
      <c r="AU808" s="239" t="s">
        <v>1226</v>
      </c>
      <c r="AV808" s="226">
        <v>0</v>
      </c>
      <c r="AW808" s="227">
        <v>0</v>
      </c>
      <c r="AX808" s="238">
        <f t="shared" si="408"/>
        <v>0</v>
      </c>
      <c r="AY808" s="239" t="s">
        <v>1226</v>
      </c>
      <c r="AZ808" s="238">
        <f t="shared" si="409"/>
        <v>0</v>
      </c>
      <c r="BA808" s="239" t="s">
        <v>1226</v>
      </c>
      <c r="BB808" s="238">
        <f t="shared" si="410"/>
        <v>0</v>
      </c>
      <c r="BC808" s="239" t="s">
        <v>1226</v>
      </c>
      <c r="BD808" s="238">
        <f t="shared" si="411"/>
        <v>0</v>
      </c>
      <c r="BE808" s="239" t="s">
        <v>1226</v>
      </c>
      <c r="BF808" s="238">
        <f t="shared" si="412"/>
        <v>0</v>
      </c>
      <c r="BG808" s="239" t="s">
        <v>1226</v>
      </c>
      <c r="BH808" s="236">
        <f t="shared" si="416"/>
        <v>0</v>
      </c>
      <c r="BI808" s="249" t="s">
        <v>1226</v>
      </c>
      <c r="BJ808" s="238">
        <f t="shared" si="413"/>
        <v>0</v>
      </c>
      <c r="BK808" s="239" t="s">
        <v>1226</v>
      </c>
      <c r="BL808" s="238">
        <f t="shared" si="414"/>
        <v>0</v>
      </c>
      <c r="BM808" s="239" t="s">
        <v>1226</v>
      </c>
      <c r="BN808" s="238">
        <f t="shared" si="415"/>
        <v>0</v>
      </c>
      <c r="BO808" s="239" t="s">
        <v>1226</v>
      </c>
      <c r="BP808" s="249"/>
      <c r="BQ808" s="239"/>
      <c r="BR808" s="236">
        <f>+BV808</f>
        <v>0</v>
      </c>
      <c r="BS808" s="239" t="s">
        <v>1226</v>
      </c>
      <c r="BT808" s="244"/>
      <c r="BU808" s="245"/>
      <c r="BV808" s="246"/>
      <c r="BW808" s="245"/>
      <c r="BX808" s="245"/>
      <c r="BY808" s="245"/>
      <c r="BZ808" s="246"/>
      <c r="CA808" s="245"/>
      <c r="CB808" s="246"/>
      <c r="CC808" s="245"/>
      <c r="CD808" s="246"/>
      <c r="CE808" s="245"/>
      <c r="CF808" s="246"/>
      <c r="CG808" s="245"/>
      <c r="CH808" s="246"/>
      <c r="CI808" s="103" t="s">
        <v>2370</v>
      </c>
      <c r="CJ808" s="235"/>
      <c r="CK808" s="235"/>
    </row>
    <row r="809" spans="1:89" ht="16.5">
      <c r="A809" t="s">
        <v>2546</v>
      </c>
      <c r="B809" s="213">
        <v>0</v>
      </c>
      <c r="D809" s="213" t="s">
        <v>518</v>
      </c>
      <c r="E809" s="213" t="s">
        <v>821</v>
      </c>
      <c r="G809" s="213" t="s">
        <v>878</v>
      </c>
      <c r="H809" s="390" t="s">
        <v>1173</v>
      </c>
      <c r="I809" s="222">
        <v>0</v>
      </c>
      <c r="J809" s="223">
        <v>0</v>
      </c>
      <c r="K809" s="678">
        <v>0</v>
      </c>
      <c r="L809" s="490" t="s">
        <v>1226</v>
      </c>
      <c r="M809" s="274">
        <v>0</v>
      </c>
      <c r="N809" s="274">
        <v>0</v>
      </c>
      <c r="O809" s="491">
        <v>0</v>
      </c>
      <c r="P809" s="492" t="s">
        <v>1226</v>
      </c>
      <c r="Q809" s="185">
        <v>0</v>
      </c>
      <c r="R809" s="426" t="s">
        <v>1226</v>
      </c>
      <c r="S809" s="39" t="s">
        <v>52</v>
      </c>
      <c r="T809" s="279"/>
      <c r="U809" s="252">
        <v>0</v>
      </c>
      <c r="V809" s="423" t="s">
        <v>1226</v>
      </c>
      <c r="W809" s="278">
        <v>0</v>
      </c>
      <c r="X809" s="279">
        <v>0</v>
      </c>
      <c r="Y809" s="252">
        <v>0</v>
      </c>
      <c r="Z809" s="423" t="s">
        <v>1226</v>
      </c>
      <c r="AA809" s="185">
        <v>0</v>
      </c>
      <c r="AB809" s="426" t="s">
        <v>1226</v>
      </c>
      <c r="AC809" s="278">
        <v>0</v>
      </c>
      <c r="AD809" s="279">
        <v>0</v>
      </c>
      <c r="AE809" s="780">
        <v>0</v>
      </c>
      <c r="AF809" s="311">
        <v>0</v>
      </c>
      <c r="AG809" s="185">
        <v>0</v>
      </c>
      <c r="AH809" s="426" t="s">
        <v>1226</v>
      </c>
      <c r="AI809" s="858">
        <f>+AK809</f>
        <v>0</v>
      </c>
      <c r="AJ809" s="426" t="s">
        <v>1226</v>
      </c>
      <c r="AK809" s="261"/>
      <c r="AL809" s="278">
        <v>0</v>
      </c>
      <c r="AM809" s="274">
        <v>4</v>
      </c>
      <c r="AN809" s="222">
        <v>0</v>
      </c>
      <c r="AO809" s="224">
        <v>12</v>
      </c>
      <c r="AP809" s="223">
        <v>0</v>
      </c>
      <c r="AQ809" s="224">
        <v>4</v>
      </c>
      <c r="AR809" s="226">
        <v>0</v>
      </c>
      <c r="AS809" s="227">
        <v>0</v>
      </c>
      <c r="AT809" s="238">
        <v>0</v>
      </c>
      <c r="AU809" s="239" t="s">
        <v>1226</v>
      </c>
      <c r="AV809" s="226">
        <v>0</v>
      </c>
      <c r="AW809" s="227">
        <v>0</v>
      </c>
      <c r="AX809" s="238">
        <f t="shared" si="408"/>
        <v>0</v>
      </c>
      <c r="AY809" s="239" t="s">
        <v>1226</v>
      </c>
      <c r="AZ809" s="238">
        <f t="shared" si="409"/>
        <v>0</v>
      </c>
      <c r="BA809" s="239" t="s">
        <v>1226</v>
      </c>
      <c r="BB809" s="238">
        <f t="shared" si="410"/>
        <v>0</v>
      </c>
      <c r="BC809" s="239" t="s">
        <v>1226</v>
      </c>
      <c r="BD809" s="238">
        <f t="shared" si="411"/>
        <v>0</v>
      </c>
      <c r="BE809" s="239" t="s">
        <v>1226</v>
      </c>
      <c r="BF809" s="238">
        <f t="shared" si="412"/>
        <v>0</v>
      </c>
      <c r="BG809" s="239" t="s">
        <v>1226</v>
      </c>
      <c r="BH809" s="238">
        <f t="shared" si="416"/>
        <v>0</v>
      </c>
      <c r="BI809" s="239" t="s">
        <v>1226</v>
      </c>
      <c r="BJ809" s="238">
        <f t="shared" si="413"/>
        <v>0</v>
      </c>
      <c r="BK809" s="239" t="s">
        <v>1226</v>
      </c>
      <c r="BL809" s="238">
        <f t="shared" si="414"/>
        <v>0</v>
      </c>
      <c r="BM809" s="239" t="s">
        <v>1226</v>
      </c>
      <c r="BN809" s="238">
        <f t="shared" si="415"/>
        <v>0</v>
      </c>
      <c r="BO809" s="239" t="s">
        <v>1226</v>
      </c>
      <c r="BP809" s="249"/>
      <c r="BQ809" s="239"/>
      <c r="BR809" s="249"/>
      <c r="BS809" s="239"/>
      <c r="BT809" s="244"/>
      <c r="BU809" s="245"/>
      <c r="BV809" s="246"/>
      <c r="BW809" s="245"/>
      <c r="BX809" s="245"/>
      <c r="BY809" s="245"/>
      <c r="BZ809" s="246"/>
      <c r="CA809" s="245"/>
      <c r="CB809" s="246"/>
      <c r="CC809" s="245"/>
      <c r="CD809" s="246"/>
      <c r="CE809" s="245"/>
      <c r="CF809" s="246"/>
      <c r="CG809" s="245"/>
      <c r="CH809" s="246"/>
      <c r="CI809" s="126" t="s">
        <v>501</v>
      </c>
      <c r="CJ809" s="235"/>
      <c r="CK809" s="235"/>
    </row>
    <row r="810" spans="1:89" ht="16.5">
      <c r="A810" t="s">
        <v>2546</v>
      </c>
      <c r="B810" s="213">
        <v>0</v>
      </c>
      <c r="D810" s="213" t="s">
        <v>518</v>
      </c>
      <c r="E810" s="213" t="s">
        <v>821</v>
      </c>
      <c r="G810" s="213" t="s">
        <v>878</v>
      </c>
      <c r="H810" s="390" t="s">
        <v>1174</v>
      </c>
      <c r="I810" s="222">
        <v>0</v>
      </c>
      <c r="J810" s="223">
        <v>0</v>
      </c>
      <c r="K810" s="678">
        <v>0</v>
      </c>
      <c r="L810" s="490" t="s">
        <v>1226</v>
      </c>
      <c r="M810" s="274">
        <v>0</v>
      </c>
      <c r="N810" s="274">
        <v>0</v>
      </c>
      <c r="O810" s="491">
        <v>0</v>
      </c>
      <c r="P810" s="492" t="s">
        <v>1226</v>
      </c>
      <c r="Q810" s="185">
        <v>0</v>
      </c>
      <c r="R810" s="185" t="s">
        <v>1226</v>
      </c>
      <c r="S810" s="278">
        <v>0</v>
      </c>
      <c r="T810" s="279">
        <v>0</v>
      </c>
      <c r="U810" s="381">
        <v>0</v>
      </c>
      <c r="V810" s="251" t="s">
        <v>1226</v>
      </c>
      <c r="W810" s="278">
        <v>0</v>
      </c>
      <c r="X810" s="279">
        <v>1</v>
      </c>
      <c r="Y810" s="185" t="s">
        <v>1226</v>
      </c>
      <c r="Z810" s="425">
        <f>+X810</f>
        <v>1</v>
      </c>
      <c r="AA810" s="181">
        <v>0</v>
      </c>
      <c r="AB810" s="185" t="s">
        <v>1226</v>
      </c>
      <c r="AC810" s="278">
        <v>0</v>
      </c>
      <c r="AD810" s="279">
        <v>0</v>
      </c>
      <c r="AE810" s="280">
        <v>0</v>
      </c>
      <c r="AF810" s="311">
        <v>0</v>
      </c>
      <c r="AG810" s="181">
        <v>0</v>
      </c>
      <c r="AH810" s="185" t="s">
        <v>1226</v>
      </c>
      <c r="AI810" s="381">
        <v>0</v>
      </c>
      <c r="AJ810" s="423" t="s">
        <v>1226</v>
      </c>
      <c r="AK810" s="261"/>
      <c r="AL810" s="278">
        <v>0</v>
      </c>
      <c r="AM810" s="279">
        <v>0</v>
      </c>
      <c r="AN810" s="222">
        <v>0</v>
      </c>
      <c r="AO810" s="224">
        <v>1</v>
      </c>
      <c r="AP810" s="223">
        <v>0</v>
      </c>
      <c r="AQ810" s="224">
        <v>0</v>
      </c>
      <c r="AR810" s="226">
        <v>0</v>
      </c>
      <c r="AS810" s="227">
        <v>0</v>
      </c>
      <c r="AT810" s="238">
        <v>0</v>
      </c>
      <c r="AU810" s="239" t="s">
        <v>1226</v>
      </c>
      <c r="AV810" s="226">
        <v>0</v>
      </c>
      <c r="AW810" s="227">
        <v>0</v>
      </c>
      <c r="AX810" s="238">
        <f t="shared" si="408"/>
        <v>0</v>
      </c>
      <c r="AY810" s="239" t="s">
        <v>1226</v>
      </c>
      <c r="AZ810" s="238">
        <f t="shared" si="409"/>
        <v>0</v>
      </c>
      <c r="BA810" s="239" t="s">
        <v>1226</v>
      </c>
      <c r="BB810" s="238">
        <f t="shared" si="410"/>
        <v>0</v>
      </c>
      <c r="BC810" s="239" t="s">
        <v>1226</v>
      </c>
      <c r="BD810" s="238">
        <f t="shared" si="411"/>
        <v>0</v>
      </c>
      <c r="BE810" s="239" t="s">
        <v>1226</v>
      </c>
      <c r="BF810" s="238">
        <f t="shared" si="412"/>
        <v>0</v>
      </c>
      <c r="BG810" s="239" t="s">
        <v>1226</v>
      </c>
      <c r="BH810" s="238">
        <f t="shared" si="416"/>
        <v>0</v>
      </c>
      <c r="BI810" s="239" t="s">
        <v>1226</v>
      </c>
      <c r="BJ810" s="238">
        <f t="shared" si="413"/>
        <v>0</v>
      </c>
      <c r="BK810" s="239" t="s">
        <v>1226</v>
      </c>
      <c r="BL810" s="238">
        <f t="shared" si="414"/>
        <v>0</v>
      </c>
      <c r="BM810" s="239" t="s">
        <v>1226</v>
      </c>
      <c r="BN810" s="238">
        <f t="shared" si="415"/>
        <v>0</v>
      </c>
      <c r="BO810" s="239" t="s">
        <v>1226</v>
      </c>
      <c r="BP810" s="249"/>
      <c r="BQ810" s="239"/>
      <c r="BR810" s="249"/>
      <c r="BS810" s="239"/>
      <c r="BT810" s="244"/>
      <c r="BU810" s="245"/>
      <c r="BV810" s="246"/>
      <c r="BW810" s="245"/>
      <c r="BX810" s="245"/>
      <c r="BY810" s="245"/>
      <c r="BZ810" s="246"/>
      <c r="CA810" s="245"/>
      <c r="CB810" s="246"/>
      <c r="CC810" s="245"/>
      <c r="CD810" s="246"/>
      <c r="CE810" s="245"/>
      <c r="CF810" s="246"/>
      <c r="CG810" s="245"/>
      <c r="CH810" s="246"/>
      <c r="CI810" s="126" t="s">
        <v>501</v>
      </c>
      <c r="CJ810" s="235"/>
      <c r="CK810" s="235"/>
    </row>
    <row r="811" spans="1:89" ht="16.5">
      <c r="A811" t="s">
        <v>2546</v>
      </c>
      <c r="B811" s="213">
        <v>0</v>
      </c>
      <c r="D811" s="213" t="s">
        <v>518</v>
      </c>
      <c r="E811" s="213" t="s">
        <v>821</v>
      </c>
      <c r="G811" s="213" t="s">
        <v>878</v>
      </c>
      <c r="H811" s="390" t="s">
        <v>1175</v>
      </c>
      <c r="I811" s="222">
        <v>3</v>
      </c>
      <c r="J811" s="223">
        <v>0</v>
      </c>
      <c r="K811" s="678">
        <f>+I811</f>
        <v>3</v>
      </c>
      <c r="L811" s="490" t="s">
        <v>1226</v>
      </c>
      <c r="M811" s="274">
        <v>0</v>
      </c>
      <c r="N811" s="274">
        <v>0</v>
      </c>
      <c r="O811" s="491">
        <v>0</v>
      </c>
      <c r="P811" s="492" t="s">
        <v>1226</v>
      </c>
      <c r="Q811" s="185">
        <f>+S811</f>
        <v>2</v>
      </c>
      <c r="R811" s="426" t="s">
        <v>1226</v>
      </c>
      <c r="S811" s="274">
        <v>2</v>
      </c>
      <c r="T811" s="279">
        <v>0</v>
      </c>
      <c r="U811" s="252">
        <f t="shared" ref="U811:U819" si="417">+S811</f>
        <v>2</v>
      </c>
      <c r="V811" s="251" t="s">
        <v>1226</v>
      </c>
      <c r="W811" s="278">
        <v>1</v>
      </c>
      <c r="X811" s="279">
        <v>0</v>
      </c>
      <c r="Y811" s="252">
        <f>+W811</f>
        <v>1</v>
      </c>
      <c r="Z811" s="423" t="s">
        <v>1226</v>
      </c>
      <c r="AA811" s="185">
        <f>+Y811</f>
        <v>1</v>
      </c>
      <c r="AB811" s="185" t="s">
        <v>1226</v>
      </c>
      <c r="AC811" s="278">
        <v>0</v>
      </c>
      <c r="AD811" s="279">
        <v>0</v>
      </c>
      <c r="AE811" s="280">
        <v>0</v>
      </c>
      <c r="AF811" s="311">
        <v>0</v>
      </c>
      <c r="AG811" s="185">
        <v>0</v>
      </c>
      <c r="AH811" s="185" t="s">
        <v>1226</v>
      </c>
      <c r="AI811" s="381">
        <v>0</v>
      </c>
      <c r="AJ811" s="423" t="s">
        <v>1226</v>
      </c>
      <c r="AK811" s="261"/>
      <c r="AL811" s="278">
        <v>0</v>
      </c>
      <c r="AM811" s="274">
        <v>0</v>
      </c>
      <c r="AN811" s="222">
        <v>0</v>
      </c>
      <c r="AO811" s="224">
        <v>1</v>
      </c>
      <c r="AP811" s="223">
        <v>0</v>
      </c>
      <c r="AQ811" s="224">
        <v>0</v>
      </c>
      <c r="AR811" s="226">
        <v>0</v>
      </c>
      <c r="AS811" s="227">
        <v>0</v>
      </c>
      <c r="AT811" s="238">
        <v>0</v>
      </c>
      <c r="AU811" s="239" t="s">
        <v>1226</v>
      </c>
      <c r="AV811" s="226">
        <v>0</v>
      </c>
      <c r="AW811" s="227">
        <v>0</v>
      </c>
      <c r="AX811" s="238">
        <f t="shared" si="408"/>
        <v>0</v>
      </c>
      <c r="AY811" s="239" t="s">
        <v>1226</v>
      </c>
      <c r="AZ811" s="238">
        <f t="shared" si="409"/>
        <v>0</v>
      </c>
      <c r="BA811" s="239" t="s">
        <v>1226</v>
      </c>
      <c r="BB811" s="238">
        <f t="shared" si="410"/>
        <v>0</v>
      </c>
      <c r="BC811" s="239" t="s">
        <v>1226</v>
      </c>
      <c r="BD811" s="238">
        <f t="shared" si="411"/>
        <v>0</v>
      </c>
      <c r="BE811" s="239" t="s">
        <v>1226</v>
      </c>
      <c r="BF811" s="238">
        <f t="shared" si="412"/>
        <v>0</v>
      </c>
      <c r="BG811" s="239" t="s">
        <v>1226</v>
      </c>
      <c r="BH811" s="238">
        <f t="shared" si="416"/>
        <v>0</v>
      </c>
      <c r="BI811" s="239" t="s">
        <v>1226</v>
      </c>
      <c r="BJ811" s="238">
        <f t="shared" si="413"/>
        <v>0</v>
      </c>
      <c r="BK811" s="239" t="s">
        <v>1226</v>
      </c>
      <c r="BL811" s="238">
        <f t="shared" si="414"/>
        <v>0</v>
      </c>
      <c r="BM811" s="239" t="s">
        <v>1226</v>
      </c>
      <c r="BN811" s="238">
        <f t="shared" si="415"/>
        <v>0</v>
      </c>
      <c r="BO811" s="239" t="s">
        <v>1226</v>
      </c>
      <c r="BP811" s="249"/>
      <c r="BQ811" s="239"/>
      <c r="BR811" s="249"/>
      <c r="BS811" s="239"/>
      <c r="BT811" s="244"/>
      <c r="BU811" s="245"/>
      <c r="BV811" s="246"/>
      <c r="BW811" s="245"/>
      <c r="BX811" s="245"/>
      <c r="BY811" s="245"/>
      <c r="BZ811" s="246"/>
      <c r="CA811" s="245"/>
      <c r="CB811" s="246"/>
      <c r="CC811" s="245"/>
      <c r="CD811" s="246"/>
      <c r="CE811" s="245"/>
      <c r="CF811" s="246"/>
      <c r="CG811" s="245"/>
      <c r="CH811" s="246"/>
      <c r="CI811" s="126" t="s">
        <v>501</v>
      </c>
      <c r="CJ811" s="235"/>
      <c r="CK811" s="235"/>
    </row>
    <row r="812" spans="1:89" ht="16.5">
      <c r="A812" t="s">
        <v>2546</v>
      </c>
      <c r="B812" s="213">
        <v>0</v>
      </c>
      <c r="D812" s="213" t="s">
        <v>146</v>
      </c>
      <c r="E812" s="213" t="s">
        <v>821</v>
      </c>
      <c r="G812" s="213" t="s">
        <v>878</v>
      </c>
      <c r="H812" s="390" t="s">
        <v>1092</v>
      </c>
      <c r="I812" s="222">
        <v>0</v>
      </c>
      <c r="J812" s="223">
        <v>1</v>
      </c>
      <c r="K812" s="678">
        <v>0</v>
      </c>
      <c r="L812" s="490" t="s">
        <v>1226</v>
      </c>
      <c r="M812" s="274">
        <v>0</v>
      </c>
      <c r="N812" s="274">
        <v>0</v>
      </c>
      <c r="O812" s="491">
        <f t="shared" ref="O812:O817" si="418">+M812</f>
        <v>0</v>
      </c>
      <c r="P812" s="492" t="s">
        <v>1226</v>
      </c>
      <c r="Q812" s="185">
        <f t="shared" ref="Q812:Q817" si="419">+O812</f>
        <v>0</v>
      </c>
      <c r="R812" s="426" t="s">
        <v>1226</v>
      </c>
      <c r="S812" s="252">
        <f>+Q812</f>
        <v>0</v>
      </c>
      <c r="T812" s="423" t="s">
        <v>1226</v>
      </c>
      <c r="U812" s="252">
        <f t="shared" si="417"/>
        <v>0</v>
      </c>
      <c r="V812" s="251" t="s">
        <v>1226</v>
      </c>
      <c r="W812" s="278">
        <v>0</v>
      </c>
      <c r="X812" s="279">
        <v>0</v>
      </c>
      <c r="Y812" s="274">
        <v>2</v>
      </c>
      <c r="Z812" s="279">
        <v>2</v>
      </c>
      <c r="AA812" s="185">
        <f>+Y812</f>
        <v>2</v>
      </c>
      <c r="AB812" s="694">
        <f>+Z812</f>
        <v>2</v>
      </c>
      <c r="AC812" s="278">
        <v>2</v>
      </c>
      <c r="AD812" s="279">
        <v>0</v>
      </c>
      <c r="AE812" s="274">
        <v>1</v>
      </c>
      <c r="AF812" s="279">
        <v>0</v>
      </c>
      <c r="AG812" s="185">
        <f>+AE812</f>
        <v>1</v>
      </c>
      <c r="AH812" s="185" t="s">
        <v>1226</v>
      </c>
      <c r="AI812" s="278">
        <v>1</v>
      </c>
      <c r="AJ812" s="279">
        <v>0</v>
      </c>
      <c r="AK812" s="261"/>
      <c r="AL812" s="278">
        <v>2</v>
      </c>
      <c r="AM812" s="274">
        <v>1</v>
      </c>
      <c r="AN812" s="222">
        <v>2</v>
      </c>
      <c r="AO812" s="224">
        <v>1</v>
      </c>
      <c r="AP812" s="223">
        <v>2</v>
      </c>
      <c r="AQ812" s="224">
        <v>1</v>
      </c>
      <c r="AR812" s="226">
        <v>0</v>
      </c>
      <c r="AS812" s="227">
        <v>1</v>
      </c>
      <c r="AT812" s="301" t="s">
        <v>1226</v>
      </c>
      <c r="AU812" s="250">
        <f>+AW812</f>
        <v>0</v>
      </c>
      <c r="AV812" s="226">
        <v>0</v>
      </c>
      <c r="AW812" s="227">
        <v>0</v>
      </c>
      <c r="AX812" s="238">
        <f t="shared" si="408"/>
        <v>0</v>
      </c>
      <c r="AY812" s="239" t="s">
        <v>1226</v>
      </c>
      <c r="AZ812" s="238">
        <f t="shared" si="409"/>
        <v>0</v>
      </c>
      <c r="BA812" s="239" t="s">
        <v>1226</v>
      </c>
      <c r="BB812" s="238">
        <f t="shared" si="410"/>
        <v>0</v>
      </c>
      <c r="BC812" s="239" t="s">
        <v>1226</v>
      </c>
      <c r="BD812" s="238">
        <f t="shared" si="411"/>
        <v>0</v>
      </c>
      <c r="BE812" s="239" t="s">
        <v>1226</v>
      </c>
      <c r="BF812" s="238">
        <f t="shared" si="412"/>
        <v>0</v>
      </c>
      <c r="BG812" s="239" t="s">
        <v>1226</v>
      </c>
      <c r="BH812" s="238">
        <f t="shared" si="416"/>
        <v>0</v>
      </c>
      <c r="BI812" s="239" t="s">
        <v>1226</v>
      </c>
      <c r="BJ812" s="238">
        <f t="shared" si="413"/>
        <v>0</v>
      </c>
      <c r="BK812" s="239" t="s">
        <v>1226</v>
      </c>
      <c r="BL812" s="238">
        <f t="shared" si="414"/>
        <v>0</v>
      </c>
      <c r="BM812" s="239" t="s">
        <v>1226</v>
      </c>
      <c r="BN812" s="238">
        <f t="shared" si="415"/>
        <v>0</v>
      </c>
      <c r="BO812" s="239" t="s">
        <v>1226</v>
      </c>
      <c r="BP812" s="249"/>
      <c r="BQ812" s="239"/>
      <c r="BR812" s="249"/>
      <c r="BS812" s="239"/>
      <c r="BT812" s="244"/>
      <c r="BU812" s="245"/>
      <c r="BV812" s="246"/>
      <c r="BW812" s="245"/>
      <c r="BX812" s="245"/>
      <c r="BY812" s="245"/>
      <c r="BZ812" s="246"/>
      <c r="CA812" s="245"/>
      <c r="CB812" s="246"/>
      <c r="CC812" s="245"/>
      <c r="CD812" s="246"/>
      <c r="CE812" s="245"/>
      <c r="CF812" s="246"/>
      <c r="CG812" s="245"/>
      <c r="CH812" s="246"/>
      <c r="CI812" s="126" t="s">
        <v>501</v>
      </c>
      <c r="CJ812" s="234" t="s">
        <v>597</v>
      </c>
    </row>
    <row r="813" spans="1:89" ht="16.5">
      <c r="A813" t="s">
        <v>2546</v>
      </c>
      <c r="B813" s="213">
        <v>0</v>
      </c>
      <c r="D813" s="213" t="s">
        <v>146</v>
      </c>
      <c r="E813" s="213" t="s">
        <v>821</v>
      </c>
      <c r="G813" s="213" t="s">
        <v>878</v>
      </c>
      <c r="H813" s="390" t="s">
        <v>1094</v>
      </c>
      <c r="I813" s="222">
        <v>0</v>
      </c>
      <c r="J813" s="223">
        <v>0</v>
      </c>
      <c r="K813" s="678">
        <v>0</v>
      </c>
      <c r="L813" s="490" t="s">
        <v>1226</v>
      </c>
      <c r="M813" s="274">
        <v>0</v>
      </c>
      <c r="N813" s="274">
        <v>0</v>
      </c>
      <c r="O813" s="491">
        <f t="shared" si="418"/>
        <v>0</v>
      </c>
      <c r="P813" s="492" t="s">
        <v>1226</v>
      </c>
      <c r="Q813" s="185">
        <f t="shared" si="419"/>
        <v>0</v>
      </c>
      <c r="R813" s="426" t="s">
        <v>1226</v>
      </c>
      <c r="S813" s="252">
        <f>+Q813</f>
        <v>0</v>
      </c>
      <c r="T813" s="423" t="s">
        <v>1226</v>
      </c>
      <c r="U813" s="252">
        <f t="shared" si="417"/>
        <v>0</v>
      </c>
      <c r="V813" s="251" t="s">
        <v>1226</v>
      </c>
      <c r="W813" s="278">
        <v>0</v>
      </c>
      <c r="X813" s="279">
        <v>0</v>
      </c>
      <c r="Y813" s="274">
        <v>0</v>
      </c>
      <c r="Z813" s="279">
        <v>2</v>
      </c>
      <c r="AA813" s="185" t="s">
        <v>1226</v>
      </c>
      <c r="AB813" s="185">
        <f>+Z813</f>
        <v>2</v>
      </c>
      <c r="AC813" s="278">
        <v>0</v>
      </c>
      <c r="AD813" s="279">
        <v>0</v>
      </c>
      <c r="AE813" s="274">
        <v>0</v>
      </c>
      <c r="AF813" s="279">
        <v>0</v>
      </c>
      <c r="AG813" s="185">
        <f>+AE813</f>
        <v>0</v>
      </c>
      <c r="AH813" s="185" t="s">
        <v>1226</v>
      </c>
      <c r="AI813" s="278">
        <v>0</v>
      </c>
      <c r="AJ813" s="279">
        <v>0</v>
      </c>
      <c r="AK813" s="261"/>
      <c r="AL813" s="278"/>
      <c r="AM813" s="274"/>
      <c r="AN813" s="222"/>
      <c r="AO813" s="224"/>
      <c r="AP813" s="223"/>
      <c r="AQ813" s="224"/>
      <c r="AR813" s="226"/>
      <c r="AS813" s="227"/>
      <c r="AT813" s="301"/>
      <c r="AU813" s="250"/>
      <c r="AV813" s="226">
        <v>0</v>
      </c>
      <c r="AW813" s="227">
        <v>1</v>
      </c>
      <c r="AX813" s="238">
        <f t="shared" si="408"/>
        <v>0</v>
      </c>
      <c r="AY813" s="239" t="s">
        <v>1226</v>
      </c>
      <c r="AZ813" s="238">
        <f t="shared" si="409"/>
        <v>0</v>
      </c>
      <c r="BA813" s="239" t="s">
        <v>1226</v>
      </c>
      <c r="BB813" s="238">
        <f t="shared" si="410"/>
        <v>0</v>
      </c>
      <c r="BC813" s="239" t="s">
        <v>1226</v>
      </c>
      <c r="BD813" s="238">
        <f t="shared" si="411"/>
        <v>0</v>
      </c>
      <c r="BE813" s="239" t="s">
        <v>1226</v>
      </c>
      <c r="BF813" s="238">
        <f t="shared" si="412"/>
        <v>0</v>
      </c>
      <c r="BG813" s="239" t="s">
        <v>1226</v>
      </c>
      <c r="BH813" s="238">
        <f t="shared" si="416"/>
        <v>0</v>
      </c>
      <c r="BI813" s="239" t="s">
        <v>1226</v>
      </c>
      <c r="BJ813" s="238">
        <f t="shared" si="413"/>
        <v>0</v>
      </c>
      <c r="BK813" s="239" t="s">
        <v>1226</v>
      </c>
      <c r="BL813" s="238">
        <f t="shared" si="414"/>
        <v>0</v>
      </c>
      <c r="BM813" s="239" t="s">
        <v>1226</v>
      </c>
      <c r="BN813" s="238">
        <f t="shared" si="415"/>
        <v>0</v>
      </c>
      <c r="BO813" s="239" t="s">
        <v>1226</v>
      </c>
      <c r="BP813" s="249"/>
      <c r="BQ813" s="239"/>
      <c r="BR813" s="249"/>
      <c r="BS813" s="239"/>
      <c r="BT813" s="244"/>
      <c r="BU813" s="245"/>
      <c r="BV813" s="246"/>
      <c r="BW813" s="245"/>
      <c r="BX813" s="245"/>
      <c r="BY813" s="245"/>
      <c r="BZ813" s="246"/>
      <c r="CA813" s="245"/>
      <c r="CB813" s="246"/>
      <c r="CC813" s="245"/>
      <c r="CD813" s="246"/>
      <c r="CE813" s="245"/>
      <c r="CF813" s="246"/>
      <c r="CG813" s="245"/>
      <c r="CH813" s="246"/>
      <c r="CI813" s="323"/>
    </row>
    <row r="814" spans="1:89" ht="16.5">
      <c r="A814" t="s">
        <v>2546</v>
      </c>
      <c r="B814" s="213">
        <v>0</v>
      </c>
      <c r="D814" s="213" t="s">
        <v>146</v>
      </c>
      <c r="E814" s="213" t="s">
        <v>821</v>
      </c>
      <c r="G814" s="213" t="s">
        <v>878</v>
      </c>
      <c r="H814" s="390" t="s">
        <v>1093</v>
      </c>
      <c r="I814" s="222">
        <v>0</v>
      </c>
      <c r="J814" s="223">
        <v>0</v>
      </c>
      <c r="K814" s="678">
        <v>0</v>
      </c>
      <c r="L814" s="490" t="s">
        <v>1226</v>
      </c>
      <c r="M814" s="274">
        <v>0</v>
      </c>
      <c r="N814" s="274">
        <v>0</v>
      </c>
      <c r="O814" s="491">
        <f t="shared" si="418"/>
        <v>0</v>
      </c>
      <c r="P814" s="492" t="s">
        <v>1226</v>
      </c>
      <c r="Q814" s="185">
        <f t="shared" si="419"/>
        <v>0</v>
      </c>
      <c r="R814" s="426" t="s">
        <v>1226</v>
      </c>
      <c r="S814" s="252">
        <f>+Q814</f>
        <v>0</v>
      </c>
      <c r="T814" s="423" t="s">
        <v>1226</v>
      </c>
      <c r="U814" s="252">
        <f t="shared" si="417"/>
        <v>0</v>
      </c>
      <c r="V814" s="251" t="s">
        <v>1226</v>
      </c>
      <c r="W814" s="278">
        <v>0</v>
      </c>
      <c r="X814" s="279">
        <v>0</v>
      </c>
      <c r="Y814" s="274">
        <v>0</v>
      </c>
      <c r="Z814" s="279">
        <v>1</v>
      </c>
      <c r="AA814" s="185" t="s">
        <v>1226</v>
      </c>
      <c r="AB814" s="185">
        <f>+AD814</f>
        <v>1</v>
      </c>
      <c r="AC814" s="278">
        <v>0</v>
      </c>
      <c r="AD814" s="279">
        <v>1</v>
      </c>
      <c r="AE814" s="274">
        <v>1</v>
      </c>
      <c r="AF814" s="279">
        <v>1</v>
      </c>
      <c r="AG814" s="185">
        <f>+AI814</f>
        <v>2</v>
      </c>
      <c r="AH814" s="185">
        <f>+AF814</f>
        <v>1</v>
      </c>
      <c r="AI814" s="278">
        <v>2</v>
      </c>
      <c r="AJ814" s="279">
        <v>1</v>
      </c>
      <c r="AK814" s="261"/>
      <c r="AL814" s="278"/>
      <c r="AM814" s="274"/>
      <c r="AN814" s="222"/>
      <c r="AO814" s="224"/>
      <c r="AP814" s="223"/>
      <c r="AQ814" s="224"/>
      <c r="AR814" s="226"/>
      <c r="AS814" s="227"/>
      <c r="AT814" s="301"/>
      <c r="AU814" s="250"/>
      <c r="AV814" s="226">
        <v>0</v>
      </c>
      <c r="AW814" s="227">
        <v>0</v>
      </c>
      <c r="AX814" s="238">
        <f t="shared" si="408"/>
        <v>0</v>
      </c>
      <c r="AY814" s="239" t="s">
        <v>1226</v>
      </c>
      <c r="AZ814" s="238">
        <f t="shared" si="409"/>
        <v>0</v>
      </c>
      <c r="BA814" s="239" t="s">
        <v>1226</v>
      </c>
      <c r="BB814" s="238">
        <f t="shared" si="410"/>
        <v>0</v>
      </c>
      <c r="BC814" s="239" t="s">
        <v>1226</v>
      </c>
      <c r="BD814" s="238">
        <f t="shared" si="411"/>
        <v>0</v>
      </c>
      <c r="BE814" s="239" t="s">
        <v>1226</v>
      </c>
      <c r="BF814" s="238">
        <f t="shared" si="412"/>
        <v>0</v>
      </c>
      <c r="BG814" s="239" t="s">
        <v>1226</v>
      </c>
      <c r="BH814" s="238">
        <f t="shared" si="416"/>
        <v>0</v>
      </c>
      <c r="BI814" s="239" t="s">
        <v>1226</v>
      </c>
      <c r="BJ814" s="238">
        <f t="shared" si="413"/>
        <v>0</v>
      </c>
      <c r="BK814" s="239" t="s">
        <v>1226</v>
      </c>
      <c r="BL814" s="238">
        <f t="shared" si="414"/>
        <v>0</v>
      </c>
      <c r="BM814" s="239" t="s">
        <v>1226</v>
      </c>
      <c r="BN814" s="238">
        <f t="shared" si="415"/>
        <v>0</v>
      </c>
      <c r="BO814" s="239" t="s">
        <v>1226</v>
      </c>
      <c r="BP814" s="249"/>
      <c r="BQ814" s="239"/>
      <c r="BR814" s="249"/>
      <c r="BS814" s="239"/>
      <c r="BT814" s="244"/>
      <c r="BU814" s="245"/>
      <c r="BV814" s="246"/>
      <c r="BW814" s="245"/>
      <c r="BX814" s="245"/>
      <c r="BY814" s="245"/>
      <c r="BZ814" s="246"/>
      <c r="CA814" s="245"/>
      <c r="CB814" s="246"/>
      <c r="CC814" s="245"/>
      <c r="CD814" s="246"/>
      <c r="CE814" s="245"/>
      <c r="CF814" s="246"/>
      <c r="CG814" s="245"/>
      <c r="CH814" s="246"/>
      <c r="CI814" s="323"/>
    </row>
    <row r="815" spans="1:89" ht="16.5">
      <c r="A815" t="s">
        <v>2546</v>
      </c>
      <c r="B815" s="213">
        <v>0</v>
      </c>
      <c r="D815" s="213" t="s">
        <v>146</v>
      </c>
      <c r="E815" s="213" t="s">
        <v>821</v>
      </c>
      <c r="G815" s="213" t="s">
        <v>878</v>
      </c>
      <c r="H815" s="390" t="s">
        <v>96</v>
      </c>
      <c r="I815" s="3">
        <v>0</v>
      </c>
      <c r="J815" s="10">
        <v>0</v>
      </c>
      <c r="K815" s="678">
        <v>0</v>
      </c>
      <c r="L815" s="490" t="s">
        <v>1226</v>
      </c>
      <c r="M815" s="52">
        <v>0</v>
      </c>
      <c r="N815" s="52">
        <v>0</v>
      </c>
      <c r="O815" s="491">
        <f t="shared" si="418"/>
        <v>0</v>
      </c>
      <c r="P815" s="492" t="s">
        <v>1226</v>
      </c>
      <c r="Q815" s="185">
        <f t="shared" si="419"/>
        <v>0</v>
      </c>
      <c r="R815" s="426" t="s">
        <v>1226</v>
      </c>
      <c r="S815" s="39">
        <v>0</v>
      </c>
      <c r="T815" s="161">
        <v>0</v>
      </c>
      <c r="U815" s="252">
        <f t="shared" si="417"/>
        <v>0</v>
      </c>
      <c r="V815" s="251" t="s">
        <v>1226</v>
      </c>
      <c r="W815" s="278">
        <v>0</v>
      </c>
      <c r="X815" s="279">
        <v>0</v>
      </c>
      <c r="Y815" s="274">
        <v>2</v>
      </c>
      <c r="Z815" s="279">
        <v>0</v>
      </c>
      <c r="AA815" s="185">
        <f>+Y815</f>
        <v>2</v>
      </c>
      <c r="AB815" s="185" t="s">
        <v>1226</v>
      </c>
      <c r="AC815" s="278">
        <v>1</v>
      </c>
      <c r="AD815" s="279">
        <v>0</v>
      </c>
      <c r="AE815" s="280">
        <v>0</v>
      </c>
      <c r="AF815" s="311">
        <v>0</v>
      </c>
      <c r="AG815" s="185">
        <f>+AE815</f>
        <v>0</v>
      </c>
      <c r="AH815" s="185" t="s">
        <v>1226</v>
      </c>
      <c r="AI815" s="780">
        <v>0</v>
      </c>
      <c r="AJ815" s="311">
        <v>0</v>
      </c>
      <c r="AK815" s="261"/>
      <c r="AL815" s="278">
        <v>0</v>
      </c>
      <c r="AM815" s="274">
        <v>0</v>
      </c>
      <c r="AN815" s="222">
        <v>1</v>
      </c>
      <c r="AO815" s="224">
        <v>0</v>
      </c>
      <c r="AP815" s="223">
        <v>1</v>
      </c>
      <c r="AQ815" s="224">
        <v>0</v>
      </c>
      <c r="AR815" s="226">
        <v>0</v>
      </c>
      <c r="AS815" s="227">
        <v>0</v>
      </c>
      <c r="AT815" s="238">
        <f>+AV815</f>
        <v>0</v>
      </c>
      <c r="AU815" s="254" t="s">
        <v>1226</v>
      </c>
      <c r="AV815" s="226">
        <v>0</v>
      </c>
      <c r="AW815" s="227">
        <v>0</v>
      </c>
      <c r="AX815" s="238">
        <f t="shared" si="408"/>
        <v>0</v>
      </c>
      <c r="AY815" s="239" t="s">
        <v>1226</v>
      </c>
      <c r="AZ815" s="238">
        <f t="shared" si="409"/>
        <v>0</v>
      </c>
      <c r="BA815" s="239" t="s">
        <v>1226</v>
      </c>
      <c r="BB815" s="238">
        <f t="shared" si="410"/>
        <v>0</v>
      </c>
      <c r="BC815" s="239" t="s">
        <v>1226</v>
      </c>
      <c r="BD815" s="238">
        <f t="shared" si="411"/>
        <v>0</v>
      </c>
      <c r="BE815" s="239" t="s">
        <v>1226</v>
      </c>
      <c r="BF815" s="238">
        <f t="shared" si="412"/>
        <v>0</v>
      </c>
      <c r="BG815" s="239" t="s">
        <v>1226</v>
      </c>
      <c r="BH815" s="238">
        <f t="shared" si="416"/>
        <v>0</v>
      </c>
      <c r="BI815" s="239" t="s">
        <v>1226</v>
      </c>
      <c r="BJ815" s="238">
        <f t="shared" si="413"/>
        <v>0</v>
      </c>
      <c r="BK815" s="239" t="s">
        <v>1226</v>
      </c>
      <c r="BL815" s="238">
        <f t="shared" si="414"/>
        <v>0</v>
      </c>
      <c r="BM815" s="239" t="s">
        <v>1226</v>
      </c>
      <c r="BN815" s="238">
        <f t="shared" si="415"/>
        <v>0</v>
      </c>
      <c r="BO815" s="239" t="s">
        <v>1226</v>
      </c>
      <c r="BP815" s="249"/>
      <c r="BQ815" s="239"/>
      <c r="BR815" s="249"/>
      <c r="BS815" s="239"/>
      <c r="BT815" s="244"/>
      <c r="BU815" s="245"/>
      <c r="BV815" s="246"/>
      <c r="BW815" s="245"/>
      <c r="BX815" s="245"/>
      <c r="BY815" s="245"/>
      <c r="BZ815" s="246"/>
      <c r="CA815" s="245"/>
      <c r="CB815" s="246"/>
      <c r="CC815" s="245"/>
      <c r="CD815" s="246"/>
      <c r="CE815" s="245"/>
      <c r="CF815" s="246"/>
      <c r="CG815" s="245"/>
      <c r="CH815" s="246"/>
      <c r="CI815" s="233" t="s">
        <v>52</v>
      </c>
    </row>
    <row r="816" spans="1:89" ht="16.5">
      <c r="A816" t="s">
        <v>2546</v>
      </c>
      <c r="B816" s="61" t="s">
        <v>1592</v>
      </c>
      <c r="D816" s="213" t="s">
        <v>146</v>
      </c>
      <c r="E816" s="213" t="s">
        <v>821</v>
      </c>
      <c r="G816" s="51" t="s">
        <v>878</v>
      </c>
      <c r="H816" s="390" t="s">
        <v>2200</v>
      </c>
      <c r="I816" s="3">
        <v>0</v>
      </c>
      <c r="J816" s="10">
        <v>0</v>
      </c>
      <c r="K816" s="678">
        <v>0</v>
      </c>
      <c r="L816" s="490" t="s">
        <v>1226</v>
      </c>
      <c r="M816" s="52">
        <v>0</v>
      </c>
      <c r="N816" s="52">
        <v>0</v>
      </c>
      <c r="O816" s="491">
        <f t="shared" si="418"/>
        <v>0</v>
      </c>
      <c r="P816" s="492" t="s">
        <v>1226</v>
      </c>
      <c r="Q816" s="185">
        <f t="shared" si="419"/>
        <v>0</v>
      </c>
      <c r="R816" s="185" t="s">
        <v>1226</v>
      </c>
      <c r="S816" s="39">
        <v>0</v>
      </c>
      <c r="T816" s="161">
        <v>0</v>
      </c>
      <c r="U816" s="381">
        <f t="shared" si="417"/>
        <v>0</v>
      </c>
      <c r="V816" s="251" t="s">
        <v>1226</v>
      </c>
      <c r="W816" s="278">
        <v>0</v>
      </c>
      <c r="X816" s="279">
        <v>0</v>
      </c>
      <c r="Y816" s="274">
        <v>0</v>
      </c>
      <c r="Z816" s="279">
        <v>0</v>
      </c>
      <c r="AA816" s="181">
        <f>+AC816</f>
        <v>0</v>
      </c>
      <c r="AB816" s="185" t="s">
        <v>1226</v>
      </c>
      <c r="AC816" s="278">
        <v>0</v>
      </c>
      <c r="AD816" s="279">
        <v>0</v>
      </c>
      <c r="AE816" s="280">
        <v>0</v>
      </c>
      <c r="AF816" s="311">
        <v>0</v>
      </c>
      <c r="AG816" s="181">
        <f>+AE816</f>
        <v>0</v>
      </c>
      <c r="AH816" s="185" t="s">
        <v>1226</v>
      </c>
      <c r="AI816" s="780">
        <v>0</v>
      </c>
      <c r="AJ816" s="311">
        <v>0</v>
      </c>
      <c r="AK816" s="261"/>
      <c r="AL816" s="278">
        <v>0</v>
      </c>
      <c r="AM816" s="274">
        <v>0</v>
      </c>
      <c r="AN816" s="222">
        <v>0</v>
      </c>
      <c r="AO816" s="224">
        <v>0</v>
      </c>
      <c r="AP816" s="223">
        <v>0</v>
      </c>
      <c r="AQ816" s="224">
        <v>0</v>
      </c>
      <c r="AR816" s="226">
        <v>0</v>
      </c>
      <c r="AS816" s="227">
        <v>0</v>
      </c>
      <c r="AT816" s="238">
        <v>0</v>
      </c>
      <c r="AU816" s="239" t="s">
        <v>1226</v>
      </c>
      <c r="AV816" s="226">
        <v>0</v>
      </c>
      <c r="AW816" s="227">
        <v>0</v>
      </c>
      <c r="AX816" s="238">
        <f t="shared" si="408"/>
        <v>0</v>
      </c>
      <c r="AY816" s="239" t="s">
        <v>1226</v>
      </c>
      <c r="AZ816" s="238">
        <f t="shared" si="409"/>
        <v>0</v>
      </c>
      <c r="BA816" s="239" t="s">
        <v>1226</v>
      </c>
      <c r="BB816" s="238">
        <f t="shared" si="410"/>
        <v>0</v>
      </c>
      <c r="BC816" s="239" t="s">
        <v>1226</v>
      </c>
      <c r="BD816" s="238">
        <f t="shared" si="411"/>
        <v>0</v>
      </c>
      <c r="BE816" s="239" t="s">
        <v>1226</v>
      </c>
      <c r="BF816" s="238">
        <f t="shared" si="412"/>
        <v>0</v>
      </c>
      <c r="BG816" s="239" t="s">
        <v>1226</v>
      </c>
      <c r="BH816" s="238">
        <f t="shared" si="416"/>
        <v>0</v>
      </c>
      <c r="BI816" s="239" t="s">
        <v>1226</v>
      </c>
      <c r="BJ816" s="238">
        <f t="shared" si="413"/>
        <v>0</v>
      </c>
      <c r="BK816" s="239" t="s">
        <v>1226</v>
      </c>
      <c r="BL816" s="238">
        <f t="shared" si="414"/>
        <v>0</v>
      </c>
      <c r="BM816" s="239" t="s">
        <v>1226</v>
      </c>
      <c r="BN816" s="238">
        <f t="shared" si="415"/>
        <v>0</v>
      </c>
      <c r="BO816" s="239" t="s">
        <v>1226</v>
      </c>
      <c r="BP816" s="249"/>
      <c r="BQ816" s="239"/>
      <c r="BR816" s="249"/>
      <c r="BS816" s="239"/>
      <c r="BT816" s="244"/>
      <c r="BU816" s="245"/>
      <c r="BV816" s="246"/>
      <c r="BW816" s="245"/>
      <c r="BX816" s="245"/>
      <c r="BY816" s="245"/>
      <c r="BZ816" s="246"/>
      <c r="CA816" s="245"/>
      <c r="CB816" s="246"/>
      <c r="CC816" s="245"/>
      <c r="CD816" s="246"/>
      <c r="CE816" s="245"/>
      <c r="CF816" s="246"/>
      <c r="CG816" s="245"/>
      <c r="CH816" s="246"/>
      <c r="CI816" s="16" t="s">
        <v>2201</v>
      </c>
      <c r="CJ816" s="213" t="s">
        <v>441</v>
      </c>
    </row>
    <row r="817" spans="1:91" ht="16.5">
      <c r="A817" t="s">
        <v>2546</v>
      </c>
      <c r="B817" s="213">
        <v>10125</v>
      </c>
      <c r="D817" s="213" t="s">
        <v>146</v>
      </c>
      <c r="E817" t="s">
        <v>819</v>
      </c>
      <c r="F817"/>
      <c r="G817" s="213" t="s">
        <v>878</v>
      </c>
      <c r="H817" s="390" t="s">
        <v>2166</v>
      </c>
      <c r="I817" s="3">
        <v>0</v>
      </c>
      <c r="J817" s="10">
        <v>0</v>
      </c>
      <c r="K817" s="678">
        <v>0</v>
      </c>
      <c r="L817" s="490" t="s">
        <v>1226</v>
      </c>
      <c r="M817" s="52">
        <v>0</v>
      </c>
      <c r="N817" s="52">
        <v>0</v>
      </c>
      <c r="O817" s="491">
        <f t="shared" si="418"/>
        <v>0</v>
      </c>
      <c r="P817" s="492" t="s">
        <v>1226</v>
      </c>
      <c r="Q817" s="185">
        <f t="shared" si="419"/>
        <v>0</v>
      </c>
      <c r="R817" s="185" t="s">
        <v>1226</v>
      </c>
      <c r="S817" s="39">
        <v>0</v>
      </c>
      <c r="T817" s="161">
        <v>0</v>
      </c>
      <c r="U817" s="381">
        <f t="shared" si="417"/>
        <v>0</v>
      </c>
      <c r="V817" s="251" t="s">
        <v>1226</v>
      </c>
      <c r="W817" s="278">
        <v>0</v>
      </c>
      <c r="X817" s="279">
        <v>0</v>
      </c>
      <c r="Y817" s="274">
        <v>0</v>
      </c>
      <c r="Z817" s="279">
        <v>0</v>
      </c>
      <c r="AA817" s="181">
        <f>+AC817</f>
        <v>0</v>
      </c>
      <c r="AB817" s="185" t="s">
        <v>1226</v>
      </c>
      <c r="AC817" s="278">
        <v>0</v>
      </c>
      <c r="AD817" s="279">
        <v>0</v>
      </c>
      <c r="AE817" s="280">
        <v>0</v>
      </c>
      <c r="AF817" s="311">
        <v>0</v>
      </c>
      <c r="AG817" s="181">
        <f>+AE817</f>
        <v>0</v>
      </c>
      <c r="AH817" s="185" t="s">
        <v>1226</v>
      </c>
      <c r="AI817" s="780">
        <v>0</v>
      </c>
      <c r="AJ817" s="311">
        <v>0</v>
      </c>
      <c r="AK817" s="261"/>
      <c r="AL817" s="278">
        <v>0</v>
      </c>
      <c r="AM817" s="274">
        <v>0</v>
      </c>
      <c r="AN817" s="222">
        <v>0</v>
      </c>
      <c r="AO817" s="224">
        <v>0</v>
      </c>
      <c r="AP817" s="223">
        <v>0</v>
      </c>
      <c r="AQ817" s="224">
        <v>0</v>
      </c>
      <c r="AR817" s="226">
        <v>0</v>
      </c>
      <c r="AS817" s="227">
        <v>0</v>
      </c>
      <c r="AT817" s="238">
        <v>0</v>
      </c>
      <c r="AU817" s="239" t="s">
        <v>1226</v>
      </c>
      <c r="AV817" s="226">
        <v>0</v>
      </c>
      <c r="AW817" s="227">
        <v>0</v>
      </c>
      <c r="AX817" s="238">
        <f t="shared" si="408"/>
        <v>0</v>
      </c>
      <c r="AY817" s="239" t="s">
        <v>1226</v>
      </c>
      <c r="AZ817" s="238">
        <f t="shared" si="409"/>
        <v>0</v>
      </c>
      <c r="BA817" s="239" t="s">
        <v>1226</v>
      </c>
      <c r="BB817" s="238">
        <f t="shared" si="410"/>
        <v>0</v>
      </c>
      <c r="BC817" s="239" t="s">
        <v>1226</v>
      </c>
      <c r="BD817" s="238">
        <f t="shared" si="411"/>
        <v>0</v>
      </c>
      <c r="BE817" s="239" t="s">
        <v>1226</v>
      </c>
      <c r="BF817" s="238">
        <f t="shared" si="412"/>
        <v>0</v>
      </c>
      <c r="BG817" s="239" t="s">
        <v>1226</v>
      </c>
      <c r="BH817" s="238">
        <f t="shared" si="416"/>
        <v>0</v>
      </c>
      <c r="BI817" s="239" t="s">
        <v>1226</v>
      </c>
      <c r="BJ817" s="238">
        <f t="shared" si="413"/>
        <v>0</v>
      </c>
      <c r="BK817" s="239" t="s">
        <v>1226</v>
      </c>
      <c r="BL817" s="238">
        <f t="shared" si="414"/>
        <v>0</v>
      </c>
      <c r="BM817" s="239" t="s">
        <v>1226</v>
      </c>
      <c r="BN817" s="238">
        <f t="shared" si="415"/>
        <v>0</v>
      </c>
      <c r="BO817" s="239" t="s">
        <v>1226</v>
      </c>
      <c r="BP817" s="249"/>
      <c r="BQ817" s="239"/>
      <c r="BR817" s="249"/>
      <c r="BS817" s="239"/>
      <c r="BT817" s="244"/>
      <c r="BU817" s="245"/>
      <c r="BV817" s="246"/>
      <c r="BW817" s="245"/>
      <c r="BX817" s="245"/>
      <c r="BY817" s="245"/>
      <c r="BZ817" s="246"/>
      <c r="CA817" s="245"/>
      <c r="CB817" s="246"/>
      <c r="CC817" s="245"/>
      <c r="CD817" s="246"/>
      <c r="CE817" s="245"/>
      <c r="CF817" s="246"/>
      <c r="CG817" s="245"/>
      <c r="CH817" s="246"/>
      <c r="CI817" s="247" t="s">
        <v>151</v>
      </c>
      <c r="CJ817" s="234" t="s">
        <v>520</v>
      </c>
    </row>
    <row r="818" spans="1:91" ht="16.5">
      <c r="A818" t="s">
        <v>2546</v>
      </c>
      <c r="B818" s="61" t="s">
        <v>1610</v>
      </c>
      <c r="D818" s="213" t="s">
        <v>146</v>
      </c>
      <c r="E818" t="s">
        <v>819</v>
      </c>
      <c r="F818"/>
      <c r="G818" s="213" t="s">
        <v>878</v>
      </c>
      <c r="H818" s="390" t="s">
        <v>2203</v>
      </c>
      <c r="I818" s="3">
        <v>0</v>
      </c>
      <c r="J818" s="10">
        <v>0</v>
      </c>
      <c r="K818" s="678">
        <v>0</v>
      </c>
      <c r="L818" s="490" t="s">
        <v>1226</v>
      </c>
      <c r="M818" s="52">
        <v>0</v>
      </c>
      <c r="N818" s="52">
        <v>0</v>
      </c>
      <c r="O818" s="491">
        <v>0</v>
      </c>
      <c r="P818" s="492" t="s">
        <v>1226</v>
      </c>
      <c r="Q818" s="700">
        <f>+S818</f>
        <v>0</v>
      </c>
      <c r="R818" s="185" t="s">
        <v>1226</v>
      </c>
      <c r="S818" s="278">
        <v>0</v>
      </c>
      <c r="T818" s="279">
        <v>0</v>
      </c>
      <c r="U818" s="886">
        <f t="shared" si="417"/>
        <v>0</v>
      </c>
      <c r="V818" s="251" t="s">
        <v>1226</v>
      </c>
      <c r="W818" s="278">
        <v>0</v>
      </c>
      <c r="X818" s="279">
        <v>0</v>
      </c>
      <c r="Y818" s="274">
        <v>0</v>
      </c>
      <c r="Z818" s="279">
        <v>0</v>
      </c>
      <c r="AA818" s="858">
        <f>+AC818</f>
        <v>0</v>
      </c>
      <c r="AB818" s="185" t="s">
        <v>1226</v>
      </c>
      <c r="AC818" s="278">
        <v>0</v>
      </c>
      <c r="AD818" s="279">
        <v>0</v>
      </c>
      <c r="AE818" s="280">
        <v>0</v>
      </c>
      <c r="AF818" s="311">
        <v>0</v>
      </c>
      <c r="AG818" s="858">
        <f>+AI818</f>
        <v>0</v>
      </c>
      <c r="AH818" s="185" t="s">
        <v>1226</v>
      </c>
      <c r="AI818" s="780">
        <v>0</v>
      </c>
      <c r="AJ818" s="311">
        <v>0</v>
      </c>
      <c r="AK818" s="261"/>
      <c r="AL818" s="278">
        <v>0</v>
      </c>
      <c r="AM818" s="274">
        <v>0</v>
      </c>
      <c r="AN818" s="222">
        <v>0</v>
      </c>
      <c r="AO818" s="224">
        <v>0</v>
      </c>
      <c r="AP818" s="223">
        <v>0</v>
      </c>
      <c r="AQ818" s="224">
        <v>0</v>
      </c>
      <c r="AR818" s="226">
        <v>0</v>
      </c>
      <c r="AS818" s="227">
        <v>0</v>
      </c>
      <c r="AT818" s="238">
        <v>0</v>
      </c>
      <c r="AU818" s="254" t="s">
        <v>1226</v>
      </c>
      <c r="AV818" s="226">
        <v>0</v>
      </c>
      <c r="AW818" s="227">
        <v>0</v>
      </c>
      <c r="AX818" s="392">
        <f>+AV818</f>
        <v>0</v>
      </c>
      <c r="AY818" s="239" t="s">
        <v>1226</v>
      </c>
      <c r="AZ818" s="392">
        <f>+AX818</f>
        <v>0</v>
      </c>
      <c r="BA818" s="239" t="s">
        <v>1226</v>
      </c>
      <c r="BB818" s="392">
        <f>+AZ818</f>
        <v>0</v>
      </c>
      <c r="BC818" s="239" t="s">
        <v>1226</v>
      </c>
      <c r="BD818" s="392">
        <f>+BB818</f>
        <v>0</v>
      </c>
      <c r="BE818" s="239" t="s">
        <v>1226</v>
      </c>
      <c r="BF818" s="392">
        <f>+BD818</f>
        <v>0</v>
      </c>
      <c r="BG818" s="239" t="s">
        <v>1226</v>
      </c>
      <c r="BH818" s="164">
        <f>+BF818</f>
        <v>0</v>
      </c>
      <c r="BI818" s="249" t="s">
        <v>1226</v>
      </c>
      <c r="BJ818" s="392">
        <f>+BH818</f>
        <v>0</v>
      </c>
      <c r="BK818" s="239" t="s">
        <v>1226</v>
      </c>
      <c r="BL818" s="392">
        <f>+BJ818</f>
        <v>0</v>
      </c>
      <c r="BM818" s="239" t="s">
        <v>1226</v>
      </c>
      <c r="BN818" s="392">
        <f>+BL818</f>
        <v>0</v>
      </c>
      <c r="BO818" s="239" t="s">
        <v>1226</v>
      </c>
      <c r="BP818" s="249"/>
      <c r="BQ818" s="239"/>
      <c r="BR818" s="164">
        <f>+BN818</f>
        <v>0</v>
      </c>
      <c r="BS818" s="239" t="s">
        <v>1226</v>
      </c>
      <c r="BT818" s="244"/>
      <c r="BU818" s="245"/>
      <c r="BV818" s="246"/>
      <c r="BW818" s="245"/>
      <c r="BX818" s="245"/>
      <c r="BY818" s="245"/>
      <c r="BZ818" s="246"/>
      <c r="CA818" s="245"/>
      <c r="CB818" s="246"/>
      <c r="CC818" s="245"/>
      <c r="CD818" s="246"/>
      <c r="CE818" s="245"/>
      <c r="CF818" s="246"/>
      <c r="CG818" s="245"/>
      <c r="CH818" s="246"/>
      <c r="CI818" s="103" t="s">
        <v>2202</v>
      </c>
    </row>
    <row r="819" spans="1:91" ht="16.5">
      <c r="A819" t="s">
        <v>2546</v>
      </c>
      <c r="B819" s="61" t="s">
        <v>1592</v>
      </c>
      <c r="D819" s="213" t="s">
        <v>146</v>
      </c>
      <c r="E819" t="s">
        <v>819</v>
      </c>
      <c r="F819"/>
      <c r="G819" s="213" t="s">
        <v>878</v>
      </c>
      <c r="H819" s="390" t="s">
        <v>2204</v>
      </c>
      <c r="I819" s="3">
        <v>0</v>
      </c>
      <c r="J819" s="10">
        <v>0</v>
      </c>
      <c r="K819" s="678">
        <v>0</v>
      </c>
      <c r="L819" s="490" t="s">
        <v>1226</v>
      </c>
      <c r="M819" s="52">
        <v>0</v>
      </c>
      <c r="N819" s="684">
        <v>0</v>
      </c>
      <c r="O819" s="491">
        <v>0</v>
      </c>
      <c r="P819" s="492" t="s">
        <v>1226</v>
      </c>
      <c r="Q819" s="700">
        <f>+S819</f>
        <v>0</v>
      </c>
      <c r="R819" s="185" t="s">
        <v>1226</v>
      </c>
      <c r="S819" s="278">
        <v>0</v>
      </c>
      <c r="T819" s="279">
        <v>0</v>
      </c>
      <c r="U819" s="886">
        <f t="shared" si="417"/>
        <v>0</v>
      </c>
      <c r="V819" s="251" t="s">
        <v>1226</v>
      </c>
      <c r="W819" s="278">
        <v>17</v>
      </c>
      <c r="X819" s="279">
        <v>0</v>
      </c>
      <c r="Y819" s="274">
        <v>0</v>
      </c>
      <c r="Z819" s="279">
        <v>0</v>
      </c>
      <c r="AA819" s="858">
        <f>+AC819</f>
        <v>0</v>
      </c>
      <c r="AB819" s="185" t="s">
        <v>1226</v>
      </c>
      <c r="AC819" s="278">
        <v>0</v>
      </c>
      <c r="AD819" s="279">
        <v>0</v>
      </c>
      <c r="AE819" s="280">
        <v>0</v>
      </c>
      <c r="AF819" s="311">
        <v>0</v>
      </c>
      <c r="AG819" s="858">
        <f>+AI819</f>
        <v>0</v>
      </c>
      <c r="AH819" s="185" t="s">
        <v>1226</v>
      </c>
      <c r="AI819" s="780">
        <v>0</v>
      </c>
      <c r="AJ819" s="311">
        <v>0</v>
      </c>
      <c r="AK819" s="261"/>
      <c r="AL819" s="278">
        <v>0</v>
      </c>
      <c r="AM819" s="274">
        <v>0</v>
      </c>
      <c r="AN819" s="222">
        <v>0</v>
      </c>
      <c r="AO819" s="224">
        <v>0</v>
      </c>
      <c r="AP819" s="223">
        <v>0</v>
      </c>
      <c r="AQ819" s="224">
        <v>0</v>
      </c>
      <c r="AR819" s="226">
        <v>0</v>
      </c>
      <c r="AS819" s="227">
        <v>0</v>
      </c>
      <c r="AT819" s="238">
        <v>0</v>
      </c>
      <c r="AU819" s="254" t="s">
        <v>1226</v>
      </c>
      <c r="AV819" s="226">
        <v>0</v>
      </c>
      <c r="AW819" s="227">
        <v>0</v>
      </c>
      <c r="AX819" s="392">
        <f>+AV819</f>
        <v>0</v>
      </c>
      <c r="AY819" s="239" t="s">
        <v>1226</v>
      </c>
      <c r="AZ819" s="392">
        <f>+AX819</f>
        <v>0</v>
      </c>
      <c r="BA819" s="239" t="s">
        <v>1226</v>
      </c>
      <c r="BB819" s="392">
        <f>+AZ819</f>
        <v>0</v>
      </c>
      <c r="BC819" s="239" t="s">
        <v>1226</v>
      </c>
      <c r="BD819" s="392">
        <f>+BB819</f>
        <v>0</v>
      </c>
      <c r="BE819" s="239" t="s">
        <v>1226</v>
      </c>
      <c r="BF819" s="392">
        <f>+BD819</f>
        <v>0</v>
      </c>
      <c r="BG819" s="239" t="s">
        <v>1226</v>
      </c>
      <c r="BH819" s="392">
        <f>+BF819</f>
        <v>0</v>
      </c>
      <c r="BI819" s="239" t="s">
        <v>1226</v>
      </c>
      <c r="BJ819" s="392">
        <f>+BH819</f>
        <v>0</v>
      </c>
      <c r="BK819" s="239" t="s">
        <v>1226</v>
      </c>
      <c r="BL819" s="392">
        <f>+BJ819</f>
        <v>0</v>
      </c>
      <c r="BM819" s="239" t="s">
        <v>1226</v>
      </c>
      <c r="BN819" s="392">
        <f>+BL819</f>
        <v>0</v>
      </c>
      <c r="BO819" s="239" t="s">
        <v>1226</v>
      </c>
      <c r="BP819" s="249"/>
      <c r="BQ819" s="239"/>
      <c r="BR819" s="164">
        <f>+BN819</f>
        <v>0</v>
      </c>
      <c r="BS819" s="239" t="s">
        <v>1226</v>
      </c>
      <c r="BT819" s="244"/>
      <c r="BU819" s="245"/>
      <c r="BV819" s="246"/>
      <c r="BW819" s="245"/>
      <c r="BX819" s="245"/>
      <c r="BY819" s="245"/>
      <c r="BZ819" s="246"/>
      <c r="CA819" s="245"/>
      <c r="CB819" s="246"/>
      <c r="CC819" s="245"/>
      <c r="CD819" s="246"/>
      <c r="CE819" s="245"/>
      <c r="CF819" s="246"/>
      <c r="CG819" s="245"/>
      <c r="CH819" s="246"/>
      <c r="CI819" s="103" t="s">
        <v>2205</v>
      </c>
    </row>
    <row r="820" spans="1:91" ht="16.5">
      <c r="A820" t="s">
        <v>2546</v>
      </c>
      <c r="B820" s="213">
        <v>0</v>
      </c>
      <c r="D820" s="213" t="s">
        <v>146</v>
      </c>
      <c r="E820" s="213" t="s">
        <v>871</v>
      </c>
      <c r="G820" s="213" t="s">
        <v>878</v>
      </c>
      <c r="H820" s="390" t="s">
        <v>1176</v>
      </c>
      <c r="I820" s="222">
        <v>0</v>
      </c>
      <c r="J820" s="223">
        <v>0</v>
      </c>
      <c r="K820" s="775">
        <f>+M820</f>
        <v>0</v>
      </c>
      <c r="L820" s="490" t="s">
        <v>1226</v>
      </c>
      <c r="M820" s="274">
        <v>0</v>
      </c>
      <c r="N820" s="274">
        <v>0</v>
      </c>
      <c r="O820" s="784">
        <f>+Q820</f>
        <v>0</v>
      </c>
      <c r="P820" s="492" t="s">
        <v>1226</v>
      </c>
      <c r="Q820" s="700">
        <f>+S820</f>
        <v>0</v>
      </c>
      <c r="R820" s="185" t="s">
        <v>1226</v>
      </c>
      <c r="S820" s="278">
        <v>0</v>
      </c>
      <c r="T820" s="274">
        <v>0</v>
      </c>
      <c r="U820" s="886">
        <f>+W820</f>
        <v>0</v>
      </c>
      <c r="V820" s="251" t="s">
        <v>1226</v>
      </c>
      <c r="W820" s="278">
        <v>0</v>
      </c>
      <c r="X820" s="274">
        <v>0</v>
      </c>
      <c r="Y820" s="886">
        <f>+W820</f>
        <v>0</v>
      </c>
      <c r="Z820" s="251" t="s">
        <v>1226</v>
      </c>
      <c r="AA820" s="858">
        <f>+Y820</f>
        <v>0</v>
      </c>
      <c r="AB820" s="185" t="s">
        <v>1226</v>
      </c>
      <c r="AC820" s="278">
        <v>0</v>
      </c>
      <c r="AD820" s="274">
        <v>0</v>
      </c>
      <c r="AE820" s="780">
        <v>0</v>
      </c>
      <c r="AF820" s="280">
        <v>0</v>
      </c>
      <c r="AG820" s="858">
        <f>+AE820</f>
        <v>0</v>
      </c>
      <c r="AH820" s="185" t="s">
        <v>1226</v>
      </c>
      <c r="AI820" s="858">
        <f>+AG820</f>
        <v>0</v>
      </c>
      <c r="AJ820" s="185" t="s">
        <v>1226</v>
      </c>
      <c r="AK820" s="261"/>
      <c r="AL820" s="181">
        <f>+AC820</f>
        <v>0</v>
      </c>
      <c r="AM820" s="694" t="s">
        <v>1226</v>
      </c>
      <c r="AN820" s="222">
        <v>1</v>
      </c>
      <c r="AO820" s="224">
        <v>1</v>
      </c>
      <c r="AP820" s="223">
        <v>0</v>
      </c>
      <c r="AQ820" s="224">
        <v>0</v>
      </c>
      <c r="AR820" s="226">
        <v>0</v>
      </c>
      <c r="AS820" s="227">
        <v>0</v>
      </c>
      <c r="AT820" s="236">
        <v>0</v>
      </c>
      <c r="AU820" s="239" t="s">
        <v>1226</v>
      </c>
      <c r="AV820" s="226">
        <v>0</v>
      </c>
      <c r="AW820" s="227">
        <v>0</v>
      </c>
      <c r="AX820" s="236">
        <f t="shared" ref="AX820:AX827" si="420">+AZ820</f>
        <v>0</v>
      </c>
      <c r="AY820" s="249" t="s">
        <v>1226</v>
      </c>
      <c r="AZ820" s="236">
        <f t="shared" ref="AZ820:AZ827" si="421">+BB820</f>
        <v>0</v>
      </c>
      <c r="BA820" s="239" t="s">
        <v>1226</v>
      </c>
      <c r="BB820" s="236">
        <f t="shared" ref="BB820:BB827" si="422">+BD820</f>
        <v>0</v>
      </c>
      <c r="BC820" s="249" t="s">
        <v>1226</v>
      </c>
      <c r="BD820" s="236">
        <f t="shared" ref="BD820:BD827" si="423">+BF820</f>
        <v>0</v>
      </c>
      <c r="BE820" s="249" t="s">
        <v>1226</v>
      </c>
      <c r="BF820" s="236">
        <f t="shared" ref="BF820:BF827" si="424">+BH820</f>
        <v>0</v>
      </c>
      <c r="BG820" s="249" t="s">
        <v>1226</v>
      </c>
      <c r="BH820" s="236">
        <f t="shared" ref="BH820:BH827" si="425">+BJ820</f>
        <v>0</v>
      </c>
      <c r="BI820" s="249" t="s">
        <v>1226</v>
      </c>
      <c r="BJ820" s="236">
        <f t="shared" ref="BJ820:BJ827" si="426">+BL820</f>
        <v>0</v>
      </c>
      <c r="BK820" s="239" t="s">
        <v>1226</v>
      </c>
      <c r="BL820" s="236">
        <f t="shared" ref="BL820:BL827" si="427">+BN820</f>
        <v>0</v>
      </c>
      <c r="BM820" s="249" t="s">
        <v>1226</v>
      </c>
      <c r="BN820" s="236">
        <f t="shared" ref="BN820:BN826" si="428">+BT820</f>
        <v>0</v>
      </c>
      <c r="BO820" s="239" t="s">
        <v>1226</v>
      </c>
      <c r="BP820" s="249"/>
      <c r="BQ820" s="239"/>
      <c r="BR820" s="249"/>
      <c r="BS820" s="249"/>
      <c r="BT820" s="244"/>
      <c r="BU820" s="245"/>
      <c r="BV820" s="246"/>
      <c r="BW820" s="245"/>
      <c r="BX820" s="245"/>
      <c r="BY820" s="245"/>
      <c r="BZ820" s="246"/>
      <c r="CA820" s="245"/>
      <c r="CB820" s="246"/>
      <c r="CC820" s="245"/>
      <c r="CD820" s="246"/>
      <c r="CE820" s="245"/>
      <c r="CF820" s="246"/>
      <c r="CG820" s="245"/>
      <c r="CH820" s="246"/>
      <c r="CI820" s="233" t="s">
        <v>223</v>
      </c>
      <c r="CM820" s="237">
        <f>MAX(I820:AJ820)</f>
        <v>0</v>
      </c>
    </row>
    <row r="821" spans="1:91" ht="16.5">
      <c r="A821" t="s">
        <v>2546</v>
      </c>
      <c r="B821" s="213">
        <v>0</v>
      </c>
      <c r="D821" t="s">
        <v>146</v>
      </c>
      <c r="E821" s="213" t="s">
        <v>871</v>
      </c>
      <c r="G821" s="213" t="s">
        <v>878</v>
      </c>
      <c r="H821" s="390" t="s">
        <v>1177</v>
      </c>
      <c r="I821" s="222">
        <v>0</v>
      </c>
      <c r="J821" s="223">
        <v>0</v>
      </c>
      <c r="K821" s="775">
        <f>+M821</f>
        <v>0</v>
      </c>
      <c r="L821" s="490" t="s">
        <v>1226</v>
      </c>
      <c r="M821" s="274">
        <v>0</v>
      </c>
      <c r="N821" s="274">
        <v>0</v>
      </c>
      <c r="O821" s="784">
        <f>+Q821</f>
        <v>0</v>
      </c>
      <c r="P821" s="492" t="s">
        <v>1226</v>
      </c>
      <c r="Q821" s="700">
        <f>+S821</f>
        <v>0</v>
      </c>
      <c r="R821" s="426" t="s">
        <v>1226</v>
      </c>
      <c r="S821" s="278">
        <v>0</v>
      </c>
      <c r="T821" s="279">
        <v>0</v>
      </c>
      <c r="U821" s="886">
        <f>+W821</f>
        <v>0</v>
      </c>
      <c r="V821" s="423" t="s">
        <v>1226</v>
      </c>
      <c r="W821" s="278">
        <v>0</v>
      </c>
      <c r="X821" s="279">
        <v>0</v>
      </c>
      <c r="Y821" s="432">
        <f>+W821</f>
        <v>0</v>
      </c>
      <c r="Z821" s="423" t="s">
        <v>1226</v>
      </c>
      <c r="AA821" s="858">
        <f>+Y821</f>
        <v>0</v>
      </c>
      <c r="AB821" s="426" t="s">
        <v>1226</v>
      </c>
      <c r="AC821" s="278">
        <v>0</v>
      </c>
      <c r="AD821" s="279">
        <v>0</v>
      </c>
      <c r="AE821" s="280">
        <v>0</v>
      </c>
      <c r="AF821" s="311">
        <v>0</v>
      </c>
      <c r="AG821" s="181">
        <f>+AI821</f>
        <v>0</v>
      </c>
      <c r="AH821" s="426" t="s">
        <v>1226</v>
      </c>
      <c r="AI821" s="381">
        <f>+AL821</f>
        <v>0</v>
      </c>
      <c r="AJ821" s="423" t="s">
        <v>1226</v>
      </c>
      <c r="AK821" s="261"/>
      <c r="AL821" s="381">
        <v>0</v>
      </c>
      <c r="AM821" s="423" t="s">
        <v>1226</v>
      </c>
      <c r="AN821" s="222">
        <v>1</v>
      </c>
      <c r="AO821" s="224">
        <v>0</v>
      </c>
      <c r="AP821" s="223">
        <v>0</v>
      </c>
      <c r="AQ821" s="224">
        <v>0</v>
      </c>
      <c r="AR821" s="226">
        <v>0</v>
      </c>
      <c r="AS821" s="227">
        <v>0</v>
      </c>
      <c r="AT821" s="238">
        <v>0</v>
      </c>
      <c r="AU821" s="239" t="s">
        <v>1226</v>
      </c>
      <c r="AV821" s="226">
        <v>0</v>
      </c>
      <c r="AW821" s="227">
        <v>0</v>
      </c>
      <c r="AX821" s="238">
        <f t="shared" si="420"/>
        <v>0</v>
      </c>
      <c r="AY821" s="239" t="s">
        <v>1226</v>
      </c>
      <c r="AZ821" s="238">
        <f t="shared" si="421"/>
        <v>0</v>
      </c>
      <c r="BA821" s="239" t="s">
        <v>1226</v>
      </c>
      <c r="BB821" s="238">
        <f t="shared" si="422"/>
        <v>0</v>
      </c>
      <c r="BC821" s="239" t="s">
        <v>1226</v>
      </c>
      <c r="BD821" s="238">
        <f t="shared" si="423"/>
        <v>0</v>
      </c>
      <c r="BE821" s="239" t="s">
        <v>1226</v>
      </c>
      <c r="BF821" s="238">
        <f t="shared" si="424"/>
        <v>0</v>
      </c>
      <c r="BG821" s="239" t="s">
        <v>1226</v>
      </c>
      <c r="BH821" s="238">
        <f t="shared" si="425"/>
        <v>0</v>
      </c>
      <c r="BI821" s="239" t="s">
        <v>1226</v>
      </c>
      <c r="BJ821" s="238">
        <f t="shared" si="426"/>
        <v>0</v>
      </c>
      <c r="BK821" s="239" t="s">
        <v>1226</v>
      </c>
      <c r="BL821" s="238">
        <f t="shared" si="427"/>
        <v>0</v>
      </c>
      <c r="BM821" s="239" t="s">
        <v>1226</v>
      </c>
      <c r="BN821" s="238">
        <f t="shared" si="428"/>
        <v>0</v>
      </c>
      <c r="BO821" s="239" t="s">
        <v>1226</v>
      </c>
      <c r="BP821" s="249"/>
      <c r="BQ821" s="239"/>
      <c r="BR821" s="249"/>
      <c r="BS821" s="239"/>
      <c r="BT821" s="244"/>
      <c r="BU821" s="245"/>
      <c r="BV821" s="246"/>
      <c r="BW821" s="245"/>
      <c r="BX821" s="245"/>
      <c r="BY821" s="245"/>
      <c r="BZ821" s="246"/>
      <c r="CA821" s="245"/>
      <c r="CB821" s="246"/>
      <c r="CC821" s="245"/>
      <c r="CD821" s="246"/>
      <c r="CE821" s="245"/>
      <c r="CF821" s="246"/>
      <c r="CG821" s="245"/>
      <c r="CH821" s="246"/>
      <c r="CI821" s="233" t="s">
        <v>223</v>
      </c>
      <c r="CM821" s="237">
        <f>MAX(I821:AJ821)</f>
        <v>0</v>
      </c>
    </row>
    <row r="822" spans="1:91" ht="16.5">
      <c r="A822" t="s">
        <v>2546</v>
      </c>
      <c r="B822" s="61" t="s">
        <v>1592</v>
      </c>
      <c r="D822" s="219" t="s">
        <v>847</v>
      </c>
      <c r="E822" s="213" t="s">
        <v>821</v>
      </c>
      <c r="G822" s="213" t="s">
        <v>878</v>
      </c>
      <c r="H822" s="390" t="s">
        <v>2167</v>
      </c>
      <c r="I822" s="222">
        <v>0</v>
      </c>
      <c r="J822" s="223">
        <v>0</v>
      </c>
      <c r="K822" s="775">
        <f>+M822</f>
        <v>0</v>
      </c>
      <c r="L822" s="490" t="s">
        <v>1226</v>
      </c>
      <c r="M822" s="274">
        <v>0</v>
      </c>
      <c r="N822" s="274">
        <v>0</v>
      </c>
      <c r="O822" s="491">
        <f>+Q822</f>
        <v>1</v>
      </c>
      <c r="P822" s="908">
        <f>+R822</f>
        <v>1</v>
      </c>
      <c r="Q822" s="252">
        <f>+S822</f>
        <v>1</v>
      </c>
      <c r="R822" s="434">
        <f>+T822</f>
        <v>1</v>
      </c>
      <c r="S822" s="274">
        <v>1</v>
      </c>
      <c r="T822" s="279">
        <v>1</v>
      </c>
      <c r="U822" s="252">
        <f>+S822</f>
        <v>1</v>
      </c>
      <c r="V822" s="434">
        <f>+T822</f>
        <v>1</v>
      </c>
      <c r="W822" s="278">
        <v>0</v>
      </c>
      <c r="X822" s="279">
        <v>0</v>
      </c>
      <c r="Y822" s="274">
        <v>1</v>
      </c>
      <c r="Z822" s="279">
        <v>0</v>
      </c>
      <c r="AA822" s="700">
        <f>+Y822</f>
        <v>1</v>
      </c>
      <c r="AB822" s="426" t="s">
        <v>1226</v>
      </c>
      <c r="AC822" s="278">
        <v>1</v>
      </c>
      <c r="AD822" s="279">
        <v>0</v>
      </c>
      <c r="AE822" s="280">
        <v>1</v>
      </c>
      <c r="AF822" s="311">
        <v>0</v>
      </c>
      <c r="AG822" s="252">
        <f>+AE822</f>
        <v>1</v>
      </c>
      <c r="AH822" s="423" t="s">
        <v>1226</v>
      </c>
      <c r="AI822" s="278">
        <v>0</v>
      </c>
      <c r="AJ822" s="279">
        <v>0</v>
      </c>
      <c r="AK822" s="261">
        <v>42013</v>
      </c>
      <c r="AL822" s="381">
        <v>0</v>
      </c>
      <c r="AM822" s="251" t="s">
        <v>1226</v>
      </c>
      <c r="AN822" s="222">
        <v>0</v>
      </c>
      <c r="AO822" s="224">
        <v>0</v>
      </c>
      <c r="AP822" s="223">
        <v>0</v>
      </c>
      <c r="AQ822" s="224">
        <v>0</v>
      </c>
      <c r="AR822" s="226">
        <v>0</v>
      </c>
      <c r="AS822" s="227">
        <v>0</v>
      </c>
      <c r="AT822" s="238">
        <v>0</v>
      </c>
      <c r="AU822" s="239" t="s">
        <v>1226</v>
      </c>
      <c r="AV822" s="226">
        <v>0</v>
      </c>
      <c r="AW822" s="227">
        <v>0</v>
      </c>
      <c r="AX822" s="238">
        <f t="shared" si="420"/>
        <v>0</v>
      </c>
      <c r="AY822" s="239" t="s">
        <v>1226</v>
      </c>
      <c r="AZ822" s="238">
        <f t="shared" si="421"/>
        <v>0</v>
      </c>
      <c r="BA822" s="239" t="s">
        <v>1226</v>
      </c>
      <c r="BB822" s="238">
        <f t="shared" si="422"/>
        <v>0</v>
      </c>
      <c r="BC822" s="239" t="s">
        <v>1226</v>
      </c>
      <c r="BD822" s="238">
        <f t="shared" si="423"/>
        <v>0</v>
      </c>
      <c r="BE822" s="239" t="s">
        <v>1226</v>
      </c>
      <c r="BF822" s="238">
        <f t="shared" si="424"/>
        <v>0</v>
      </c>
      <c r="BG822" s="239" t="s">
        <v>1226</v>
      </c>
      <c r="BH822" s="236">
        <f t="shared" si="425"/>
        <v>0</v>
      </c>
      <c r="BI822" s="249" t="s">
        <v>1226</v>
      </c>
      <c r="BJ822" s="238">
        <f t="shared" si="426"/>
        <v>0</v>
      </c>
      <c r="BK822" s="239" t="s">
        <v>1226</v>
      </c>
      <c r="BL822" s="238">
        <f t="shared" si="427"/>
        <v>0</v>
      </c>
      <c r="BM822" s="239" t="s">
        <v>1226</v>
      </c>
      <c r="BN822" s="238">
        <f t="shared" si="428"/>
        <v>0</v>
      </c>
      <c r="BO822" s="239" t="s">
        <v>1226</v>
      </c>
      <c r="BP822" s="249"/>
      <c r="BQ822" s="239"/>
      <c r="BR822" s="249"/>
      <c r="BS822" s="239"/>
      <c r="BT822" s="244"/>
      <c r="BU822" s="245"/>
      <c r="BV822" s="246"/>
      <c r="BW822" s="245"/>
      <c r="BX822" s="245"/>
      <c r="BY822" s="245"/>
      <c r="BZ822" s="246"/>
      <c r="CA822" s="245"/>
      <c r="CB822" s="246"/>
      <c r="CC822" s="245"/>
      <c r="CD822" s="246"/>
      <c r="CE822" s="245"/>
      <c r="CF822" s="246"/>
      <c r="CG822" s="245"/>
      <c r="CH822" s="246"/>
      <c r="CI822" s="247" t="s">
        <v>151</v>
      </c>
      <c r="CJ822" s="234" t="s">
        <v>521</v>
      </c>
    </row>
    <row r="823" spans="1:91" ht="16.5">
      <c r="A823" t="s">
        <v>2546</v>
      </c>
      <c r="B823" s="213">
        <v>0</v>
      </c>
      <c r="D823" s="219" t="s">
        <v>847</v>
      </c>
      <c r="E823" s="213" t="s">
        <v>821</v>
      </c>
      <c r="G823" s="213" t="s">
        <v>878</v>
      </c>
      <c r="H823" s="390" t="s">
        <v>2391</v>
      </c>
      <c r="I823" s="222">
        <v>0</v>
      </c>
      <c r="J823" s="223">
        <v>0</v>
      </c>
      <c r="K823" s="683">
        <v>0</v>
      </c>
      <c r="L823" s="468" t="s">
        <v>1226</v>
      </c>
      <c r="M823" s="223">
        <v>0</v>
      </c>
      <c r="N823" s="223">
        <v>0</v>
      </c>
      <c r="O823" s="491">
        <v>0</v>
      </c>
      <c r="P823" s="492" t="s">
        <v>1226</v>
      </c>
      <c r="Q823" s="185">
        <v>0</v>
      </c>
      <c r="R823" s="426" t="s">
        <v>1226</v>
      </c>
      <c r="S823" s="278">
        <v>0</v>
      </c>
      <c r="T823" s="279">
        <v>0</v>
      </c>
      <c r="U823" s="252">
        <v>0</v>
      </c>
      <c r="V823" s="423" t="s">
        <v>1226</v>
      </c>
      <c r="W823" s="222">
        <v>0</v>
      </c>
      <c r="X823" s="224">
        <v>0</v>
      </c>
      <c r="Y823" s="101">
        <v>0</v>
      </c>
      <c r="Z823" s="425">
        <v>1</v>
      </c>
      <c r="AA823" s="700">
        <f>+AC823</f>
        <v>1</v>
      </c>
      <c r="AB823" s="426" t="s">
        <v>1226</v>
      </c>
      <c r="AC823" s="222">
        <v>1</v>
      </c>
      <c r="AD823" s="224">
        <v>0</v>
      </c>
      <c r="AE823" s="258">
        <v>0</v>
      </c>
      <c r="AF823" s="259">
        <v>0</v>
      </c>
      <c r="AG823" s="700">
        <f>+AI823</f>
        <v>0</v>
      </c>
      <c r="AH823" s="426" t="s">
        <v>1226</v>
      </c>
      <c r="AI823" s="899">
        <f>+AK823</f>
        <v>0</v>
      </c>
      <c r="AJ823" s="239" t="s">
        <v>1226</v>
      </c>
      <c r="AK823" s="243"/>
      <c r="AL823" s="222">
        <v>0</v>
      </c>
      <c r="AM823" s="249" t="s">
        <v>1226</v>
      </c>
      <c r="AN823" s="222">
        <v>0</v>
      </c>
      <c r="AO823" s="224">
        <v>0</v>
      </c>
      <c r="AP823" s="223">
        <v>0</v>
      </c>
      <c r="AQ823" s="224">
        <v>0</v>
      </c>
      <c r="AR823" s="226">
        <v>0</v>
      </c>
      <c r="AS823" s="227">
        <v>0</v>
      </c>
      <c r="AT823" s="238">
        <v>0</v>
      </c>
      <c r="AU823" s="239" t="s">
        <v>1226</v>
      </c>
      <c r="AV823" s="226">
        <v>0</v>
      </c>
      <c r="AW823" s="227">
        <v>0</v>
      </c>
      <c r="AX823" s="238">
        <f t="shared" si="420"/>
        <v>0</v>
      </c>
      <c r="AY823" s="239" t="s">
        <v>1226</v>
      </c>
      <c r="AZ823" s="238">
        <f t="shared" si="421"/>
        <v>0</v>
      </c>
      <c r="BA823" s="239" t="s">
        <v>1226</v>
      </c>
      <c r="BB823" s="238">
        <f t="shared" si="422"/>
        <v>0</v>
      </c>
      <c r="BC823" s="239" t="s">
        <v>1226</v>
      </c>
      <c r="BD823" s="238">
        <f t="shared" si="423"/>
        <v>0</v>
      </c>
      <c r="BE823" s="239" t="s">
        <v>1226</v>
      </c>
      <c r="BF823" s="238">
        <f t="shared" si="424"/>
        <v>0</v>
      </c>
      <c r="BG823" s="239" t="s">
        <v>1226</v>
      </c>
      <c r="BH823" s="236">
        <f t="shared" si="425"/>
        <v>0</v>
      </c>
      <c r="BI823" s="249" t="s">
        <v>1226</v>
      </c>
      <c r="BJ823" s="238">
        <f t="shared" si="426"/>
        <v>0</v>
      </c>
      <c r="BK823" s="239" t="s">
        <v>1226</v>
      </c>
      <c r="BL823" s="238">
        <f t="shared" si="427"/>
        <v>0</v>
      </c>
      <c r="BM823" s="239" t="s">
        <v>1226</v>
      </c>
      <c r="BN823" s="238">
        <f t="shared" si="428"/>
        <v>0</v>
      </c>
      <c r="BO823" s="239" t="s">
        <v>1226</v>
      </c>
      <c r="BP823" s="249"/>
      <c r="BQ823" s="239"/>
      <c r="BR823" s="249"/>
      <c r="BS823" s="239"/>
      <c r="BT823" s="244"/>
      <c r="BU823" s="245"/>
      <c r="BV823" s="246"/>
      <c r="BW823" s="245"/>
      <c r="BX823" s="245"/>
      <c r="BY823" s="245"/>
      <c r="BZ823" s="246"/>
      <c r="CA823" s="245"/>
      <c r="CB823" s="246"/>
      <c r="CC823" s="245"/>
      <c r="CD823" s="246"/>
      <c r="CE823" s="245"/>
      <c r="CF823" s="246"/>
      <c r="CG823" s="245"/>
      <c r="CH823" s="246"/>
      <c r="CI823" s="233" t="s">
        <v>501</v>
      </c>
    </row>
    <row r="824" spans="1:91" ht="16.5">
      <c r="A824" t="s">
        <v>2546</v>
      </c>
      <c r="B824" s="213">
        <v>0</v>
      </c>
      <c r="D824" s="219" t="s">
        <v>879</v>
      </c>
      <c r="E824" s="213" t="s">
        <v>821</v>
      </c>
      <c r="G824" s="213" t="s">
        <v>878</v>
      </c>
      <c r="H824" s="390" t="s">
        <v>2393</v>
      </c>
      <c r="I824" s="222">
        <v>0</v>
      </c>
      <c r="J824" s="223">
        <v>0</v>
      </c>
      <c r="K824" s="683">
        <v>0</v>
      </c>
      <c r="L824" s="468" t="s">
        <v>1226</v>
      </c>
      <c r="M824" s="223">
        <v>0</v>
      </c>
      <c r="N824" s="223">
        <v>0</v>
      </c>
      <c r="O824" s="491">
        <v>0</v>
      </c>
      <c r="P824" s="492" t="s">
        <v>1226</v>
      </c>
      <c r="Q824" s="185">
        <v>0</v>
      </c>
      <c r="R824" s="426" t="s">
        <v>1226</v>
      </c>
      <c r="S824" s="278">
        <v>0</v>
      </c>
      <c r="T824" s="279">
        <v>0</v>
      </c>
      <c r="U824" s="252">
        <v>0</v>
      </c>
      <c r="V824" s="423" t="s">
        <v>1226</v>
      </c>
      <c r="W824" s="222">
        <v>0</v>
      </c>
      <c r="X824" s="224">
        <v>0</v>
      </c>
      <c r="Y824" s="185">
        <v>0</v>
      </c>
      <c r="Z824" s="426" t="s">
        <v>1226</v>
      </c>
      <c r="AA824" s="185">
        <v>0</v>
      </c>
      <c r="AB824" s="426" t="s">
        <v>1226</v>
      </c>
      <c r="AC824" s="222">
        <v>0</v>
      </c>
      <c r="AD824" s="224">
        <v>0</v>
      </c>
      <c r="AE824" s="258">
        <v>0</v>
      </c>
      <c r="AF824" s="259">
        <v>1</v>
      </c>
      <c r="AG824" s="185" t="s">
        <v>1226</v>
      </c>
      <c r="AH824" s="426">
        <f>+AF824</f>
        <v>1</v>
      </c>
      <c r="AI824" s="164" t="s">
        <v>1226</v>
      </c>
      <c r="AJ824" s="21">
        <f>+AH824</f>
        <v>1</v>
      </c>
      <c r="AK824" s="243"/>
      <c r="AL824" s="222">
        <v>0</v>
      </c>
      <c r="AM824" s="224">
        <v>1</v>
      </c>
      <c r="AN824" s="222">
        <v>0</v>
      </c>
      <c r="AO824" s="224">
        <v>1</v>
      </c>
      <c r="AP824" s="223">
        <v>0</v>
      </c>
      <c r="AQ824" s="224">
        <v>1</v>
      </c>
      <c r="AR824" s="226">
        <v>0</v>
      </c>
      <c r="AS824" s="227">
        <v>0</v>
      </c>
      <c r="AT824" s="238">
        <f>+AR824</f>
        <v>0</v>
      </c>
      <c r="AU824" s="250">
        <f>+AS824</f>
        <v>0</v>
      </c>
      <c r="AV824" s="226">
        <v>0</v>
      </c>
      <c r="AW824" s="227">
        <v>0</v>
      </c>
      <c r="AX824" s="238">
        <f t="shared" si="420"/>
        <v>0</v>
      </c>
      <c r="AY824" s="239" t="s">
        <v>1226</v>
      </c>
      <c r="AZ824" s="238">
        <f t="shared" si="421"/>
        <v>0</v>
      </c>
      <c r="BA824" s="239" t="s">
        <v>1226</v>
      </c>
      <c r="BB824" s="238">
        <f t="shared" si="422"/>
        <v>0</v>
      </c>
      <c r="BC824" s="239" t="s">
        <v>1226</v>
      </c>
      <c r="BD824" s="238">
        <f t="shared" si="423"/>
        <v>0</v>
      </c>
      <c r="BE824" s="239" t="s">
        <v>1226</v>
      </c>
      <c r="BF824" s="238">
        <f t="shared" si="424"/>
        <v>0</v>
      </c>
      <c r="BG824" s="239" t="s">
        <v>1226</v>
      </c>
      <c r="BH824" s="238">
        <f t="shared" si="425"/>
        <v>0</v>
      </c>
      <c r="BI824" s="239" t="s">
        <v>1226</v>
      </c>
      <c r="BJ824" s="238">
        <f t="shared" si="426"/>
        <v>0</v>
      </c>
      <c r="BK824" s="239" t="s">
        <v>1226</v>
      </c>
      <c r="BL824" s="238">
        <f t="shared" si="427"/>
        <v>0</v>
      </c>
      <c r="BM824" s="239" t="s">
        <v>1226</v>
      </c>
      <c r="BN824" s="238">
        <f t="shared" si="428"/>
        <v>0</v>
      </c>
      <c r="BO824" s="239" t="s">
        <v>1226</v>
      </c>
      <c r="BP824" s="249"/>
      <c r="BQ824" s="239"/>
      <c r="BR824" s="249"/>
      <c r="BS824" s="239"/>
      <c r="BT824" s="244"/>
      <c r="BU824" s="245"/>
      <c r="BV824" s="246"/>
      <c r="BW824" s="245"/>
      <c r="BX824" s="245"/>
      <c r="BY824" s="245"/>
      <c r="BZ824" s="246"/>
      <c r="CA824" s="245"/>
      <c r="CB824" s="246"/>
      <c r="CC824" s="245"/>
      <c r="CD824" s="246"/>
      <c r="CE824" s="245"/>
      <c r="CF824" s="246"/>
      <c r="CG824" s="245"/>
      <c r="CH824" s="246"/>
      <c r="CI824" s="233" t="s">
        <v>771</v>
      </c>
    </row>
    <row r="825" spans="1:91" ht="16.5">
      <c r="A825" t="s">
        <v>2546</v>
      </c>
      <c r="B825" s="213">
        <v>10240</v>
      </c>
      <c r="D825" s="219" t="s">
        <v>163</v>
      </c>
      <c r="E825" s="213" t="s">
        <v>819</v>
      </c>
      <c r="G825" s="213" t="s">
        <v>878</v>
      </c>
      <c r="H825" s="390" t="s">
        <v>2010</v>
      </c>
      <c r="I825" s="222">
        <v>2</v>
      </c>
      <c r="J825" s="223">
        <v>0</v>
      </c>
      <c r="K825" s="802">
        <f>+M825</f>
        <v>0</v>
      </c>
      <c r="L825" s="468" t="s">
        <v>1226</v>
      </c>
      <c r="M825" s="223">
        <v>0</v>
      </c>
      <c r="N825" s="223">
        <v>0</v>
      </c>
      <c r="O825" s="784">
        <f>+Q825</f>
        <v>1</v>
      </c>
      <c r="P825" s="492" t="s">
        <v>1226</v>
      </c>
      <c r="Q825" s="700">
        <f t="shared" ref="Q825:Q831" si="429">+S825</f>
        <v>1</v>
      </c>
      <c r="R825" s="426" t="s">
        <v>1226</v>
      </c>
      <c r="S825" s="278">
        <v>1</v>
      </c>
      <c r="T825" s="279">
        <v>0</v>
      </c>
      <c r="U825" s="432">
        <v>5</v>
      </c>
      <c r="V825" s="423" t="s">
        <v>1226</v>
      </c>
      <c r="W825" s="222">
        <v>3</v>
      </c>
      <c r="X825" s="224">
        <v>0</v>
      </c>
      <c r="Y825" s="700">
        <f>+W825</f>
        <v>3</v>
      </c>
      <c r="Z825" s="426" t="s">
        <v>1226</v>
      </c>
      <c r="AA825" s="700">
        <f t="shared" ref="AA825:AA830" si="430">+AC825</f>
        <v>3</v>
      </c>
      <c r="AB825" s="426" t="s">
        <v>1226</v>
      </c>
      <c r="AC825" s="222">
        <v>3</v>
      </c>
      <c r="AD825" s="259">
        <v>0</v>
      </c>
      <c r="AE825" s="258">
        <v>1</v>
      </c>
      <c r="AF825" s="259">
        <v>0</v>
      </c>
      <c r="AG825" s="700">
        <f t="shared" ref="AG825:AG830" si="431">+AI825</f>
        <v>3</v>
      </c>
      <c r="AH825" s="426" t="s">
        <v>1226</v>
      </c>
      <c r="AI825" s="223">
        <v>3</v>
      </c>
      <c r="AJ825" s="224">
        <v>0</v>
      </c>
      <c r="AK825" s="312"/>
      <c r="AL825" s="278">
        <v>0</v>
      </c>
      <c r="AM825" s="223">
        <v>0</v>
      </c>
      <c r="AN825" s="222">
        <v>1</v>
      </c>
      <c r="AO825" s="259">
        <v>0</v>
      </c>
      <c r="AP825" s="223">
        <v>1</v>
      </c>
      <c r="AQ825" s="259">
        <v>0</v>
      </c>
      <c r="AR825" s="325">
        <v>1</v>
      </c>
      <c r="AS825" s="326">
        <v>0</v>
      </c>
      <c r="AT825" s="238">
        <f>+AR825</f>
        <v>1</v>
      </c>
      <c r="AU825" s="254" t="s">
        <v>1226</v>
      </c>
      <c r="AV825" s="325">
        <v>3</v>
      </c>
      <c r="AW825" s="326">
        <v>0</v>
      </c>
      <c r="AX825" s="238">
        <f t="shared" si="420"/>
        <v>0</v>
      </c>
      <c r="AY825" s="239" t="s">
        <v>1226</v>
      </c>
      <c r="AZ825" s="238">
        <f t="shared" si="421"/>
        <v>0</v>
      </c>
      <c r="BA825" s="239" t="s">
        <v>1226</v>
      </c>
      <c r="BB825" s="238">
        <f t="shared" si="422"/>
        <v>0</v>
      </c>
      <c r="BC825" s="239" t="s">
        <v>1226</v>
      </c>
      <c r="BD825" s="238">
        <f t="shared" si="423"/>
        <v>0</v>
      </c>
      <c r="BE825" s="239" t="s">
        <v>1226</v>
      </c>
      <c r="BF825" s="238">
        <f t="shared" si="424"/>
        <v>0</v>
      </c>
      <c r="BG825" s="239" t="s">
        <v>1226</v>
      </c>
      <c r="BH825" s="238">
        <f t="shared" si="425"/>
        <v>0</v>
      </c>
      <c r="BI825" s="239" t="s">
        <v>1226</v>
      </c>
      <c r="BJ825" s="238">
        <f t="shared" si="426"/>
        <v>0</v>
      </c>
      <c r="BK825" s="239" t="s">
        <v>1226</v>
      </c>
      <c r="BL825" s="238">
        <f t="shared" si="427"/>
        <v>0</v>
      </c>
      <c r="BM825" s="239" t="s">
        <v>1226</v>
      </c>
      <c r="BN825" s="238">
        <f t="shared" si="428"/>
        <v>0</v>
      </c>
      <c r="BO825" s="239" t="s">
        <v>1226</v>
      </c>
      <c r="BP825" s="249"/>
      <c r="BQ825" s="239"/>
      <c r="BR825" s="249"/>
      <c r="BS825" s="239"/>
      <c r="BT825" s="313"/>
      <c r="BU825" s="314"/>
      <c r="BV825" s="315"/>
      <c r="BW825" s="314"/>
      <c r="BX825" s="314"/>
      <c r="BY825" s="314"/>
      <c r="BZ825" s="315"/>
      <c r="CA825" s="314"/>
      <c r="CB825" s="315"/>
      <c r="CC825" s="314"/>
      <c r="CD825" s="315"/>
      <c r="CE825" s="314"/>
      <c r="CF825" s="315"/>
      <c r="CG825" s="314"/>
      <c r="CH825" s="315"/>
      <c r="CI825" s="247" t="s">
        <v>150</v>
      </c>
      <c r="CJ825" s="235" t="s">
        <v>523</v>
      </c>
      <c r="CK825" s="235"/>
      <c r="CM825" s="237">
        <f>MAX(I825:AJ825)</f>
        <v>5</v>
      </c>
    </row>
    <row r="826" spans="1:91" ht="16.5">
      <c r="A826" t="s">
        <v>2546</v>
      </c>
      <c r="B826" s="213">
        <v>10240</v>
      </c>
      <c r="D826" s="219" t="s">
        <v>163</v>
      </c>
      <c r="E826" s="213" t="s">
        <v>819</v>
      </c>
      <c r="G826" s="213" t="s">
        <v>878</v>
      </c>
      <c r="H826" s="390" t="s">
        <v>2011</v>
      </c>
      <c r="I826" s="222">
        <v>1</v>
      </c>
      <c r="J826" s="223">
        <v>0</v>
      </c>
      <c r="K826" s="802">
        <f>+M826</f>
        <v>0</v>
      </c>
      <c r="L826" s="468" t="s">
        <v>1226</v>
      </c>
      <c r="M826" s="223">
        <v>0</v>
      </c>
      <c r="N826" s="223">
        <v>0</v>
      </c>
      <c r="O826" s="784">
        <f>+Q826</f>
        <v>0</v>
      </c>
      <c r="P826" s="492" t="s">
        <v>1226</v>
      </c>
      <c r="Q826" s="700">
        <f t="shared" si="429"/>
        <v>0</v>
      </c>
      <c r="R826" s="426" t="s">
        <v>1226</v>
      </c>
      <c r="S826" s="274">
        <v>0</v>
      </c>
      <c r="T826" s="279">
        <v>0</v>
      </c>
      <c r="U826" s="432">
        <f t="shared" ref="U826:U833" si="432">+S826</f>
        <v>0</v>
      </c>
      <c r="V826" s="251" t="s">
        <v>1226</v>
      </c>
      <c r="W826" s="222">
        <v>0</v>
      </c>
      <c r="X826" s="224">
        <v>0</v>
      </c>
      <c r="Y826" s="858">
        <v>2</v>
      </c>
      <c r="Z826" s="426" t="s">
        <v>1226</v>
      </c>
      <c r="AA826" s="700">
        <f t="shared" si="430"/>
        <v>1</v>
      </c>
      <c r="AB826" s="426" t="s">
        <v>1226</v>
      </c>
      <c r="AC826" s="222">
        <v>1</v>
      </c>
      <c r="AD826" s="259">
        <v>0</v>
      </c>
      <c r="AE826" s="258">
        <v>0</v>
      </c>
      <c r="AF826" s="259">
        <v>0</v>
      </c>
      <c r="AG826" s="700">
        <f t="shared" si="431"/>
        <v>0</v>
      </c>
      <c r="AH826" s="426" t="s">
        <v>1226</v>
      </c>
      <c r="AI826" s="223">
        <v>0</v>
      </c>
      <c r="AJ826" s="224" t="s">
        <v>52</v>
      </c>
      <c r="AK826" s="368"/>
      <c r="AL826" s="222">
        <v>8</v>
      </c>
      <c r="AM826" s="258">
        <v>0</v>
      </c>
      <c r="AN826" s="222">
        <v>9</v>
      </c>
      <c r="AO826" s="259">
        <v>0</v>
      </c>
      <c r="AP826" s="274">
        <v>0</v>
      </c>
      <c r="AQ826" s="224">
        <v>0</v>
      </c>
      <c r="AR826" s="325">
        <v>0</v>
      </c>
      <c r="AS826" s="326">
        <v>0</v>
      </c>
      <c r="AT826" s="238">
        <f>+AV826</f>
        <v>0</v>
      </c>
      <c r="AU826" s="254" t="s">
        <v>1226</v>
      </c>
      <c r="AV826" s="325">
        <v>0</v>
      </c>
      <c r="AW826" s="326">
        <v>0</v>
      </c>
      <c r="AX826" s="238">
        <f t="shared" si="420"/>
        <v>0</v>
      </c>
      <c r="AY826" s="239" t="s">
        <v>1226</v>
      </c>
      <c r="AZ826" s="238">
        <f t="shared" si="421"/>
        <v>0</v>
      </c>
      <c r="BA826" s="239" t="s">
        <v>1226</v>
      </c>
      <c r="BB826" s="238">
        <f t="shared" si="422"/>
        <v>0</v>
      </c>
      <c r="BC826" s="239" t="s">
        <v>1226</v>
      </c>
      <c r="BD826" s="238">
        <f t="shared" si="423"/>
        <v>0</v>
      </c>
      <c r="BE826" s="239" t="s">
        <v>1226</v>
      </c>
      <c r="BF826" s="238">
        <f t="shared" si="424"/>
        <v>0</v>
      </c>
      <c r="BG826" s="239" t="s">
        <v>1226</v>
      </c>
      <c r="BH826" s="238">
        <f t="shared" si="425"/>
        <v>0</v>
      </c>
      <c r="BI826" s="239" t="s">
        <v>1226</v>
      </c>
      <c r="BJ826" s="238">
        <f t="shared" si="426"/>
        <v>0</v>
      </c>
      <c r="BK826" s="239" t="s">
        <v>1226</v>
      </c>
      <c r="BL826" s="238">
        <f t="shared" si="427"/>
        <v>0</v>
      </c>
      <c r="BM826" s="239" t="s">
        <v>1226</v>
      </c>
      <c r="BN826" s="238">
        <f t="shared" si="428"/>
        <v>0</v>
      </c>
      <c r="BO826" s="239" t="s">
        <v>1226</v>
      </c>
      <c r="BP826" s="249"/>
      <c r="BQ826" s="239"/>
      <c r="BR826" s="249"/>
      <c r="BS826" s="239"/>
      <c r="BT826" s="332"/>
      <c r="BV826" s="370"/>
      <c r="BZ826" s="370"/>
      <c r="CD826" s="370"/>
      <c r="CF826" s="370"/>
      <c r="CH826" s="370"/>
      <c r="CI826" s="233" t="s">
        <v>50</v>
      </c>
      <c r="CJ826" s="235" t="s">
        <v>779</v>
      </c>
      <c r="CK826" s="235"/>
      <c r="CM826" s="237">
        <f>MAX(I826:AJ826)</f>
        <v>2</v>
      </c>
    </row>
    <row r="827" spans="1:91" ht="16.5">
      <c r="A827" t="s">
        <v>2546</v>
      </c>
      <c r="B827" s="213">
        <v>0</v>
      </c>
      <c r="D827" s="219" t="s">
        <v>163</v>
      </c>
      <c r="E827" s="213" t="s">
        <v>819</v>
      </c>
      <c r="G827" s="213" t="s">
        <v>878</v>
      </c>
      <c r="H827" s="390" t="s">
        <v>2012</v>
      </c>
      <c r="I827" s="222">
        <v>0</v>
      </c>
      <c r="J827" s="223">
        <v>0</v>
      </c>
      <c r="K827" s="802">
        <f>+M827</f>
        <v>0</v>
      </c>
      <c r="L827" s="468" t="s">
        <v>1226</v>
      </c>
      <c r="M827" s="223">
        <v>0</v>
      </c>
      <c r="N827" s="223">
        <v>0</v>
      </c>
      <c r="O827" s="475">
        <f>+Q827</f>
        <v>0</v>
      </c>
      <c r="P827" s="444" t="s">
        <v>1226</v>
      </c>
      <c r="Q827" s="700">
        <f t="shared" si="429"/>
        <v>0</v>
      </c>
      <c r="R827" s="426" t="s">
        <v>1226</v>
      </c>
      <c r="S827" s="274">
        <v>0</v>
      </c>
      <c r="T827" s="279">
        <v>0</v>
      </c>
      <c r="U827" s="432">
        <f t="shared" si="432"/>
        <v>0</v>
      </c>
      <c r="V827" s="251" t="s">
        <v>1226</v>
      </c>
      <c r="W827" s="222">
        <v>0</v>
      </c>
      <c r="X827" s="224">
        <v>0</v>
      </c>
      <c r="Y827" s="858">
        <f>+AA827</f>
        <v>0</v>
      </c>
      <c r="Z827" s="426" t="s">
        <v>1226</v>
      </c>
      <c r="AA827" s="700">
        <f t="shared" si="430"/>
        <v>0</v>
      </c>
      <c r="AB827" s="426" t="s">
        <v>1226</v>
      </c>
      <c r="AC827" s="222">
        <v>0</v>
      </c>
      <c r="AD827" s="259">
        <v>0</v>
      </c>
      <c r="AE827" s="258">
        <v>0</v>
      </c>
      <c r="AF827" s="259">
        <v>0</v>
      </c>
      <c r="AG827" s="700">
        <f t="shared" si="431"/>
        <v>0</v>
      </c>
      <c r="AH827" s="426" t="s">
        <v>1226</v>
      </c>
      <c r="AI827" s="223">
        <v>0</v>
      </c>
      <c r="AJ827" s="224">
        <v>0</v>
      </c>
      <c r="AK827" s="368"/>
      <c r="AL827" s="278">
        <v>0</v>
      </c>
      <c r="AM827" s="223">
        <v>0</v>
      </c>
      <c r="AN827" s="278">
        <v>0</v>
      </c>
      <c r="AO827" s="224">
        <v>0</v>
      </c>
      <c r="AP827" s="274">
        <v>0</v>
      </c>
      <c r="AQ827" s="224">
        <v>0</v>
      </c>
      <c r="AR827" s="223">
        <v>1</v>
      </c>
      <c r="AS827" s="259">
        <v>0</v>
      </c>
      <c r="AT827" s="919">
        <v>0</v>
      </c>
      <c r="AU827" s="326">
        <v>0</v>
      </c>
      <c r="AV827" s="325">
        <v>0</v>
      </c>
      <c r="AW827" s="326">
        <v>0</v>
      </c>
      <c r="AX827" s="238">
        <f t="shared" si="420"/>
        <v>0</v>
      </c>
      <c r="AY827" s="239" t="s">
        <v>1226</v>
      </c>
      <c r="AZ827" s="238">
        <f t="shared" si="421"/>
        <v>0</v>
      </c>
      <c r="BA827" s="239" t="s">
        <v>1226</v>
      </c>
      <c r="BB827" s="238">
        <f t="shared" si="422"/>
        <v>0</v>
      </c>
      <c r="BC827" s="239" t="s">
        <v>1226</v>
      </c>
      <c r="BD827" s="238">
        <f t="shared" si="423"/>
        <v>0</v>
      </c>
      <c r="BE827" s="239" t="s">
        <v>1226</v>
      </c>
      <c r="BF827" s="238">
        <f t="shared" si="424"/>
        <v>0</v>
      </c>
      <c r="BG827" s="239" t="s">
        <v>1226</v>
      </c>
      <c r="BH827" s="238">
        <f t="shared" si="425"/>
        <v>0</v>
      </c>
      <c r="BI827" s="239" t="s">
        <v>1226</v>
      </c>
      <c r="BJ827" s="238">
        <f t="shared" si="426"/>
        <v>0</v>
      </c>
      <c r="BK827" s="239" t="s">
        <v>1226</v>
      </c>
      <c r="BL827" s="238">
        <f t="shared" si="427"/>
        <v>0</v>
      </c>
      <c r="BM827" s="239" t="s">
        <v>1226</v>
      </c>
      <c r="BN827" s="238">
        <v>0</v>
      </c>
      <c r="BO827" s="239" t="s">
        <v>1226</v>
      </c>
      <c r="BP827" s="249"/>
      <c r="BQ827" s="239"/>
      <c r="BR827" s="249"/>
      <c r="BS827" s="239"/>
      <c r="BT827" s="332"/>
      <c r="BV827" s="370"/>
      <c r="BZ827" s="370"/>
      <c r="CD827" s="370"/>
      <c r="CF827" s="370"/>
      <c r="CH827" s="370"/>
      <c r="CI827" s="233"/>
      <c r="CJ827" s="235"/>
      <c r="CK827" s="235"/>
      <c r="CM827" s="237">
        <f>MAX(I827:AJ827)</f>
        <v>0</v>
      </c>
    </row>
    <row r="828" spans="1:91" ht="16.5">
      <c r="A828" t="s">
        <v>2546</v>
      </c>
      <c r="B828" s="51">
        <v>0</v>
      </c>
      <c r="D828" s="213" t="s">
        <v>146</v>
      </c>
      <c r="E828" t="s">
        <v>821</v>
      </c>
      <c r="F828"/>
      <c r="G828" s="213" t="s">
        <v>878</v>
      </c>
      <c r="H828" s="390" t="s">
        <v>2568</v>
      </c>
      <c r="I828" s="3">
        <v>0</v>
      </c>
      <c r="J828" s="10">
        <v>0</v>
      </c>
      <c r="K828" s="491">
        <v>0</v>
      </c>
      <c r="L828" s="492" t="s">
        <v>1226</v>
      </c>
      <c r="M828" s="52">
        <v>0</v>
      </c>
      <c r="N828" s="684">
        <v>0</v>
      </c>
      <c r="O828" s="491">
        <v>0</v>
      </c>
      <c r="P828" s="492" t="s">
        <v>1226</v>
      </c>
      <c r="Q828" s="700">
        <f t="shared" si="429"/>
        <v>0</v>
      </c>
      <c r="R828" s="426" t="s">
        <v>1226</v>
      </c>
      <c r="S828" s="278">
        <v>0</v>
      </c>
      <c r="T828" s="279">
        <v>0</v>
      </c>
      <c r="U828" s="432">
        <f t="shared" si="432"/>
        <v>0</v>
      </c>
      <c r="V828" s="423" t="s">
        <v>1226</v>
      </c>
      <c r="W828" s="222">
        <v>0</v>
      </c>
      <c r="X828" s="279">
        <v>0</v>
      </c>
      <c r="Y828" s="274">
        <v>0</v>
      </c>
      <c r="Z828" s="279">
        <v>0</v>
      </c>
      <c r="AA828" s="700">
        <f t="shared" si="430"/>
        <v>0</v>
      </c>
      <c r="AB828" s="426" t="s">
        <v>1226</v>
      </c>
      <c r="AC828" s="278">
        <v>0</v>
      </c>
      <c r="AD828" s="279">
        <v>0</v>
      </c>
      <c r="AE828" s="280">
        <v>0</v>
      </c>
      <c r="AF828" s="311">
        <v>0</v>
      </c>
      <c r="AG828" s="700">
        <f t="shared" si="431"/>
        <v>0</v>
      </c>
      <c r="AH828" s="426" t="s">
        <v>1226</v>
      </c>
      <c r="AI828" s="280">
        <v>0</v>
      </c>
      <c r="AJ828" s="311">
        <v>0</v>
      </c>
      <c r="AK828" s="261"/>
      <c r="AL828" s="278">
        <v>0</v>
      </c>
      <c r="AM828" s="274">
        <v>0</v>
      </c>
      <c r="AN828" s="222">
        <v>0</v>
      </c>
      <c r="AO828" s="224">
        <v>0</v>
      </c>
      <c r="AP828" s="223">
        <v>0</v>
      </c>
      <c r="AQ828" s="224">
        <v>0</v>
      </c>
      <c r="AR828" s="226">
        <v>1</v>
      </c>
      <c r="AS828" s="227">
        <v>0</v>
      </c>
      <c r="AT828" s="238">
        <v>0</v>
      </c>
      <c r="AU828" s="254" t="s">
        <v>1226</v>
      </c>
      <c r="AV828" s="226">
        <v>1</v>
      </c>
      <c r="AW828" s="227">
        <v>0</v>
      </c>
      <c r="AX828" s="392">
        <f>+AV828</f>
        <v>1</v>
      </c>
      <c r="AY828" s="239" t="s">
        <v>1226</v>
      </c>
      <c r="AZ828" s="392">
        <f>+AX828</f>
        <v>1</v>
      </c>
      <c r="BA828" s="239" t="s">
        <v>1226</v>
      </c>
      <c r="BB828" s="392">
        <f>+AZ828</f>
        <v>1</v>
      </c>
      <c r="BC828" s="239" t="s">
        <v>1226</v>
      </c>
      <c r="BD828" s="392">
        <f>+BB828</f>
        <v>1</v>
      </c>
      <c r="BE828" s="239" t="s">
        <v>1226</v>
      </c>
      <c r="BF828" s="392">
        <f>+BD828</f>
        <v>1</v>
      </c>
      <c r="BG828" s="239" t="s">
        <v>1226</v>
      </c>
      <c r="BH828" s="392">
        <f>+BF828</f>
        <v>1</v>
      </c>
      <c r="BI828" s="239" t="s">
        <v>1226</v>
      </c>
      <c r="BJ828" s="392">
        <f>+BH828</f>
        <v>1</v>
      </c>
      <c r="BK828" s="239" t="s">
        <v>1226</v>
      </c>
      <c r="BL828" s="392">
        <f>+BJ828</f>
        <v>1</v>
      </c>
      <c r="BM828" s="239" t="s">
        <v>1226</v>
      </c>
      <c r="BN828" s="392">
        <f>+BL828</f>
        <v>1</v>
      </c>
      <c r="BO828" s="239" t="s">
        <v>1226</v>
      </c>
      <c r="BP828" s="249"/>
      <c r="BQ828" s="239"/>
      <c r="BR828" s="164">
        <f>+BN828</f>
        <v>1</v>
      </c>
      <c r="BS828" s="239" t="s">
        <v>1226</v>
      </c>
      <c r="BT828" s="332"/>
      <c r="BV828" s="370"/>
      <c r="BZ828" s="370"/>
      <c r="CD828" s="370"/>
      <c r="CF828" s="370"/>
      <c r="CH828" s="370"/>
      <c r="CI828" s="233"/>
      <c r="CJ828" s="235"/>
      <c r="CK828" s="235"/>
      <c r="CM828" s="237"/>
    </row>
    <row r="829" spans="1:91" ht="16.5">
      <c r="A829" t="s">
        <v>2546</v>
      </c>
      <c r="B829" s="61" t="s">
        <v>1610</v>
      </c>
      <c r="D829" s="403" t="s">
        <v>1140</v>
      </c>
      <c r="E829" t="s">
        <v>821</v>
      </c>
      <c r="F829"/>
      <c r="G829" s="213" t="s">
        <v>878</v>
      </c>
      <c r="H829" s="390" t="s">
        <v>2013</v>
      </c>
      <c r="I829" s="222">
        <v>0</v>
      </c>
      <c r="J829" s="223">
        <v>0</v>
      </c>
      <c r="K829" s="803">
        <v>0</v>
      </c>
      <c r="L829" s="804">
        <v>0</v>
      </c>
      <c r="M829" s="223">
        <v>0</v>
      </c>
      <c r="N829" s="684">
        <v>0</v>
      </c>
      <c r="O829" s="437">
        <v>0</v>
      </c>
      <c r="P829" s="438">
        <v>0</v>
      </c>
      <c r="Q829" s="700">
        <f t="shared" si="429"/>
        <v>0</v>
      </c>
      <c r="R829" s="426" t="s">
        <v>1226</v>
      </c>
      <c r="S829" s="278">
        <v>0</v>
      </c>
      <c r="T829" s="279">
        <v>0</v>
      </c>
      <c r="U829" s="432">
        <f t="shared" si="432"/>
        <v>0</v>
      </c>
      <c r="V829" s="423" t="s">
        <v>1226</v>
      </c>
      <c r="W829" s="222">
        <v>0</v>
      </c>
      <c r="X829" s="224">
        <v>0</v>
      </c>
      <c r="Y829" s="223">
        <v>0</v>
      </c>
      <c r="Z829" s="224">
        <v>0</v>
      </c>
      <c r="AA829" s="700">
        <f t="shared" si="430"/>
        <v>0</v>
      </c>
      <c r="AB829" s="426" t="s">
        <v>1226</v>
      </c>
      <c r="AC829" s="222">
        <v>0</v>
      </c>
      <c r="AD829" s="259">
        <v>0</v>
      </c>
      <c r="AE829" s="258">
        <v>0</v>
      </c>
      <c r="AF829" s="259">
        <v>0</v>
      </c>
      <c r="AG829" s="700">
        <f t="shared" si="431"/>
        <v>0</v>
      </c>
      <c r="AH829" s="426" t="s">
        <v>1226</v>
      </c>
      <c r="AI829" s="223">
        <v>0</v>
      </c>
      <c r="AJ829" s="224">
        <v>0</v>
      </c>
      <c r="AK829" s="368"/>
      <c r="AL829" s="278">
        <v>0</v>
      </c>
      <c r="AM829" s="223">
        <v>0</v>
      </c>
      <c r="AN829" s="278">
        <v>0</v>
      </c>
      <c r="AO829" s="224">
        <v>0</v>
      </c>
      <c r="AP829" s="185">
        <f>+AN829</f>
        <v>0</v>
      </c>
      <c r="AQ829" s="690" t="s">
        <v>1226</v>
      </c>
      <c r="AR829" s="274">
        <v>0</v>
      </c>
      <c r="AS829" s="311">
        <v>0</v>
      </c>
      <c r="AT829" s="238">
        <v>0</v>
      </c>
      <c r="AU829" s="254" t="s">
        <v>1226</v>
      </c>
      <c r="AV829" s="325">
        <v>0</v>
      </c>
      <c r="AW829" s="326">
        <v>0</v>
      </c>
      <c r="AX829" s="238">
        <f t="shared" ref="AX829:AX835" si="433">+AZ829</f>
        <v>0</v>
      </c>
      <c r="AY829" s="239" t="s">
        <v>1226</v>
      </c>
      <c r="AZ829" s="238">
        <f>+BB829</f>
        <v>0</v>
      </c>
      <c r="BA829" s="239" t="s">
        <v>1226</v>
      </c>
      <c r="BB829" s="238">
        <f>+BD829</f>
        <v>0</v>
      </c>
      <c r="BC829" s="239" t="s">
        <v>1226</v>
      </c>
      <c r="BD829" s="238">
        <f>+BF829</f>
        <v>0</v>
      </c>
      <c r="BE829" s="239" t="s">
        <v>1226</v>
      </c>
      <c r="BF829" s="238">
        <v>0</v>
      </c>
      <c r="BG829" s="239" t="s">
        <v>1226</v>
      </c>
      <c r="BH829" s="919">
        <v>1</v>
      </c>
      <c r="BI829" s="326">
        <v>0</v>
      </c>
      <c r="BJ829" s="238">
        <f>+BL829</f>
        <v>0</v>
      </c>
      <c r="BK829" s="239" t="s">
        <v>1226</v>
      </c>
      <c r="BL829" s="238">
        <f>+BN829</f>
        <v>0</v>
      </c>
      <c r="BM829" s="239" t="s">
        <v>1226</v>
      </c>
      <c r="BN829" s="238">
        <v>0</v>
      </c>
      <c r="BO829" s="239" t="s">
        <v>1226</v>
      </c>
      <c r="BP829" s="249"/>
      <c r="BQ829" s="239"/>
      <c r="BR829" s="249"/>
      <c r="BS829" s="239"/>
      <c r="BT829" s="332"/>
      <c r="BV829" s="370"/>
      <c r="BZ829" s="370"/>
      <c r="CD829" s="370"/>
      <c r="CF829" s="370"/>
      <c r="CH829" s="370"/>
      <c r="CI829" s="247"/>
      <c r="CJ829" s="235"/>
      <c r="CK829" s="235"/>
      <c r="CM829" s="237"/>
    </row>
    <row r="830" spans="1:91" ht="16.5">
      <c r="A830" t="s">
        <v>2546</v>
      </c>
      <c r="B830" s="213">
        <v>10188</v>
      </c>
      <c r="D830" s="219" t="s">
        <v>560</v>
      </c>
      <c r="E830" s="213" t="s">
        <v>819</v>
      </c>
      <c r="G830" s="213" t="s">
        <v>864</v>
      </c>
      <c r="H830" s="390" t="s">
        <v>1887</v>
      </c>
      <c r="I830" s="222">
        <v>0</v>
      </c>
      <c r="J830" s="223">
        <v>0</v>
      </c>
      <c r="K830" s="475">
        <f>+M830</f>
        <v>0</v>
      </c>
      <c r="L830" s="444" t="s">
        <v>1226</v>
      </c>
      <c r="M830" s="223">
        <v>0</v>
      </c>
      <c r="N830" s="223">
        <v>0</v>
      </c>
      <c r="O830" s="475">
        <f>+Q830</f>
        <v>0</v>
      </c>
      <c r="P830" s="444" t="s">
        <v>1226</v>
      </c>
      <c r="Q830" s="700">
        <f t="shared" si="429"/>
        <v>0</v>
      </c>
      <c r="R830" s="426" t="s">
        <v>1226</v>
      </c>
      <c r="S830" s="278">
        <v>0</v>
      </c>
      <c r="T830" s="279">
        <v>0</v>
      </c>
      <c r="U830" s="432">
        <f t="shared" si="432"/>
        <v>0</v>
      </c>
      <c r="V830" s="423" t="s">
        <v>1226</v>
      </c>
      <c r="W830" s="222">
        <v>0</v>
      </c>
      <c r="X830" s="224">
        <v>0</v>
      </c>
      <c r="Y830" s="432">
        <f>+AA830</f>
        <v>0</v>
      </c>
      <c r="Z830" s="423" t="s">
        <v>1226</v>
      </c>
      <c r="AA830" s="700">
        <f t="shared" si="430"/>
        <v>0</v>
      </c>
      <c r="AB830" s="426" t="s">
        <v>1226</v>
      </c>
      <c r="AC830" s="222">
        <v>0</v>
      </c>
      <c r="AD830" s="259" t="s">
        <v>997</v>
      </c>
      <c r="AE830" s="258">
        <v>0</v>
      </c>
      <c r="AF830" s="259">
        <v>0</v>
      </c>
      <c r="AG830" s="700">
        <f t="shared" si="431"/>
        <v>0</v>
      </c>
      <c r="AH830" s="426" t="s">
        <v>1226</v>
      </c>
      <c r="AI830" s="223">
        <v>0</v>
      </c>
      <c r="AJ830" s="224">
        <v>0</v>
      </c>
      <c r="AK830" s="342"/>
      <c r="AL830" s="238">
        <v>0</v>
      </c>
      <c r="AM830" s="382" t="s">
        <v>1226</v>
      </c>
      <c r="AN830" s="278">
        <v>0</v>
      </c>
      <c r="AO830" s="224">
        <v>0</v>
      </c>
      <c r="AP830" s="185">
        <f>+AN830</f>
        <v>0</v>
      </c>
      <c r="AQ830" s="690" t="s">
        <v>1226</v>
      </c>
      <c r="AR830" s="314">
        <v>0</v>
      </c>
      <c r="AS830" s="315">
        <v>0</v>
      </c>
      <c r="AT830" s="238">
        <v>0</v>
      </c>
      <c r="AU830" s="254" t="s">
        <v>1226</v>
      </c>
      <c r="AV830" s="325">
        <v>1</v>
      </c>
      <c r="AW830" s="326">
        <v>0</v>
      </c>
      <c r="AX830" s="238">
        <f t="shared" si="433"/>
        <v>0</v>
      </c>
      <c r="AY830" s="239" t="s">
        <v>1226</v>
      </c>
      <c r="AZ830" s="238">
        <f>+BB830</f>
        <v>0</v>
      </c>
      <c r="BA830" s="239" t="s">
        <v>1226</v>
      </c>
      <c r="BB830" s="238">
        <f>+BD830</f>
        <v>0</v>
      </c>
      <c r="BC830" s="239" t="s">
        <v>1226</v>
      </c>
      <c r="BD830" s="238">
        <f>+BF830</f>
        <v>0</v>
      </c>
      <c r="BE830" s="239" t="s">
        <v>1226</v>
      </c>
      <c r="BF830" s="238">
        <v>0</v>
      </c>
      <c r="BG830" s="239" t="s">
        <v>1226</v>
      </c>
      <c r="BH830" s="919">
        <v>0</v>
      </c>
      <c r="BI830" s="326">
        <v>0</v>
      </c>
      <c r="BJ830" s="238">
        <f>+BL830</f>
        <v>0</v>
      </c>
      <c r="BK830" s="239" t="s">
        <v>1226</v>
      </c>
      <c r="BL830" s="238">
        <f>+BN830</f>
        <v>0</v>
      </c>
      <c r="BM830" s="239" t="s">
        <v>1226</v>
      </c>
      <c r="BN830" s="238">
        <v>0</v>
      </c>
      <c r="BO830" s="239" t="s">
        <v>1226</v>
      </c>
      <c r="BP830" s="249"/>
      <c r="BQ830" s="239"/>
      <c r="BR830" s="249"/>
      <c r="BS830" s="239"/>
      <c r="BT830" s="344"/>
      <c r="BU830" s="314"/>
      <c r="BV830" s="315"/>
      <c r="BW830" s="314"/>
      <c r="BX830" s="314"/>
      <c r="BY830" s="314"/>
      <c r="BZ830" s="315"/>
      <c r="CA830" s="314"/>
      <c r="CB830" s="315"/>
      <c r="CC830" s="314"/>
      <c r="CD830" s="315"/>
      <c r="CE830" s="314"/>
      <c r="CF830" s="315"/>
      <c r="CG830" s="314"/>
      <c r="CH830" s="315"/>
      <c r="CI830" s="247" t="s">
        <v>770</v>
      </c>
      <c r="CJ830" s="235" t="s">
        <v>522</v>
      </c>
      <c r="CK830" s="235"/>
      <c r="CM830" s="237">
        <f>MAX(I830:AJ830)</f>
        <v>0</v>
      </c>
    </row>
    <row r="831" spans="1:91" ht="16.5">
      <c r="A831" t="s">
        <v>2546</v>
      </c>
      <c r="B831" s="213">
        <v>10171</v>
      </c>
      <c r="D831" s="219" t="s">
        <v>560</v>
      </c>
      <c r="E831" s="213" t="s">
        <v>819</v>
      </c>
      <c r="G831" s="213" t="s">
        <v>864</v>
      </c>
      <c r="H831" s="390" t="s">
        <v>1888</v>
      </c>
      <c r="I831" s="222">
        <v>0</v>
      </c>
      <c r="J831" s="223">
        <v>0</v>
      </c>
      <c r="K831" s="447">
        <v>1</v>
      </c>
      <c r="L831" s="448">
        <v>2</v>
      </c>
      <c r="M831" s="304">
        <v>1</v>
      </c>
      <c r="N831" s="304">
        <v>5</v>
      </c>
      <c r="O831" s="443">
        <f>+Q831</f>
        <v>2</v>
      </c>
      <c r="P831" s="469">
        <f>+R831</f>
        <v>3</v>
      </c>
      <c r="Q831" s="252">
        <f t="shared" si="429"/>
        <v>2</v>
      </c>
      <c r="R831" s="431">
        <f>+T831</f>
        <v>3</v>
      </c>
      <c r="S831" s="274">
        <v>2</v>
      </c>
      <c r="T831" s="279">
        <v>3</v>
      </c>
      <c r="U831" s="252">
        <f t="shared" si="432"/>
        <v>2</v>
      </c>
      <c r="V831" s="434">
        <f>+T831</f>
        <v>3</v>
      </c>
      <c r="W831" s="272">
        <v>1</v>
      </c>
      <c r="X831" s="273">
        <v>1</v>
      </c>
      <c r="Y831" s="381">
        <f>+W831</f>
        <v>1</v>
      </c>
      <c r="Z831" s="431">
        <f>+X831</f>
        <v>1</v>
      </c>
      <c r="AA831" s="181">
        <f>+Y831</f>
        <v>1</v>
      </c>
      <c r="AB831" s="426">
        <f>+Z831</f>
        <v>1</v>
      </c>
      <c r="AC831" s="222">
        <v>2</v>
      </c>
      <c r="AD831" s="224">
        <v>2</v>
      </c>
      <c r="AE831" s="307">
        <v>2</v>
      </c>
      <c r="AF831" s="259">
        <v>2</v>
      </c>
      <c r="AG831" s="381">
        <f>+AE831</f>
        <v>2</v>
      </c>
      <c r="AH831" s="431">
        <f>+AF831</f>
        <v>2</v>
      </c>
      <c r="AI831" s="272">
        <v>2</v>
      </c>
      <c r="AJ831" s="273">
        <v>4</v>
      </c>
      <c r="AK831" s="342">
        <v>42355</v>
      </c>
      <c r="AL831" s="222">
        <v>3</v>
      </c>
      <c r="AM831" s="224">
        <v>0</v>
      </c>
      <c r="AN831" s="222">
        <v>2</v>
      </c>
      <c r="AO831" s="224">
        <v>0</v>
      </c>
      <c r="AP831" s="185">
        <f>+AN831</f>
        <v>2</v>
      </c>
      <c r="AQ831" s="690" t="s">
        <v>1226</v>
      </c>
      <c r="AR831" s="314">
        <v>0</v>
      </c>
      <c r="AS831" s="315">
        <v>0</v>
      </c>
      <c r="AT831" s="236">
        <f>+AV831</f>
        <v>0</v>
      </c>
      <c r="AU831" s="254" t="s">
        <v>1226</v>
      </c>
      <c r="AV831" s="325">
        <v>0</v>
      </c>
      <c r="AW831" s="326">
        <v>0</v>
      </c>
      <c r="AX831" s="238">
        <f t="shared" si="433"/>
        <v>0</v>
      </c>
      <c r="AY831" s="239" t="s">
        <v>1226</v>
      </c>
      <c r="AZ831" s="238">
        <v>0</v>
      </c>
      <c r="BA831" s="239" t="s">
        <v>1226</v>
      </c>
      <c r="BB831" s="238">
        <f>+AZ831</f>
        <v>0</v>
      </c>
      <c r="BC831" s="239" t="s">
        <v>1226</v>
      </c>
      <c r="BD831" s="238">
        <f>+BB831</f>
        <v>0</v>
      </c>
      <c r="BE831" s="239" t="s">
        <v>1226</v>
      </c>
      <c r="BF831" s="238">
        <f>+BD831</f>
        <v>0</v>
      </c>
      <c r="BG831" s="239" t="s">
        <v>1226</v>
      </c>
      <c r="BH831" s="919">
        <v>0</v>
      </c>
      <c r="BI831" s="326">
        <v>0</v>
      </c>
      <c r="BJ831" s="238">
        <v>0</v>
      </c>
      <c r="BK831" s="239" t="s">
        <v>1226</v>
      </c>
      <c r="BL831" s="238">
        <v>0</v>
      </c>
      <c r="BM831" s="239" t="s">
        <v>1226</v>
      </c>
      <c r="BN831" s="238">
        <v>0</v>
      </c>
      <c r="BO831" s="239" t="s">
        <v>1226</v>
      </c>
      <c r="BP831" s="249"/>
      <c r="BQ831" s="239"/>
      <c r="BR831" s="249"/>
      <c r="BS831" s="239"/>
      <c r="BT831" s="344"/>
      <c r="BU831" s="314"/>
      <c r="BV831" s="315"/>
      <c r="BW831" s="314"/>
      <c r="BX831" s="314"/>
      <c r="BY831" s="314"/>
      <c r="BZ831" s="315"/>
      <c r="CA831" s="314"/>
      <c r="CB831" s="315"/>
      <c r="CC831" s="314"/>
      <c r="CD831" s="315"/>
      <c r="CE831" s="314"/>
      <c r="CF831" s="315"/>
      <c r="CG831" s="314"/>
      <c r="CH831" s="315"/>
      <c r="CI831" s="247" t="s">
        <v>999</v>
      </c>
      <c r="CJ831" s="234" t="s">
        <v>522</v>
      </c>
      <c r="CM831" s="237">
        <f>MAX(I831:AJ831)</f>
        <v>5</v>
      </c>
    </row>
    <row r="832" spans="1:91" ht="16.5">
      <c r="A832" t="s">
        <v>2546</v>
      </c>
      <c r="B832" s="213">
        <v>0</v>
      </c>
      <c r="D832" s="219" t="s">
        <v>560</v>
      </c>
      <c r="E832" s="213" t="s">
        <v>821</v>
      </c>
      <c r="G832" s="213" t="s">
        <v>878</v>
      </c>
      <c r="H832" s="390" t="s">
        <v>2394</v>
      </c>
      <c r="I832" s="223">
        <v>0</v>
      </c>
      <c r="J832" s="223">
        <v>0</v>
      </c>
      <c r="K832" s="437">
        <v>0</v>
      </c>
      <c r="L832" s="438">
        <v>0</v>
      </c>
      <c r="M832" s="223">
        <v>0</v>
      </c>
      <c r="N832" s="223">
        <v>0</v>
      </c>
      <c r="O832" s="443">
        <v>0</v>
      </c>
      <c r="P832" s="444" t="s">
        <v>1226</v>
      </c>
      <c r="Q832" s="185">
        <f>+O832</f>
        <v>0</v>
      </c>
      <c r="R832" s="426" t="s">
        <v>1226</v>
      </c>
      <c r="S832" s="274">
        <v>0</v>
      </c>
      <c r="T832" s="279">
        <v>0</v>
      </c>
      <c r="U832" s="252">
        <f t="shared" si="432"/>
        <v>0</v>
      </c>
      <c r="V832" s="423" t="s">
        <v>1226</v>
      </c>
      <c r="W832" s="222">
        <v>0</v>
      </c>
      <c r="X832" s="224">
        <v>0</v>
      </c>
      <c r="Y832" s="274">
        <v>0</v>
      </c>
      <c r="Z832" s="279">
        <v>0</v>
      </c>
      <c r="AA832" s="185">
        <f>+Y832</f>
        <v>0</v>
      </c>
      <c r="AB832" s="185" t="s">
        <v>1226</v>
      </c>
      <c r="AC832" s="222">
        <v>0</v>
      </c>
      <c r="AD832" s="224">
        <v>0</v>
      </c>
      <c r="AE832" s="258">
        <v>0</v>
      </c>
      <c r="AF832" s="259">
        <v>0</v>
      </c>
      <c r="AG832" s="181">
        <f>+AE832</f>
        <v>0</v>
      </c>
      <c r="AH832" s="426" t="s">
        <v>1226</v>
      </c>
      <c r="AI832" s="307">
        <v>0</v>
      </c>
      <c r="AJ832" s="224">
        <v>0</v>
      </c>
      <c r="AK832" s="342"/>
      <c r="AL832" s="222">
        <v>0</v>
      </c>
      <c r="AM832" s="224">
        <v>0</v>
      </c>
      <c r="AN832" s="222">
        <v>1</v>
      </c>
      <c r="AO832" s="224">
        <v>0</v>
      </c>
      <c r="AP832" s="185">
        <f>+AN832</f>
        <v>1</v>
      </c>
      <c r="AQ832" s="690" t="s">
        <v>1226</v>
      </c>
      <c r="AR832" s="314">
        <v>0</v>
      </c>
      <c r="AS832" s="315">
        <v>0</v>
      </c>
      <c r="AT832" s="236">
        <f>+AV832</f>
        <v>0</v>
      </c>
      <c r="AU832" s="254" t="s">
        <v>1226</v>
      </c>
      <c r="AV832" s="325">
        <v>0</v>
      </c>
      <c r="AW832" s="326">
        <v>0</v>
      </c>
      <c r="AX832" s="238">
        <f t="shared" si="433"/>
        <v>0</v>
      </c>
      <c r="AY832" s="239" t="s">
        <v>1226</v>
      </c>
      <c r="AZ832" s="238">
        <v>0</v>
      </c>
      <c r="BA832" s="239" t="s">
        <v>1226</v>
      </c>
      <c r="BB832" s="238">
        <f>+AZ832</f>
        <v>0</v>
      </c>
      <c r="BC832" s="239" t="s">
        <v>1226</v>
      </c>
      <c r="BD832" s="238">
        <f>+BB832</f>
        <v>0</v>
      </c>
      <c r="BE832" s="239" t="s">
        <v>1226</v>
      </c>
      <c r="BF832" s="238">
        <f>+BD832</f>
        <v>0</v>
      </c>
      <c r="BG832" s="239" t="s">
        <v>1226</v>
      </c>
      <c r="BH832" s="919">
        <v>0</v>
      </c>
      <c r="BI832" s="326">
        <v>0</v>
      </c>
      <c r="BJ832" s="238">
        <v>0</v>
      </c>
      <c r="BK832" s="239" t="s">
        <v>1226</v>
      </c>
      <c r="BL832" s="238">
        <v>0</v>
      </c>
      <c r="BM832" s="239" t="s">
        <v>1226</v>
      </c>
      <c r="BN832" s="238">
        <v>0</v>
      </c>
      <c r="BO832" s="239" t="s">
        <v>1226</v>
      </c>
      <c r="BP832" s="249"/>
      <c r="BQ832" s="239"/>
      <c r="BR832" s="249"/>
      <c r="BS832" s="239"/>
      <c r="BT832" s="344"/>
      <c r="BU832" s="314"/>
      <c r="BV832" s="315"/>
      <c r="BW832" s="314"/>
      <c r="BX832" s="314"/>
      <c r="BY832" s="314"/>
      <c r="BZ832" s="315"/>
      <c r="CA832" s="314"/>
      <c r="CB832" s="315"/>
      <c r="CC832" s="314"/>
      <c r="CD832" s="315"/>
      <c r="CE832" s="314"/>
      <c r="CF832" s="315"/>
      <c r="CG832" s="314"/>
      <c r="CH832" s="315"/>
      <c r="CI832" s="247"/>
    </row>
    <row r="833" spans="1:91" ht="16.5">
      <c r="A833" t="s">
        <v>2546</v>
      </c>
      <c r="B833" s="213">
        <v>0</v>
      </c>
      <c r="D833" s="219" t="s">
        <v>560</v>
      </c>
      <c r="E833" s="213" t="s">
        <v>821</v>
      </c>
      <c r="G833" s="213" t="s">
        <v>878</v>
      </c>
      <c r="H833" s="390" t="s">
        <v>1091</v>
      </c>
      <c r="I833" s="223">
        <v>0</v>
      </c>
      <c r="J833" s="223">
        <v>0</v>
      </c>
      <c r="K833" s="437">
        <v>0</v>
      </c>
      <c r="L833" s="438">
        <v>0</v>
      </c>
      <c r="M833" s="223">
        <v>0</v>
      </c>
      <c r="N833" s="223">
        <v>0</v>
      </c>
      <c r="O833" s="443">
        <v>0</v>
      </c>
      <c r="P833" s="444" t="s">
        <v>1226</v>
      </c>
      <c r="Q833" s="185">
        <f>+O833</f>
        <v>0</v>
      </c>
      <c r="R833" s="426" t="s">
        <v>1226</v>
      </c>
      <c r="S833" s="274">
        <v>0</v>
      </c>
      <c r="T833" s="279">
        <v>0</v>
      </c>
      <c r="U833" s="252">
        <f t="shared" si="432"/>
        <v>0</v>
      </c>
      <c r="V833" s="423" t="s">
        <v>1226</v>
      </c>
      <c r="W833" s="222">
        <v>0</v>
      </c>
      <c r="X833" s="224">
        <v>0</v>
      </c>
      <c r="Y833" s="274">
        <v>0</v>
      </c>
      <c r="Z833" s="279">
        <v>0</v>
      </c>
      <c r="AA833" s="185">
        <f>+Y833</f>
        <v>0</v>
      </c>
      <c r="AB833" s="185" t="s">
        <v>1226</v>
      </c>
      <c r="AC833" s="222">
        <v>0</v>
      </c>
      <c r="AD833" s="224">
        <v>0</v>
      </c>
      <c r="AE833" s="258">
        <v>0</v>
      </c>
      <c r="AF833" s="259">
        <v>0</v>
      </c>
      <c r="AG833" s="185">
        <f>+AE833</f>
        <v>0</v>
      </c>
      <c r="AH833" s="185" t="s">
        <v>1226</v>
      </c>
      <c r="AI833" s="307">
        <v>0</v>
      </c>
      <c r="AJ833" s="224">
        <v>0</v>
      </c>
      <c r="AK833" s="342"/>
      <c r="AL833" s="222">
        <v>0</v>
      </c>
      <c r="AM833" s="224">
        <v>0</v>
      </c>
      <c r="AN833" s="222">
        <v>0</v>
      </c>
      <c r="AO833" s="224">
        <v>1</v>
      </c>
      <c r="AP833" s="185">
        <f>+AR833</f>
        <v>0</v>
      </c>
      <c r="AQ833" s="690">
        <f>+AO833</f>
        <v>1</v>
      </c>
      <c r="AR833" s="314">
        <v>0</v>
      </c>
      <c r="AS833" s="315">
        <v>0</v>
      </c>
      <c r="AT833" s="236">
        <f>+AV833</f>
        <v>0</v>
      </c>
      <c r="AU833" s="254" t="s">
        <v>1226</v>
      </c>
      <c r="AV833" s="325">
        <v>0</v>
      </c>
      <c r="AW833" s="326">
        <v>0</v>
      </c>
      <c r="AX833" s="238">
        <f t="shared" si="433"/>
        <v>0</v>
      </c>
      <c r="AY833" s="239" t="s">
        <v>1226</v>
      </c>
      <c r="AZ833" s="238">
        <v>0</v>
      </c>
      <c r="BA833" s="239" t="s">
        <v>1226</v>
      </c>
      <c r="BB833" s="238">
        <f>+AZ833</f>
        <v>0</v>
      </c>
      <c r="BC833" s="239" t="s">
        <v>1226</v>
      </c>
      <c r="BD833" s="238">
        <f>+BB833</f>
        <v>0</v>
      </c>
      <c r="BE833" s="239" t="s">
        <v>1226</v>
      </c>
      <c r="BF833" s="238">
        <f>+BD833</f>
        <v>0</v>
      </c>
      <c r="BG833" s="239" t="s">
        <v>1226</v>
      </c>
      <c r="BH833" s="919">
        <v>0</v>
      </c>
      <c r="BI833" s="326">
        <v>0</v>
      </c>
      <c r="BJ833" s="238">
        <v>0</v>
      </c>
      <c r="BK833" s="239" t="s">
        <v>1226</v>
      </c>
      <c r="BL833" s="238">
        <v>0</v>
      </c>
      <c r="BM833" s="239" t="s">
        <v>1226</v>
      </c>
      <c r="BN833" s="238">
        <v>0</v>
      </c>
      <c r="BO833" s="239" t="s">
        <v>1226</v>
      </c>
      <c r="BP833" s="249"/>
      <c r="BQ833" s="239"/>
      <c r="BR833" s="249"/>
      <c r="BS833" s="239"/>
      <c r="BT833" s="344"/>
      <c r="BU833" s="314"/>
      <c r="BV833" s="315"/>
      <c r="BW833" s="314"/>
      <c r="BX833" s="314"/>
      <c r="BY833" s="314"/>
      <c r="BZ833" s="315"/>
      <c r="CA833" s="314"/>
      <c r="CB833" s="315"/>
      <c r="CC833" s="314"/>
      <c r="CD833" s="315"/>
      <c r="CE833" s="314"/>
      <c r="CF833" s="315"/>
      <c r="CG833" s="314"/>
      <c r="CH833" s="315"/>
      <c r="CI833" s="247"/>
    </row>
    <row r="834" spans="1:91" ht="16.5">
      <c r="A834" t="s">
        <v>2547</v>
      </c>
      <c r="B834" s="213">
        <v>10253</v>
      </c>
      <c r="D834" s="213" t="s">
        <v>882</v>
      </c>
      <c r="E834" s="213" t="s">
        <v>819</v>
      </c>
      <c r="G834" s="213" t="s">
        <v>988</v>
      </c>
      <c r="H834" s="390" t="s">
        <v>1889</v>
      </c>
      <c r="I834" s="164">
        <f t="shared" ref="I834:I844" si="434">+K834</f>
        <v>2</v>
      </c>
      <c r="J834" s="164" t="s">
        <v>1226</v>
      </c>
      <c r="K834" s="437">
        <v>2</v>
      </c>
      <c r="L834" s="438">
        <v>0</v>
      </c>
      <c r="M834" s="185">
        <f>+O834</f>
        <v>2</v>
      </c>
      <c r="N834" s="185">
        <f>+P834</f>
        <v>5</v>
      </c>
      <c r="O834" s="437">
        <v>2</v>
      </c>
      <c r="P834" s="438">
        <v>5</v>
      </c>
      <c r="Q834" s="252">
        <f>+S834</f>
        <v>3</v>
      </c>
      <c r="R834" s="431">
        <f>+T834</f>
        <v>5</v>
      </c>
      <c r="S834" s="274">
        <v>3</v>
      </c>
      <c r="T834" s="274">
        <v>5</v>
      </c>
      <c r="U834" s="278">
        <v>1</v>
      </c>
      <c r="V834" s="279">
        <v>2</v>
      </c>
      <c r="W834" s="222">
        <v>3</v>
      </c>
      <c r="X834" s="224">
        <v>3</v>
      </c>
      <c r="Y834" s="185">
        <f>+W834</f>
        <v>3</v>
      </c>
      <c r="Z834" s="690">
        <f>+X834</f>
        <v>3</v>
      </c>
      <c r="AA834" s="278">
        <v>1</v>
      </c>
      <c r="AB834" s="279">
        <v>2</v>
      </c>
      <c r="AC834" s="181">
        <f>+AA834</f>
        <v>1</v>
      </c>
      <c r="AD834" s="426">
        <f>+AB834</f>
        <v>2</v>
      </c>
      <c r="AE834" s="274">
        <v>3</v>
      </c>
      <c r="AF834" s="279">
        <v>5</v>
      </c>
      <c r="AG834" s="181">
        <f>+AI834</f>
        <v>3</v>
      </c>
      <c r="AH834" s="433" t="s">
        <v>1226</v>
      </c>
      <c r="AI834" s="223">
        <v>3</v>
      </c>
      <c r="AJ834" s="224">
        <v>0</v>
      </c>
      <c r="AK834" s="261"/>
      <c r="AL834" s="181">
        <f>+AN834</f>
        <v>3</v>
      </c>
      <c r="AM834" s="690" t="s">
        <v>1226</v>
      </c>
      <c r="AN834" s="222">
        <v>3</v>
      </c>
      <c r="AO834" s="224">
        <v>0</v>
      </c>
      <c r="AP834" s="185">
        <f t="shared" ref="AP834:AP839" si="435">+AN834</f>
        <v>3</v>
      </c>
      <c r="AQ834" s="690" t="s">
        <v>1226</v>
      </c>
      <c r="AR834" s="185">
        <f t="shared" ref="AR834:AR839" si="436">+AP834</f>
        <v>3</v>
      </c>
      <c r="AS834" s="690" t="s">
        <v>1226</v>
      </c>
      <c r="AT834" s="341">
        <v>0</v>
      </c>
      <c r="AU834" s="227">
        <v>0</v>
      </c>
      <c r="AV834" s="226">
        <v>0</v>
      </c>
      <c r="AW834" s="227">
        <v>0</v>
      </c>
      <c r="AX834" s="392">
        <f t="shared" si="433"/>
        <v>0</v>
      </c>
      <c r="AY834" s="166" t="s">
        <v>1226</v>
      </c>
      <c r="AZ834" s="392">
        <v>0</v>
      </c>
      <c r="BA834" s="166" t="s">
        <v>1226</v>
      </c>
      <c r="BB834" s="392">
        <f>+AZ834</f>
        <v>0</v>
      </c>
      <c r="BC834" s="166" t="s">
        <v>1226</v>
      </c>
      <c r="BD834" s="392">
        <f>+BB834</f>
        <v>0</v>
      </c>
      <c r="BE834" s="166" t="s">
        <v>1226</v>
      </c>
      <c r="BF834" s="392">
        <f>+BD834</f>
        <v>0</v>
      </c>
      <c r="BG834" s="166" t="s">
        <v>1226</v>
      </c>
      <c r="BH834" s="392">
        <f>+BF834</f>
        <v>0</v>
      </c>
      <c r="BI834" s="166" t="s">
        <v>1226</v>
      </c>
      <c r="BJ834" s="919">
        <v>0</v>
      </c>
      <c r="BK834" s="326">
        <v>0</v>
      </c>
      <c r="BL834" s="238">
        <v>0</v>
      </c>
      <c r="BM834" s="239" t="s">
        <v>1226</v>
      </c>
      <c r="BN834" s="919">
        <v>1</v>
      </c>
      <c r="BO834" s="326">
        <v>0</v>
      </c>
      <c r="BP834" s="325"/>
      <c r="BQ834" s="326"/>
      <c r="BR834" s="325"/>
      <c r="BS834" s="326"/>
      <c r="BT834" s="262"/>
      <c r="BU834" s="245"/>
      <c r="BV834" s="246"/>
      <c r="BW834" s="245"/>
      <c r="BX834" s="245"/>
      <c r="BY834" s="245"/>
      <c r="BZ834" s="246"/>
      <c r="CA834" s="245"/>
      <c r="CB834" s="246"/>
      <c r="CC834" s="245"/>
      <c r="CD834" s="246"/>
      <c r="CE834" s="245"/>
      <c r="CF834" s="246"/>
      <c r="CG834" s="245"/>
      <c r="CH834" s="246"/>
      <c r="CI834" s="247" t="s">
        <v>148</v>
      </c>
      <c r="CJ834" s="234" t="s">
        <v>563</v>
      </c>
      <c r="CM834" s="237">
        <f t="shared" ref="CM834:CM844" si="437">MAX(I834:AJ834)</f>
        <v>5</v>
      </c>
    </row>
    <row r="835" spans="1:91" ht="16.5">
      <c r="A835" t="s">
        <v>2547</v>
      </c>
      <c r="B835" s="61" t="s">
        <v>1610</v>
      </c>
      <c r="D835" s="213" t="s">
        <v>882</v>
      </c>
      <c r="E835" s="213" t="s">
        <v>819</v>
      </c>
      <c r="G835" s="213" t="s">
        <v>988</v>
      </c>
      <c r="H835" s="390" t="s">
        <v>1890</v>
      </c>
      <c r="I835" s="164">
        <f t="shared" si="434"/>
        <v>14</v>
      </c>
      <c r="J835" s="164" t="s">
        <v>1226</v>
      </c>
      <c r="K835" s="437">
        <v>14</v>
      </c>
      <c r="L835" s="438">
        <v>0</v>
      </c>
      <c r="M835" s="700">
        <f>+O835</f>
        <v>6</v>
      </c>
      <c r="N835" s="185" t="s">
        <v>1226</v>
      </c>
      <c r="O835" s="437">
        <v>6</v>
      </c>
      <c r="P835" s="438">
        <v>0</v>
      </c>
      <c r="Q835" s="185">
        <f>+O835</f>
        <v>6</v>
      </c>
      <c r="R835" s="426" t="s">
        <v>1226</v>
      </c>
      <c r="S835" s="274">
        <v>2</v>
      </c>
      <c r="T835" s="274">
        <v>0</v>
      </c>
      <c r="U835" s="278">
        <v>2</v>
      </c>
      <c r="V835" s="279">
        <v>0</v>
      </c>
      <c r="W835" s="222">
        <v>5</v>
      </c>
      <c r="X835" s="224">
        <v>0</v>
      </c>
      <c r="Y835" s="185">
        <f>+W835</f>
        <v>5</v>
      </c>
      <c r="Z835" s="690" t="s">
        <v>1226</v>
      </c>
      <c r="AA835" s="278">
        <v>3</v>
      </c>
      <c r="AB835" s="279">
        <v>0</v>
      </c>
      <c r="AC835" s="181">
        <f>+AE835</f>
        <v>3</v>
      </c>
      <c r="AD835" s="690" t="s">
        <v>1226</v>
      </c>
      <c r="AE835" s="274">
        <v>3</v>
      </c>
      <c r="AF835" s="279">
        <v>0</v>
      </c>
      <c r="AG835" s="181">
        <f>+AE835</f>
        <v>3</v>
      </c>
      <c r="AH835" s="690" t="s">
        <v>1226</v>
      </c>
      <c r="AI835" s="223">
        <v>2</v>
      </c>
      <c r="AJ835" s="224">
        <v>0</v>
      </c>
      <c r="AK835" s="342"/>
      <c r="AL835" s="181">
        <f>+AN835</f>
        <v>2</v>
      </c>
      <c r="AM835" s="690" t="s">
        <v>1226</v>
      </c>
      <c r="AN835" s="222">
        <v>2</v>
      </c>
      <c r="AO835" s="224">
        <v>0</v>
      </c>
      <c r="AP835" s="185">
        <f t="shared" si="435"/>
        <v>2</v>
      </c>
      <c r="AQ835" s="690" t="s">
        <v>1226</v>
      </c>
      <c r="AR835" s="185">
        <f t="shared" si="436"/>
        <v>2</v>
      </c>
      <c r="AS835" s="690" t="s">
        <v>1226</v>
      </c>
      <c r="AT835" s="919">
        <v>1</v>
      </c>
      <c r="AU835" s="326">
        <v>0</v>
      </c>
      <c r="AV835" s="325">
        <v>1</v>
      </c>
      <c r="AW835" s="326">
        <v>0</v>
      </c>
      <c r="AX835" s="392">
        <f t="shared" si="433"/>
        <v>1</v>
      </c>
      <c r="AY835" s="166" t="s">
        <v>1226</v>
      </c>
      <c r="AZ835" s="392">
        <f>+BB835</f>
        <v>1</v>
      </c>
      <c r="BA835" s="166" t="s">
        <v>1226</v>
      </c>
      <c r="BB835" s="392">
        <f>+BD835</f>
        <v>1</v>
      </c>
      <c r="BC835" s="166" t="s">
        <v>1226</v>
      </c>
      <c r="BD835" s="392">
        <f>+BF835</f>
        <v>1</v>
      </c>
      <c r="BE835" s="166" t="s">
        <v>1226</v>
      </c>
      <c r="BF835" s="392">
        <f>+BH835</f>
        <v>1</v>
      </c>
      <c r="BG835" s="166" t="s">
        <v>1226</v>
      </c>
      <c r="BH835" s="392">
        <f>+BJ835</f>
        <v>1</v>
      </c>
      <c r="BI835" s="166" t="s">
        <v>1226</v>
      </c>
      <c r="BJ835" s="919">
        <v>1</v>
      </c>
      <c r="BK835" s="326">
        <v>0</v>
      </c>
      <c r="BL835" s="238">
        <v>0</v>
      </c>
      <c r="BM835" s="239" t="s">
        <v>1226</v>
      </c>
      <c r="BN835" s="919">
        <v>0</v>
      </c>
      <c r="BO835" s="326">
        <v>0</v>
      </c>
      <c r="BP835" s="325"/>
      <c r="BQ835" s="326"/>
      <c r="BR835" s="325"/>
      <c r="BS835" s="326"/>
      <c r="BT835" s="344"/>
      <c r="BU835" s="314"/>
      <c r="BV835" s="315"/>
      <c r="BW835" s="314"/>
      <c r="BX835" s="314"/>
      <c r="BY835" s="314"/>
      <c r="BZ835" s="315"/>
      <c r="CA835" s="314"/>
      <c r="CB835" s="315"/>
      <c r="CC835" s="314"/>
      <c r="CD835" s="315"/>
      <c r="CE835" s="314"/>
      <c r="CF835" s="315"/>
      <c r="CG835" s="314"/>
      <c r="CH835" s="315"/>
      <c r="CI835" s="103" t="s">
        <v>1891</v>
      </c>
      <c r="CM835" s="237">
        <f t="shared" si="437"/>
        <v>14</v>
      </c>
    </row>
    <row r="836" spans="1:91" ht="16.5">
      <c r="A836" t="s">
        <v>2547</v>
      </c>
      <c r="B836" s="213">
        <v>10255</v>
      </c>
      <c r="D836" s="213" t="s">
        <v>882</v>
      </c>
      <c r="E836" s="213" t="s">
        <v>819</v>
      </c>
      <c r="G836" s="213" t="s">
        <v>988</v>
      </c>
      <c r="H836" s="390" t="s">
        <v>1892</v>
      </c>
      <c r="I836" s="164">
        <f t="shared" si="434"/>
        <v>0</v>
      </c>
      <c r="J836" s="164" t="s">
        <v>1226</v>
      </c>
      <c r="K836" s="437">
        <v>0</v>
      </c>
      <c r="L836" s="438">
        <v>0</v>
      </c>
      <c r="M836" s="185">
        <f>+O836</f>
        <v>0</v>
      </c>
      <c r="N836" s="694" t="s">
        <v>1226</v>
      </c>
      <c r="O836" s="437">
        <v>0</v>
      </c>
      <c r="P836" s="438">
        <v>0</v>
      </c>
      <c r="Q836" s="185">
        <f>+S836</f>
        <v>0</v>
      </c>
      <c r="R836" s="426" t="s">
        <v>1226</v>
      </c>
      <c r="S836" s="274">
        <v>0</v>
      </c>
      <c r="T836" s="274">
        <v>0</v>
      </c>
      <c r="U836" s="278">
        <v>0</v>
      </c>
      <c r="V836" s="279">
        <v>0</v>
      </c>
      <c r="W836" s="222">
        <v>0</v>
      </c>
      <c r="X836" s="224">
        <v>0</v>
      </c>
      <c r="Y836" s="185">
        <v>0</v>
      </c>
      <c r="Z836" s="690" t="s">
        <v>1226</v>
      </c>
      <c r="AA836" s="278">
        <v>0</v>
      </c>
      <c r="AB836" s="279">
        <v>0</v>
      </c>
      <c r="AC836" s="181">
        <f>+AA836</f>
        <v>0</v>
      </c>
      <c r="AD836" s="426" t="s">
        <v>1226</v>
      </c>
      <c r="AE836" s="274">
        <v>0</v>
      </c>
      <c r="AF836" s="279">
        <v>0</v>
      </c>
      <c r="AG836" s="181">
        <f>+AI836</f>
        <v>1</v>
      </c>
      <c r="AH836" s="426">
        <f>+AJ836</f>
        <v>10</v>
      </c>
      <c r="AI836" s="185">
        <f>+AL836</f>
        <v>1</v>
      </c>
      <c r="AJ836" s="426">
        <f>+AM836</f>
        <v>10</v>
      </c>
      <c r="AK836" s="342"/>
      <c r="AL836" s="181">
        <f>+AN836</f>
        <v>1</v>
      </c>
      <c r="AM836" s="426">
        <f>+AO836</f>
        <v>10</v>
      </c>
      <c r="AN836" s="222">
        <v>1</v>
      </c>
      <c r="AO836" s="260">
        <v>10</v>
      </c>
      <c r="AP836" s="185">
        <f t="shared" si="435"/>
        <v>1</v>
      </c>
      <c r="AQ836" s="426">
        <f>+AO836</f>
        <v>10</v>
      </c>
      <c r="AR836" s="185">
        <f t="shared" si="436"/>
        <v>1</v>
      </c>
      <c r="AS836" s="426">
        <f>+AQ836</f>
        <v>10</v>
      </c>
      <c r="AT836" s="919">
        <v>0</v>
      </c>
      <c r="AU836" s="326">
        <v>4</v>
      </c>
      <c r="AV836" s="325">
        <v>0</v>
      </c>
      <c r="AW836" s="326">
        <v>10</v>
      </c>
      <c r="AX836" s="648" t="s">
        <v>1226</v>
      </c>
      <c r="AY836" s="167">
        <f>+BA836</f>
        <v>6</v>
      </c>
      <c r="AZ836" s="648" t="s">
        <v>1226</v>
      </c>
      <c r="BA836" s="167">
        <f>+BC836</f>
        <v>6</v>
      </c>
      <c r="BB836" s="648" t="s">
        <v>1226</v>
      </c>
      <c r="BC836" s="167">
        <f>+BE836</f>
        <v>6</v>
      </c>
      <c r="BD836" s="648" t="s">
        <v>1226</v>
      </c>
      <c r="BE836" s="167">
        <f>+BG836</f>
        <v>6</v>
      </c>
      <c r="BF836" s="648" t="s">
        <v>1226</v>
      </c>
      <c r="BG836" s="167">
        <f>+BI836</f>
        <v>6</v>
      </c>
      <c r="BH836" s="648" t="s">
        <v>1226</v>
      </c>
      <c r="BI836" s="167">
        <f>+BK836</f>
        <v>6</v>
      </c>
      <c r="BJ836" s="919">
        <v>0</v>
      </c>
      <c r="BK836" s="326">
        <v>6</v>
      </c>
      <c r="BL836" s="367" t="s">
        <v>1226</v>
      </c>
      <c r="BM836" s="317">
        <f>+BO836</f>
        <v>1</v>
      </c>
      <c r="BN836" s="919">
        <v>0</v>
      </c>
      <c r="BO836" s="326">
        <v>1</v>
      </c>
      <c r="BP836" s="325"/>
      <c r="BQ836" s="326"/>
      <c r="BR836" s="325"/>
      <c r="BS836" s="326"/>
      <c r="BT836" s="344"/>
      <c r="BU836" s="314"/>
      <c r="BV836" s="315"/>
      <c r="BW836" s="314"/>
      <c r="BX836" s="314"/>
      <c r="BY836" s="314"/>
      <c r="BZ836" s="315"/>
      <c r="CA836" s="314"/>
      <c r="CB836" s="315"/>
      <c r="CC836" s="314"/>
      <c r="CD836" s="315"/>
      <c r="CE836" s="314"/>
      <c r="CF836" s="315"/>
      <c r="CG836" s="314"/>
      <c r="CH836" s="315"/>
      <c r="CI836" s="233" t="s">
        <v>361</v>
      </c>
      <c r="CM836" s="237">
        <f t="shared" si="437"/>
        <v>10</v>
      </c>
    </row>
    <row r="837" spans="1:91" ht="16.5">
      <c r="A837" t="s">
        <v>2547</v>
      </c>
      <c r="B837" s="213">
        <v>10254</v>
      </c>
      <c r="D837" s="213" t="s">
        <v>882</v>
      </c>
      <c r="E837" s="213" t="s">
        <v>819</v>
      </c>
      <c r="G837" s="213" t="s">
        <v>988</v>
      </c>
      <c r="H837" s="390" t="s">
        <v>1893</v>
      </c>
      <c r="I837" s="164">
        <f t="shared" si="434"/>
        <v>2</v>
      </c>
      <c r="J837" s="164" t="s">
        <v>1226</v>
      </c>
      <c r="K837" s="437">
        <v>2</v>
      </c>
      <c r="L837" s="438">
        <v>0</v>
      </c>
      <c r="M837" s="700">
        <f>+O837</f>
        <v>6</v>
      </c>
      <c r="N837" s="185" t="s">
        <v>1226</v>
      </c>
      <c r="O837" s="437">
        <v>6</v>
      </c>
      <c r="P837" s="438">
        <v>0</v>
      </c>
      <c r="Q837" s="185">
        <f>+O837</f>
        <v>6</v>
      </c>
      <c r="R837" s="185" t="s">
        <v>1226</v>
      </c>
      <c r="S837" s="278">
        <v>3</v>
      </c>
      <c r="T837" s="279">
        <v>0</v>
      </c>
      <c r="U837" s="274">
        <v>6</v>
      </c>
      <c r="V837" s="279">
        <v>0</v>
      </c>
      <c r="W837" s="222">
        <v>3</v>
      </c>
      <c r="X837" s="224">
        <v>0</v>
      </c>
      <c r="Y837" s="185">
        <f>+W837</f>
        <v>3</v>
      </c>
      <c r="Z837" s="690" t="s">
        <v>1226</v>
      </c>
      <c r="AA837" s="274">
        <v>5</v>
      </c>
      <c r="AB837" s="279">
        <v>0</v>
      </c>
      <c r="AC837" s="181">
        <f>+AA837</f>
        <v>5</v>
      </c>
      <c r="AD837" s="690" t="s">
        <v>1226</v>
      </c>
      <c r="AE837" s="274">
        <v>3</v>
      </c>
      <c r="AF837" s="279">
        <v>0</v>
      </c>
      <c r="AG837" s="185">
        <f>+AE837</f>
        <v>3</v>
      </c>
      <c r="AH837" s="690" t="s">
        <v>1226</v>
      </c>
      <c r="AI837" s="223">
        <v>2</v>
      </c>
      <c r="AJ837" s="279">
        <v>4</v>
      </c>
      <c r="AK837" s="261">
        <v>42355</v>
      </c>
      <c r="AL837" s="181">
        <f>+AN837</f>
        <v>1</v>
      </c>
      <c r="AM837" s="426">
        <f>+AO837</f>
        <v>1</v>
      </c>
      <c r="AN837" s="222">
        <v>1</v>
      </c>
      <c r="AO837" s="224">
        <v>1</v>
      </c>
      <c r="AP837" s="181">
        <f t="shared" si="435"/>
        <v>1</v>
      </c>
      <c r="AQ837" s="426">
        <f>+AO837</f>
        <v>1</v>
      </c>
      <c r="AR837" s="185">
        <f t="shared" si="436"/>
        <v>1</v>
      </c>
      <c r="AS837" s="690">
        <f>+AQ837</f>
        <v>1</v>
      </c>
      <c r="AT837" s="341">
        <v>2</v>
      </c>
      <c r="AU837" s="227">
        <v>0</v>
      </c>
      <c r="AV837" s="226">
        <v>5</v>
      </c>
      <c r="AW837" s="227">
        <v>0</v>
      </c>
      <c r="AX837" s="392">
        <f>+AZ837</f>
        <v>3</v>
      </c>
      <c r="AY837" s="166" t="s">
        <v>1226</v>
      </c>
      <c r="AZ837" s="392">
        <f>+BB837</f>
        <v>3</v>
      </c>
      <c r="BA837" s="166" t="s">
        <v>1226</v>
      </c>
      <c r="BB837" s="392">
        <f>+BD837</f>
        <v>3</v>
      </c>
      <c r="BC837" s="166" t="s">
        <v>1226</v>
      </c>
      <c r="BD837" s="392">
        <f>+BF837</f>
        <v>3</v>
      </c>
      <c r="BE837" s="166" t="s">
        <v>1226</v>
      </c>
      <c r="BF837" s="392">
        <f>+BH837</f>
        <v>3</v>
      </c>
      <c r="BG837" s="166" t="s">
        <v>1226</v>
      </c>
      <c r="BH837" s="392">
        <f t="shared" ref="BH837:BH844" si="438">+BJ837</f>
        <v>3</v>
      </c>
      <c r="BI837" s="166" t="s">
        <v>1226</v>
      </c>
      <c r="BJ837" s="341">
        <v>3</v>
      </c>
      <c r="BK837" s="227">
        <v>0</v>
      </c>
      <c r="BL837" s="238">
        <v>0</v>
      </c>
      <c r="BM837" s="239" t="s">
        <v>1226</v>
      </c>
      <c r="BN837" s="238">
        <v>0</v>
      </c>
      <c r="BO837" s="239" t="s">
        <v>1226</v>
      </c>
      <c r="BP837" s="249"/>
      <c r="BQ837" s="239"/>
      <c r="BR837" s="249"/>
      <c r="BS837" s="239"/>
      <c r="BT837" s="262"/>
      <c r="BU837" s="245"/>
      <c r="BV837" s="246"/>
      <c r="BW837" s="245"/>
      <c r="BX837" s="245"/>
      <c r="BY837" s="245"/>
      <c r="BZ837" s="246"/>
      <c r="CA837" s="245"/>
      <c r="CB837" s="246"/>
      <c r="CC837" s="245">
        <v>4</v>
      </c>
      <c r="CD837" s="246"/>
      <c r="CE837" s="245"/>
      <c r="CF837" s="246"/>
      <c r="CG837" s="245"/>
      <c r="CH837" s="246"/>
      <c r="CI837" s="247" t="s">
        <v>761</v>
      </c>
      <c r="CJ837" s="234" t="s">
        <v>563</v>
      </c>
      <c r="CM837" s="237">
        <f t="shared" si="437"/>
        <v>6</v>
      </c>
    </row>
    <row r="838" spans="1:91" ht="16.5">
      <c r="A838" t="s">
        <v>2547</v>
      </c>
      <c r="B838" s="213">
        <v>0</v>
      </c>
      <c r="D838" s="213" t="s">
        <v>882</v>
      </c>
      <c r="E838" s="213" t="s">
        <v>871</v>
      </c>
      <c r="G838" s="213" t="s">
        <v>988</v>
      </c>
      <c r="H838" s="390" t="s">
        <v>1894</v>
      </c>
      <c r="I838" s="164">
        <f t="shared" si="434"/>
        <v>0</v>
      </c>
      <c r="J838" s="164" t="s">
        <v>1226</v>
      </c>
      <c r="K838" s="437">
        <v>0</v>
      </c>
      <c r="L838" s="438">
        <v>0</v>
      </c>
      <c r="M838" s="696">
        <v>0</v>
      </c>
      <c r="N838" s="902">
        <v>0</v>
      </c>
      <c r="O838" s="437">
        <v>0</v>
      </c>
      <c r="P838" s="438">
        <v>0</v>
      </c>
      <c r="Q838" s="185">
        <v>0</v>
      </c>
      <c r="R838" s="185" t="s">
        <v>1226</v>
      </c>
      <c r="S838" s="278">
        <v>0</v>
      </c>
      <c r="T838" s="279">
        <v>0</v>
      </c>
      <c r="U838" s="274">
        <v>0</v>
      </c>
      <c r="V838" s="279">
        <v>0</v>
      </c>
      <c r="W838" s="222">
        <v>0</v>
      </c>
      <c r="X838" s="224">
        <v>0</v>
      </c>
      <c r="Y838" s="274">
        <v>0</v>
      </c>
      <c r="Z838" s="279">
        <v>0</v>
      </c>
      <c r="AA838" s="274">
        <v>0</v>
      </c>
      <c r="AB838" s="279">
        <v>0</v>
      </c>
      <c r="AC838" s="278">
        <v>0</v>
      </c>
      <c r="AD838" s="279">
        <v>0</v>
      </c>
      <c r="AE838" s="274">
        <v>0</v>
      </c>
      <c r="AF838" s="279">
        <v>0</v>
      </c>
      <c r="AG838" s="185">
        <v>0</v>
      </c>
      <c r="AH838" s="690" t="s">
        <v>1226</v>
      </c>
      <c r="AI838" s="274">
        <v>0</v>
      </c>
      <c r="AJ838" s="224">
        <v>0</v>
      </c>
      <c r="AK838" s="261"/>
      <c r="AL838" s="181">
        <v>0</v>
      </c>
      <c r="AM838" s="690" t="s">
        <v>1226</v>
      </c>
      <c r="AN838" s="222">
        <v>1</v>
      </c>
      <c r="AO838" s="224">
        <v>0</v>
      </c>
      <c r="AP838" s="181">
        <f t="shared" si="435"/>
        <v>1</v>
      </c>
      <c r="AQ838" s="690" t="s">
        <v>1226</v>
      </c>
      <c r="AR838" s="185">
        <f t="shared" si="436"/>
        <v>1</v>
      </c>
      <c r="AS838" s="690" t="s">
        <v>1226</v>
      </c>
      <c r="AT838" s="341">
        <v>0</v>
      </c>
      <c r="AU838" s="227">
        <v>0</v>
      </c>
      <c r="AV838" s="226">
        <v>0</v>
      </c>
      <c r="AW838" s="227">
        <v>0</v>
      </c>
      <c r="AX838" s="392">
        <f t="shared" ref="AX838:AX844" si="439">+AV838</f>
        <v>0</v>
      </c>
      <c r="AY838" s="239" t="s">
        <v>1226</v>
      </c>
      <c r="AZ838" s="392">
        <f t="shared" ref="AZ838:AZ844" si="440">+AX838</f>
        <v>0</v>
      </c>
      <c r="BA838" s="239" t="s">
        <v>1226</v>
      </c>
      <c r="BB838" s="392">
        <f t="shared" ref="BB838:BB844" si="441">+AZ838</f>
        <v>0</v>
      </c>
      <c r="BC838" s="239" t="s">
        <v>1226</v>
      </c>
      <c r="BD838" s="392">
        <f t="shared" ref="BD838:BD844" si="442">+BB838</f>
        <v>0</v>
      </c>
      <c r="BE838" s="239" t="s">
        <v>1226</v>
      </c>
      <c r="BF838" s="392">
        <f t="shared" ref="BF838:BF844" si="443">+BD838</f>
        <v>0</v>
      </c>
      <c r="BG838" s="239" t="s">
        <v>1226</v>
      </c>
      <c r="BH838" s="238">
        <f t="shared" si="438"/>
        <v>0</v>
      </c>
      <c r="BI838" s="239" t="s">
        <v>1226</v>
      </c>
      <c r="BJ838" s="341">
        <v>0</v>
      </c>
      <c r="BK838" s="227">
        <v>0</v>
      </c>
      <c r="BL838" s="238">
        <v>0</v>
      </c>
      <c r="BM838" s="239" t="s">
        <v>1226</v>
      </c>
      <c r="BN838" s="238">
        <v>0</v>
      </c>
      <c r="BO838" s="239" t="s">
        <v>1226</v>
      </c>
      <c r="BP838" s="249"/>
      <c r="BQ838" s="239"/>
      <c r="BR838" s="249"/>
      <c r="BS838" s="239"/>
      <c r="BT838" s="262"/>
      <c r="BU838" s="245"/>
      <c r="BV838" s="246"/>
      <c r="BW838" s="245"/>
      <c r="BX838" s="245"/>
      <c r="BY838" s="245"/>
      <c r="BZ838" s="246"/>
      <c r="CA838" s="245"/>
      <c r="CB838" s="246"/>
      <c r="CC838" s="245"/>
      <c r="CD838" s="246"/>
      <c r="CE838" s="245"/>
      <c r="CF838" s="246"/>
      <c r="CG838" s="245"/>
      <c r="CH838" s="246"/>
      <c r="CI838" s="16" t="s">
        <v>223</v>
      </c>
      <c r="CM838" s="237">
        <f t="shared" si="437"/>
        <v>0</v>
      </c>
    </row>
    <row r="839" spans="1:91" ht="16.5">
      <c r="A839" t="s">
        <v>2547</v>
      </c>
      <c r="B839" s="213">
        <v>0</v>
      </c>
      <c r="D839" s="213" t="s">
        <v>882</v>
      </c>
      <c r="E839" s="213" t="s">
        <v>871</v>
      </c>
      <c r="G839" s="213" t="s">
        <v>988</v>
      </c>
      <c r="H839" s="390" t="s">
        <v>1178</v>
      </c>
      <c r="I839" s="392">
        <f t="shared" si="434"/>
        <v>0</v>
      </c>
      <c r="J839" s="164" t="s">
        <v>1226</v>
      </c>
      <c r="K839" s="437">
        <v>0</v>
      </c>
      <c r="L839" s="438">
        <v>0</v>
      </c>
      <c r="M839" s="696">
        <v>0</v>
      </c>
      <c r="N839" s="696">
        <v>0</v>
      </c>
      <c r="O839" s="437">
        <v>0</v>
      </c>
      <c r="P839" s="438">
        <v>0</v>
      </c>
      <c r="Q839" s="185">
        <v>0</v>
      </c>
      <c r="R839" s="185" t="s">
        <v>1226</v>
      </c>
      <c r="S839" s="278">
        <v>0</v>
      </c>
      <c r="T839" s="279">
        <v>0</v>
      </c>
      <c r="U839" s="252">
        <v>0</v>
      </c>
      <c r="V839" s="433" t="s">
        <v>1226</v>
      </c>
      <c r="W839" s="222">
        <v>0</v>
      </c>
      <c r="X839" s="224">
        <v>0</v>
      </c>
      <c r="Y839" s="274">
        <v>0</v>
      </c>
      <c r="Z839" s="279">
        <v>0</v>
      </c>
      <c r="AA839" s="274">
        <v>0</v>
      </c>
      <c r="AB839" s="279">
        <v>0</v>
      </c>
      <c r="AC839" s="278">
        <v>0</v>
      </c>
      <c r="AD839" s="279">
        <v>0</v>
      </c>
      <c r="AE839" s="274">
        <v>0</v>
      </c>
      <c r="AF839" s="279">
        <v>0</v>
      </c>
      <c r="AG839" s="185">
        <v>0</v>
      </c>
      <c r="AH839" s="690" t="s">
        <v>1226</v>
      </c>
      <c r="AI839" s="274">
        <v>0</v>
      </c>
      <c r="AJ839" s="224">
        <v>0</v>
      </c>
      <c r="AK839" s="368"/>
      <c r="AL839" s="181">
        <v>0</v>
      </c>
      <c r="AM839" s="690" t="s">
        <v>1226</v>
      </c>
      <c r="AN839" s="278">
        <v>1</v>
      </c>
      <c r="AO839" s="224">
        <v>0</v>
      </c>
      <c r="AP839" s="185">
        <f t="shared" si="435"/>
        <v>1</v>
      </c>
      <c r="AQ839" s="690" t="s">
        <v>1226</v>
      </c>
      <c r="AR839" s="185">
        <f t="shared" si="436"/>
        <v>1</v>
      </c>
      <c r="AS839" s="690" t="s">
        <v>1226</v>
      </c>
      <c r="AT839" s="341">
        <v>0</v>
      </c>
      <c r="AU839" s="227">
        <v>0</v>
      </c>
      <c r="AV839" s="226">
        <v>0</v>
      </c>
      <c r="AW839" s="227">
        <v>0</v>
      </c>
      <c r="AX839" s="392">
        <f t="shared" si="439"/>
        <v>0</v>
      </c>
      <c r="AY839" s="239" t="s">
        <v>1226</v>
      </c>
      <c r="AZ839" s="392">
        <f t="shared" si="440"/>
        <v>0</v>
      </c>
      <c r="BA839" s="239" t="s">
        <v>1226</v>
      </c>
      <c r="BB839" s="392">
        <f t="shared" si="441"/>
        <v>0</v>
      </c>
      <c r="BC839" s="239" t="s">
        <v>1226</v>
      </c>
      <c r="BD839" s="392">
        <f t="shared" si="442"/>
        <v>0</v>
      </c>
      <c r="BE839" s="239" t="s">
        <v>1226</v>
      </c>
      <c r="BF839" s="392">
        <f t="shared" si="443"/>
        <v>0</v>
      </c>
      <c r="BG839" s="239" t="s">
        <v>1226</v>
      </c>
      <c r="BH839" s="238">
        <f t="shared" si="438"/>
        <v>0</v>
      </c>
      <c r="BI839" s="239" t="s">
        <v>1226</v>
      </c>
      <c r="BJ839" s="341">
        <v>0</v>
      </c>
      <c r="BK839" s="227">
        <v>0</v>
      </c>
      <c r="BL839" s="238">
        <v>0</v>
      </c>
      <c r="BM839" s="239" t="s">
        <v>1226</v>
      </c>
      <c r="BN839" s="238">
        <v>0</v>
      </c>
      <c r="BO839" s="239" t="s">
        <v>1226</v>
      </c>
      <c r="BP839" s="249"/>
      <c r="BQ839" s="239"/>
      <c r="BR839" s="249"/>
      <c r="BS839" s="239"/>
      <c r="BT839" s="332"/>
      <c r="BV839" s="370"/>
      <c r="BZ839" s="370"/>
      <c r="CD839" s="370"/>
      <c r="CF839" s="370"/>
      <c r="CH839" s="370"/>
      <c r="CI839" s="233" t="s">
        <v>223</v>
      </c>
      <c r="CJ839" s="256" t="s">
        <v>597</v>
      </c>
      <c r="CM839" s="237">
        <f t="shared" si="437"/>
        <v>0</v>
      </c>
    </row>
    <row r="840" spans="1:91" ht="16.5">
      <c r="A840" t="s">
        <v>2547</v>
      </c>
      <c r="B840" s="213">
        <v>10093</v>
      </c>
      <c r="D840" s="213" t="s">
        <v>882</v>
      </c>
      <c r="E840" s="213" t="s">
        <v>819</v>
      </c>
      <c r="G840" s="213" t="s">
        <v>988</v>
      </c>
      <c r="H840" s="390" t="s">
        <v>1895</v>
      </c>
      <c r="I840" s="392">
        <f t="shared" si="434"/>
        <v>0</v>
      </c>
      <c r="J840" s="164" t="s">
        <v>1226</v>
      </c>
      <c r="K840" s="437">
        <v>0</v>
      </c>
      <c r="L840" s="438">
        <v>0</v>
      </c>
      <c r="M840" s="185">
        <f>+O840</f>
        <v>0</v>
      </c>
      <c r="N840" s="694" t="s">
        <v>1226</v>
      </c>
      <c r="O840" s="437">
        <v>0</v>
      </c>
      <c r="P840" s="438">
        <v>0</v>
      </c>
      <c r="Q840" s="185">
        <v>0</v>
      </c>
      <c r="R840" s="185" t="s">
        <v>1226</v>
      </c>
      <c r="S840" s="278">
        <v>0</v>
      </c>
      <c r="T840" s="279">
        <v>0</v>
      </c>
      <c r="U840" s="274">
        <v>0</v>
      </c>
      <c r="V840" s="279">
        <v>0</v>
      </c>
      <c r="W840" s="222">
        <v>0</v>
      </c>
      <c r="X840" s="224">
        <v>0</v>
      </c>
      <c r="Y840" s="164">
        <v>0</v>
      </c>
      <c r="Z840" s="167" t="s">
        <v>1226</v>
      </c>
      <c r="AA840" s="223">
        <v>0</v>
      </c>
      <c r="AB840" s="224">
        <v>0</v>
      </c>
      <c r="AC840" s="278">
        <v>0</v>
      </c>
      <c r="AD840" s="279">
        <v>0</v>
      </c>
      <c r="AE840" s="274">
        <v>0</v>
      </c>
      <c r="AF840" s="279">
        <v>0</v>
      </c>
      <c r="AG840" s="181">
        <v>0</v>
      </c>
      <c r="AH840" s="690" t="s">
        <v>1226</v>
      </c>
      <c r="AI840" s="278">
        <v>0</v>
      </c>
      <c r="AJ840" s="224">
        <v>0</v>
      </c>
      <c r="AK840" s="342"/>
      <c r="AL840" s="181">
        <f>+AI840</f>
        <v>0</v>
      </c>
      <c r="AM840" s="690" t="s">
        <v>1226</v>
      </c>
      <c r="AN840" s="278">
        <v>0</v>
      </c>
      <c r="AO840" s="224">
        <v>0</v>
      </c>
      <c r="AP840" s="185">
        <f>+AR840</f>
        <v>0</v>
      </c>
      <c r="AQ840" s="690" t="s">
        <v>1226</v>
      </c>
      <c r="AR840" s="185">
        <f>+AT840</f>
        <v>0</v>
      </c>
      <c r="AS840" s="690" t="s">
        <v>1226</v>
      </c>
      <c r="AT840" s="341">
        <v>0</v>
      </c>
      <c r="AU840" s="227">
        <v>0</v>
      </c>
      <c r="AV840" s="226">
        <v>0</v>
      </c>
      <c r="AW840" s="227">
        <v>0</v>
      </c>
      <c r="AX840" s="392">
        <f t="shared" si="439"/>
        <v>0</v>
      </c>
      <c r="AY840" s="239" t="s">
        <v>1226</v>
      </c>
      <c r="AZ840" s="392">
        <f t="shared" si="440"/>
        <v>0</v>
      </c>
      <c r="BA840" s="239" t="s">
        <v>1226</v>
      </c>
      <c r="BB840" s="392">
        <f t="shared" si="441"/>
        <v>0</v>
      </c>
      <c r="BC840" s="239" t="s">
        <v>1226</v>
      </c>
      <c r="BD840" s="392">
        <f t="shared" si="442"/>
        <v>0</v>
      </c>
      <c r="BE840" s="239" t="s">
        <v>1226</v>
      </c>
      <c r="BF840" s="392">
        <f t="shared" si="443"/>
        <v>0</v>
      </c>
      <c r="BG840" s="239" t="s">
        <v>1226</v>
      </c>
      <c r="BH840" s="238">
        <f t="shared" si="438"/>
        <v>0</v>
      </c>
      <c r="BI840" s="239" t="s">
        <v>1226</v>
      </c>
      <c r="BJ840" s="341">
        <v>0</v>
      </c>
      <c r="BK840" s="227">
        <v>0</v>
      </c>
      <c r="BL840" s="238">
        <v>0</v>
      </c>
      <c r="BM840" s="239" t="s">
        <v>1226</v>
      </c>
      <c r="BN840" s="341">
        <v>0</v>
      </c>
      <c r="BO840" s="227">
        <v>0</v>
      </c>
      <c r="BP840" s="226"/>
      <c r="BQ840" s="227"/>
      <c r="BR840" s="226"/>
      <c r="BS840" s="227"/>
      <c r="BT840" s="344"/>
      <c r="BU840" s="314"/>
      <c r="BV840" s="315"/>
      <c r="BW840" s="314"/>
      <c r="BX840" s="314"/>
      <c r="BY840" s="314"/>
      <c r="BZ840" s="315"/>
      <c r="CA840" s="314"/>
      <c r="CB840" s="315"/>
      <c r="CC840" s="314"/>
      <c r="CD840" s="315"/>
      <c r="CE840" s="314"/>
      <c r="CF840" s="315"/>
      <c r="CG840" s="314"/>
      <c r="CH840" s="315"/>
      <c r="CI840" s="247" t="s">
        <v>564</v>
      </c>
      <c r="CJ840" s="234" t="s">
        <v>565</v>
      </c>
      <c r="CK840" s="234" t="s">
        <v>788</v>
      </c>
      <c r="CM840" s="237">
        <f t="shared" si="437"/>
        <v>0</v>
      </c>
    </row>
    <row r="841" spans="1:91" ht="16.5">
      <c r="A841" t="s">
        <v>2547</v>
      </c>
      <c r="B841" s="213">
        <v>0</v>
      </c>
      <c r="D841" s="213" t="s">
        <v>882</v>
      </c>
      <c r="E841" s="213" t="s">
        <v>819</v>
      </c>
      <c r="G841" s="213" t="s">
        <v>988</v>
      </c>
      <c r="H841" s="390" t="s">
        <v>1896</v>
      </c>
      <c r="I841" s="392">
        <f t="shared" si="434"/>
        <v>0</v>
      </c>
      <c r="J841" s="164" t="s">
        <v>1226</v>
      </c>
      <c r="K841" s="437">
        <v>0</v>
      </c>
      <c r="L841" s="438">
        <v>0</v>
      </c>
      <c r="M841" s="185">
        <f>+O841</f>
        <v>0</v>
      </c>
      <c r="N841" s="694" t="s">
        <v>1226</v>
      </c>
      <c r="O841" s="222">
        <v>0</v>
      </c>
      <c r="P841" s="224">
        <v>0</v>
      </c>
      <c r="Q841" s="181">
        <v>0</v>
      </c>
      <c r="R841" s="426" t="s">
        <v>1226</v>
      </c>
      <c r="S841" s="278">
        <v>0</v>
      </c>
      <c r="T841" s="279">
        <v>0</v>
      </c>
      <c r="U841" s="278">
        <v>0</v>
      </c>
      <c r="V841" s="279">
        <v>0</v>
      </c>
      <c r="W841" s="222">
        <v>1</v>
      </c>
      <c r="X841" s="224">
        <v>0</v>
      </c>
      <c r="Y841" s="164">
        <f>+AA841</f>
        <v>1</v>
      </c>
      <c r="Z841" s="167" t="s">
        <v>1226</v>
      </c>
      <c r="AA841" s="223">
        <v>1</v>
      </c>
      <c r="AB841" s="224">
        <v>0</v>
      </c>
      <c r="AC841" s="181">
        <f>+AA841</f>
        <v>1</v>
      </c>
      <c r="AD841" s="690" t="s">
        <v>1226</v>
      </c>
      <c r="AE841" s="274">
        <v>1</v>
      </c>
      <c r="AF841" s="279">
        <v>0</v>
      </c>
      <c r="AG841" s="181">
        <f>+AE841</f>
        <v>1</v>
      </c>
      <c r="AH841" s="690" t="s">
        <v>1226</v>
      </c>
      <c r="AI841" s="278">
        <v>0</v>
      </c>
      <c r="AJ841" s="224">
        <v>0</v>
      </c>
      <c r="AK841" s="342"/>
      <c r="AL841" s="181">
        <f>+AN841</f>
        <v>1</v>
      </c>
      <c r="AM841" s="690" t="s">
        <v>1226</v>
      </c>
      <c r="AN841" s="278">
        <v>1</v>
      </c>
      <c r="AO841" s="224">
        <v>0</v>
      </c>
      <c r="AP841" s="185">
        <f>+AN841</f>
        <v>1</v>
      </c>
      <c r="AQ841" s="690" t="s">
        <v>1226</v>
      </c>
      <c r="AR841" s="185">
        <f>+AP841</f>
        <v>1</v>
      </c>
      <c r="AS841" s="690" t="s">
        <v>1226</v>
      </c>
      <c r="AT841" s="341">
        <v>0</v>
      </c>
      <c r="AU841" s="227">
        <v>0</v>
      </c>
      <c r="AV841" s="226">
        <v>1</v>
      </c>
      <c r="AW841" s="227">
        <v>0</v>
      </c>
      <c r="AX841" s="392">
        <f t="shared" si="439"/>
        <v>1</v>
      </c>
      <c r="AY841" s="239" t="s">
        <v>1226</v>
      </c>
      <c r="AZ841" s="392">
        <f t="shared" si="440"/>
        <v>1</v>
      </c>
      <c r="BA841" s="239" t="s">
        <v>1226</v>
      </c>
      <c r="BB841" s="392">
        <f t="shared" si="441"/>
        <v>1</v>
      </c>
      <c r="BC841" s="239" t="s">
        <v>1226</v>
      </c>
      <c r="BD841" s="392">
        <f t="shared" si="442"/>
        <v>1</v>
      </c>
      <c r="BE841" s="239" t="s">
        <v>1226</v>
      </c>
      <c r="BF841" s="392">
        <f t="shared" si="443"/>
        <v>1</v>
      </c>
      <c r="BG841" s="239" t="s">
        <v>1226</v>
      </c>
      <c r="BH841" s="238">
        <f t="shared" si="438"/>
        <v>0</v>
      </c>
      <c r="BI841" s="239" t="s">
        <v>1226</v>
      </c>
      <c r="BJ841" s="341">
        <v>0</v>
      </c>
      <c r="BK841" s="227">
        <v>0</v>
      </c>
      <c r="BL841" s="238">
        <v>0</v>
      </c>
      <c r="BM841" s="239" t="s">
        <v>1226</v>
      </c>
      <c r="BN841" s="341">
        <v>0</v>
      </c>
      <c r="BO841" s="227">
        <v>0</v>
      </c>
      <c r="BP841" s="226"/>
      <c r="BQ841" s="227"/>
      <c r="BR841" s="226"/>
      <c r="BS841" s="227"/>
      <c r="BT841" s="344"/>
      <c r="BU841" s="314"/>
      <c r="BV841" s="315"/>
      <c r="BW841" s="314"/>
      <c r="BX841" s="314"/>
      <c r="BY841" s="314"/>
      <c r="BZ841" s="315"/>
      <c r="CA841" s="314"/>
      <c r="CB841" s="315"/>
      <c r="CC841" s="314"/>
      <c r="CD841" s="315"/>
      <c r="CE841" s="314"/>
      <c r="CF841" s="315"/>
      <c r="CG841" s="314"/>
      <c r="CH841" s="315"/>
      <c r="CI841" s="247" t="s">
        <v>898</v>
      </c>
      <c r="CM841" s="237">
        <f t="shared" si="437"/>
        <v>1</v>
      </c>
    </row>
    <row r="842" spans="1:91" ht="16.5">
      <c r="A842" t="s">
        <v>2547</v>
      </c>
      <c r="B842" s="213">
        <v>10328</v>
      </c>
      <c r="D842" s="213" t="s">
        <v>882</v>
      </c>
      <c r="E842" s="213" t="s">
        <v>819</v>
      </c>
      <c r="G842" s="213" t="s">
        <v>988</v>
      </c>
      <c r="H842" s="390" t="s">
        <v>1897</v>
      </c>
      <c r="I842" s="392">
        <f t="shared" si="434"/>
        <v>0</v>
      </c>
      <c r="J842" s="164" t="s">
        <v>1226</v>
      </c>
      <c r="K842" s="437">
        <v>0</v>
      </c>
      <c r="L842" s="438">
        <v>0</v>
      </c>
      <c r="M842" s="185">
        <v>0</v>
      </c>
      <c r="N842" s="694" t="s">
        <v>1226</v>
      </c>
      <c r="O842" s="437">
        <v>2</v>
      </c>
      <c r="P842" s="438">
        <v>0</v>
      </c>
      <c r="Q842" s="185">
        <f>+S842</f>
        <v>1</v>
      </c>
      <c r="R842" s="426" t="s">
        <v>1226</v>
      </c>
      <c r="S842" s="278">
        <v>1</v>
      </c>
      <c r="T842" s="279">
        <v>0</v>
      </c>
      <c r="U842" s="274">
        <v>2</v>
      </c>
      <c r="V842" s="279">
        <v>0</v>
      </c>
      <c r="W842" s="278">
        <v>0</v>
      </c>
      <c r="X842" s="224">
        <v>0</v>
      </c>
      <c r="Y842" s="164">
        <v>0</v>
      </c>
      <c r="Z842" s="167" t="s">
        <v>1226</v>
      </c>
      <c r="AA842" s="223">
        <v>0</v>
      </c>
      <c r="AB842" s="224">
        <v>0</v>
      </c>
      <c r="AC842" s="181">
        <f>+AA842</f>
        <v>0</v>
      </c>
      <c r="AD842" s="690" t="s">
        <v>1226</v>
      </c>
      <c r="AE842" s="274">
        <v>0</v>
      </c>
      <c r="AF842" s="279">
        <v>0</v>
      </c>
      <c r="AG842" s="185">
        <f>+AI842</f>
        <v>7</v>
      </c>
      <c r="AH842" s="690" t="s">
        <v>1226</v>
      </c>
      <c r="AI842" s="934">
        <v>7</v>
      </c>
      <c r="AJ842" s="267">
        <v>0</v>
      </c>
      <c r="AK842" s="342">
        <v>42346</v>
      </c>
      <c r="AL842" s="181">
        <f>+AN842</f>
        <v>0</v>
      </c>
      <c r="AM842" s="690" t="s">
        <v>1226</v>
      </c>
      <c r="AN842" s="278">
        <v>0</v>
      </c>
      <c r="AO842" s="224">
        <v>0</v>
      </c>
      <c r="AP842" s="185">
        <f>+AR842</f>
        <v>0</v>
      </c>
      <c r="AQ842" s="690" t="s">
        <v>1226</v>
      </c>
      <c r="AR842" s="185">
        <f>+AT842</f>
        <v>0</v>
      </c>
      <c r="AS842" s="690" t="s">
        <v>1226</v>
      </c>
      <c r="AT842" s="341">
        <v>0</v>
      </c>
      <c r="AU842" s="227">
        <v>0</v>
      </c>
      <c r="AV842" s="226">
        <v>0</v>
      </c>
      <c r="AW842" s="227">
        <v>0</v>
      </c>
      <c r="AX842" s="392">
        <f t="shared" si="439"/>
        <v>0</v>
      </c>
      <c r="AY842" s="239" t="s">
        <v>1226</v>
      </c>
      <c r="AZ842" s="392">
        <f t="shared" si="440"/>
        <v>0</v>
      </c>
      <c r="BA842" s="239" t="s">
        <v>1226</v>
      </c>
      <c r="BB842" s="392">
        <f t="shared" si="441"/>
        <v>0</v>
      </c>
      <c r="BC842" s="239" t="s">
        <v>1226</v>
      </c>
      <c r="BD842" s="392">
        <f t="shared" si="442"/>
        <v>0</v>
      </c>
      <c r="BE842" s="239" t="s">
        <v>1226</v>
      </c>
      <c r="BF842" s="392">
        <f t="shared" si="443"/>
        <v>0</v>
      </c>
      <c r="BG842" s="239" t="s">
        <v>1226</v>
      </c>
      <c r="BH842" s="238">
        <f t="shared" si="438"/>
        <v>0</v>
      </c>
      <c r="BI842" s="239" t="s">
        <v>1226</v>
      </c>
      <c r="BJ842" s="341">
        <v>0</v>
      </c>
      <c r="BK842" s="227">
        <v>0</v>
      </c>
      <c r="BL842" s="238">
        <v>0</v>
      </c>
      <c r="BM842" s="239" t="s">
        <v>1226</v>
      </c>
      <c r="BN842" s="341">
        <v>1</v>
      </c>
      <c r="BO842" s="227">
        <v>0</v>
      </c>
      <c r="BP842" s="226"/>
      <c r="BQ842" s="227"/>
      <c r="BR842" s="226"/>
      <c r="BS842" s="227"/>
      <c r="BT842" s="344"/>
      <c r="BU842" s="314"/>
      <c r="BV842" s="315"/>
      <c r="BW842" s="314"/>
      <c r="BX842" s="314"/>
      <c r="BY842" s="314"/>
      <c r="BZ842" s="315"/>
      <c r="CA842" s="314"/>
      <c r="CB842" s="315"/>
      <c r="CC842" s="314"/>
      <c r="CD842" s="315"/>
      <c r="CE842" s="314"/>
      <c r="CF842" s="315"/>
      <c r="CG842" s="314"/>
      <c r="CH842" s="315"/>
      <c r="CI842" s="103" t="s">
        <v>1898</v>
      </c>
      <c r="CM842" s="237">
        <f t="shared" si="437"/>
        <v>7</v>
      </c>
    </row>
    <row r="843" spans="1:91" ht="16.5">
      <c r="A843" t="s">
        <v>2547</v>
      </c>
      <c r="B843" s="213">
        <v>0</v>
      </c>
      <c r="D843" s="213" t="s">
        <v>882</v>
      </c>
      <c r="E843" s="213" t="s">
        <v>819</v>
      </c>
      <c r="G843" s="213" t="s">
        <v>988</v>
      </c>
      <c r="H843" s="390" t="s">
        <v>1899</v>
      </c>
      <c r="I843" s="164">
        <f t="shared" si="434"/>
        <v>0</v>
      </c>
      <c r="J843" s="164" t="s">
        <v>1226</v>
      </c>
      <c r="K843" s="453">
        <v>0</v>
      </c>
      <c r="L843" s="438">
        <v>0</v>
      </c>
      <c r="M843" s="185">
        <f>+O843</f>
        <v>0</v>
      </c>
      <c r="N843" s="694" t="s">
        <v>1226</v>
      </c>
      <c r="O843" s="453">
        <v>0</v>
      </c>
      <c r="P843" s="438">
        <v>0</v>
      </c>
      <c r="Q843" s="185">
        <v>0</v>
      </c>
      <c r="R843" s="426" t="s">
        <v>1226</v>
      </c>
      <c r="S843" s="278">
        <v>0</v>
      </c>
      <c r="T843" s="279">
        <v>0</v>
      </c>
      <c r="U843" s="274">
        <v>0</v>
      </c>
      <c r="V843" s="279">
        <v>0</v>
      </c>
      <c r="W843" s="274">
        <v>0</v>
      </c>
      <c r="X843" s="224">
        <v>0</v>
      </c>
      <c r="Y843" s="164">
        <v>0</v>
      </c>
      <c r="Z843" s="167" t="s">
        <v>1226</v>
      </c>
      <c r="AA843" s="223">
        <v>0</v>
      </c>
      <c r="AB843" s="223">
        <v>0</v>
      </c>
      <c r="AC843" s="181">
        <v>0</v>
      </c>
      <c r="AD843" s="690" t="s">
        <v>1226</v>
      </c>
      <c r="AE843" s="274">
        <v>0</v>
      </c>
      <c r="AF843" s="279">
        <v>0</v>
      </c>
      <c r="AG843" s="185">
        <v>0</v>
      </c>
      <c r="AH843" s="694" t="s">
        <v>1226</v>
      </c>
      <c r="AI843" s="274">
        <v>0</v>
      </c>
      <c r="AJ843" s="224">
        <v>0</v>
      </c>
      <c r="AK843" s="342"/>
      <c r="AL843" s="181">
        <f>+AN843</f>
        <v>1</v>
      </c>
      <c r="AM843" s="690" t="s">
        <v>1226</v>
      </c>
      <c r="AN843" s="278">
        <v>1</v>
      </c>
      <c r="AO843" s="224">
        <v>0</v>
      </c>
      <c r="AP843" s="185">
        <f>+AN843</f>
        <v>1</v>
      </c>
      <c r="AQ843" s="690" t="s">
        <v>1226</v>
      </c>
      <c r="AR843" s="181">
        <f>+AP843</f>
        <v>1</v>
      </c>
      <c r="AS843" s="690" t="s">
        <v>1226</v>
      </c>
      <c r="AT843" s="341">
        <v>0</v>
      </c>
      <c r="AU843" s="227">
        <v>0</v>
      </c>
      <c r="AV843" s="226">
        <v>0</v>
      </c>
      <c r="AW843" s="227">
        <v>0</v>
      </c>
      <c r="AX843" s="392">
        <f t="shared" si="439"/>
        <v>0</v>
      </c>
      <c r="AY843" s="239" t="s">
        <v>1226</v>
      </c>
      <c r="AZ843" s="392">
        <f t="shared" si="440"/>
        <v>0</v>
      </c>
      <c r="BA843" s="239" t="s">
        <v>1226</v>
      </c>
      <c r="BB843" s="164">
        <f t="shared" si="441"/>
        <v>0</v>
      </c>
      <c r="BC843" s="249" t="s">
        <v>1226</v>
      </c>
      <c r="BD843" s="392">
        <f t="shared" si="442"/>
        <v>0</v>
      </c>
      <c r="BE843" s="239" t="s">
        <v>1226</v>
      </c>
      <c r="BF843" s="164">
        <f t="shared" si="443"/>
        <v>0</v>
      </c>
      <c r="BG843" s="249" t="s">
        <v>1226</v>
      </c>
      <c r="BH843" s="238">
        <f t="shared" si="438"/>
        <v>0</v>
      </c>
      <c r="BI843" s="239" t="s">
        <v>1226</v>
      </c>
      <c r="BJ843" s="341">
        <v>0</v>
      </c>
      <c r="BK843" s="227">
        <v>0</v>
      </c>
      <c r="BL843" s="238">
        <v>0</v>
      </c>
      <c r="BM843" s="239" t="s">
        <v>1226</v>
      </c>
      <c r="BN843" s="341">
        <v>0</v>
      </c>
      <c r="BO843" s="227">
        <v>0</v>
      </c>
      <c r="BP843" s="226"/>
      <c r="BQ843" s="227"/>
      <c r="BR843" s="226"/>
      <c r="BS843" s="227"/>
      <c r="BT843" s="344"/>
      <c r="BU843" s="314"/>
      <c r="BV843" s="315"/>
      <c r="BW843" s="314"/>
      <c r="BX843" s="314"/>
      <c r="BY843" s="314"/>
      <c r="BZ843" s="315"/>
      <c r="CA843" s="314"/>
      <c r="CB843" s="315"/>
      <c r="CC843" s="314"/>
      <c r="CD843" s="315"/>
      <c r="CE843" s="314"/>
      <c r="CF843" s="315"/>
      <c r="CG843" s="314"/>
      <c r="CH843" s="315"/>
      <c r="CI843" s="371"/>
      <c r="CM843" s="237">
        <f t="shared" si="437"/>
        <v>0</v>
      </c>
    </row>
    <row r="844" spans="1:91" ht="16.5">
      <c r="A844" t="s">
        <v>2547</v>
      </c>
      <c r="B844" s="213">
        <v>0</v>
      </c>
      <c r="D844" s="213" t="s">
        <v>882</v>
      </c>
      <c r="E844" s="213" t="s">
        <v>819</v>
      </c>
      <c r="G844" s="213" t="s">
        <v>988</v>
      </c>
      <c r="H844" s="390" t="s">
        <v>1900</v>
      </c>
      <c r="I844" s="392" t="str">
        <f t="shared" si="434"/>
        <v>?</v>
      </c>
      <c r="J844" s="164" t="s">
        <v>1226</v>
      </c>
      <c r="K844" s="437" t="s">
        <v>52</v>
      </c>
      <c r="L844" s="438">
        <v>0</v>
      </c>
      <c r="M844" s="185">
        <v>0</v>
      </c>
      <c r="N844" s="694" t="s">
        <v>1226</v>
      </c>
      <c r="O844" s="437">
        <v>2</v>
      </c>
      <c r="P844" s="438">
        <v>0</v>
      </c>
      <c r="Q844" s="781">
        <f>+O844</f>
        <v>2</v>
      </c>
      <c r="R844" s="426" t="s">
        <v>1226</v>
      </c>
      <c r="S844" s="278">
        <v>0</v>
      </c>
      <c r="T844" s="279">
        <v>0</v>
      </c>
      <c r="U844" s="274">
        <v>0</v>
      </c>
      <c r="V844" s="279">
        <v>0</v>
      </c>
      <c r="W844" s="278">
        <v>0</v>
      </c>
      <c r="X844" s="224">
        <v>0</v>
      </c>
      <c r="Y844" s="164">
        <v>0</v>
      </c>
      <c r="Z844" s="167" t="s">
        <v>1226</v>
      </c>
      <c r="AA844" s="223">
        <v>0</v>
      </c>
      <c r="AB844" s="224">
        <v>0</v>
      </c>
      <c r="AC844" s="181">
        <v>0</v>
      </c>
      <c r="AD844" s="690" t="s">
        <v>1226</v>
      </c>
      <c r="AE844" s="274">
        <v>0</v>
      </c>
      <c r="AF844" s="279">
        <v>0</v>
      </c>
      <c r="AG844" s="185">
        <v>0</v>
      </c>
      <c r="AH844" s="690" t="s">
        <v>1226</v>
      </c>
      <c r="AI844" s="274">
        <v>0</v>
      </c>
      <c r="AJ844" s="224">
        <v>0</v>
      </c>
      <c r="AK844" s="342"/>
      <c r="AL844" s="181">
        <f>+AN844</f>
        <v>2</v>
      </c>
      <c r="AM844" s="694" t="s">
        <v>1226</v>
      </c>
      <c r="AN844" s="278">
        <v>2</v>
      </c>
      <c r="AO844" s="224">
        <v>0</v>
      </c>
      <c r="AP844" s="185">
        <f>+AN844</f>
        <v>2</v>
      </c>
      <c r="AQ844" s="690" t="s">
        <v>1226</v>
      </c>
      <c r="AR844" s="185">
        <f>+AP844</f>
        <v>2</v>
      </c>
      <c r="AS844" s="690" t="s">
        <v>1226</v>
      </c>
      <c r="AT844" s="341">
        <v>0</v>
      </c>
      <c r="AU844" s="227">
        <v>0</v>
      </c>
      <c r="AV844" s="226">
        <v>0</v>
      </c>
      <c r="AW844" s="227">
        <v>0</v>
      </c>
      <c r="AX844" s="392">
        <f t="shared" si="439"/>
        <v>0</v>
      </c>
      <c r="AY844" s="239" t="s">
        <v>1226</v>
      </c>
      <c r="AZ844" s="392">
        <f t="shared" si="440"/>
        <v>0</v>
      </c>
      <c r="BA844" s="239" t="s">
        <v>1226</v>
      </c>
      <c r="BB844" s="392">
        <f t="shared" si="441"/>
        <v>0</v>
      </c>
      <c r="BC844" s="239" t="s">
        <v>1226</v>
      </c>
      <c r="BD844" s="392">
        <f t="shared" si="442"/>
        <v>0</v>
      </c>
      <c r="BE844" s="239" t="s">
        <v>1226</v>
      </c>
      <c r="BF844" s="392">
        <f t="shared" si="443"/>
        <v>0</v>
      </c>
      <c r="BG844" s="239" t="s">
        <v>1226</v>
      </c>
      <c r="BH844" s="238">
        <f t="shared" si="438"/>
        <v>0</v>
      </c>
      <c r="BI844" s="239" t="s">
        <v>1226</v>
      </c>
      <c r="BJ844" s="341">
        <v>0</v>
      </c>
      <c r="BK844" s="227">
        <v>0</v>
      </c>
      <c r="BL844" s="238">
        <v>0</v>
      </c>
      <c r="BM844" s="239" t="s">
        <v>1226</v>
      </c>
      <c r="BN844" s="341">
        <v>0</v>
      </c>
      <c r="BO844" s="227">
        <v>0</v>
      </c>
      <c r="BP844" s="226"/>
      <c r="BQ844" s="227"/>
      <c r="BR844" s="226"/>
      <c r="BS844" s="227"/>
      <c r="BT844" s="344"/>
      <c r="BU844" s="314"/>
      <c r="BV844" s="315"/>
      <c r="BW844" s="314"/>
      <c r="BX844" s="314"/>
      <c r="BY844" s="314"/>
      <c r="BZ844" s="315"/>
      <c r="CA844" s="314"/>
      <c r="CB844" s="315"/>
      <c r="CC844" s="314"/>
      <c r="CD844" s="315"/>
      <c r="CE844" s="314"/>
      <c r="CF844" s="315"/>
      <c r="CG844" s="314"/>
      <c r="CH844" s="315"/>
      <c r="CI844" s="371"/>
      <c r="CM844" s="237">
        <f t="shared" si="437"/>
        <v>2</v>
      </c>
    </row>
    <row r="845" spans="1:91" ht="16.5">
      <c r="A845" t="s">
        <v>2547</v>
      </c>
      <c r="B845" s="213">
        <v>0</v>
      </c>
      <c r="D845" s="213" t="s">
        <v>882</v>
      </c>
      <c r="E845" s="51" t="s">
        <v>821</v>
      </c>
      <c r="F845" s="51"/>
      <c r="G845" s="213" t="s">
        <v>988</v>
      </c>
      <c r="H845" s="390" t="s">
        <v>2216</v>
      </c>
      <c r="I845" s="164">
        <v>0</v>
      </c>
      <c r="J845" s="164" t="s">
        <v>1226</v>
      </c>
      <c r="K845" s="437">
        <v>0</v>
      </c>
      <c r="L845" s="438">
        <v>0</v>
      </c>
      <c r="M845" s="185">
        <v>0</v>
      </c>
      <c r="N845" s="694" t="s">
        <v>1226</v>
      </c>
      <c r="O845" s="437">
        <v>0</v>
      </c>
      <c r="P845" s="438">
        <v>0</v>
      </c>
      <c r="Q845" s="781">
        <v>0</v>
      </c>
      <c r="R845" s="185" t="s">
        <v>1226</v>
      </c>
      <c r="S845" s="278">
        <v>0</v>
      </c>
      <c r="T845" s="279">
        <v>0</v>
      </c>
      <c r="U845" s="274">
        <v>0</v>
      </c>
      <c r="V845" s="279">
        <v>0</v>
      </c>
      <c r="W845" s="278">
        <v>0</v>
      </c>
      <c r="X845" s="224">
        <v>0</v>
      </c>
      <c r="Y845" s="164">
        <v>0</v>
      </c>
      <c r="Z845" s="167" t="s">
        <v>1226</v>
      </c>
      <c r="AA845" s="223">
        <v>0</v>
      </c>
      <c r="AB845" s="224">
        <v>0</v>
      </c>
      <c r="AC845" s="181">
        <v>0</v>
      </c>
      <c r="AD845" s="690" t="s">
        <v>1226</v>
      </c>
      <c r="AE845" s="274">
        <v>0</v>
      </c>
      <c r="AF845" s="279">
        <v>0</v>
      </c>
      <c r="AG845" s="185">
        <v>0</v>
      </c>
      <c r="AH845" s="690" t="s">
        <v>1226</v>
      </c>
      <c r="AI845" s="278">
        <v>0</v>
      </c>
      <c r="AJ845" s="224">
        <v>0</v>
      </c>
      <c r="AK845" s="342"/>
      <c r="AL845" s="181">
        <v>0</v>
      </c>
      <c r="AM845" s="690" t="s">
        <v>1226</v>
      </c>
      <c r="AN845" s="278">
        <v>0</v>
      </c>
      <c r="AO845" s="224">
        <v>0</v>
      </c>
      <c r="AP845" s="185">
        <v>0</v>
      </c>
      <c r="AQ845" s="690" t="s">
        <v>1226</v>
      </c>
      <c r="AR845" s="185">
        <v>0</v>
      </c>
      <c r="AS845" s="690" t="s">
        <v>1226</v>
      </c>
      <c r="AT845" s="341">
        <v>0</v>
      </c>
      <c r="AU845" s="227">
        <v>1</v>
      </c>
      <c r="AV845" s="226">
        <v>0</v>
      </c>
      <c r="AW845" s="227">
        <v>1</v>
      </c>
      <c r="AX845" s="392" t="s">
        <v>1226</v>
      </c>
      <c r="AY845" s="239">
        <f>+AW845</f>
        <v>1</v>
      </c>
      <c r="AZ845" s="392" t="s">
        <v>1226</v>
      </c>
      <c r="BA845" s="239">
        <f>+AY845</f>
        <v>1</v>
      </c>
      <c r="BB845" s="392" t="s">
        <v>1226</v>
      </c>
      <c r="BC845" s="239">
        <f>+BA845</f>
        <v>1</v>
      </c>
      <c r="BD845" s="392" t="s">
        <v>1226</v>
      </c>
      <c r="BE845" s="239">
        <f>+BC845</f>
        <v>1</v>
      </c>
      <c r="BF845" s="392" t="s">
        <v>1226</v>
      </c>
      <c r="BG845" s="239">
        <f>+BE845</f>
        <v>1</v>
      </c>
      <c r="BH845" s="392" t="s">
        <v>1226</v>
      </c>
      <c r="BI845" s="239">
        <f>+BG845</f>
        <v>1</v>
      </c>
      <c r="BJ845" s="341">
        <v>0</v>
      </c>
      <c r="BK845" s="227">
        <v>1</v>
      </c>
      <c r="BL845" s="392" t="s">
        <v>1226</v>
      </c>
      <c r="BM845" s="239">
        <f>+BK845</f>
        <v>1</v>
      </c>
      <c r="BN845" s="392" t="s">
        <v>1226</v>
      </c>
      <c r="BO845" s="239">
        <f>+BM845</f>
        <v>1</v>
      </c>
      <c r="BP845" s="164" t="s">
        <v>1226</v>
      </c>
      <c r="BQ845" s="239">
        <f>+BO845</f>
        <v>1</v>
      </c>
      <c r="BR845" s="164" t="s">
        <v>1226</v>
      </c>
      <c r="BS845" s="239">
        <f>+BQ845</f>
        <v>1</v>
      </c>
      <c r="BT845" s="344"/>
      <c r="BU845" s="314"/>
      <c r="BV845" s="315"/>
      <c r="BW845" s="314"/>
      <c r="BX845" s="314"/>
      <c r="BY845" s="314"/>
      <c r="BZ845" s="315"/>
      <c r="CA845" s="314"/>
      <c r="CB845" s="315"/>
      <c r="CC845" s="314"/>
      <c r="CD845" s="315"/>
      <c r="CE845" s="314"/>
      <c r="CF845" s="315"/>
      <c r="CG845" s="314"/>
      <c r="CH845" s="315"/>
      <c r="CI845" s="371"/>
      <c r="CM845" s="237"/>
    </row>
    <row r="846" spans="1:91" ht="16.5">
      <c r="A846" t="s">
        <v>2547</v>
      </c>
      <c r="B846" s="61" t="s">
        <v>1610</v>
      </c>
      <c r="D846" s="219" t="s">
        <v>717</v>
      </c>
      <c r="E846" s="213" t="s">
        <v>822</v>
      </c>
      <c r="F846" t="s">
        <v>2766</v>
      </c>
      <c r="G846" s="213" t="s">
        <v>988</v>
      </c>
      <c r="H846" s="390" t="s">
        <v>1901</v>
      </c>
      <c r="I846" s="164">
        <v>0</v>
      </c>
      <c r="J846" s="164" t="s">
        <v>1226</v>
      </c>
      <c r="K846" s="437">
        <v>0</v>
      </c>
      <c r="L846" s="438">
        <v>0</v>
      </c>
      <c r="M846" s="185">
        <v>0</v>
      </c>
      <c r="N846" s="694" t="s">
        <v>1226</v>
      </c>
      <c r="O846" s="437">
        <v>0</v>
      </c>
      <c r="P846" s="438">
        <v>0</v>
      </c>
      <c r="Q846" s="185">
        <v>0</v>
      </c>
      <c r="R846" s="185" t="s">
        <v>1226</v>
      </c>
      <c r="S846" s="278">
        <v>0</v>
      </c>
      <c r="T846" s="279">
        <v>0</v>
      </c>
      <c r="U846" s="274">
        <v>0</v>
      </c>
      <c r="V846" s="279">
        <v>0</v>
      </c>
      <c r="W846" s="238">
        <v>0</v>
      </c>
      <c r="X846" s="254" t="s">
        <v>1226</v>
      </c>
      <c r="Y846" s="164">
        <v>0</v>
      </c>
      <c r="Z846" s="167" t="s">
        <v>1226</v>
      </c>
      <c r="AA846" s="223">
        <v>0</v>
      </c>
      <c r="AB846" s="224">
        <v>0</v>
      </c>
      <c r="AC846" s="181">
        <v>0</v>
      </c>
      <c r="AD846" s="690" t="s">
        <v>1226</v>
      </c>
      <c r="AE846" s="274">
        <v>0</v>
      </c>
      <c r="AF846" s="279">
        <v>0</v>
      </c>
      <c r="AG846" s="185">
        <v>0</v>
      </c>
      <c r="AH846" s="690" t="s">
        <v>1226</v>
      </c>
      <c r="AI846" s="238">
        <v>0</v>
      </c>
      <c r="AJ846" s="254" t="s">
        <v>1226</v>
      </c>
      <c r="AK846" s="372"/>
      <c r="AL846" s="181">
        <f>+AN846</f>
        <v>3</v>
      </c>
      <c r="AM846" s="426">
        <f>+AO846</f>
        <v>8</v>
      </c>
      <c r="AN846" s="278">
        <v>3</v>
      </c>
      <c r="AO846" s="224">
        <v>8</v>
      </c>
      <c r="AP846" s="185">
        <f>+AN846</f>
        <v>3</v>
      </c>
      <c r="AQ846" s="426">
        <f>+AO846</f>
        <v>8</v>
      </c>
      <c r="AR846" s="185">
        <f>+AP846</f>
        <v>3</v>
      </c>
      <c r="AS846" s="426">
        <f>+AQ846</f>
        <v>8</v>
      </c>
      <c r="AT846" s="238">
        <f>+AV846</f>
        <v>0</v>
      </c>
      <c r="AU846" s="254" t="s">
        <v>1226</v>
      </c>
      <c r="AV846" s="226">
        <v>0</v>
      </c>
      <c r="AW846" s="227">
        <v>0</v>
      </c>
      <c r="AX846" s="392">
        <f t="shared" ref="AX846:AX862" si="444">+AV846</f>
        <v>0</v>
      </c>
      <c r="AY846" s="239" t="s">
        <v>1226</v>
      </c>
      <c r="AZ846" s="392">
        <f t="shared" ref="AZ846:AZ862" si="445">+AX846</f>
        <v>0</v>
      </c>
      <c r="BA846" s="239" t="s">
        <v>1226</v>
      </c>
      <c r="BB846" s="392">
        <f t="shared" ref="BB846:BB862" si="446">+AZ846</f>
        <v>0</v>
      </c>
      <c r="BC846" s="239" t="s">
        <v>1226</v>
      </c>
      <c r="BD846" s="392">
        <f t="shared" ref="BD846:BD862" si="447">+BB846</f>
        <v>0</v>
      </c>
      <c r="BE846" s="239" t="s">
        <v>1226</v>
      </c>
      <c r="BF846" s="392">
        <f t="shared" ref="BF846:BF862" si="448">+BD846</f>
        <v>0</v>
      </c>
      <c r="BG846" s="239" t="s">
        <v>1226</v>
      </c>
      <c r="BH846" s="238">
        <f t="shared" ref="BH846:BH862" si="449">+BF846</f>
        <v>0</v>
      </c>
      <c r="BI846" s="239" t="s">
        <v>1226</v>
      </c>
      <c r="BJ846" s="919">
        <v>0</v>
      </c>
      <c r="BK846" s="326">
        <v>0</v>
      </c>
      <c r="BL846" s="238">
        <v>0</v>
      </c>
      <c r="BM846" s="239" t="s">
        <v>1226</v>
      </c>
      <c r="BN846" s="341">
        <v>0</v>
      </c>
      <c r="BO846" s="227">
        <v>0</v>
      </c>
      <c r="BP846" s="226"/>
      <c r="BQ846" s="227"/>
      <c r="BR846" s="226"/>
      <c r="BS846" s="227"/>
      <c r="BT846" s="373"/>
      <c r="BU846" s="333"/>
      <c r="BV846" s="334"/>
      <c r="BW846" s="333"/>
      <c r="BX846" s="333"/>
      <c r="BY846" s="333"/>
      <c r="BZ846" s="334"/>
      <c r="CA846" s="333"/>
      <c r="CB846" s="334"/>
      <c r="CC846" s="333"/>
      <c r="CD846" s="334"/>
      <c r="CE846" s="333"/>
      <c r="CF846" s="334"/>
      <c r="CG846" s="333"/>
      <c r="CH846" s="334"/>
      <c r="CI846" s="103" t="s">
        <v>1902</v>
      </c>
      <c r="CJ846" s="256"/>
      <c r="CM846" s="237">
        <f>MAX(I846:AJ846)</f>
        <v>0</v>
      </c>
    </row>
    <row r="847" spans="1:91" ht="16.5">
      <c r="A847" t="s">
        <v>2547</v>
      </c>
      <c r="B847" s="213">
        <v>0</v>
      </c>
      <c r="D847" s="219" t="s">
        <v>717</v>
      </c>
      <c r="E847" s="213" t="s">
        <v>822</v>
      </c>
      <c r="F847" t="s">
        <v>2766</v>
      </c>
      <c r="G847" s="213" t="s">
        <v>988</v>
      </c>
      <c r="H847" s="390" t="s">
        <v>1903</v>
      </c>
      <c r="I847" s="164">
        <v>0</v>
      </c>
      <c r="J847" s="164" t="s">
        <v>1226</v>
      </c>
      <c r="K847" s="437">
        <v>0</v>
      </c>
      <c r="L847" s="438">
        <v>0</v>
      </c>
      <c r="M847" s="185">
        <v>0</v>
      </c>
      <c r="N847" s="694" t="s">
        <v>1226</v>
      </c>
      <c r="O847" s="437">
        <v>0</v>
      </c>
      <c r="P847" s="438">
        <v>0</v>
      </c>
      <c r="Q847" s="185">
        <v>0</v>
      </c>
      <c r="R847" s="185" t="s">
        <v>1226</v>
      </c>
      <c r="S847" s="278">
        <v>0</v>
      </c>
      <c r="T847" s="279">
        <v>0</v>
      </c>
      <c r="U847" s="274">
        <v>0</v>
      </c>
      <c r="V847" s="279">
        <v>0</v>
      </c>
      <c r="W847" s="238">
        <v>0</v>
      </c>
      <c r="X847" s="254" t="s">
        <v>1226</v>
      </c>
      <c r="Y847" s="164">
        <v>0</v>
      </c>
      <c r="Z847" s="167" t="s">
        <v>1226</v>
      </c>
      <c r="AA847" s="223">
        <v>0</v>
      </c>
      <c r="AB847" s="224">
        <v>0</v>
      </c>
      <c r="AC847" s="181">
        <v>0</v>
      </c>
      <c r="AD847" s="690" t="s">
        <v>1226</v>
      </c>
      <c r="AE847" s="274">
        <v>0</v>
      </c>
      <c r="AF847" s="279">
        <v>0</v>
      </c>
      <c r="AG847" s="185">
        <v>0</v>
      </c>
      <c r="AH847" s="690" t="s">
        <v>1226</v>
      </c>
      <c r="AI847" s="238">
        <v>0</v>
      </c>
      <c r="AJ847" s="254" t="s">
        <v>1226</v>
      </c>
      <c r="AK847" s="372"/>
      <c r="AL847" s="181">
        <f t="shared" ref="AL847:AL857" si="450">+AN847</f>
        <v>0</v>
      </c>
      <c r="AM847" s="690" t="s">
        <v>1226</v>
      </c>
      <c r="AN847" s="278">
        <v>0</v>
      </c>
      <c r="AO847" s="224">
        <v>0</v>
      </c>
      <c r="AP847" s="185">
        <f t="shared" ref="AP847:AP858" si="451">+AR847</f>
        <v>0</v>
      </c>
      <c r="AQ847" s="690" t="s">
        <v>1226</v>
      </c>
      <c r="AR847" s="181">
        <f t="shared" ref="AR847:AR858" si="452">+AT847</f>
        <v>0</v>
      </c>
      <c r="AS847" s="690" t="s">
        <v>1226</v>
      </c>
      <c r="AT847" s="374">
        <v>0</v>
      </c>
      <c r="AU847" s="821">
        <v>3</v>
      </c>
      <c r="AV847" s="226">
        <v>0</v>
      </c>
      <c r="AW847" s="227">
        <v>0</v>
      </c>
      <c r="AX847" s="392">
        <f t="shared" si="444"/>
        <v>0</v>
      </c>
      <c r="AY847" s="239" t="s">
        <v>1226</v>
      </c>
      <c r="AZ847" s="392">
        <f t="shared" si="445"/>
        <v>0</v>
      </c>
      <c r="BA847" s="239" t="s">
        <v>1226</v>
      </c>
      <c r="BB847" s="392">
        <f t="shared" si="446"/>
        <v>0</v>
      </c>
      <c r="BC847" s="239" t="s">
        <v>1226</v>
      </c>
      <c r="BD847" s="392">
        <f t="shared" si="447"/>
        <v>0</v>
      </c>
      <c r="BE847" s="239" t="s">
        <v>1226</v>
      </c>
      <c r="BF847" s="392">
        <f t="shared" si="448"/>
        <v>0</v>
      </c>
      <c r="BG847" s="239" t="s">
        <v>1226</v>
      </c>
      <c r="BH847" s="238">
        <f t="shared" si="449"/>
        <v>0</v>
      </c>
      <c r="BI847" s="239" t="s">
        <v>1226</v>
      </c>
      <c r="BJ847" s="919">
        <v>0</v>
      </c>
      <c r="BK847" s="326">
        <v>0</v>
      </c>
      <c r="BL847" s="238">
        <v>0</v>
      </c>
      <c r="BM847" s="239" t="s">
        <v>1226</v>
      </c>
      <c r="BN847" s="792">
        <v>0</v>
      </c>
      <c r="BO847" s="793">
        <v>3</v>
      </c>
      <c r="BP847" s="226"/>
      <c r="BQ847" s="227"/>
      <c r="BR847" s="226"/>
      <c r="BS847" s="227"/>
      <c r="BT847" s="373" t="s">
        <v>348</v>
      </c>
      <c r="BU847" s="333"/>
      <c r="BV847" s="334"/>
      <c r="BW847" s="333"/>
      <c r="BX847" s="333"/>
      <c r="BY847" s="333"/>
      <c r="BZ847" s="334"/>
      <c r="CA847" s="333"/>
      <c r="CB847" s="334"/>
      <c r="CC847" s="333"/>
      <c r="CD847" s="334"/>
      <c r="CE847" s="333"/>
      <c r="CF847" s="334"/>
      <c r="CG847" s="333"/>
      <c r="CH847" s="334"/>
      <c r="CI847" s="323"/>
      <c r="CJ847" s="256"/>
      <c r="CM847" s="237">
        <f>MAX(I847:AJ847)</f>
        <v>0</v>
      </c>
    </row>
    <row r="848" spans="1:91" ht="16.5">
      <c r="A848" t="s">
        <v>2547</v>
      </c>
      <c r="B848" s="213">
        <v>0</v>
      </c>
      <c r="D848" s="219" t="s">
        <v>717</v>
      </c>
      <c r="E848" s="213" t="s">
        <v>822</v>
      </c>
      <c r="F848" t="s">
        <v>2766</v>
      </c>
      <c r="G848" s="213" t="s">
        <v>988</v>
      </c>
      <c r="H848" s="390" t="s">
        <v>1904</v>
      </c>
      <c r="I848" s="164">
        <v>0</v>
      </c>
      <c r="J848" s="164" t="s">
        <v>1226</v>
      </c>
      <c r="K848" s="437">
        <v>0</v>
      </c>
      <c r="L848" s="438">
        <v>0</v>
      </c>
      <c r="M848" s="185">
        <v>0</v>
      </c>
      <c r="N848" s="798" t="s">
        <v>1226</v>
      </c>
      <c r="O848" s="437">
        <v>0</v>
      </c>
      <c r="P848" s="438">
        <v>0</v>
      </c>
      <c r="Q848" s="185">
        <v>0</v>
      </c>
      <c r="R848" s="185" t="s">
        <v>1226</v>
      </c>
      <c r="S848" s="278">
        <v>0</v>
      </c>
      <c r="T848" s="279">
        <v>0</v>
      </c>
      <c r="U848" s="274">
        <v>0</v>
      </c>
      <c r="V848" s="279">
        <v>0</v>
      </c>
      <c r="W848" s="238">
        <v>0</v>
      </c>
      <c r="X848" s="254" t="s">
        <v>1226</v>
      </c>
      <c r="Y848" s="164">
        <v>0</v>
      </c>
      <c r="Z848" s="167" t="s">
        <v>1226</v>
      </c>
      <c r="AA848" s="223">
        <v>0</v>
      </c>
      <c r="AB848" s="224">
        <v>0</v>
      </c>
      <c r="AC848" s="181">
        <v>0</v>
      </c>
      <c r="AD848" s="690" t="s">
        <v>1226</v>
      </c>
      <c r="AE848" s="274">
        <v>0</v>
      </c>
      <c r="AF848" s="279">
        <v>0</v>
      </c>
      <c r="AG848" s="185">
        <v>0</v>
      </c>
      <c r="AH848" s="690" t="s">
        <v>1226</v>
      </c>
      <c r="AI848" s="236">
        <v>0</v>
      </c>
      <c r="AJ848" s="254" t="s">
        <v>1226</v>
      </c>
      <c r="AK848" s="372"/>
      <c r="AL848" s="181">
        <f t="shared" si="450"/>
        <v>0</v>
      </c>
      <c r="AM848" s="690" t="s">
        <v>1226</v>
      </c>
      <c r="AN848" s="278">
        <v>0</v>
      </c>
      <c r="AO848" s="224">
        <v>0</v>
      </c>
      <c r="AP848" s="181">
        <f t="shared" si="451"/>
        <v>0</v>
      </c>
      <c r="AQ848" s="690" t="s">
        <v>1226</v>
      </c>
      <c r="AR848" s="185">
        <f t="shared" si="452"/>
        <v>0</v>
      </c>
      <c r="AS848" s="690" t="s">
        <v>1226</v>
      </c>
      <c r="AT848" s="1076">
        <v>0</v>
      </c>
      <c r="AU848" s="821">
        <v>2</v>
      </c>
      <c r="AV848" s="226">
        <v>0</v>
      </c>
      <c r="AW848" s="227">
        <v>0</v>
      </c>
      <c r="AX848" s="392">
        <f t="shared" si="444"/>
        <v>0</v>
      </c>
      <c r="AY848" s="239" t="s">
        <v>1226</v>
      </c>
      <c r="AZ848" s="392">
        <f t="shared" si="445"/>
        <v>0</v>
      </c>
      <c r="BA848" s="239" t="s">
        <v>1226</v>
      </c>
      <c r="BB848" s="392">
        <f t="shared" si="446"/>
        <v>0</v>
      </c>
      <c r="BC848" s="239" t="s">
        <v>1226</v>
      </c>
      <c r="BD848" s="392">
        <f t="shared" si="447"/>
        <v>0</v>
      </c>
      <c r="BE848" s="239" t="s">
        <v>1226</v>
      </c>
      <c r="BF848" s="392">
        <f t="shared" si="448"/>
        <v>0</v>
      </c>
      <c r="BG848" s="239" t="s">
        <v>1226</v>
      </c>
      <c r="BH848" s="238">
        <f t="shared" si="449"/>
        <v>0</v>
      </c>
      <c r="BI848" s="239" t="s">
        <v>1226</v>
      </c>
      <c r="BJ848" s="919">
        <v>0</v>
      </c>
      <c r="BK848" s="326">
        <v>0</v>
      </c>
      <c r="BL848" s="238">
        <v>0</v>
      </c>
      <c r="BM848" s="239" t="s">
        <v>1226</v>
      </c>
      <c r="BN848" s="792">
        <v>3</v>
      </c>
      <c r="BO848" s="793">
        <v>0</v>
      </c>
      <c r="BP848" s="226"/>
      <c r="BQ848" s="227"/>
      <c r="BR848" s="226"/>
      <c r="BS848" s="227"/>
      <c r="BT848" s="373" t="s">
        <v>348</v>
      </c>
      <c r="BU848" s="333"/>
      <c r="BV848" s="334"/>
      <c r="BW848" s="333"/>
      <c r="BX848" s="333"/>
      <c r="BY848" s="333"/>
      <c r="BZ848" s="334"/>
      <c r="CA848" s="333"/>
      <c r="CB848" s="334"/>
      <c r="CC848" s="333"/>
      <c r="CD848" s="334"/>
      <c r="CE848" s="333"/>
      <c r="CF848" s="334"/>
      <c r="CG848" s="333"/>
      <c r="CH848" s="334"/>
      <c r="CI848" s="323"/>
      <c r="CJ848" s="256"/>
      <c r="CM848" s="237">
        <f>MAX(I848:AJ848)</f>
        <v>0</v>
      </c>
    </row>
    <row r="849" spans="1:91" ht="16.5">
      <c r="A849" t="s">
        <v>2547</v>
      </c>
      <c r="B849" s="213">
        <v>0</v>
      </c>
      <c r="D849" s="219" t="s">
        <v>717</v>
      </c>
      <c r="E849" s="213" t="s">
        <v>822</v>
      </c>
      <c r="F849" t="s">
        <v>2766</v>
      </c>
      <c r="G849" s="213" t="s">
        <v>988</v>
      </c>
      <c r="H849" s="390" t="s">
        <v>1910</v>
      </c>
      <c r="I849" s="392">
        <v>0</v>
      </c>
      <c r="J849" s="164" t="s">
        <v>1226</v>
      </c>
      <c r="K849" s="437">
        <v>0</v>
      </c>
      <c r="L849" s="438">
        <v>0</v>
      </c>
      <c r="M849" s="185">
        <v>0</v>
      </c>
      <c r="N849" s="694" t="s">
        <v>1226</v>
      </c>
      <c r="O849" s="437">
        <v>0</v>
      </c>
      <c r="P849" s="438">
        <v>0</v>
      </c>
      <c r="Q849" s="185">
        <v>0</v>
      </c>
      <c r="R849" s="426" t="s">
        <v>1226</v>
      </c>
      <c r="S849" s="278">
        <v>0</v>
      </c>
      <c r="T849" s="279">
        <v>0</v>
      </c>
      <c r="U849" s="274">
        <v>0</v>
      </c>
      <c r="V849" s="279">
        <v>0</v>
      </c>
      <c r="W849" s="238">
        <v>0</v>
      </c>
      <c r="X849" s="254" t="s">
        <v>1226</v>
      </c>
      <c r="Y849" s="392">
        <v>0</v>
      </c>
      <c r="Z849" s="167" t="s">
        <v>1226</v>
      </c>
      <c r="AA849" s="222">
        <v>0</v>
      </c>
      <c r="AB849" s="224">
        <v>0</v>
      </c>
      <c r="AC849" s="181">
        <v>0</v>
      </c>
      <c r="AD849" s="690" t="s">
        <v>1226</v>
      </c>
      <c r="AE849" s="274">
        <v>0</v>
      </c>
      <c r="AF849" s="279">
        <v>0</v>
      </c>
      <c r="AG849" s="181">
        <v>0</v>
      </c>
      <c r="AH849" s="690" t="s">
        <v>1226</v>
      </c>
      <c r="AI849" s="238">
        <v>0</v>
      </c>
      <c r="AJ849" s="254" t="s">
        <v>1226</v>
      </c>
      <c r="AK849" s="372"/>
      <c r="AL849" s="181">
        <f>+AN849</f>
        <v>0</v>
      </c>
      <c r="AM849" s="690" t="s">
        <v>1226</v>
      </c>
      <c r="AN849" s="278">
        <v>0</v>
      </c>
      <c r="AO849" s="224">
        <v>0</v>
      </c>
      <c r="AP849" s="185">
        <f>+AR849</f>
        <v>0</v>
      </c>
      <c r="AQ849" s="690" t="s">
        <v>1226</v>
      </c>
      <c r="AR849" s="185">
        <f>+AT849</f>
        <v>0</v>
      </c>
      <c r="AS849" s="690" t="s">
        <v>1226</v>
      </c>
      <c r="AT849" s="374">
        <v>0</v>
      </c>
      <c r="AU849" s="821">
        <v>3</v>
      </c>
      <c r="AV849" s="226">
        <v>0</v>
      </c>
      <c r="AW849" s="227">
        <v>0</v>
      </c>
      <c r="AX849" s="392">
        <f>+AV849</f>
        <v>0</v>
      </c>
      <c r="AY849" s="239" t="s">
        <v>1226</v>
      </c>
      <c r="AZ849" s="392">
        <f>+AX849</f>
        <v>0</v>
      </c>
      <c r="BA849" s="239" t="s">
        <v>1226</v>
      </c>
      <c r="BB849" s="392">
        <f>+AZ849</f>
        <v>0</v>
      </c>
      <c r="BC849" s="239" t="s">
        <v>1226</v>
      </c>
      <c r="BD849" s="392">
        <f>+BB849</f>
        <v>0</v>
      </c>
      <c r="BE849" s="239" t="s">
        <v>1226</v>
      </c>
      <c r="BF849" s="392">
        <f>+BD849</f>
        <v>0</v>
      </c>
      <c r="BG849" s="239" t="s">
        <v>1226</v>
      </c>
      <c r="BH849" s="238">
        <f>+BF849</f>
        <v>0</v>
      </c>
      <c r="BI849" s="239" t="s">
        <v>1226</v>
      </c>
      <c r="BJ849" s="325">
        <v>0</v>
      </c>
      <c r="BK849" s="325">
        <v>0</v>
      </c>
      <c r="BL849" s="238">
        <v>0</v>
      </c>
      <c r="BM849" s="239" t="s">
        <v>1226</v>
      </c>
      <c r="BN849" s="153">
        <v>0</v>
      </c>
      <c r="BO849" s="54">
        <v>0</v>
      </c>
      <c r="BP849" s="226"/>
      <c r="BQ849" s="227"/>
      <c r="BR849" s="226"/>
      <c r="BS849" s="227"/>
      <c r="BT849" s="373" t="s">
        <v>348</v>
      </c>
      <c r="BU849" s="333"/>
      <c r="BV849" s="334"/>
      <c r="BW849" s="333"/>
      <c r="BX849" s="333"/>
      <c r="BY849" s="333"/>
      <c r="BZ849" s="334"/>
      <c r="CA849" s="333"/>
      <c r="CB849" s="334"/>
      <c r="CC849" s="333"/>
      <c r="CD849" s="334"/>
      <c r="CE849" s="333"/>
      <c r="CF849" s="334"/>
      <c r="CG849" s="333"/>
      <c r="CH849" s="334"/>
      <c r="CI849" s="323"/>
      <c r="CJ849" s="256"/>
      <c r="CM849" s="237">
        <f>MAX(I849:AJ849)</f>
        <v>0</v>
      </c>
    </row>
    <row r="850" spans="1:91" ht="16.5">
      <c r="A850" t="s">
        <v>2547</v>
      </c>
      <c r="B850" s="213">
        <v>0</v>
      </c>
      <c r="D850" s="219" t="s">
        <v>717</v>
      </c>
      <c r="E850" s="213" t="s">
        <v>822</v>
      </c>
      <c r="F850" t="s">
        <v>2766</v>
      </c>
      <c r="G850" s="213" t="s">
        <v>988</v>
      </c>
      <c r="H850" s="390" t="s">
        <v>1905</v>
      </c>
      <c r="I850" s="164">
        <v>0</v>
      </c>
      <c r="J850" s="164" t="s">
        <v>1226</v>
      </c>
      <c r="K850" s="437">
        <v>0</v>
      </c>
      <c r="L850" s="438">
        <v>0</v>
      </c>
      <c r="M850" s="185">
        <v>0</v>
      </c>
      <c r="N850" s="798" t="s">
        <v>1226</v>
      </c>
      <c r="O850" s="223">
        <v>0</v>
      </c>
      <c r="P850" s="438">
        <v>0</v>
      </c>
      <c r="Q850" s="185">
        <v>0</v>
      </c>
      <c r="R850" s="185" t="s">
        <v>1226</v>
      </c>
      <c r="S850" s="278">
        <v>0</v>
      </c>
      <c r="T850" s="279">
        <v>0</v>
      </c>
      <c r="U850" s="274">
        <v>0</v>
      </c>
      <c r="V850" s="279">
        <v>0</v>
      </c>
      <c r="W850" s="238">
        <v>0</v>
      </c>
      <c r="X850" s="254" t="s">
        <v>1226</v>
      </c>
      <c r="Y850" s="392">
        <v>0</v>
      </c>
      <c r="Z850" s="167" t="s">
        <v>1226</v>
      </c>
      <c r="AA850" s="223">
        <v>0</v>
      </c>
      <c r="AB850" s="224">
        <v>0</v>
      </c>
      <c r="AC850" s="181">
        <v>0</v>
      </c>
      <c r="AD850" s="690" t="s">
        <v>1226</v>
      </c>
      <c r="AE850" s="274">
        <v>0</v>
      </c>
      <c r="AF850" s="279">
        <v>0</v>
      </c>
      <c r="AG850" s="185">
        <v>0</v>
      </c>
      <c r="AH850" s="690" t="s">
        <v>1226</v>
      </c>
      <c r="AI850" s="238">
        <v>0</v>
      </c>
      <c r="AJ850" s="254" t="s">
        <v>1226</v>
      </c>
      <c r="AK850" s="372"/>
      <c r="AL850" s="181">
        <f t="shared" si="450"/>
        <v>0</v>
      </c>
      <c r="AM850" s="690" t="s">
        <v>1226</v>
      </c>
      <c r="AN850" s="278">
        <v>0</v>
      </c>
      <c r="AO850" s="224">
        <v>0</v>
      </c>
      <c r="AP850" s="185">
        <f t="shared" si="451"/>
        <v>0</v>
      </c>
      <c r="AQ850" s="690" t="s">
        <v>1226</v>
      </c>
      <c r="AR850" s="185">
        <f t="shared" si="452"/>
        <v>0</v>
      </c>
      <c r="AS850" s="690" t="s">
        <v>1226</v>
      </c>
      <c r="AT850" s="341">
        <v>0</v>
      </c>
      <c r="AU850" s="227">
        <v>0</v>
      </c>
      <c r="AV850" s="226">
        <v>0</v>
      </c>
      <c r="AW850" s="227">
        <v>0</v>
      </c>
      <c r="AX850" s="392">
        <f t="shared" si="444"/>
        <v>0</v>
      </c>
      <c r="AY850" s="239" t="s">
        <v>1226</v>
      </c>
      <c r="AZ850" s="392">
        <f t="shared" si="445"/>
        <v>0</v>
      </c>
      <c r="BA850" s="239" t="s">
        <v>1226</v>
      </c>
      <c r="BB850" s="392">
        <f t="shared" si="446"/>
        <v>0</v>
      </c>
      <c r="BC850" s="239" t="s">
        <v>1226</v>
      </c>
      <c r="BD850" s="392">
        <f t="shared" si="447"/>
        <v>0</v>
      </c>
      <c r="BE850" s="239" t="s">
        <v>1226</v>
      </c>
      <c r="BF850" s="392">
        <f t="shared" si="448"/>
        <v>0</v>
      </c>
      <c r="BG850" s="239" t="s">
        <v>1226</v>
      </c>
      <c r="BH850" s="236">
        <f t="shared" si="449"/>
        <v>0</v>
      </c>
      <c r="BI850" s="249" t="s">
        <v>1226</v>
      </c>
      <c r="BJ850" s="919">
        <v>0</v>
      </c>
      <c r="BK850" s="326">
        <v>0</v>
      </c>
      <c r="BL850" s="238">
        <v>0</v>
      </c>
      <c r="BM850" s="239" t="s">
        <v>1226</v>
      </c>
      <c r="BN850" s="792">
        <v>9</v>
      </c>
      <c r="BO850" s="793">
        <v>2</v>
      </c>
      <c r="BP850" s="226"/>
      <c r="BQ850" s="227"/>
      <c r="BR850" s="226"/>
      <c r="BS850" s="227"/>
      <c r="BT850" s="373"/>
      <c r="BU850" s="333"/>
      <c r="BV850" s="334"/>
      <c r="BW850" s="333"/>
      <c r="BX850" s="333"/>
      <c r="BY850" s="333"/>
      <c r="BZ850" s="334"/>
      <c r="CA850" s="333"/>
      <c r="CB850" s="334"/>
      <c r="CC850" s="333"/>
      <c r="CD850" s="334"/>
      <c r="CE850" s="333"/>
      <c r="CF850" s="334"/>
      <c r="CG850" s="333"/>
      <c r="CH850" s="334"/>
      <c r="CI850" s="323"/>
      <c r="CJ850" s="256"/>
      <c r="CM850" s="237"/>
    </row>
    <row r="851" spans="1:91" ht="16.5">
      <c r="A851" t="s">
        <v>2547</v>
      </c>
      <c r="B851" s="51">
        <v>0</v>
      </c>
      <c r="D851" s="219" t="s">
        <v>717</v>
      </c>
      <c r="E851" s="213" t="s">
        <v>822</v>
      </c>
      <c r="F851" t="s">
        <v>2766</v>
      </c>
      <c r="G851" s="213" t="s">
        <v>988</v>
      </c>
      <c r="H851" s="390" t="s">
        <v>1906</v>
      </c>
      <c r="I851" s="164">
        <v>0</v>
      </c>
      <c r="J851" s="164" t="s">
        <v>1226</v>
      </c>
      <c r="K851" s="437">
        <v>0</v>
      </c>
      <c r="L851" s="438">
        <v>0</v>
      </c>
      <c r="M851" s="185">
        <v>0</v>
      </c>
      <c r="N851" s="694" t="s">
        <v>1226</v>
      </c>
      <c r="O851" s="437">
        <v>0</v>
      </c>
      <c r="P851" s="438">
        <v>0</v>
      </c>
      <c r="Q851" s="185">
        <v>0</v>
      </c>
      <c r="R851" s="185" t="s">
        <v>1226</v>
      </c>
      <c r="S851" s="278">
        <v>0</v>
      </c>
      <c r="T851" s="279">
        <v>0</v>
      </c>
      <c r="U851" s="274">
        <v>0</v>
      </c>
      <c r="V851" s="279">
        <v>0</v>
      </c>
      <c r="W851" s="238">
        <v>0</v>
      </c>
      <c r="X851" s="254" t="s">
        <v>1226</v>
      </c>
      <c r="Y851" s="164">
        <v>0</v>
      </c>
      <c r="Z851" s="167" t="s">
        <v>1226</v>
      </c>
      <c r="AA851" s="223">
        <v>0</v>
      </c>
      <c r="AB851" s="224">
        <v>0</v>
      </c>
      <c r="AC851" s="181">
        <v>0</v>
      </c>
      <c r="AD851" s="690" t="s">
        <v>1226</v>
      </c>
      <c r="AE851" s="274">
        <v>0</v>
      </c>
      <c r="AF851" s="279">
        <v>0</v>
      </c>
      <c r="AG851" s="185">
        <v>0</v>
      </c>
      <c r="AH851" s="690" t="s">
        <v>1226</v>
      </c>
      <c r="AI851" s="238">
        <v>0</v>
      </c>
      <c r="AJ851" s="254" t="s">
        <v>1226</v>
      </c>
      <c r="AK851" s="372"/>
      <c r="AL851" s="181">
        <f t="shared" si="450"/>
        <v>0</v>
      </c>
      <c r="AM851" s="690" t="s">
        <v>1226</v>
      </c>
      <c r="AN851" s="278">
        <v>0</v>
      </c>
      <c r="AO851" s="224">
        <v>0</v>
      </c>
      <c r="AP851" s="185">
        <f t="shared" si="451"/>
        <v>0</v>
      </c>
      <c r="AQ851" s="690" t="s">
        <v>1226</v>
      </c>
      <c r="AR851" s="185">
        <f t="shared" si="452"/>
        <v>0</v>
      </c>
      <c r="AS851" s="690" t="s">
        <v>1226</v>
      </c>
      <c r="AT851" s="341">
        <v>0</v>
      </c>
      <c r="AU851" s="227">
        <v>0</v>
      </c>
      <c r="AV851" s="226">
        <v>0</v>
      </c>
      <c r="AW851" s="227">
        <v>0</v>
      </c>
      <c r="AX851" s="392">
        <f t="shared" si="444"/>
        <v>0</v>
      </c>
      <c r="AY851" s="239" t="s">
        <v>1226</v>
      </c>
      <c r="AZ851" s="392">
        <f t="shared" si="445"/>
        <v>0</v>
      </c>
      <c r="BA851" s="239" t="s">
        <v>1226</v>
      </c>
      <c r="BB851" s="392">
        <f t="shared" si="446"/>
        <v>0</v>
      </c>
      <c r="BC851" s="239" t="s">
        <v>1226</v>
      </c>
      <c r="BD851" s="392">
        <f t="shared" si="447"/>
        <v>0</v>
      </c>
      <c r="BE851" s="239" t="s">
        <v>1226</v>
      </c>
      <c r="BF851" s="392">
        <f t="shared" si="448"/>
        <v>0</v>
      </c>
      <c r="BG851" s="239" t="s">
        <v>1226</v>
      </c>
      <c r="BH851" s="236">
        <f t="shared" si="449"/>
        <v>0</v>
      </c>
      <c r="BI851" s="249" t="s">
        <v>1226</v>
      </c>
      <c r="BJ851" s="919">
        <v>0</v>
      </c>
      <c r="BK851" s="326">
        <v>0</v>
      </c>
      <c r="BL851" s="238">
        <v>0</v>
      </c>
      <c r="BM851" s="239" t="s">
        <v>1226</v>
      </c>
      <c r="BN851" s="799">
        <v>1</v>
      </c>
      <c r="BO851" s="54">
        <v>0</v>
      </c>
      <c r="BP851" s="226"/>
      <c r="BQ851" s="227"/>
      <c r="BR851" s="226"/>
      <c r="BS851" s="227"/>
      <c r="BT851" s="373"/>
      <c r="BU851" s="333"/>
      <c r="BV851" s="334"/>
      <c r="BW851" s="333"/>
      <c r="BX851" s="333"/>
      <c r="BY851" s="333"/>
      <c r="BZ851" s="334"/>
      <c r="CA851" s="333"/>
      <c r="CB851" s="334"/>
      <c r="CC851" s="333"/>
      <c r="CD851" s="334"/>
      <c r="CE851" s="333"/>
      <c r="CF851" s="334"/>
      <c r="CG851" s="333"/>
      <c r="CH851" s="334"/>
      <c r="CI851" s="323"/>
      <c r="CJ851" s="256"/>
      <c r="CM851" s="237"/>
    </row>
    <row r="852" spans="1:91" ht="16.5">
      <c r="A852" t="s">
        <v>2547</v>
      </c>
      <c r="B852" s="51">
        <v>0</v>
      </c>
      <c r="C852" s="219"/>
      <c r="D852" s="219" t="s">
        <v>717</v>
      </c>
      <c r="E852" s="213" t="s">
        <v>822</v>
      </c>
      <c r="F852" t="s">
        <v>2766</v>
      </c>
      <c r="G852" s="213" t="s">
        <v>988</v>
      </c>
      <c r="H852" s="390" t="s">
        <v>1907</v>
      </c>
      <c r="I852" s="164">
        <v>0</v>
      </c>
      <c r="J852" s="164" t="s">
        <v>1226</v>
      </c>
      <c r="K852" s="437">
        <v>0</v>
      </c>
      <c r="L852" s="438">
        <v>0</v>
      </c>
      <c r="M852" s="185">
        <v>0</v>
      </c>
      <c r="N852" s="694" t="s">
        <v>1226</v>
      </c>
      <c r="O852" s="437">
        <v>0</v>
      </c>
      <c r="P852" s="438">
        <v>0</v>
      </c>
      <c r="Q852" s="185">
        <v>0</v>
      </c>
      <c r="R852" s="426" t="s">
        <v>1226</v>
      </c>
      <c r="S852" s="278">
        <v>0</v>
      </c>
      <c r="T852" s="279">
        <v>0</v>
      </c>
      <c r="U852" s="278">
        <v>0</v>
      </c>
      <c r="V852" s="279">
        <v>0</v>
      </c>
      <c r="W852" s="238">
        <v>0</v>
      </c>
      <c r="X852" s="254" t="s">
        <v>1226</v>
      </c>
      <c r="Y852" s="392">
        <v>0</v>
      </c>
      <c r="Z852" s="167" t="s">
        <v>1226</v>
      </c>
      <c r="AA852" s="222">
        <v>0</v>
      </c>
      <c r="AB852" s="224">
        <v>0</v>
      </c>
      <c r="AC852" s="181">
        <v>0</v>
      </c>
      <c r="AD852" s="690" t="s">
        <v>1226</v>
      </c>
      <c r="AE852" s="274">
        <v>0</v>
      </c>
      <c r="AF852" s="279">
        <v>0</v>
      </c>
      <c r="AG852" s="181">
        <v>0</v>
      </c>
      <c r="AH852" s="690" t="s">
        <v>1226</v>
      </c>
      <c r="AI852" s="238">
        <v>0</v>
      </c>
      <c r="AJ852" s="254" t="s">
        <v>1226</v>
      </c>
      <c r="AK852" s="372"/>
      <c r="AL852" s="181">
        <f t="shared" si="450"/>
        <v>0</v>
      </c>
      <c r="AM852" s="694" t="s">
        <v>1226</v>
      </c>
      <c r="AN852" s="278">
        <v>0</v>
      </c>
      <c r="AO852" s="224">
        <v>0</v>
      </c>
      <c r="AP852" s="185">
        <f t="shared" si="451"/>
        <v>0</v>
      </c>
      <c r="AQ852" s="690" t="s">
        <v>1226</v>
      </c>
      <c r="AR852" s="185">
        <f t="shared" si="452"/>
        <v>0</v>
      </c>
      <c r="AS852" s="690" t="s">
        <v>1226</v>
      </c>
      <c r="AT852" s="341">
        <v>0</v>
      </c>
      <c r="AU852" s="227">
        <v>0</v>
      </c>
      <c r="AV852" s="226">
        <v>0</v>
      </c>
      <c r="AW852" s="227">
        <v>0</v>
      </c>
      <c r="AX852" s="392">
        <f t="shared" si="444"/>
        <v>0</v>
      </c>
      <c r="AY852" s="239" t="s">
        <v>1226</v>
      </c>
      <c r="AZ852" s="392">
        <f t="shared" si="445"/>
        <v>0</v>
      </c>
      <c r="BA852" s="239" t="s">
        <v>1226</v>
      </c>
      <c r="BB852" s="392">
        <f t="shared" si="446"/>
        <v>0</v>
      </c>
      <c r="BC852" s="239" t="s">
        <v>1226</v>
      </c>
      <c r="BD852" s="392">
        <f t="shared" si="447"/>
        <v>0</v>
      </c>
      <c r="BE852" s="239" t="s">
        <v>1226</v>
      </c>
      <c r="BF852" s="392">
        <f t="shared" si="448"/>
        <v>0</v>
      </c>
      <c r="BG852" s="239" t="s">
        <v>1226</v>
      </c>
      <c r="BH852" s="236">
        <f t="shared" si="449"/>
        <v>0</v>
      </c>
      <c r="BI852" s="249" t="s">
        <v>1226</v>
      </c>
      <c r="BJ852" s="919">
        <v>0</v>
      </c>
      <c r="BK852" s="326">
        <v>0</v>
      </c>
      <c r="BL852" s="238">
        <v>0</v>
      </c>
      <c r="BM852" s="239" t="s">
        <v>1226</v>
      </c>
      <c r="BN852" s="792">
        <v>7</v>
      </c>
      <c r="BO852" s="793">
        <v>1</v>
      </c>
      <c r="BP852" s="226"/>
      <c r="BQ852" s="227"/>
      <c r="BR852" s="226"/>
      <c r="BS852" s="227"/>
      <c r="BT852" s="373"/>
      <c r="BU852" s="333"/>
      <c r="BV852" s="334"/>
      <c r="BW852" s="333"/>
      <c r="BX852" s="333"/>
      <c r="BY852" s="333"/>
      <c r="BZ852" s="334"/>
      <c r="CA852" s="333"/>
      <c r="CB852" s="334"/>
      <c r="CC852" s="333"/>
      <c r="CD852" s="334"/>
      <c r="CE852" s="333"/>
      <c r="CF852" s="334"/>
      <c r="CG852" s="333"/>
      <c r="CH852" s="334"/>
      <c r="CI852" s="323"/>
      <c r="CJ852" s="256"/>
      <c r="CM852" s="237"/>
    </row>
    <row r="853" spans="1:91" ht="16.5">
      <c r="A853" t="s">
        <v>2547</v>
      </c>
      <c r="B853" s="51">
        <v>0</v>
      </c>
      <c r="C853" s="219"/>
      <c r="D853" s="219" t="s">
        <v>717</v>
      </c>
      <c r="E853" s="213" t="s">
        <v>822</v>
      </c>
      <c r="F853" t="s">
        <v>2766</v>
      </c>
      <c r="G853" s="213" t="s">
        <v>988</v>
      </c>
      <c r="H853" s="390" t="s">
        <v>1908</v>
      </c>
      <c r="I853" s="392">
        <v>0</v>
      </c>
      <c r="J853" s="164" t="s">
        <v>1226</v>
      </c>
      <c r="K853" s="437">
        <v>0</v>
      </c>
      <c r="L853" s="438">
        <v>0</v>
      </c>
      <c r="M853" s="185">
        <v>0</v>
      </c>
      <c r="N853" s="694" t="s">
        <v>1226</v>
      </c>
      <c r="O853" s="437">
        <v>0</v>
      </c>
      <c r="P853" s="438">
        <v>0</v>
      </c>
      <c r="Q853" s="185">
        <v>0</v>
      </c>
      <c r="R853" s="426" t="s">
        <v>1226</v>
      </c>
      <c r="S853" s="278">
        <v>0</v>
      </c>
      <c r="T853" s="279">
        <v>0</v>
      </c>
      <c r="U853" s="278">
        <v>0</v>
      </c>
      <c r="V853" s="279">
        <v>0</v>
      </c>
      <c r="W853" s="238">
        <v>0</v>
      </c>
      <c r="X853" s="254" t="s">
        <v>1226</v>
      </c>
      <c r="Y853" s="164">
        <v>0</v>
      </c>
      <c r="Z853" s="167" t="s">
        <v>1226</v>
      </c>
      <c r="AA853" s="222">
        <v>0</v>
      </c>
      <c r="AB853" s="224">
        <v>0</v>
      </c>
      <c r="AC853" s="181">
        <v>0</v>
      </c>
      <c r="AD853" s="690" t="s">
        <v>1226</v>
      </c>
      <c r="AE853" s="274">
        <v>0</v>
      </c>
      <c r="AF853" s="279">
        <v>0</v>
      </c>
      <c r="AG853" s="181">
        <v>0</v>
      </c>
      <c r="AH853" s="690" t="s">
        <v>1226</v>
      </c>
      <c r="AI853" s="236">
        <v>0</v>
      </c>
      <c r="AJ853" s="254" t="s">
        <v>1226</v>
      </c>
      <c r="AK853" s="372"/>
      <c r="AL853" s="181">
        <f t="shared" si="450"/>
        <v>0</v>
      </c>
      <c r="AM853" s="694" t="s">
        <v>1226</v>
      </c>
      <c r="AN853" s="278">
        <v>0</v>
      </c>
      <c r="AO853" s="224">
        <v>0</v>
      </c>
      <c r="AP853" s="185">
        <f t="shared" si="451"/>
        <v>0</v>
      </c>
      <c r="AQ853" s="690" t="s">
        <v>1226</v>
      </c>
      <c r="AR853" s="185">
        <f t="shared" si="452"/>
        <v>0</v>
      </c>
      <c r="AS853" s="690" t="s">
        <v>1226</v>
      </c>
      <c r="AT853" s="341">
        <v>0</v>
      </c>
      <c r="AU853" s="227">
        <v>0</v>
      </c>
      <c r="AV853" s="226">
        <v>0</v>
      </c>
      <c r="AW853" s="227">
        <v>0</v>
      </c>
      <c r="AX853" s="392">
        <f t="shared" si="444"/>
        <v>0</v>
      </c>
      <c r="AY853" s="239" t="s">
        <v>1226</v>
      </c>
      <c r="AZ853" s="392">
        <f t="shared" si="445"/>
        <v>0</v>
      </c>
      <c r="BA853" s="239" t="s">
        <v>1226</v>
      </c>
      <c r="BB853" s="392">
        <f t="shared" si="446"/>
        <v>0</v>
      </c>
      <c r="BC853" s="239" t="s">
        <v>1226</v>
      </c>
      <c r="BD853" s="392">
        <f t="shared" si="447"/>
        <v>0</v>
      </c>
      <c r="BE853" s="239" t="s">
        <v>1226</v>
      </c>
      <c r="BF853" s="392">
        <f t="shared" si="448"/>
        <v>0</v>
      </c>
      <c r="BG853" s="239" t="s">
        <v>1226</v>
      </c>
      <c r="BH853" s="236">
        <f t="shared" si="449"/>
        <v>0</v>
      </c>
      <c r="BI853" s="249" t="s">
        <v>1226</v>
      </c>
      <c r="BJ853" s="919">
        <v>0</v>
      </c>
      <c r="BK853" s="326">
        <v>0</v>
      </c>
      <c r="BL853" s="238">
        <v>0</v>
      </c>
      <c r="BM853" s="239" t="s">
        <v>1226</v>
      </c>
      <c r="BN853" s="799">
        <v>1</v>
      </c>
      <c r="BO853" s="54">
        <v>0</v>
      </c>
      <c r="BP853" s="226"/>
      <c r="BQ853" s="227"/>
      <c r="BR853" s="226"/>
      <c r="BS853" s="227"/>
      <c r="BT853" s="373"/>
      <c r="BU853" s="333"/>
      <c r="BV853" s="334"/>
      <c r="BW853" s="333"/>
      <c r="BX853" s="333"/>
      <c r="BY853" s="333"/>
      <c r="BZ853" s="334"/>
      <c r="CA853" s="333"/>
      <c r="CB853" s="334"/>
      <c r="CC853" s="333"/>
      <c r="CD853" s="334"/>
      <c r="CE853" s="333"/>
      <c r="CF853" s="334"/>
      <c r="CG853" s="333"/>
      <c r="CH853" s="334"/>
      <c r="CI853" s="323"/>
      <c r="CJ853" s="256"/>
      <c r="CM853" s="237"/>
    </row>
    <row r="854" spans="1:91" ht="16.5">
      <c r="A854" t="s">
        <v>2547</v>
      </c>
      <c r="B854" s="213">
        <v>0</v>
      </c>
      <c r="D854" s="219" t="s">
        <v>717</v>
      </c>
      <c r="E854" s="213" t="s">
        <v>822</v>
      </c>
      <c r="F854" t="s">
        <v>2766</v>
      </c>
      <c r="G854" s="213" t="s">
        <v>988</v>
      </c>
      <c r="H854" s="390" t="s">
        <v>2764</v>
      </c>
      <c r="I854" s="392"/>
      <c r="J854" s="164"/>
      <c r="K854" s="437"/>
      <c r="L854" s="438"/>
      <c r="M854" s="185"/>
      <c r="N854" s="694"/>
      <c r="O854" s="437"/>
      <c r="P854" s="438"/>
      <c r="Q854" s="185"/>
      <c r="R854" s="426"/>
      <c r="S854" s="278"/>
      <c r="T854" s="279"/>
      <c r="U854" s="278"/>
      <c r="V854" s="279"/>
      <c r="W854" s="238"/>
      <c r="X854" s="254"/>
      <c r="Y854" s="392"/>
      <c r="Z854" s="167"/>
      <c r="AA854" s="222"/>
      <c r="AB854" s="224"/>
      <c r="AC854" s="181"/>
      <c r="AD854" s="690"/>
      <c r="AE854" s="278"/>
      <c r="AF854" s="279"/>
      <c r="AG854" s="181"/>
      <c r="AH854" s="690"/>
      <c r="AI854" s="381"/>
      <c r="AJ854" s="433"/>
      <c r="AK854" s="342"/>
      <c r="AL854" s="777"/>
      <c r="AM854" s="690"/>
      <c r="AN854" s="341"/>
      <c r="AO854" s="227"/>
      <c r="AP854" s="185"/>
      <c r="AQ854" s="690"/>
      <c r="AR854" s="185"/>
      <c r="AS854" s="690"/>
      <c r="AT854" s="325"/>
      <c r="AU854" s="326"/>
      <c r="AV854" s="226"/>
      <c r="AW854" s="227"/>
      <c r="AX854" s="392"/>
      <c r="AY854" s="239"/>
      <c r="AZ854" s="392"/>
      <c r="BA854" s="239"/>
      <c r="BB854" s="392"/>
      <c r="BC854" s="239"/>
      <c r="BD854" s="392"/>
      <c r="BE854" s="239"/>
      <c r="BF854" s="392"/>
      <c r="BG854" s="239"/>
      <c r="BH854" s="238"/>
      <c r="BI854" s="239"/>
      <c r="BJ854" s="226"/>
      <c r="BK854" s="227"/>
      <c r="BL854" s="238"/>
      <c r="BM854" s="239"/>
      <c r="BN854" s="799">
        <v>1</v>
      </c>
      <c r="BO854" s="54">
        <v>0</v>
      </c>
      <c r="BP854" s="226"/>
      <c r="BQ854" s="227"/>
      <c r="BR854" s="226"/>
      <c r="BS854" s="227"/>
      <c r="BT854" s="344"/>
      <c r="BU854" s="314"/>
      <c r="BV854" s="315"/>
      <c r="BW854" s="314"/>
      <c r="BX854" s="314"/>
      <c r="BY854" s="314"/>
      <c r="BZ854" s="315"/>
      <c r="CA854" s="314"/>
      <c r="CB854" s="315"/>
      <c r="CC854" s="314"/>
      <c r="CD854" s="315"/>
      <c r="CE854" s="314"/>
      <c r="CF854" s="315"/>
      <c r="CG854" s="314"/>
      <c r="CH854" s="315"/>
      <c r="CI854" s="233"/>
      <c r="CM854" s="237"/>
    </row>
    <row r="855" spans="1:91" ht="16.5">
      <c r="A855" t="s">
        <v>2547</v>
      </c>
      <c r="B855" s="51">
        <v>0</v>
      </c>
      <c r="C855" s="219"/>
      <c r="D855" s="219" t="s">
        <v>717</v>
      </c>
      <c r="E855" s="213" t="s">
        <v>822</v>
      </c>
      <c r="F855" t="s">
        <v>2766</v>
      </c>
      <c r="G855" s="213" t="s">
        <v>988</v>
      </c>
      <c r="H855" s="390" t="s">
        <v>2755</v>
      </c>
      <c r="I855" s="392">
        <v>0</v>
      </c>
      <c r="J855" s="164" t="s">
        <v>1226</v>
      </c>
      <c r="K855" s="437">
        <v>0</v>
      </c>
      <c r="L855" s="438">
        <v>0</v>
      </c>
      <c r="M855" s="185">
        <v>0</v>
      </c>
      <c r="N855" s="694" t="s">
        <v>1226</v>
      </c>
      <c r="O855" s="437">
        <v>0</v>
      </c>
      <c r="P855" s="438">
        <v>0</v>
      </c>
      <c r="Q855" s="185">
        <v>0</v>
      </c>
      <c r="R855" s="426" t="s">
        <v>1226</v>
      </c>
      <c r="S855" s="278">
        <v>0</v>
      </c>
      <c r="T855" s="279">
        <v>0</v>
      </c>
      <c r="U855" s="278">
        <v>0</v>
      </c>
      <c r="V855" s="279">
        <v>0</v>
      </c>
      <c r="W855" s="238">
        <v>0</v>
      </c>
      <c r="X855" s="254" t="s">
        <v>1226</v>
      </c>
      <c r="Y855" s="164">
        <v>0</v>
      </c>
      <c r="Z855" s="167" t="s">
        <v>1226</v>
      </c>
      <c r="AA855" s="222">
        <v>0</v>
      </c>
      <c r="AB855" s="224">
        <v>0</v>
      </c>
      <c r="AC855" s="181">
        <v>0</v>
      </c>
      <c r="AD855" s="690" t="s">
        <v>1226</v>
      </c>
      <c r="AE855" s="274">
        <v>0</v>
      </c>
      <c r="AF855" s="279">
        <v>0</v>
      </c>
      <c r="AG855" s="181">
        <v>0</v>
      </c>
      <c r="AH855" s="690" t="s">
        <v>1226</v>
      </c>
      <c r="AI855" s="236">
        <v>0</v>
      </c>
      <c r="AJ855" s="254" t="s">
        <v>1226</v>
      </c>
      <c r="AK855" s="372"/>
      <c r="AL855" s="181">
        <f t="shared" ref="AL855" si="453">+AN855</f>
        <v>0</v>
      </c>
      <c r="AM855" s="694" t="s">
        <v>1226</v>
      </c>
      <c r="AN855" s="278">
        <v>0</v>
      </c>
      <c r="AO855" s="224">
        <v>0</v>
      </c>
      <c r="AP855" s="185">
        <f t="shared" ref="AP855" si="454">+AR855</f>
        <v>0</v>
      </c>
      <c r="AQ855" s="690" t="s">
        <v>1226</v>
      </c>
      <c r="AR855" s="185">
        <f t="shared" ref="AR855" si="455">+AT855</f>
        <v>0</v>
      </c>
      <c r="AS855" s="690" t="s">
        <v>1226</v>
      </c>
      <c r="AT855" s="341">
        <v>0</v>
      </c>
      <c r="AU855" s="227" t="s">
        <v>52</v>
      </c>
      <c r="AV855" s="226">
        <v>0</v>
      </c>
      <c r="AW855" s="227">
        <v>0</v>
      </c>
      <c r="AX855" s="392">
        <f t="shared" si="444"/>
        <v>0</v>
      </c>
      <c r="AY855" s="239" t="s">
        <v>1226</v>
      </c>
      <c r="AZ855" s="392">
        <f t="shared" ref="AZ855:AZ856" si="456">+AX855</f>
        <v>0</v>
      </c>
      <c r="BA855" s="239" t="s">
        <v>1226</v>
      </c>
      <c r="BB855" s="392">
        <f t="shared" ref="BB855:BB856" si="457">+AZ855</f>
        <v>0</v>
      </c>
      <c r="BC855" s="239" t="s">
        <v>1226</v>
      </c>
      <c r="BD855" s="392">
        <f t="shared" ref="BD855:BD856" si="458">+BB855</f>
        <v>0</v>
      </c>
      <c r="BE855" s="239" t="s">
        <v>1226</v>
      </c>
      <c r="BF855" s="392">
        <f t="shared" ref="BF855:BF856" si="459">+BD855</f>
        <v>0</v>
      </c>
      <c r="BG855" s="239" t="s">
        <v>1226</v>
      </c>
      <c r="BH855" s="236">
        <f t="shared" ref="BH855:BH856" si="460">+BF855</f>
        <v>0</v>
      </c>
      <c r="BI855" s="249" t="s">
        <v>1226</v>
      </c>
      <c r="BJ855" s="919">
        <v>0</v>
      </c>
      <c r="BK855" s="326">
        <v>0</v>
      </c>
      <c r="BL855" s="238">
        <v>0</v>
      </c>
      <c r="BM855" s="239" t="s">
        <v>1226</v>
      </c>
      <c r="BN855" s="799"/>
      <c r="BO855" s="54"/>
      <c r="BP855" s="226"/>
      <c r="BQ855" s="227"/>
      <c r="BR855" s="226">
        <v>0</v>
      </c>
      <c r="BS855" s="227">
        <v>0</v>
      </c>
      <c r="BT855" s="373"/>
      <c r="BU855" s="333"/>
      <c r="BV855" s="334"/>
      <c r="BW855" s="333"/>
      <c r="BX855" s="333"/>
      <c r="BY855" s="333"/>
      <c r="BZ855" s="334"/>
      <c r="CA855" s="333"/>
      <c r="CB855" s="334"/>
      <c r="CC855" s="333"/>
      <c r="CD855" s="334"/>
      <c r="CE855" s="333"/>
      <c r="CF855" s="334"/>
      <c r="CG855" s="333"/>
      <c r="CH855" s="334"/>
      <c r="CI855" s="323"/>
      <c r="CJ855" s="256"/>
      <c r="CM855" s="237"/>
    </row>
    <row r="856" spans="1:91" ht="16.5">
      <c r="A856" t="s">
        <v>2547</v>
      </c>
      <c r="B856" s="51">
        <v>0</v>
      </c>
      <c r="C856" s="219"/>
      <c r="D856" s="219" t="s">
        <v>717</v>
      </c>
      <c r="E856" s="213" t="s">
        <v>822</v>
      </c>
      <c r="F856" t="s">
        <v>2766</v>
      </c>
      <c r="G856" s="213" t="s">
        <v>988</v>
      </c>
      <c r="H856" s="390" t="s">
        <v>2756</v>
      </c>
      <c r="I856" s="392">
        <v>0</v>
      </c>
      <c r="J856" s="164" t="s">
        <v>1226</v>
      </c>
      <c r="K856" s="437">
        <v>0</v>
      </c>
      <c r="L856" s="438">
        <v>0</v>
      </c>
      <c r="M856" s="185">
        <v>0</v>
      </c>
      <c r="N856" s="694" t="s">
        <v>1226</v>
      </c>
      <c r="O856" s="437">
        <v>0</v>
      </c>
      <c r="P856" s="438">
        <v>0</v>
      </c>
      <c r="Q856" s="185">
        <v>0</v>
      </c>
      <c r="R856" s="426" t="s">
        <v>1226</v>
      </c>
      <c r="S856" s="278">
        <v>0</v>
      </c>
      <c r="T856" s="279">
        <v>0</v>
      </c>
      <c r="U856" s="278">
        <v>0</v>
      </c>
      <c r="V856" s="279">
        <v>0</v>
      </c>
      <c r="W856" s="238">
        <v>0</v>
      </c>
      <c r="X856" s="254" t="s">
        <v>1226</v>
      </c>
      <c r="Y856" s="164">
        <v>0</v>
      </c>
      <c r="Z856" s="167" t="s">
        <v>1226</v>
      </c>
      <c r="AA856" s="222">
        <v>0</v>
      </c>
      <c r="AB856" s="224">
        <v>0</v>
      </c>
      <c r="AC856" s="181">
        <v>0</v>
      </c>
      <c r="AD856" s="690" t="s">
        <v>1226</v>
      </c>
      <c r="AE856" s="274">
        <v>0</v>
      </c>
      <c r="AF856" s="279">
        <v>0</v>
      </c>
      <c r="AG856" s="181">
        <v>0</v>
      </c>
      <c r="AH856" s="690" t="s">
        <v>1226</v>
      </c>
      <c r="AI856" s="236">
        <v>0</v>
      </c>
      <c r="AJ856" s="254" t="s">
        <v>1226</v>
      </c>
      <c r="AK856" s="372"/>
      <c r="AL856" s="181">
        <f t="shared" ref="AL856" si="461">+AN856</f>
        <v>0</v>
      </c>
      <c r="AM856" s="694" t="s">
        <v>1226</v>
      </c>
      <c r="AN856" s="278">
        <v>0</v>
      </c>
      <c r="AO856" s="224">
        <v>0</v>
      </c>
      <c r="AP856" s="185">
        <f t="shared" ref="AP856" si="462">+AR856</f>
        <v>0</v>
      </c>
      <c r="AQ856" s="690" t="s">
        <v>1226</v>
      </c>
      <c r="AR856" s="185">
        <f t="shared" ref="AR856" si="463">+AT856</f>
        <v>0</v>
      </c>
      <c r="AS856" s="690" t="s">
        <v>1226</v>
      </c>
      <c r="AT856" s="964">
        <v>0</v>
      </c>
      <c r="AU856" s="1083">
        <v>2</v>
      </c>
      <c r="AV856" s="226">
        <v>0</v>
      </c>
      <c r="AW856" s="227">
        <v>0</v>
      </c>
      <c r="AX856" s="392">
        <f t="shared" ref="AX856" si="464">+AV856</f>
        <v>0</v>
      </c>
      <c r="AY856" s="239" t="s">
        <v>1226</v>
      </c>
      <c r="AZ856" s="392">
        <f t="shared" si="456"/>
        <v>0</v>
      </c>
      <c r="BA856" s="239" t="s">
        <v>1226</v>
      </c>
      <c r="BB856" s="392">
        <f t="shared" si="457"/>
        <v>0</v>
      </c>
      <c r="BC856" s="239" t="s">
        <v>1226</v>
      </c>
      <c r="BD856" s="392">
        <f t="shared" si="458"/>
        <v>0</v>
      </c>
      <c r="BE856" s="239" t="s">
        <v>1226</v>
      </c>
      <c r="BF856" s="392">
        <f t="shared" si="459"/>
        <v>0</v>
      </c>
      <c r="BG856" s="239" t="s">
        <v>1226</v>
      </c>
      <c r="BH856" s="236">
        <f t="shared" si="460"/>
        <v>0</v>
      </c>
      <c r="BI856" s="249" t="s">
        <v>1226</v>
      </c>
      <c r="BJ856" s="919">
        <v>0</v>
      </c>
      <c r="BK856" s="326">
        <v>0</v>
      </c>
      <c r="BL856" s="238">
        <v>0</v>
      </c>
      <c r="BM856" s="239" t="s">
        <v>1226</v>
      </c>
      <c r="BN856" s="799"/>
      <c r="BO856" s="54"/>
      <c r="BP856" s="226"/>
      <c r="BQ856" s="227"/>
      <c r="BR856" s="226">
        <v>0</v>
      </c>
      <c r="BS856" s="227">
        <v>0</v>
      </c>
      <c r="BT856" s="373"/>
      <c r="BU856" s="333"/>
      <c r="BV856" s="334"/>
      <c r="BW856" s="333"/>
      <c r="BX856" s="333"/>
      <c r="BY856" s="333"/>
      <c r="BZ856" s="334"/>
      <c r="CA856" s="333"/>
      <c r="CB856" s="334"/>
      <c r="CC856" s="333"/>
      <c r="CD856" s="334"/>
      <c r="CE856" s="333"/>
      <c r="CF856" s="334"/>
      <c r="CG856" s="333"/>
      <c r="CH856" s="334"/>
      <c r="CI856" s="323"/>
      <c r="CJ856" s="256"/>
      <c r="CM856" s="237"/>
    </row>
    <row r="857" spans="1:91" ht="16.5">
      <c r="A857" t="s">
        <v>2547</v>
      </c>
      <c r="B857" s="51">
        <v>0</v>
      </c>
      <c r="C857" s="219"/>
      <c r="D857" s="219" t="s">
        <v>717</v>
      </c>
      <c r="E857" s="213" t="s">
        <v>822</v>
      </c>
      <c r="F857" t="s">
        <v>2766</v>
      </c>
      <c r="G857" s="213" t="s">
        <v>988</v>
      </c>
      <c r="H857" s="390" t="s">
        <v>1909</v>
      </c>
      <c r="I857" s="392">
        <v>0</v>
      </c>
      <c r="J857" s="164" t="s">
        <v>1226</v>
      </c>
      <c r="K857" s="437">
        <v>0</v>
      </c>
      <c r="L857" s="438">
        <v>0</v>
      </c>
      <c r="M857" s="185">
        <v>0</v>
      </c>
      <c r="N857" s="694" t="s">
        <v>1226</v>
      </c>
      <c r="O857" s="437">
        <v>0</v>
      </c>
      <c r="P857" s="438">
        <v>0</v>
      </c>
      <c r="Q857" s="185">
        <v>0</v>
      </c>
      <c r="R857" s="426" t="s">
        <v>1226</v>
      </c>
      <c r="S857" s="278">
        <v>0</v>
      </c>
      <c r="T857" s="279">
        <v>0</v>
      </c>
      <c r="U857" s="278">
        <v>0</v>
      </c>
      <c r="V857" s="279">
        <v>0</v>
      </c>
      <c r="W857" s="238">
        <v>0</v>
      </c>
      <c r="X857" s="254" t="s">
        <v>1226</v>
      </c>
      <c r="Y857" s="164">
        <v>0</v>
      </c>
      <c r="Z857" s="167" t="s">
        <v>1226</v>
      </c>
      <c r="AA857" s="222">
        <v>0</v>
      </c>
      <c r="AB857" s="224">
        <v>0</v>
      </c>
      <c r="AC857" s="181">
        <v>0</v>
      </c>
      <c r="AD857" s="690" t="s">
        <v>1226</v>
      </c>
      <c r="AE857" s="274">
        <v>0</v>
      </c>
      <c r="AF857" s="279">
        <v>0</v>
      </c>
      <c r="AG857" s="181">
        <v>0</v>
      </c>
      <c r="AH857" s="690" t="s">
        <v>1226</v>
      </c>
      <c r="AI857" s="236">
        <v>0</v>
      </c>
      <c r="AJ857" s="254" t="s">
        <v>1226</v>
      </c>
      <c r="AK857" s="372"/>
      <c r="AL857" s="181">
        <f t="shared" si="450"/>
        <v>0</v>
      </c>
      <c r="AM857" s="694" t="s">
        <v>1226</v>
      </c>
      <c r="AN857" s="278">
        <v>0</v>
      </c>
      <c r="AO857" s="224">
        <v>0</v>
      </c>
      <c r="AP857" s="185">
        <f t="shared" si="451"/>
        <v>0</v>
      </c>
      <c r="AQ857" s="690" t="s">
        <v>1226</v>
      </c>
      <c r="AR857" s="185">
        <f t="shared" si="452"/>
        <v>0</v>
      </c>
      <c r="AS857" s="690" t="s">
        <v>1226</v>
      </c>
      <c r="AT857" s="341">
        <v>0</v>
      </c>
      <c r="AU857" s="227">
        <v>0</v>
      </c>
      <c r="AV857" s="226">
        <v>0</v>
      </c>
      <c r="AW857" s="227">
        <v>0</v>
      </c>
      <c r="AX857" s="392">
        <f t="shared" si="444"/>
        <v>0</v>
      </c>
      <c r="AY857" s="239" t="s">
        <v>1226</v>
      </c>
      <c r="AZ857" s="392">
        <f t="shared" si="445"/>
        <v>0</v>
      </c>
      <c r="BA857" s="239" t="s">
        <v>1226</v>
      </c>
      <c r="BB857" s="392">
        <f t="shared" si="446"/>
        <v>0</v>
      </c>
      <c r="BC857" s="239" t="s">
        <v>1226</v>
      </c>
      <c r="BD857" s="392">
        <f t="shared" si="447"/>
        <v>0</v>
      </c>
      <c r="BE857" s="239" t="s">
        <v>1226</v>
      </c>
      <c r="BF857" s="392">
        <f t="shared" si="448"/>
        <v>0</v>
      </c>
      <c r="BG857" s="239" t="s">
        <v>1226</v>
      </c>
      <c r="BH857" s="236">
        <f t="shared" si="449"/>
        <v>0</v>
      </c>
      <c r="BI857" s="249" t="s">
        <v>1226</v>
      </c>
      <c r="BJ857" s="919">
        <v>0</v>
      </c>
      <c r="BK857" s="326">
        <v>0</v>
      </c>
      <c r="BL857" s="238">
        <v>0</v>
      </c>
      <c r="BM857" s="239" t="s">
        <v>1226</v>
      </c>
      <c r="BN857" s="799">
        <v>0</v>
      </c>
      <c r="BO857" s="54">
        <v>0</v>
      </c>
      <c r="BP857" s="226"/>
      <c r="BQ857" s="227"/>
      <c r="BR857" s="226"/>
      <c r="BS857" s="227"/>
      <c r="BT857" s="574" t="s">
        <v>1004</v>
      </c>
      <c r="BU857" s="333"/>
      <c r="BV857" s="334"/>
      <c r="BW857" s="333"/>
      <c r="BX857" s="333"/>
      <c r="BY857" s="333"/>
      <c r="BZ857" s="334"/>
      <c r="CA857" s="333"/>
      <c r="CB857" s="334"/>
      <c r="CC857" s="333"/>
      <c r="CD857" s="334"/>
      <c r="CE857" s="333"/>
      <c r="CF857" s="334"/>
      <c r="CG857" s="333"/>
      <c r="CH857" s="334"/>
      <c r="CI857" s="323"/>
      <c r="CJ857" s="256"/>
      <c r="CM857" s="237"/>
    </row>
    <row r="858" spans="1:91" ht="16.5">
      <c r="A858" t="s">
        <v>2547</v>
      </c>
      <c r="B858" s="51">
        <v>0</v>
      </c>
      <c r="C858" s="219"/>
      <c r="D858" s="71" t="s">
        <v>2757</v>
      </c>
      <c r="E858" s="51" t="s">
        <v>821</v>
      </c>
      <c r="G858" s="213" t="s">
        <v>988</v>
      </c>
      <c r="H858" s="390" t="s">
        <v>2758</v>
      </c>
      <c r="I858" s="392"/>
      <c r="J858" s="164"/>
      <c r="K858" s="437"/>
      <c r="L858" s="438"/>
      <c r="M858" s="185"/>
      <c r="N858" s="694"/>
      <c r="O858" s="437"/>
      <c r="P858" s="438"/>
      <c r="Q858" s="185"/>
      <c r="R858" s="426"/>
      <c r="S858" s="278"/>
      <c r="T858" s="279"/>
      <c r="U858" s="274"/>
      <c r="V858" s="279"/>
      <c r="W858" s="238"/>
      <c r="X858" s="254"/>
      <c r="Y858" s="164"/>
      <c r="Z858" s="167"/>
      <c r="AA858" s="222"/>
      <c r="AB858" s="224"/>
      <c r="AC858" s="181"/>
      <c r="AD858" s="690"/>
      <c r="AE858" s="274"/>
      <c r="AF858" s="279"/>
      <c r="AG858" s="181"/>
      <c r="AH858" s="690"/>
      <c r="AI858" s="236"/>
      <c r="AJ858" s="254"/>
      <c r="AK858" s="372"/>
      <c r="AL858" s="181"/>
      <c r="AM858" s="694"/>
      <c r="AN858" s="278"/>
      <c r="AO858" s="224"/>
      <c r="AP858" s="185">
        <f t="shared" si="451"/>
        <v>0</v>
      </c>
      <c r="AQ858" s="690"/>
      <c r="AR858" s="185">
        <f t="shared" si="452"/>
        <v>0</v>
      </c>
      <c r="AS858" s="690"/>
      <c r="AT858" s="1084">
        <v>0</v>
      </c>
      <c r="AU858" s="793">
        <v>4</v>
      </c>
      <c r="AV858" s="226"/>
      <c r="AW858" s="227">
        <v>4</v>
      </c>
      <c r="AX858" s="392">
        <f t="shared" ref="AX858" si="465">+AV858</f>
        <v>0</v>
      </c>
      <c r="AY858" s="239" t="s">
        <v>1226</v>
      </c>
      <c r="AZ858" s="392">
        <f t="shared" ref="AZ858" si="466">+AX858</f>
        <v>0</v>
      </c>
      <c r="BA858" s="239" t="s">
        <v>1226</v>
      </c>
      <c r="BB858" s="392">
        <f t="shared" ref="BB858" si="467">+AZ858</f>
        <v>0</v>
      </c>
      <c r="BC858" s="239" t="s">
        <v>1226</v>
      </c>
      <c r="BD858" s="392">
        <f t="shared" ref="BD858" si="468">+BB858</f>
        <v>0</v>
      </c>
      <c r="BE858" s="239" t="s">
        <v>1226</v>
      </c>
      <c r="BF858" s="392">
        <f t="shared" ref="BF858" si="469">+BD858</f>
        <v>0</v>
      </c>
      <c r="BG858" s="239" t="s">
        <v>1226</v>
      </c>
      <c r="BH858" s="236">
        <f t="shared" ref="BH858" si="470">+BF858</f>
        <v>0</v>
      </c>
      <c r="BI858" s="249" t="s">
        <v>1226</v>
      </c>
      <c r="BJ858" s="1085">
        <v>0</v>
      </c>
      <c r="BK858" s="150">
        <v>4</v>
      </c>
      <c r="BL858" s="238"/>
      <c r="BM858" s="239"/>
      <c r="BN858" s="799">
        <v>0</v>
      </c>
      <c r="BO858" s="54">
        <v>0</v>
      </c>
      <c r="BP858" s="226"/>
      <c r="BQ858" s="227"/>
      <c r="BR858" s="226">
        <v>0</v>
      </c>
      <c r="BS858" s="227">
        <v>4</v>
      </c>
      <c r="BT858" s="574"/>
      <c r="BU858" s="333"/>
      <c r="BV858" s="334"/>
      <c r="BW858" s="333"/>
      <c r="BX858" s="333"/>
      <c r="BY858" s="333"/>
      <c r="BZ858" s="334"/>
      <c r="CA858" s="333"/>
      <c r="CB858" s="334"/>
      <c r="CC858" s="333"/>
      <c r="CD858" s="334"/>
      <c r="CE858" s="333"/>
      <c r="CF858" s="334"/>
      <c r="CG858" s="333"/>
      <c r="CH858" s="334"/>
      <c r="CI858" s="323"/>
      <c r="CJ858" s="256"/>
      <c r="CM858" s="237"/>
    </row>
    <row r="859" spans="1:91" ht="16.5">
      <c r="A859" t="s">
        <v>2547</v>
      </c>
      <c r="B859" s="213">
        <v>10086</v>
      </c>
      <c r="D859" s="219" t="s">
        <v>567</v>
      </c>
      <c r="E859" s="213" t="s">
        <v>819</v>
      </c>
      <c r="G859" s="213" t="s">
        <v>988</v>
      </c>
      <c r="H859" s="390" t="s">
        <v>1911</v>
      </c>
      <c r="I859" s="392">
        <v>0</v>
      </c>
      <c r="J859" s="164" t="s">
        <v>1226</v>
      </c>
      <c r="K859" s="437">
        <v>0</v>
      </c>
      <c r="L859" s="438">
        <v>0</v>
      </c>
      <c r="M859" s="185">
        <v>0</v>
      </c>
      <c r="N859" s="694" t="s">
        <v>1226</v>
      </c>
      <c r="O859" s="437">
        <v>0</v>
      </c>
      <c r="P859" s="438">
        <v>0</v>
      </c>
      <c r="Q859" s="185">
        <v>0</v>
      </c>
      <c r="R859" s="426" t="s">
        <v>1226</v>
      </c>
      <c r="S859" s="278">
        <v>0</v>
      </c>
      <c r="T859" s="279">
        <v>0</v>
      </c>
      <c r="U859" s="274">
        <v>0</v>
      </c>
      <c r="V859" s="279">
        <v>0</v>
      </c>
      <c r="W859" s="222">
        <v>0</v>
      </c>
      <c r="X859" s="224">
        <v>0</v>
      </c>
      <c r="Y859" s="392">
        <v>0</v>
      </c>
      <c r="Z859" s="167" t="s">
        <v>1226</v>
      </c>
      <c r="AA859" s="222">
        <v>0</v>
      </c>
      <c r="AB859" s="224">
        <v>0</v>
      </c>
      <c r="AC859" s="181">
        <v>0</v>
      </c>
      <c r="AD859" s="690" t="s">
        <v>1226</v>
      </c>
      <c r="AE859" s="278">
        <v>0</v>
      </c>
      <c r="AF859" s="279">
        <v>0</v>
      </c>
      <c r="AG859" s="181">
        <v>0</v>
      </c>
      <c r="AH859" s="690" t="s">
        <v>1226</v>
      </c>
      <c r="AI859" s="222">
        <v>0</v>
      </c>
      <c r="AJ859" s="224">
        <v>0</v>
      </c>
      <c r="AK859" s="342"/>
      <c r="AL859" s="181">
        <v>0</v>
      </c>
      <c r="AM859" s="690" t="s">
        <v>1226</v>
      </c>
      <c r="AN859" s="222">
        <v>2</v>
      </c>
      <c r="AO859" s="224">
        <v>0</v>
      </c>
      <c r="AP859" s="185">
        <f>+AN859</f>
        <v>2</v>
      </c>
      <c r="AQ859" s="690" t="s">
        <v>1226</v>
      </c>
      <c r="AR859" s="185">
        <f>+AP859</f>
        <v>2</v>
      </c>
      <c r="AS859" s="690" t="s">
        <v>1226</v>
      </c>
      <c r="AT859" s="325">
        <v>0</v>
      </c>
      <c r="AU859" s="326">
        <v>0</v>
      </c>
      <c r="AV859" s="226">
        <v>0</v>
      </c>
      <c r="AW859" s="227">
        <v>0</v>
      </c>
      <c r="AX859" s="392">
        <f t="shared" si="444"/>
        <v>0</v>
      </c>
      <c r="AY859" s="239" t="s">
        <v>1226</v>
      </c>
      <c r="AZ859" s="392">
        <f t="shared" si="445"/>
        <v>0</v>
      </c>
      <c r="BA859" s="239" t="s">
        <v>1226</v>
      </c>
      <c r="BB859" s="392">
        <f t="shared" si="446"/>
        <v>0</v>
      </c>
      <c r="BC859" s="239" t="s">
        <v>1226</v>
      </c>
      <c r="BD859" s="392">
        <f t="shared" si="447"/>
        <v>0</v>
      </c>
      <c r="BE859" s="239" t="s">
        <v>1226</v>
      </c>
      <c r="BF859" s="392">
        <f t="shared" si="448"/>
        <v>0</v>
      </c>
      <c r="BG859" s="239" t="s">
        <v>1226</v>
      </c>
      <c r="BH859" s="238">
        <f t="shared" si="449"/>
        <v>0</v>
      </c>
      <c r="BI859" s="239" t="s">
        <v>1226</v>
      </c>
      <c r="BJ859" s="325">
        <v>0</v>
      </c>
      <c r="BK859" s="326">
        <v>0</v>
      </c>
      <c r="BL859" s="238">
        <v>0</v>
      </c>
      <c r="BM859" s="239" t="s">
        <v>1226</v>
      </c>
      <c r="BN859" s="153">
        <v>0</v>
      </c>
      <c r="BO859" s="54">
        <v>0</v>
      </c>
      <c r="BP859" s="226"/>
      <c r="BQ859" s="227"/>
      <c r="BR859" s="226"/>
      <c r="BS859" s="227"/>
      <c r="BT859" s="344"/>
      <c r="BU859" s="314"/>
      <c r="BV859" s="315"/>
      <c r="BW859" s="314"/>
      <c r="BX859" s="314"/>
      <c r="BY859" s="314"/>
      <c r="BZ859" s="315"/>
      <c r="CA859" s="314"/>
      <c r="CB859" s="315"/>
      <c r="CC859" s="314"/>
      <c r="CD859" s="315"/>
      <c r="CE859" s="314"/>
      <c r="CF859" s="315"/>
      <c r="CG859" s="314"/>
      <c r="CH859" s="315"/>
      <c r="CI859" s="247" t="s">
        <v>151</v>
      </c>
      <c r="CJ859" s="234" t="s">
        <v>566</v>
      </c>
      <c r="CM859" s="237">
        <f t="shared" ref="CM859:CM866" si="471">MAX(I859:AJ859)</f>
        <v>0</v>
      </c>
    </row>
    <row r="860" spans="1:91" ht="16.5">
      <c r="A860" t="s">
        <v>2547</v>
      </c>
      <c r="B860" s="213">
        <v>10282</v>
      </c>
      <c r="D860" s="219" t="s">
        <v>567</v>
      </c>
      <c r="E860" s="213" t="s">
        <v>822</v>
      </c>
      <c r="F860" t="s">
        <v>2766</v>
      </c>
      <c r="G860" s="213" t="s">
        <v>988</v>
      </c>
      <c r="H860" s="390" t="s">
        <v>1912</v>
      </c>
      <c r="I860" s="392">
        <v>0</v>
      </c>
      <c r="J860" s="164" t="s">
        <v>1226</v>
      </c>
      <c r="K860" s="437">
        <v>0</v>
      </c>
      <c r="L860" s="438">
        <v>0</v>
      </c>
      <c r="M860" s="185">
        <v>0</v>
      </c>
      <c r="N860" s="694" t="s">
        <v>1226</v>
      </c>
      <c r="O860" s="437">
        <v>0</v>
      </c>
      <c r="P860" s="438">
        <v>0</v>
      </c>
      <c r="Q860" s="185">
        <v>0</v>
      </c>
      <c r="R860" s="426" t="s">
        <v>1226</v>
      </c>
      <c r="S860" s="278">
        <v>0</v>
      </c>
      <c r="T860" s="279">
        <v>0</v>
      </c>
      <c r="U860" s="278">
        <v>0</v>
      </c>
      <c r="V860" s="279">
        <v>0</v>
      </c>
      <c r="W860" s="238">
        <v>0</v>
      </c>
      <c r="X860" s="254" t="s">
        <v>1226</v>
      </c>
      <c r="Y860" s="392">
        <v>0</v>
      </c>
      <c r="Z860" s="167" t="s">
        <v>1226</v>
      </c>
      <c r="AA860" s="222">
        <v>0</v>
      </c>
      <c r="AB860" s="224">
        <v>0</v>
      </c>
      <c r="AC860" s="181">
        <v>0</v>
      </c>
      <c r="AD860" s="690" t="s">
        <v>1226</v>
      </c>
      <c r="AE860" s="278">
        <v>3</v>
      </c>
      <c r="AF860" s="279">
        <v>4</v>
      </c>
      <c r="AG860" s="181">
        <f>+AE860</f>
        <v>3</v>
      </c>
      <c r="AH860" s="426">
        <f>+AF860</f>
        <v>4</v>
      </c>
      <c r="AI860" s="181">
        <f>+AG860</f>
        <v>3</v>
      </c>
      <c r="AJ860" s="426">
        <f>+AH860</f>
        <v>4</v>
      </c>
      <c r="AK860" s="342"/>
      <c r="AL860" s="181">
        <f>+AI860</f>
        <v>3</v>
      </c>
      <c r="AM860" s="426">
        <f>+AJ860</f>
        <v>4</v>
      </c>
      <c r="AN860" s="222">
        <v>1</v>
      </c>
      <c r="AO860" s="224">
        <v>6</v>
      </c>
      <c r="AP860" s="181">
        <f>+AN860</f>
        <v>1</v>
      </c>
      <c r="AQ860" s="426">
        <f>+AO860</f>
        <v>6</v>
      </c>
      <c r="AR860" s="181">
        <f>+AP860</f>
        <v>1</v>
      </c>
      <c r="AS860" s="426">
        <f>+AQ860</f>
        <v>6</v>
      </c>
      <c r="AT860" s="325">
        <v>1</v>
      </c>
      <c r="AU860" s="326">
        <v>0</v>
      </c>
      <c r="AV860" s="226">
        <v>0</v>
      </c>
      <c r="AW860" s="227">
        <v>0</v>
      </c>
      <c r="AX860" s="392">
        <f t="shared" si="444"/>
        <v>0</v>
      </c>
      <c r="AY860" s="239" t="s">
        <v>1226</v>
      </c>
      <c r="AZ860" s="392">
        <f t="shared" si="445"/>
        <v>0</v>
      </c>
      <c r="BA860" s="239" t="s">
        <v>1226</v>
      </c>
      <c r="BB860" s="392">
        <f t="shared" si="446"/>
        <v>0</v>
      </c>
      <c r="BC860" s="239" t="s">
        <v>1226</v>
      </c>
      <c r="BD860" s="392">
        <f t="shared" si="447"/>
        <v>0</v>
      </c>
      <c r="BE860" s="239" t="s">
        <v>1226</v>
      </c>
      <c r="BF860" s="392">
        <f t="shared" si="448"/>
        <v>0</v>
      </c>
      <c r="BG860" s="239" t="s">
        <v>1226</v>
      </c>
      <c r="BH860" s="238">
        <f t="shared" si="449"/>
        <v>0</v>
      </c>
      <c r="BI860" s="239" t="s">
        <v>1226</v>
      </c>
      <c r="BJ860" s="226">
        <v>2</v>
      </c>
      <c r="BK860" s="227">
        <v>2</v>
      </c>
      <c r="BL860" s="238">
        <f>+BN860</f>
        <v>4</v>
      </c>
      <c r="BM860" s="239" t="s">
        <v>1226</v>
      </c>
      <c r="BN860" s="576">
        <v>4</v>
      </c>
      <c r="BO860" s="793">
        <v>17</v>
      </c>
      <c r="BP860" s="226"/>
      <c r="BQ860" s="227"/>
      <c r="BR860" s="226"/>
      <c r="BS860" s="227"/>
      <c r="BT860" s="344"/>
      <c r="BU860" s="314"/>
      <c r="BV860" s="315"/>
      <c r="BW860" s="314"/>
      <c r="BX860" s="314"/>
      <c r="BY860" s="314"/>
      <c r="BZ860" s="315"/>
      <c r="CA860" s="314"/>
      <c r="CB860" s="315"/>
      <c r="CC860" s="314"/>
      <c r="CD860" s="315"/>
      <c r="CE860" s="314"/>
      <c r="CF860" s="315"/>
      <c r="CG860" s="314"/>
      <c r="CH860" s="315"/>
      <c r="CI860" s="233" t="s">
        <v>568</v>
      </c>
      <c r="CM860" s="237">
        <f t="shared" si="471"/>
        <v>4</v>
      </c>
    </row>
    <row r="861" spans="1:91" ht="16.5">
      <c r="A861" t="s">
        <v>2547</v>
      </c>
      <c r="B861" s="213">
        <v>10282</v>
      </c>
      <c r="D861" s="219" t="s">
        <v>567</v>
      </c>
      <c r="E861" s="213" t="s">
        <v>822</v>
      </c>
      <c r="F861" t="s">
        <v>2766</v>
      </c>
      <c r="G861" s="213" t="s">
        <v>988</v>
      </c>
      <c r="H861" s="390" t="s">
        <v>1913</v>
      </c>
      <c r="I861" s="392">
        <v>0</v>
      </c>
      <c r="J861" s="164" t="s">
        <v>1226</v>
      </c>
      <c r="K861" s="437">
        <v>0</v>
      </c>
      <c r="L861" s="438">
        <v>0</v>
      </c>
      <c r="M861" s="185">
        <v>0</v>
      </c>
      <c r="N861" s="694" t="s">
        <v>1226</v>
      </c>
      <c r="O861" s="437">
        <v>0</v>
      </c>
      <c r="P861" s="438">
        <v>0</v>
      </c>
      <c r="Q861" s="185">
        <v>0</v>
      </c>
      <c r="R861" s="426" t="s">
        <v>1226</v>
      </c>
      <c r="S861" s="278">
        <v>0</v>
      </c>
      <c r="T861" s="279">
        <v>0</v>
      </c>
      <c r="U861" s="274">
        <v>0</v>
      </c>
      <c r="V861" s="279">
        <v>0</v>
      </c>
      <c r="W861" s="238">
        <v>0</v>
      </c>
      <c r="X861" s="254" t="s">
        <v>1226</v>
      </c>
      <c r="Y861" s="392">
        <v>0</v>
      </c>
      <c r="Z861" s="167" t="s">
        <v>1226</v>
      </c>
      <c r="AA861" s="222">
        <v>0</v>
      </c>
      <c r="AB861" s="224">
        <v>0</v>
      </c>
      <c r="AC861" s="181">
        <v>0</v>
      </c>
      <c r="AD861" s="690" t="s">
        <v>1226</v>
      </c>
      <c r="AE861" s="274">
        <v>1</v>
      </c>
      <c r="AF861" s="279">
        <v>0</v>
      </c>
      <c r="AG861" s="181">
        <f>+AE861</f>
        <v>1</v>
      </c>
      <c r="AH861" s="690" t="s">
        <v>1226</v>
      </c>
      <c r="AI861" s="181">
        <f>+AG861</f>
        <v>1</v>
      </c>
      <c r="AJ861" s="426" t="s">
        <v>1226</v>
      </c>
      <c r="AK861" s="342"/>
      <c r="AL861" s="777"/>
      <c r="AM861" s="690" t="s">
        <v>1226</v>
      </c>
      <c r="AN861" s="341">
        <v>0</v>
      </c>
      <c r="AO861" s="227">
        <v>0</v>
      </c>
      <c r="AP861" s="185">
        <v>0</v>
      </c>
      <c r="AQ861" s="690" t="s">
        <v>1226</v>
      </c>
      <c r="AR861" s="181">
        <v>0</v>
      </c>
      <c r="AS861" s="690" t="s">
        <v>1226</v>
      </c>
      <c r="AT861" s="325">
        <v>0</v>
      </c>
      <c r="AU861" s="326">
        <v>0</v>
      </c>
      <c r="AV861" s="226">
        <v>0</v>
      </c>
      <c r="AW861" s="227">
        <v>0</v>
      </c>
      <c r="AX861" s="392">
        <f t="shared" si="444"/>
        <v>0</v>
      </c>
      <c r="AY861" s="239" t="s">
        <v>1226</v>
      </c>
      <c r="AZ861" s="392">
        <f t="shared" si="445"/>
        <v>0</v>
      </c>
      <c r="BA861" s="239" t="s">
        <v>1226</v>
      </c>
      <c r="BB861" s="392">
        <f t="shared" si="446"/>
        <v>0</v>
      </c>
      <c r="BC861" s="239" t="s">
        <v>1226</v>
      </c>
      <c r="BD861" s="392">
        <f t="shared" si="447"/>
        <v>0</v>
      </c>
      <c r="BE861" s="239" t="s">
        <v>1226</v>
      </c>
      <c r="BF861" s="392">
        <f t="shared" si="448"/>
        <v>0</v>
      </c>
      <c r="BG861" s="239" t="s">
        <v>1226</v>
      </c>
      <c r="BH861" s="238">
        <f t="shared" si="449"/>
        <v>0</v>
      </c>
      <c r="BI861" s="239" t="s">
        <v>1226</v>
      </c>
      <c r="BJ861" s="226">
        <v>0</v>
      </c>
      <c r="BK861" s="227">
        <v>0</v>
      </c>
      <c r="BL861" s="238">
        <f t="shared" ref="BL861:BL871" si="472">+BJ861</f>
        <v>0</v>
      </c>
      <c r="BM861" s="239" t="s">
        <v>1226</v>
      </c>
      <c r="BN861" s="799">
        <v>1</v>
      </c>
      <c r="BO861" s="54">
        <v>0</v>
      </c>
      <c r="BP861" s="226"/>
      <c r="BQ861" s="227"/>
      <c r="BR861" s="226"/>
      <c r="BS861" s="227"/>
      <c r="BT861" s="344"/>
      <c r="BU861" s="314"/>
      <c r="BV861" s="315"/>
      <c r="BW861" s="314"/>
      <c r="BX861" s="314"/>
      <c r="BY861" s="314"/>
      <c r="BZ861" s="315"/>
      <c r="CA861" s="314"/>
      <c r="CB861" s="315"/>
      <c r="CC861" s="314">
        <v>3</v>
      </c>
      <c r="CD861" s="315"/>
      <c r="CE861" s="314">
        <v>2</v>
      </c>
      <c r="CF861" s="315"/>
      <c r="CG861" s="314"/>
      <c r="CH861" s="315"/>
      <c r="CI861" s="233" t="s">
        <v>568</v>
      </c>
      <c r="CM861" s="237">
        <f t="shared" si="471"/>
        <v>1</v>
      </c>
    </row>
    <row r="862" spans="1:91" ht="16.5">
      <c r="A862" t="s">
        <v>2547</v>
      </c>
      <c r="B862" s="213">
        <v>10282</v>
      </c>
      <c r="D862" s="71" t="s">
        <v>567</v>
      </c>
      <c r="E862" s="213" t="s">
        <v>822</v>
      </c>
      <c r="F862" t="s">
        <v>2766</v>
      </c>
      <c r="G862" s="213" t="s">
        <v>988</v>
      </c>
      <c r="H862" s="390" t="s">
        <v>1914</v>
      </c>
      <c r="I862" s="392">
        <v>0</v>
      </c>
      <c r="J862" s="164" t="s">
        <v>1226</v>
      </c>
      <c r="K862" s="437">
        <v>0</v>
      </c>
      <c r="L862" s="438">
        <v>0</v>
      </c>
      <c r="M862" s="185">
        <v>0</v>
      </c>
      <c r="N862" s="694" t="s">
        <v>1226</v>
      </c>
      <c r="O862" s="437">
        <v>0</v>
      </c>
      <c r="P862" s="438">
        <v>0</v>
      </c>
      <c r="Q862" s="185">
        <v>0</v>
      </c>
      <c r="R862" s="426" t="s">
        <v>1226</v>
      </c>
      <c r="S862" s="278">
        <v>0</v>
      </c>
      <c r="T862" s="279">
        <v>0</v>
      </c>
      <c r="U862" s="278">
        <v>0</v>
      </c>
      <c r="V862" s="279">
        <v>0</v>
      </c>
      <c r="W862" s="238">
        <v>0</v>
      </c>
      <c r="X862" s="254" t="s">
        <v>1226</v>
      </c>
      <c r="Y862" s="392">
        <v>0</v>
      </c>
      <c r="Z862" s="167" t="s">
        <v>1226</v>
      </c>
      <c r="AA862" s="222">
        <v>0</v>
      </c>
      <c r="AB862" s="224">
        <v>0</v>
      </c>
      <c r="AC862" s="181">
        <v>0</v>
      </c>
      <c r="AD862" s="690" t="s">
        <v>1226</v>
      </c>
      <c r="AE862" s="278">
        <v>0</v>
      </c>
      <c r="AF862" s="279">
        <v>0</v>
      </c>
      <c r="AG862" s="181">
        <v>0</v>
      </c>
      <c r="AH862" s="690" t="s">
        <v>1226</v>
      </c>
      <c r="AI862" s="381">
        <v>0</v>
      </c>
      <c r="AJ862" s="433" t="s">
        <v>1226</v>
      </c>
      <c r="AK862" s="342"/>
      <c r="AL862" s="777"/>
      <c r="AM862" s="690" t="s">
        <v>1226</v>
      </c>
      <c r="AN862" s="341">
        <v>0</v>
      </c>
      <c r="AO862" s="227">
        <v>0</v>
      </c>
      <c r="AP862" s="185">
        <v>0</v>
      </c>
      <c r="AQ862" s="690" t="s">
        <v>1226</v>
      </c>
      <c r="AR862" s="185">
        <v>0</v>
      </c>
      <c r="AS862" s="690" t="s">
        <v>1226</v>
      </c>
      <c r="AT862" s="325">
        <v>0</v>
      </c>
      <c r="AU862" s="326">
        <v>0</v>
      </c>
      <c r="AV862" s="226">
        <v>0</v>
      </c>
      <c r="AW862" s="227">
        <v>0</v>
      </c>
      <c r="AX862" s="392">
        <f t="shared" si="444"/>
        <v>0</v>
      </c>
      <c r="AY862" s="239" t="s">
        <v>1226</v>
      </c>
      <c r="AZ862" s="392">
        <f t="shared" si="445"/>
        <v>0</v>
      </c>
      <c r="BA862" s="239" t="s">
        <v>1226</v>
      </c>
      <c r="BB862" s="392">
        <f t="shared" si="446"/>
        <v>0</v>
      </c>
      <c r="BC862" s="239" t="s">
        <v>1226</v>
      </c>
      <c r="BD862" s="392">
        <f t="shared" si="447"/>
        <v>0</v>
      </c>
      <c r="BE862" s="239" t="s">
        <v>1226</v>
      </c>
      <c r="BF862" s="392">
        <f t="shared" si="448"/>
        <v>0</v>
      </c>
      <c r="BG862" s="239" t="s">
        <v>1226</v>
      </c>
      <c r="BH862" s="238">
        <f t="shared" si="449"/>
        <v>0</v>
      </c>
      <c r="BI862" s="239" t="s">
        <v>1226</v>
      </c>
      <c r="BJ862" s="226">
        <v>0</v>
      </c>
      <c r="BK862" s="227">
        <v>0</v>
      </c>
      <c r="BL862" s="238">
        <f t="shared" si="472"/>
        <v>0</v>
      </c>
      <c r="BM862" s="239" t="s">
        <v>1226</v>
      </c>
      <c r="BN862" s="341">
        <v>0</v>
      </c>
      <c r="BO862" s="227">
        <v>0</v>
      </c>
      <c r="BP862" s="226"/>
      <c r="BQ862" s="227"/>
      <c r="BR862" s="226"/>
      <c r="BS862" s="227"/>
      <c r="BT862" s="344"/>
      <c r="BU862" s="314"/>
      <c r="BV862" s="315"/>
      <c r="BW862" s="314"/>
      <c r="BX862" s="314"/>
      <c r="BY862" s="314"/>
      <c r="BZ862" s="315"/>
      <c r="CA862" s="314"/>
      <c r="CB862" s="315"/>
      <c r="CC862" s="314">
        <v>40</v>
      </c>
      <c r="CD862" s="315"/>
      <c r="CE862" s="314">
        <v>11</v>
      </c>
      <c r="CF862" s="315">
        <v>30</v>
      </c>
      <c r="CG862" s="314"/>
      <c r="CH862" s="315"/>
      <c r="CI862" s="233" t="s">
        <v>568</v>
      </c>
      <c r="CM862" s="237">
        <f t="shared" si="471"/>
        <v>0</v>
      </c>
    </row>
    <row r="863" spans="1:91" ht="16.5">
      <c r="A863" t="s">
        <v>2547</v>
      </c>
      <c r="B863" s="213">
        <v>10282</v>
      </c>
      <c r="D863" s="71" t="s">
        <v>567</v>
      </c>
      <c r="E863" s="213" t="s">
        <v>822</v>
      </c>
      <c r="F863" t="s">
        <v>2766</v>
      </c>
      <c r="G863" s="213" t="s">
        <v>988</v>
      </c>
      <c r="H863" s="390" t="s">
        <v>2763</v>
      </c>
      <c r="I863" s="392"/>
      <c r="J863" s="164"/>
      <c r="K863" s="437"/>
      <c r="L863" s="438"/>
      <c r="M863" s="185"/>
      <c r="N863" s="694"/>
      <c r="O863" s="437"/>
      <c r="P863" s="438"/>
      <c r="Q863" s="185"/>
      <c r="R863" s="426"/>
      <c r="S863" s="278"/>
      <c r="T863" s="279"/>
      <c r="U863" s="278"/>
      <c r="V863" s="279"/>
      <c r="W863" s="238"/>
      <c r="X863" s="254"/>
      <c r="Y863" s="392"/>
      <c r="Z863" s="167"/>
      <c r="AA863" s="222"/>
      <c r="AB863" s="224"/>
      <c r="AC863" s="181"/>
      <c r="AD863" s="690"/>
      <c r="AE863" s="278"/>
      <c r="AF863" s="279"/>
      <c r="AG863" s="181"/>
      <c r="AH863" s="690"/>
      <c r="AI863" s="381"/>
      <c r="AJ863" s="433"/>
      <c r="AK863" s="342"/>
      <c r="AL863" s="777"/>
      <c r="AM863" s="690"/>
      <c r="AN863" s="341"/>
      <c r="AO863" s="227"/>
      <c r="AP863" s="185"/>
      <c r="AQ863" s="690"/>
      <c r="AR863" s="185"/>
      <c r="AS863" s="690"/>
      <c r="AT863" s="325"/>
      <c r="AU863" s="326"/>
      <c r="AV863" s="226"/>
      <c r="AW863" s="227"/>
      <c r="AX863" s="392"/>
      <c r="AY863" s="239"/>
      <c r="AZ863" s="392"/>
      <c r="BA863" s="239"/>
      <c r="BB863" s="392"/>
      <c r="BC863" s="239"/>
      <c r="BD863" s="392"/>
      <c r="BE863" s="239"/>
      <c r="BF863" s="392"/>
      <c r="BG863" s="239"/>
      <c r="BH863" s="238"/>
      <c r="BI863" s="239"/>
      <c r="BJ863" s="226">
        <v>0</v>
      </c>
      <c r="BK863" s="227">
        <v>0</v>
      </c>
      <c r="BL863" s="238">
        <f t="shared" ref="BL863:BL865" si="473">+BJ863</f>
        <v>0</v>
      </c>
      <c r="BM863" s="239" t="s">
        <v>1226</v>
      </c>
      <c r="BN863" s="341">
        <v>0</v>
      </c>
      <c r="BO863" s="227" t="s">
        <v>948</v>
      </c>
      <c r="BP863" s="226"/>
      <c r="BQ863" s="227"/>
      <c r="BR863" s="226"/>
      <c r="BS863" s="227"/>
      <c r="BT863" s="344"/>
      <c r="BU863" s="314"/>
      <c r="BV863" s="315"/>
      <c r="BW863" s="314"/>
      <c r="BX863" s="314"/>
      <c r="BY863" s="314"/>
      <c r="BZ863" s="315"/>
      <c r="CA863" s="314"/>
      <c r="CB863" s="315"/>
      <c r="CC863" s="314"/>
      <c r="CD863" s="315"/>
      <c r="CE863" s="314"/>
      <c r="CF863" s="315"/>
      <c r="CG863" s="314"/>
      <c r="CH863" s="315"/>
      <c r="CI863" s="233"/>
      <c r="CM863" s="237"/>
    </row>
    <row r="864" spans="1:91" ht="16.5">
      <c r="A864" t="s">
        <v>2547</v>
      </c>
      <c r="B864" s="213">
        <v>10282</v>
      </c>
      <c r="D864" s="71" t="s">
        <v>567</v>
      </c>
      <c r="E864" s="213" t="s">
        <v>822</v>
      </c>
      <c r="F864" t="s">
        <v>2766</v>
      </c>
      <c r="G864" s="213" t="s">
        <v>988</v>
      </c>
      <c r="H864" s="390" t="s">
        <v>2765</v>
      </c>
      <c r="I864" s="392"/>
      <c r="J864" s="164"/>
      <c r="K864" s="437"/>
      <c r="L864" s="438"/>
      <c r="M864" s="185"/>
      <c r="N864" s="694"/>
      <c r="O864" s="437"/>
      <c r="P864" s="438"/>
      <c r="Q864" s="185"/>
      <c r="R864" s="426"/>
      <c r="S864" s="278"/>
      <c r="T864" s="279"/>
      <c r="U864" s="278"/>
      <c r="V864" s="279"/>
      <c r="W864" s="238"/>
      <c r="X864" s="254"/>
      <c r="Y864" s="392"/>
      <c r="Z864" s="167"/>
      <c r="AA864" s="222"/>
      <c r="AB864" s="224"/>
      <c r="AC864" s="181"/>
      <c r="AD864" s="690"/>
      <c r="AE864" s="278"/>
      <c r="AF864" s="279"/>
      <c r="AG864" s="181"/>
      <c r="AH864" s="690"/>
      <c r="AI864" s="381"/>
      <c r="AJ864" s="433"/>
      <c r="AK864" s="342"/>
      <c r="AL864" s="777"/>
      <c r="AM864" s="690"/>
      <c r="AN864" s="341"/>
      <c r="AO864" s="227"/>
      <c r="AP864" s="185"/>
      <c r="AQ864" s="690"/>
      <c r="AR864" s="185"/>
      <c r="AS864" s="690"/>
      <c r="AT864" s="325"/>
      <c r="AU864" s="326"/>
      <c r="AV864" s="226"/>
      <c r="AW864" s="227"/>
      <c r="AX864" s="392"/>
      <c r="AY864" s="239"/>
      <c r="AZ864" s="392"/>
      <c r="BA864" s="239"/>
      <c r="BB864" s="392"/>
      <c r="BC864" s="239"/>
      <c r="BD864" s="392"/>
      <c r="BE864" s="239"/>
      <c r="BF864" s="392"/>
      <c r="BG864" s="239"/>
      <c r="BH864" s="238"/>
      <c r="BI864" s="239"/>
      <c r="BJ864" s="226">
        <v>0</v>
      </c>
      <c r="BK864" s="227">
        <v>0</v>
      </c>
      <c r="BL864" s="238">
        <f t="shared" si="473"/>
        <v>0</v>
      </c>
      <c r="BM864" s="239" t="s">
        <v>1226</v>
      </c>
      <c r="BN864" s="964">
        <v>0</v>
      </c>
      <c r="BO864" s="831">
        <v>3</v>
      </c>
      <c r="BP864" s="226"/>
      <c r="BQ864" s="227"/>
      <c r="BR864" s="226"/>
      <c r="BS864" s="227"/>
      <c r="BT864" s="344"/>
      <c r="BU864" s="314"/>
      <c r="BV864" s="315"/>
      <c r="BW864" s="314"/>
      <c r="BX864" s="314"/>
      <c r="BY864" s="314"/>
      <c r="BZ864" s="315"/>
      <c r="CA864" s="314"/>
      <c r="CB864" s="315"/>
      <c r="CC864" s="314"/>
      <c r="CD864" s="315"/>
      <c r="CE864" s="314"/>
      <c r="CF864" s="315"/>
      <c r="CG864" s="314"/>
      <c r="CH864" s="315"/>
      <c r="CI864" s="233"/>
      <c r="CM864" s="237"/>
    </row>
    <row r="865" spans="1:91" ht="16.5">
      <c r="A865" t="s">
        <v>2547</v>
      </c>
      <c r="B865" s="51">
        <v>0</v>
      </c>
      <c r="D865" s="71" t="s">
        <v>567</v>
      </c>
      <c r="E865" s="51" t="s">
        <v>871</v>
      </c>
      <c r="G865" s="213" t="s">
        <v>988</v>
      </c>
      <c r="H865" s="390" t="s">
        <v>2762</v>
      </c>
      <c r="I865" s="392"/>
      <c r="J865" s="164"/>
      <c r="K865" s="437"/>
      <c r="L865" s="438"/>
      <c r="M865" s="185"/>
      <c r="N865" s="694"/>
      <c r="O865" s="437"/>
      <c r="P865" s="438"/>
      <c r="Q865" s="185"/>
      <c r="R865" s="426"/>
      <c r="S865" s="278"/>
      <c r="T865" s="279"/>
      <c r="U865" s="278"/>
      <c r="V865" s="279"/>
      <c r="W865" s="238"/>
      <c r="X865" s="254"/>
      <c r="Y865" s="392"/>
      <c r="Z865" s="167"/>
      <c r="AA865" s="222"/>
      <c r="AB865" s="224"/>
      <c r="AC865" s="181"/>
      <c r="AD865" s="690"/>
      <c r="AE865" s="278"/>
      <c r="AF865" s="279"/>
      <c r="AG865" s="181"/>
      <c r="AH865" s="690"/>
      <c r="AI865" s="381"/>
      <c r="AJ865" s="433"/>
      <c r="AK865" s="342"/>
      <c r="AL865" s="777"/>
      <c r="AM865" s="690"/>
      <c r="AN865" s="341"/>
      <c r="AO865" s="227"/>
      <c r="AP865" s="185"/>
      <c r="AQ865" s="690"/>
      <c r="AR865" s="185"/>
      <c r="AS865" s="690"/>
      <c r="AT865" s="325"/>
      <c r="AU865" s="326"/>
      <c r="AV865" s="226"/>
      <c r="AW865" s="227"/>
      <c r="AX865" s="392"/>
      <c r="AY865" s="239"/>
      <c r="AZ865" s="392"/>
      <c r="BA865" s="239"/>
      <c r="BB865" s="392"/>
      <c r="BC865" s="239"/>
      <c r="BD865" s="392"/>
      <c r="BE865" s="239"/>
      <c r="BF865" s="392"/>
      <c r="BG865" s="239"/>
      <c r="BH865" s="238"/>
      <c r="BI865" s="239"/>
      <c r="BJ865" s="226">
        <v>0</v>
      </c>
      <c r="BK865" s="227">
        <v>0</v>
      </c>
      <c r="BL865" s="238">
        <f t="shared" si="473"/>
        <v>0</v>
      </c>
      <c r="BM865" s="239" t="s">
        <v>1226</v>
      </c>
      <c r="BN865" s="964">
        <v>3</v>
      </c>
      <c r="BO865" s="831">
        <v>0</v>
      </c>
      <c r="BP865" s="226"/>
      <c r="BQ865" s="227"/>
      <c r="BR865" s="226"/>
      <c r="BS865" s="227"/>
      <c r="BT865" s="344"/>
      <c r="BU865" s="314"/>
      <c r="BV865" s="315"/>
      <c r="BW865" s="314"/>
      <c r="BX865" s="314"/>
      <c r="BY865" s="314"/>
      <c r="BZ865" s="315"/>
      <c r="CA865" s="314"/>
      <c r="CB865" s="315"/>
      <c r="CC865" s="314"/>
      <c r="CD865" s="315"/>
      <c r="CE865" s="314"/>
      <c r="CF865" s="315"/>
      <c r="CG865" s="314"/>
      <c r="CH865" s="315"/>
      <c r="CI865" s="233"/>
      <c r="CM865" s="237"/>
    </row>
    <row r="866" spans="1:91" ht="16.5">
      <c r="A866" t="s">
        <v>2548</v>
      </c>
      <c r="B866" s="61" t="s">
        <v>1610</v>
      </c>
      <c r="D866" s="213" t="s">
        <v>222</v>
      </c>
      <c r="E866" s="213" t="s">
        <v>819</v>
      </c>
      <c r="G866" s="213" t="s">
        <v>874</v>
      </c>
      <c r="H866" s="390" t="s">
        <v>2004</v>
      </c>
      <c r="I866" s="886">
        <f>+K866</f>
        <v>0</v>
      </c>
      <c r="J866" s="251" t="s">
        <v>1226</v>
      </c>
      <c r="K866" s="437">
        <v>0</v>
      </c>
      <c r="L866" s="438">
        <v>0</v>
      </c>
      <c r="M866" s="432">
        <f>+O866</f>
        <v>0</v>
      </c>
      <c r="N866" s="251" t="s">
        <v>1226</v>
      </c>
      <c r="O866" s="437">
        <v>0</v>
      </c>
      <c r="P866" s="438">
        <v>0</v>
      </c>
      <c r="Q866" s="700">
        <f>+S866</f>
        <v>3</v>
      </c>
      <c r="R866" s="426" t="s">
        <v>1226</v>
      </c>
      <c r="S866" s="222">
        <v>3</v>
      </c>
      <c r="T866" s="224">
        <v>0</v>
      </c>
      <c r="U866" s="222">
        <v>5</v>
      </c>
      <c r="V866" s="259">
        <v>0</v>
      </c>
      <c r="W866" s="222">
        <v>5</v>
      </c>
      <c r="X866" s="259">
        <v>0</v>
      </c>
      <c r="Y866" s="858">
        <f>+W866</f>
        <v>5</v>
      </c>
      <c r="Z866" s="426" t="s">
        <v>1226</v>
      </c>
      <c r="AA866" s="278">
        <v>6</v>
      </c>
      <c r="AB866" s="311">
        <v>0</v>
      </c>
      <c r="AC866" s="858">
        <f>+AA866</f>
        <v>6</v>
      </c>
      <c r="AD866" s="426" t="s">
        <v>1226</v>
      </c>
      <c r="AE866" s="780">
        <v>5</v>
      </c>
      <c r="AF866" s="311">
        <v>0</v>
      </c>
      <c r="AG866" s="858">
        <f>+AE866</f>
        <v>5</v>
      </c>
      <c r="AH866" s="426" t="s">
        <v>1226</v>
      </c>
      <c r="AI866" s="222">
        <v>0</v>
      </c>
      <c r="AJ866" s="224">
        <v>0</v>
      </c>
      <c r="AK866" s="342"/>
      <c r="AL866" s="422">
        <f>+AN866</f>
        <v>0</v>
      </c>
      <c r="AM866" s="433" t="s">
        <v>1226</v>
      </c>
      <c r="AN866" s="222">
        <v>0</v>
      </c>
      <c r="AO866" s="224">
        <v>0</v>
      </c>
      <c r="AP866" s="359">
        <f t="shared" ref="AP866:AP873" si="474">+AN866</f>
        <v>0</v>
      </c>
      <c r="AQ866" s="254" t="s">
        <v>1226</v>
      </c>
      <c r="AR866" s="359">
        <f t="shared" ref="AR866:AR873" si="475">+AP866</f>
        <v>0</v>
      </c>
      <c r="AS866" s="254" t="s">
        <v>1226</v>
      </c>
      <c r="AT866" s="325">
        <v>0</v>
      </c>
      <c r="AU866" s="326">
        <v>0</v>
      </c>
      <c r="AV866" s="325">
        <v>0</v>
      </c>
      <c r="AW866" s="326">
        <v>0</v>
      </c>
      <c r="AX866" s="392">
        <f t="shared" ref="AX866:AX883" si="476">+AZ866</f>
        <v>0</v>
      </c>
      <c r="AY866" s="166" t="s">
        <v>1226</v>
      </c>
      <c r="AZ866" s="392">
        <f t="shared" ref="AZ866:AZ883" si="477">+BB866</f>
        <v>0</v>
      </c>
      <c r="BA866" s="166" t="s">
        <v>1226</v>
      </c>
      <c r="BB866" s="392">
        <f t="shared" ref="BB866:BB883" si="478">+BD866</f>
        <v>0</v>
      </c>
      <c r="BC866" s="166" t="s">
        <v>1226</v>
      </c>
      <c r="BD866" s="392">
        <f t="shared" ref="BD866:BD883" si="479">+BF866</f>
        <v>0</v>
      </c>
      <c r="BE866" s="166" t="s">
        <v>1226</v>
      </c>
      <c r="BF866" s="392">
        <f t="shared" ref="BF866:BF883" si="480">+BH866</f>
        <v>0</v>
      </c>
      <c r="BG866" s="166" t="s">
        <v>1226</v>
      </c>
      <c r="BH866" s="392">
        <f t="shared" ref="BH866:BH883" si="481">+BJ866</f>
        <v>0</v>
      </c>
      <c r="BI866" s="166" t="s">
        <v>1226</v>
      </c>
      <c r="BJ866" s="325">
        <v>0</v>
      </c>
      <c r="BK866" s="326">
        <v>0</v>
      </c>
      <c r="BL866" s="392">
        <f t="shared" si="472"/>
        <v>0</v>
      </c>
      <c r="BM866" s="166" t="s">
        <v>1226</v>
      </c>
      <c r="BN866" s="919">
        <v>0</v>
      </c>
      <c r="BO866" s="326">
        <v>0</v>
      </c>
      <c r="BP866" s="325"/>
      <c r="BQ866" s="326"/>
      <c r="BR866" s="325"/>
      <c r="BS866" s="326"/>
      <c r="BT866" s="344"/>
      <c r="BU866" s="314"/>
      <c r="BV866" s="315"/>
      <c r="BW866" s="314"/>
      <c r="BX866" s="314"/>
      <c r="BY866" s="314"/>
      <c r="BZ866" s="315"/>
      <c r="CA866" s="314"/>
      <c r="CB866" s="315"/>
      <c r="CC866" s="314"/>
      <c r="CD866" s="315"/>
      <c r="CE866" s="314"/>
      <c r="CF866" s="315"/>
      <c r="CG866" s="314"/>
      <c r="CH866" s="315"/>
      <c r="CI866" s="103" t="s">
        <v>2003</v>
      </c>
      <c r="CM866" s="237">
        <f t="shared" si="471"/>
        <v>6</v>
      </c>
    </row>
    <row r="867" spans="1:91" ht="16.5">
      <c r="A867" t="s">
        <v>2548</v>
      </c>
      <c r="B867" s="61" t="s">
        <v>1610</v>
      </c>
      <c r="D867" s="213" t="s">
        <v>222</v>
      </c>
      <c r="E867" s="213" t="s">
        <v>819</v>
      </c>
      <c r="G867" s="213" t="s">
        <v>874</v>
      </c>
      <c r="H867" s="390" t="s">
        <v>2005</v>
      </c>
      <c r="I867" s="886">
        <f>+K867</f>
        <v>0</v>
      </c>
      <c r="J867" s="251" t="s">
        <v>1226</v>
      </c>
      <c r="K867" s="437">
        <v>0</v>
      </c>
      <c r="L867" s="438">
        <v>0</v>
      </c>
      <c r="M867" s="432">
        <f>+O867</f>
        <v>0</v>
      </c>
      <c r="N867" s="251" t="s">
        <v>1226</v>
      </c>
      <c r="O867" s="437">
        <v>0</v>
      </c>
      <c r="P867" s="438">
        <v>0</v>
      </c>
      <c r="Q867" s="700">
        <f>+S867</f>
        <v>0</v>
      </c>
      <c r="R867" s="426" t="s">
        <v>1226</v>
      </c>
      <c r="S867" s="222">
        <v>0</v>
      </c>
      <c r="T867" s="224">
        <v>0</v>
      </c>
      <c r="U867" s="222">
        <v>0</v>
      </c>
      <c r="V867" s="259">
        <v>0</v>
      </c>
      <c r="W867" s="222">
        <v>0</v>
      </c>
      <c r="X867" s="259">
        <v>0</v>
      </c>
      <c r="Y867" s="858">
        <f>+W867</f>
        <v>0</v>
      </c>
      <c r="Z867" s="426" t="s">
        <v>1226</v>
      </c>
      <c r="AA867" s="278">
        <v>0</v>
      </c>
      <c r="AB867" s="311">
        <v>0</v>
      </c>
      <c r="AC867" s="858">
        <f>+AE867</f>
        <v>0</v>
      </c>
      <c r="AD867" s="426" t="s">
        <v>1226</v>
      </c>
      <c r="AE867" s="780">
        <v>0</v>
      </c>
      <c r="AF867" s="311">
        <v>0</v>
      </c>
      <c r="AG867" s="422">
        <v>0</v>
      </c>
      <c r="AH867" s="433" t="s">
        <v>1226</v>
      </c>
      <c r="AI867" s="222">
        <v>0</v>
      </c>
      <c r="AJ867" s="224">
        <v>0</v>
      </c>
      <c r="AK867" s="342"/>
      <c r="AL867" s="422">
        <f>+AN867</f>
        <v>0</v>
      </c>
      <c r="AM867" s="433" t="s">
        <v>1226</v>
      </c>
      <c r="AN867" s="222">
        <v>0</v>
      </c>
      <c r="AO867" s="224">
        <v>0</v>
      </c>
      <c r="AP867" s="359">
        <f t="shared" si="474"/>
        <v>0</v>
      </c>
      <c r="AQ867" s="254" t="s">
        <v>1226</v>
      </c>
      <c r="AR867" s="300">
        <f t="shared" si="475"/>
        <v>0</v>
      </c>
      <c r="AS867" s="254" t="s">
        <v>1226</v>
      </c>
      <c r="AT867" s="580">
        <v>3</v>
      </c>
      <c r="AU867" s="316">
        <v>0</v>
      </c>
      <c r="AV867" s="325">
        <v>1</v>
      </c>
      <c r="AW867" s="326">
        <v>0</v>
      </c>
      <c r="AX867" s="392">
        <f t="shared" si="476"/>
        <v>2</v>
      </c>
      <c r="AY867" s="166" t="s">
        <v>1226</v>
      </c>
      <c r="AZ867" s="392">
        <f t="shared" si="477"/>
        <v>2</v>
      </c>
      <c r="BA867" s="166" t="s">
        <v>1226</v>
      </c>
      <c r="BB867" s="392">
        <f t="shared" si="478"/>
        <v>2</v>
      </c>
      <c r="BC867" s="166" t="s">
        <v>1226</v>
      </c>
      <c r="BD867" s="392">
        <f t="shared" si="479"/>
        <v>2</v>
      </c>
      <c r="BE867" s="166" t="s">
        <v>1226</v>
      </c>
      <c r="BF867" s="392">
        <f t="shared" si="480"/>
        <v>2</v>
      </c>
      <c r="BG867" s="166" t="s">
        <v>1226</v>
      </c>
      <c r="BH867" s="392">
        <f t="shared" si="481"/>
        <v>2</v>
      </c>
      <c r="BI867" s="166" t="s">
        <v>1226</v>
      </c>
      <c r="BJ867" s="325">
        <v>2</v>
      </c>
      <c r="BK867" s="326">
        <v>0</v>
      </c>
      <c r="BL867" s="392">
        <f t="shared" si="472"/>
        <v>2</v>
      </c>
      <c r="BM867" s="166" t="s">
        <v>1226</v>
      </c>
      <c r="BN867" s="325">
        <v>2</v>
      </c>
      <c r="BO867" s="326">
        <v>0</v>
      </c>
      <c r="BP867" s="325"/>
      <c r="BQ867" s="326"/>
      <c r="BR867" s="325"/>
      <c r="BS867" s="325"/>
      <c r="BT867" s="344"/>
      <c r="BU867" s="314"/>
      <c r="BV867" s="315"/>
      <c r="BW867" s="314"/>
      <c r="BX867" s="314"/>
      <c r="BY867" s="314"/>
      <c r="BZ867" s="315"/>
      <c r="CA867" s="314"/>
      <c r="CB867" s="315"/>
      <c r="CC867" s="314"/>
      <c r="CD867" s="315"/>
      <c r="CE867" s="314"/>
      <c r="CF867" s="315"/>
      <c r="CG867" s="314"/>
      <c r="CH867" s="315"/>
      <c r="CI867" s="103" t="s">
        <v>153</v>
      </c>
      <c r="CM867" s="237"/>
    </row>
    <row r="868" spans="1:91" ht="16.5">
      <c r="A868" t="s">
        <v>2548</v>
      </c>
      <c r="B868" s="213">
        <v>0</v>
      </c>
      <c r="D868" s="213" t="s">
        <v>222</v>
      </c>
      <c r="E868" s="213" t="s">
        <v>821</v>
      </c>
      <c r="G868" s="213" t="s">
        <v>883</v>
      </c>
      <c r="H868" s="390" t="s">
        <v>2177</v>
      </c>
      <c r="I868" s="181">
        <f>+K868</f>
        <v>1</v>
      </c>
      <c r="J868" s="185">
        <f>+L868</f>
        <v>1</v>
      </c>
      <c r="K868" s="437">
        <v>1</v>
      </c>
      <c r="L868" s="438">
        <v>1</v>
      </c>
      <c r="M868" s="185">
        <f>+K868</f>
        <v>1</v>
      </c>
      <c r="N868" s="185">
        <f>+L868</f>
        <v>1</v>
      </c>
      <c r="O868" s="437">
        <v>0</v>
      </c>
      <c r="P868" s="438">
        <v>0</v>
      </c>
      <c r="Q868" s="185">
        <f>+O868</f>
        <v>0</v>
      </c>
      <c r="R868" s="426" t="s">
        <v>1226</v>
      </c>
      <c r="S868" s="222">
        <v>0</v>
      </c>
      <c r="T868" s="224">
        <v>0</v>
      </c>
      <c r="U868" s="223">
        <v>0</v>
      </c>
      <c r="V868" s="224">
        <v>0</v>
      </c>
      <c r="W868" s="223">
        <v>0</v>
      </c>
      <c r="X868" s="224">
        <v>0</v>
      </c>
      <c r="Y868" s="858">
        <f>+W868</f>
        <v>0</v>
      </c>
      <c r="Z868" s="426" t="s">
        <v>1226</v>
      </c>
      <c r="AA868" s="422">
        <v>0</v>
      </c>
      <c r="AB868" s="433" t="s">
        <v>1226</v>
      </c>
      <c r="AC868" s="39">
        <f>+AE868</f>
        <v>0</v>
      </c>
      <c r="AD868" s="130">
        <v>0</v>
      </c>
      <c r="AE868" s="280">
        <v>0</v>
      </c>
      <c r="AF868" s="311">
        <v>0</v>
      </c>
      <c r="AG868" s="701">
        <v>0</v>
      </c>
      <c r="AH868" s="690" t="s">
        <v>1226</v>
      </c>
      <c r="AI868" s="222">
        <v>0</v>
      </c>
      <c r="AJ868" s="224">
        <v>0</v>
      </c>
      <c r="AK868" s="342"/>
      <c r="AL868" s="422">
        <f>+AN868</f>
        <v>0</v>
      </c>
      <c r="AM868" s="433" t="s">
        <v>1226</v>
      </c>
      <c r="AN868" s="222">
        <v>0</v>
      </c>
      <c r="AO868" s="224">
        <v>0</v>
      </c>
      <c r="AP868" s="359">
        <f t="shared" si="474"/>
        <v>0</v>
      </c>
      <c r="AQ868" s="254" t="s">
        <v>1226</v>
      </c>
      <c r="AR868" s="359">
        <f t="shared" si="475"/>
        <v>0</v>
      </c>
      <c r="AS868" s="254" t="s">
        <v>1226</v>
      </c>
      <c r="AT868" s="325">
        <v>0</v>
      </c>
      <c r="AU868" s="326">
        <v>0</v>
      </c>
      <c r="AV868" s="325">
        <v>0</v>
      </c>
      <c r="AW868" s="326">
        <v>0</v>
      </c>
      <c r="AX868" s="392">
        <f t="shared" si="476"/>
        <v>0</v>
      </c>
      <c r="AY868" s="166" t="s">
        <v>1226</v>
      </c>
      <c r="AZ868" s="392">
        <f t="shared" si="477"/>
        <v>0</v>
      </c>
      <c r="BA868" s="166" t="s">
        <v>1226</v>
      </c>
      <c r="BB868" s="392">
        <f t="shared" si="478"/>
        <v>0</v>
      </c>
      <c r="BC868" s="166" t="s">
        <v>1226</v>
      </c>
      <c r="BD868" s="392">
        <f t="shared" si="479"/>
        <v>0</v>
      </c>
      <c r="BE868" s="166" t="s">
        <v>1226</v>
      </c>
      <c r="BF868" s="392">
        <f t="shared" si="480"/>
        <v>0</v>
      </c>
      <c r="BG868" s="166" t="s">
        <v>1226</v>
      </c>
      <c r="BH868" s="392">
        <f t="shared" si="481"/>
        <v>0</v>
      </c>
      <c r="BI868" s="166" t="s">
        <v>1226</v>
      </c>
      <c r="BJ868" s="325">
        <v>0</v>
      </c>
      <c r="BK868" s="326">
        <v>0</v>
      </c>
      <c r="BL868" s="392">
        <f t="shared" si="472"/>
        <v>0</v>
      </c>
      <c r="BM868" s="166" t="s">
        <v>1226</v>
      </c>
      <c r="BN868" s="325">
        <v>0</v>
      </c>
      <c r="BO868" s="326">
        <v>0</v>
      </c>
      <c r="BP868" s="325"/>
      <c r="BQ868" s="326"/>
      <c r="BR868" s="325"/>
      <c r="BS868" s="325"/>
      <c r="BT868" s="344"/>
      <c r="BU868" s="314"/>
      <c r="BV868" s="315"/>
      <c r="BW868" s="314"/>
      <c r="BX868" s="314"/>
      <c r="BY868" s="314"/>
      <c r="BZ868" s="315"/>
      <c r="CA868" s="314"/>
      <c r="CB868" s="315"/>
      <c r="CC868" s="314"/>
      <c r="CD868" s="315"/>
      <c r="CE868" s="314"/>
      <c r="CF868" s="315"/>
      <c r="CG868" s="314"/>
      <c r="CH868" s="315"/>
      <c r="CI868" s="233"/>
    </row>
    <row r="869" spans="1:91" ht="16.5">
      <c r="A869" t="s">
        <v>2548</v>
      </c>
      <c r="B869" s="61" t="s">
        <v>1610</v>
      </c>
      <c r="D869" s="213" t="s">
        <v>222</v>
      </c>
      <c r="E869" s="213" t="s">
        <v>821</v>
      </c>
      <c r="G869" s="213" t="s">
        <v>883</v>
      </c>
      <c r="H869" s="390" t="s">
        <v>2172</v>
      </c>
      <c r="I869" s="858">
        <f>+K869</f>
        <v>0</v>
      </c>
      <c r="J869" s="185" t="s">
        <v>1226</v>
      </c>
      <c r="K869" s="437">
        <v>0</v>
      </c>
      <c r="L869" s="438">
        <v>0</v>
      </c>
      <c r="M869" s="274">
        <v>0</v>
      </c>
      <c r="N869" s="274">
        <v>0</v>
      </c>
      <c r="O869" s="437">
        <v>0</v>
      </c>
      <c r="P869" s="438">
        <v>0</v>
      </c>
      <c r="Q869" s="700">
        <f>+S869</f>
        <v>0</v>
      </c>
      <c r="R869" s="426" t="s">
        <v>1226</v>
      </c>
      <c r="S869" s="222">
        <v>0</v>
      </c>
      <c r="T869" s="224">
        <v>0</v>
      </c>
      <c r="U869" s="3">
        <v>0</v>
      </c>
      <c r="V869" s="4">
        <v>0</v>
      </c>
      <c r="W869" s="222">
        <v>3</v>
      </c>
      <c r="X869" s="224">
        <v>0</v>
      </c>
      <c r="Y869" s="858">
        <f>+W869</f>
        <v>3</v>
      </c>
      <c r="Z869" s="426" t="s">
        <v>1226</v>
      </c>
      <c r="AA869" s="278">
        <v>0</v>
      </c>
      <c r="AB869" s="311">
        <v>0</v>
      </c>
      <c r="AC869" s="886">
        <f>+AE869</f>
        <v>0</v>
      </c>
      <c r="AD869" s="423" t="s">
        <v>1226</v>
      </c>
      <c r="AE869" s="280">
        <v>0</v>
      </c>
      <c r="AF869" s="311">
        <v>0</v>
      </c>
      <c r="AG869" s="701">
        <f>+AI869</f>
        <v>3</v>
      </c>
      <c r="AH869" s="690" t="s">
        <v>1226</v>
      </c>
      <c r="AI869" s="172">
        <v>3</v>
      </c>
      <c r="AJ869" s="267">
        <v>0</v>
      </c>
      <c r="AK869" s="342">
        <v>42355</v>
      </c>
      <c r="AL869" s="422">
        <f>+AN869</f>
        <v>0</v>
      </c>
      <c r="AM869" s="433" t="s">
        <v>1226</v>
      </c>
      <c r="AN869" s="222">
        <v>0</v>
      </c>
      <c r="AO869" s="224">
        <v>0</v>
      </c>
      <c r="AP869" s="359">
        <f t="shared" si="474"/>
        <v>0</v>
      </c>
      <c r="AQ869" s="254" t="s">
        <v>1226</v>
      </c>
      <c r="AR869" s="300">
        <f t="shared" si="475"/>
        <v>0</v>
      </c>
      <c r="AS869" s="254" t="s">
        <v>1226</v>
      </c>
      <c r="AT869" s="325">
        <v>0</v>
      </c>
      <c r="AU869" s="326">
        <v>0</v>
      </c>
      <c r="AV869" s="325">
        <v>0</v>
      </c>
      <c r="AW869" s="326">
        <v>0</v>
      </c>
      <c r="AX869" s="392">
        <f t="shared" si="476"/>
        <v>0</v>
      </c>
      <c r="AY869" s="166" t="s">
        <v>1226</v>
      </c>
      <c r="AZ869" s="392">
        <f t="shared" si="477"/>
        <v>0</v>
      </c>
      <c r="BA869" s="166" t="s">
        <v>1226</v>
      </c>
      <c r="BB869" s="392">
        <f t="shared" si="478"/>
        <v>0</v>
      </c>
      <c r="BC869" s="166" t="s">
        <v>1226</v>
      </c>
      <c r="BD869" s="392">
        <f t="shared" si="479"/>
        <v>0</v>
      </c>
      <c r="BE869" s="166" t="s">
        <v>1226</v>
      </c>
      <c r="BF869" s="392">
        <f t="shared" si="480"/>
        <v>0</v>
      </c>
      <c r="BG869" s="166" t="s">
        <v>1226</v>
      </c>
      <c r="BH869" s="392">
        <f t="shared" si="481"/>
        <v>0</v>
      </c>
      <c r="BI869" s="166" t="s">
        <v>1226</v>
      </c>
      <c r="BJ869" s="325">
        <v>0</v>
      </c>
      <c r="BK869" s="326">
        <v>0</v>
      </c>
      <c r="BL869" s="392">
        <f t="shared" si="472"/>
        <v>0</v>
      </c>
      <c r="BM869" s="166" t="s">
        <v>1226</v>
      </c>
      <c r="BN869" s="325">
        <v>0</v>
      </c>
      <c r="BO869" s="326">
        <v>0</v>
      </c>
      <c r="BP869" s="325"/>
      <c r="BQ869" s="326"/>
      <c r="BR869" s="325"/>
      <c r="BS869" s="325"/>
      <c r="BT869" s="344"/>
      <c r="BU869" s="314"/>
      <c r="BV869" s="315"/>
      <c r="BW869" s="314"/>
      <c r="BX869" s="314"/>
      <c r="BY869" s="314"/>
      <c r="BZ869" s="315"/>
      <c r="CA869" s="314"/>
      <c r="CB869" s="315"/>
      <c r="CC869" s="314"/>
      <c r="CD869" s="315"/>
      <c r="CE869" s="314"/>
      <c r="CF869" s="315"/>
      <c r="CG869" s="314"/>
      <c r="CH869" s="315"/>
      <c r="CI869" s="16" t="s">
        <v>2173</v>
      </c>
    </row>
    <row r="870" spans="1:91" ht="16.5">
      <c r="A870" t="s">
        <v>2548</v>
      </c>
      <c r="B870" s="213">
        <v>0</v>
      </c>
      <c r="D870" s="213" t="s">
        <v>222</v>
      </c>
      <c r="E870" s="213" t="s">
        <v>821</v>
      </c>
      <c r="G870" s="213" t="s">
        <v>883</v>
      </c>
      <c r="H870" s="390" t="s">
        <v>2176</v>
      </c>
      <c r="I870" s="858">
        <f>+K870</f>
        <v>1</v>
      </c>
      <c r="J870" s="185" t="s">
        <v>1226</v>
      </c>
      <c r="K870" s="437">
        <v>1</v>
      </c>
      <c r="L870" s="438">
        <v>0</v>
      </c>
      <c r="M870" s="185">
        <f>+O870</f>
        <v>6</v>
      </c>
      <c r="N870" s="185" t="s">
        <v>1226</v>
      </c>
      <c r="O870" s="437">
        <v>6</v>
      </c>
      <c r="P870" s="438">
        <v>0</v>
      </c>
      <c r="Q870" s="185">
        <f>+S870</f>
        <v>6</v>
      </c>
      <c r="R870" s="426" t="s">
        <v>1226</v>
      </c>
      <c r="S870" s="222">
        <v>6</v>
      </c>
      <c r="T870" s="224">
        <v>0</v>
      </c>
      <c r="U870" s="222">
        <v>2</v>
      </c>
      <c r="V870" s="224">
        <v>0</v>
      </c>
      <c r="W870" s="222">
        <v>2</v>
      </c>
      <c r="X870" s="224">
        <v>0</v>
      </c>
      <c r="Y870" s="858">
        <f>+W870</f>
        <v>2</v>
      </c>
      <c r="Z870" s="426" t="s">
        <v>1226</v>
      </c>
      <c r="AA870" s="278">
        <v>0</v>
      </c>
      <c r="AB870" s="311">
        <v>0</v>
      </c>
      <c r="AC870" s="422">
        <f>+AA870</f>
        <v>0</v>
      </c>
      <c r="AD870" s="690" t="s">
        <v>1226</v>
      </c>
      <c r="AE870" s="780">
        <v>0</v>
      </c>
      <c r="AF870" s="311">
        <v>0</v>
      </c>
      <c r="AG870" s="701">
        <f>+AE870</f>
        <v>0</v>
      </c>
      <c r="AH870" s="690" t="s">
        <v>1226</v>
      </c>
      <c r="AI870" s="222">
        <v>0</v>
      </c>
      <c r="AJ870" s="224">
        <v>0</v>
      </c>
      <c r="AK870" s="342"/>
      <c r="AL870" s="422">
        <v>0</v>
      </c>
      <c r="AM870" s="433" t="s">
        <v>1226</v>
      </c>
      <c r="AN870" s="278">
        <v>1</v>
      </c>
      <c r="AO870" s="279">
        <v>0</v>
      </c>
      <c r="AP870" s="751">
        <f t="shared" si="474"/>
        <v>1</v>
      </c>
      <c r="AQ870" s="433" t="s">
        <v>1226</v>
      </c>
      <c r="AR870" s="751">
        <f t="shared" si="475"/>
        <v>1</v>
      </c>
      <c r="AS870" s="433" t="s">
        <v>1226</v>
      </c>
      <c r="AT870" s="325">
        <v>0</v>
      </c>
      <c r="AU870" s="326">
        <v>0</v>
      </c>
      <c r="AV870" s="325">
        <v>0</v>
      </c>
      <c r="AW870" s="326">
        <v>0</v>
      </c>
      <c r="AX870" s="392">
        <f t="shared" si="476"/>
        <v>0</v>
      </c>
      <c r="AY870" s="166" t="s">
        <v>1226</v>
      </c>
      <c r="AZ870" s="392">
        <f t="shared" si="477"/>
        <v>0</v>
      </c>
      <c r="BA870" s="166" t="s">
        <v>1226</v>
      </c>
      <c r="BB870" s="392">
        <f t="shared" si="478"/>
        <v>0</v>
      </c>
      <c r="BC870" s="166" t="s">
        <v>1226</v>
      </c>
      <c r="BD870" s="392">
        <f t="shared" si="479"/>
        <v>0</v>
      </c>
      <c r="BE870" s="166" t="s">
        <v>1226</v>
      </c>
      <c r="BF870" s="392">
        <f t="shared" si="480"/>
        <v>0</v>
      </c>
      <c r="BG870" s="166" t="s">
        <v>1226</v>
      </c>
      <c r="BH870" s="392">
        <f t="shared" si="481"/>
        <v>0</v>
      </c>
      <c r="BI870" s="166" t="s">
        <v>1226</v>
      </c>
      <c r="BJ870" s="325">
        <v>0</v>
      </c>
      <c r="BK870" s="326">
        <v>0</v>
      </c>
      <c r="BL870" s="392">
        <f t="shared" si="472"/>
        <v>0</v>
      </c>
      <c r="BM870" s="166" t="s">
        <v>1226</v>
      </c>
      <c r="BN870" s="325">
        <v>0</v>
      </c>
      <c r="BO870" s="326">
        <v>0</v>
      </c>
      <c r="BP870" s="325"/>
      <c r="BQ870" s="326"/>
      <c r="BR870" s="325"/>
      <c r="BS870" s="325"/>
      <c r="BT870" s="344"/>
      <c r="BU870" s="314"/>
      <c r="BV870" s="315"/>
      <c r="BW870" s="314"/>
      <c r="BX870" s="314"/>
      <c r="BY870" s="314"/>
      <c r="BZ870" s="315"/>
      <c r="CA870" s="314"/>
      <c r="CB870" s="315"/>
      <c r="CC870" s="314"/>
      <c r="CD870" s="315"/>
      <c r="CE870" s="314"/>
      <c r="CF870" s="315"/>
      <c r="CG870" s="314"/>
      <c r="CH870" s="315"/>
      <c r="CI870" s="233"/>
    </row>
    <row r="871" spans="1:91" ht="16.5">
      <c r="A871" t="s">
        <v>2548</v>
      </c>
      <c r="B871" s="213">
        <v>0</v>
      </c>
      <c r="D871" s="213" t="s">
        <v>222</v>
      </c>
      <c r="E871" s="213" t="s">
        <v>821</v>
      </c>
      <c r="G871" s="51" t="s">
        <v>883</v>
      </c>
      <c r="H871" s="390" t="s">
        <v>2175</v>
      </c>
      <c r="I871" s="181" t="s">
        <v>1226</v>
      </c>
      <c r="J871" s="185">
        <f>+L871</f>
        <v>2</v>
      </c>
      <c r="K871" s="437">
        <v>0</v>
      </c>
      <c r="L871" s="438">
        <v>2</v>
      </c>
      <c r="M871" s="185">
        <f>+K871</f>
        <v>0</v>
      </c>
      <c r="N871" s="185" t="s">
        <v>1226</v>
      </c>
      <c r="O871" s="437">
        <v>0</v>
      </c>
      <c r="P871" s="438">
        <v>0</v>
      </c>
      <c r="Q871" s="185">
        <f>+S871</f>
        <v>0</v>
      </c>
      <c r="R871" s="426" t="s">
        <v>1226</v>
      </c>
      <c r="S871" s="222">
        <v>0</v>
      </c>
      <c r="T871" s="224">
        <v>0</v>
      </c>
      <c r="U871" s="3">
        <v>0</v>
      </c>
      <c r="V871" s="4">
        <v>0</v>
      </c>
      <c r="W871" s="222">
        <v>0</v>
      </c>
      <c r="X871" s="224">
        <v>0</v>
      </c>
      <c r="Y871" s="422">
        <f>+AA871</f>
        <v>0</v>
      </c>
      <c r="Z871" s="690" t="s">
        <v>1226</v>
      </c>
      <c r="AA871" s="278">
        <v>0</v>
      </c>
      <c r="AB871" s="311">
        <v>0</v>
      </c>
      <c r="AC871" s="422">
        <f>+AA871</f>
        <v>0</v>
      </c>
      <c r="AD871" s="690" t="s">
        <v>1226</v>
      </c>
      <c r="AE871" s="780">
        <v>0</v>
      </c>
      <c r="AF871" s="311">
        <v>0</v>
      </c>
      <c r="AG871" s="701">
        <f>+AE871</f>
        <v>0</v>
      </c>
      <c r="AH871" s="690" t="s">
        <v>1226</v>
      </c>
      <c r="AI871" s="222">
        <v>0</v>
      </c>
      <c r="AJ871" s="224">
        <v>0</v>
      </c>
      <c r="AK871" s="342"/>
      <c r="AL871" s="422">
        <f>+AJ871</f>
        <v>0</v>
      </c>
      <c r="AM871" s="433" t="s">
        <v>1226</v>
      </c>
      <c r="AN871" s="278">
        <v>0</v>
      </c>
      <c r="AO871" s="279">
        <v>0</v>
      </c>
      <c r="AP871" s="751">
        <f t="shared" si="474"/>
        <v>0</v>
      </c>
      <c r="AQ871" s="433" t="s">
        <v>1226</v>
      </c>
      <c r="AR871" s="751">
        <f t="shared" si="475"/>
        <v>0</v>
      </c>
      <c r="AS871" s="433" t="s">
        <v>1226</v>
      </c>
      <c r="AT871" s="325">
        <v>0</v>
      </c>
      <c r="AU871" s="326">
        <v>0</v>
      </c>
      <c r="AV871" s="325">
        <v>0</v>
      </c>
      <c r="AW871" s="326">
        <v>0</v>
      </c>
      <c r="AX871" s="392">
        <f t="shared" si="476"/>
        <v>0</v>
      </c>
      <c r="AY871" s="166" t="s">
        <v>1226</v>
      </c>
      <c r="AZ871" s="392">
        <f t="shared" si="477"/>
        <v>0</v>
      </c>
      <c r="BA871" s="166" t="s">
        <v>1226</v>
      </c>
      <c r="BB871" s="392">
        <f t="shared" si="478"/>
        <v>0</v>
      </c>
      <c r="BC871" s="166" t="s">
        <v>1226</v>
      </c>
      <c r="BD871" s="392">
        <f t="shared" si="479"/>
        <v>0</v>
      </c>
      <c r="BE871" s="166" t="s">
        <v>1226</v>
      </c>
      <c r="BF871" s="392">
        <f t="shared" si="480"/>
        <v>0</v>
      </c>
      <c r="BG871" s="166" t="s">
        <v>1226</v>
      </c>
      <c r="BH871" s="392">
        <f t="shared" si="481"/>
        <v>0</v>
      </c>
      <c r="BI871" s="166" t="s">
        <v>1226</v>
      </c>
      <c r="BJ871" s="325">
        <v>0</v>
      </c>
      <c r="BK871" s="326">
        <v>0</v>
      </c>
      <c r="BL871" s="392">
        <f t="shared" si="472"/>
        <v>0</v>
      </c>
      <c r="BM871" s="166" t="s">
        <v>1226</v>
      </c>
      <c r="BN871" s="236">
        <f>+BL871</f>
        <v>0</v>
      </c>
      <c r="BO871" s="239" t="s">
        <v>1226</v>
      </c>
      <c r="BP871" s="249"/>
      <c r="BQ871" s="239"/>
      <c r="BR871" s="249"/>
      <c r="BS871" s="249"/>
      <c r="BT871" s="344"/>
      <c r="BU871" s="314"/>
      <c r="BV871" s="315"/>
      <c r="BW871" s="314"/>
      <c r="BX871" s="314"/>
      <c r="BY871" s="314"/>
      <c r="BZ871" s="315"/>
      <c r="CA871" s="314"/>
      <c r="CB871" s="315"/>
      <c r="CC871" s="314"/>
      <c r="CD871" s="315"/>
      <c r="CE871" s="314"/>
      <c r="CF871" s="315"/>
      <c r="CG871" s="314"/>
      <c r="CH871" s="315"/>
      <c r="CI871" s="233"/>
    </row>
    <row r="872" spans="1:91" ht="16.5">
      <c r="A872" t="s">
        <v>2548</v>
      </c>
      <c r="B872" t="s">
        <v>1592</v>
      </c>
      <c r="D872" s="213" t="s">
        <v>222</v>
      </c>
      <c r="E872" s="213" t="s">
        <v>821</v>
      </c>
      <c r="G872" s="213" t="s">
        <v>883</v>
      </c>
      <c r="H872" s="390" t="s">
        <v>2174</v>
      </c>
      <c r="I872" s="858">
        <f>+K872</f>
        <v>0</v>
      </c>
      <c r="J872" s="185" t="s">
        <v>1226</v>
      </c>
      <c r="K872" s="437">
        <v>0</v>
      </c>
      <c r="L872" s="438">
        <v>0</v>
      </c>
      <c r="M872" s="185">
        <f>+K872</f>
        <v>0</v>
      </c>
      <c r="N872" s="185" t="s">
        <v>1226</v>
      </c>
      <c r="O872" s="437">
        <v>0</v>
      </c>
      <c r="P872" s="438">
        <v>0</v>
      </c>
      <c r="Q872" s="185">
        <f>+S872</f>
        <v>0</v>
      </c>
      <c r="R872" s="426" t="s">
        <v>1226</v>
      </c>
      <c r="S872" s="222">
        <v>0</v>
      </c>
      <c r="T872" s="224">
        <v>0</v>
      </c>
      <c r="U872" s="3">
        <v>2</v>
      </c>
      <c r="V872" s="4">
        <v>0</v>
      </c>
      <c r="W872" s="222">
        <v>0</v>
      </c>
      <c r="X872" s="224">
        <v>0</v>
      </c>
      <c r="Y872" s="422">
        <f>+AA872</f>
        <v>0</v>
      </c>
      <c r="Z872" s="690" t="s">
        <v>1226</v>
      </c>
      <c r="AA872" s="278">
        <v>0</v>
      </c>
      <c r="AB872" s="311">
        <v>0</v>
      </c>
      <c r="AC872" s="422">
        <f>+AA872</f>
        <v>0</v>
      </c>
      <c r="AD872" s="690" t="s">
        <v>1226</v>
      </c>
      <c r="AE872" s="780">
        <v>0</v>
      </c>
      <c r="AF872" s="311">
        <v>0</v>
      </c>
      <c r="AG872" s="701">
        <f>+AE872</f>
        <v>0</v>
      </c>
      <c r="AH872" s="690" t="s">
        <v>1226</v>
      </c>
      <c r="AI872" s="222">
        <v>0</v>
      </c>
      <c r="AJ872" s="224">
        <v>0</v>
      </c>
      <c r="AK872" s="342"/>
      <c r="AL872" s="422"/>
      <c r="AM872" s="433"/>
      <c r="AN872" s="278">
        <v>0</v>
      </c>
      <c r="AO872" s="279">
        <v>0</v>
      </c>
      <c r="AP872" s="751">
        <f t="shared" si="474"/>
        <v>0</v>
      </c>
      <c r="AQ872" s="433" t="s">
        <v>1226</v>
      </c>
      <c r="AR872" s="751">
        <f t="shared" si="475"/>
        <v>0</v>
      </c>
      <c r="AS872" s="433" t="s">
        <v>1226</v>
      </c>
      <c r="AT872" s="325">
        <v>0</v>
      </c>
      <c r="AU872" s="326">
        <v>0</v>
      </c>
      <c r="AV872" s="325">
        <v>0</v>
      </c>
      <c r="AW872" s="326">
        <v>0</v>
      </c>
      <c r="AX872" s="392">
        <f t="shared" si="476"/>
        <v>0</v>
      </c>
      <c r="AY872" s="166" t="s">
        <v>1226</v>
      </c>
      <c r="AZ872" s="392">
        <f t="shared" si="477"/>
        <v>0</v>
      </c>
      <c r="BA872" s="166" t="s">
        <v>1226</v>
      </c>
      <c r="BB872" s="392">
        <f t="shared" si="478"/>
        <v>0</v>
      </c>
      <c r="BC872" s="166" t="s">
        <v>1226</v>
      </c>
      <c r="BD872" s="392">
        <f t="shared" si="479"/>
        <v>0</v>
      </c>
      <c r="BE872" s="166" t="s">
        <v>1226</v>
      </c>
      <c r="BF872" s="392">
        <f t="shared" si="480"/>
        <v>0</v>
      </c>
      <c r="BG872" s="166" t="s">
        <v>1226</v>
      </c>
      <c r="BH872" s="392">
        <f t="shared" si="481"/>
        <v>0</v>
      </c>
      <c r="BI872" s="166" t="s">
        <v>1226</v>
      </c>
      <c r="BJ872" s="325">
        <v>0</v>
      </c>
      <c r="BK872" s="326">
        <v>0</v>
      </c>
      <c r="BL872" s="919">
        <v>0</v>
      </c>
      <c r="BM872" s="326">
        <v>0</v>
      </c>
      <c r="BN872" s="238">
        <f>+BL872</f>
        <v>0</v>
      </c>
      <c r="BO872" s="239" t="s">
        <v>1226</v>
      </c>
      <c r="BP872" s="249"/>
      <c r="BQ872" s="239"/>
      <c r="BR872" s="249"/>
      <c r="BS872" s="239"/>
      <c r="BT872" s="344"/>
      <c r="BU872" s="314"/>
      <c r="BV872" s="315"/>
      <c r="BW872" s="314"/>
      <c r="BX872" s="314"/>
      <c r="BY872" s="314"/>
      <c r="BZ872" s="315"/>
      <c r="CA872" s="314"/>
      <c r="CB872" s="315"/>
      <c r="CC872" s="314"/>
      <c r="CD872" s="315"/>
      <c r="CE872" s="314"/>
      <c r="CF872" s="315"/>
      <c r="CG872" s="314"/>
      <c r="CH872" s="315"/>
      <c r="CI872" s="103" t="s">
        <v>2179</v>
      </c>
    </row>
    <row r="873" spans="1:91" ht="16.5" customHeight="1">
      <c r="A873" t="s">
        <v>2548</v>
      </c>
      <c r="B873" s="213">
        <v>0</v>
      </c>
      <c r="D873" s="213" t="s">
        <v>222</v>
      </c>
      <c r="E873" s="213" t="s">
        <v>821</v>
      </c>
      <c r="G873" s="213" t="s">
        <v>883</v>
      </c>
      <c r="H873" s="390" t="s">
        <v>1025</v>
      </c>
      <c r="I873" s="181" t="s">
        <v>1226</v>
      </c>
      <c r="J873" s="185">
        <f>+L873</f>
        <v>2</v>
      </c>
      <c r="K873" s="437">
        <v>0</v>
      </c>
      <c r="L873" s="438">
        <v>2</v>
      </c>
      <c r="M873" s="185" t="s">
        <v>1226</v>
      </c>
      <c r="N873" s="185">
        <f>+P873</f>
        <v>2</v>
      </c>
      <c r="O873" s="437">
        <v>0</v>
      </c>
      <c r="P873" s="438">
        <v>2</v>
      </c>
      <c r="Q873" s="185" t="s">
        <v>1226</v>
      </c>
      <c r="R873" s="426">
        <f>+P873</f>
        <v>2</v>
      </c>
      <c r="S873" s="222">
        <v>0</v>
      </c>
      <c r="T873" s="224">
        <v>0</v>
      </c>
      <c r="U873" s="3">
        <v>0</v>
      </c>
      <c r="V873" s="4">
        <v>0</v>
      </c>
      <c r="W873" s="222">
        <v>0</v>
      </c>
      <c r="X873" s="224">
        <v>0</v>
      </c>
      <c r="Y873" s="422">
        <f>+AA873</f>
        <v>0</v>
      </c>
      <c r="Z873" s="690" t="s">
        <v>1226</v>
      </c>
      <c r="AA873" s="278">
        <v>0</v>
      </c>
      <c r="AB873" s="311">
        <v>0</v>
      </c>
      <c r="AC873" s="422">
        <f>+AA873</f>
        <v>0</v>
      </c>
      <c r="AD873" s="690" t="s">
        <v>1226</v>
      </c>
      <c r="AE873" s="780">
        <v>0</v>
      </c>
      <c r="AF873" s="311">
        <v>0</v>
      </c>
      <c r="AG873" s="422">
        <f>+AE873</f>
        <v>0</v>
      </c>
      <c r="AH873" s="690" t="s">
        <v>1226</v>
      </c>
      <c r="AI873" s="222">
        <v>0</v>
      </c>
      <c r="AJ873" s="224">
        <v>0</v>
      </c>
      <c r="AK873" s="342"/>
      <c r="AL873" s="422">
        <f>+AJ873</f>
        <v>0</v>
      </c>
      <c r="AM873" s="433" t="s">
        <v>1226</v>
      </c>
      <c r="AN873" s="278">
        <v>0</v>
      </c>
      <c r="AO873" s="279">
        <v>0</v>
      </c>
      <c r="AP873" s="422">
        <f t="shared" si="474"/>
        <v>0</v>
      </c>
      <c r="AQ873" s="433" t="s">
        <v>1226</v>
      </c>
      <c r="AR873" s="422">
        <f t="shared" si="475"/>
        <v>0</v>
      </c>
      <c r="AS873" s="433" t="s">
        <v>1226</v>
      </c>
      <c r="AT873" s="919">
        <v>0</v>
      </c>
      <c r="AU873" s="326">
        <v>0</v>
      </c>
      <c r="AV873" s="325">
        <v>0</v>
      </c>
      <c r="AW873" s="326">
        <v>0</v>
      </c>
      <c r="AX873" s="392">
        <f t="shared" si="476"/>
        <v>0</v>
      </c>
      <c r="AY873" s="166" t="s">
        <v>1226</v>
      </c>
      <c r="AZ873" s="392">
        <f t="shared" si="477"/>
        <v>0</v>
      </c>
      <c r="BA873" s="166" t="s">
        <v>1226</v>
      </c>
      <c r="BB873" s="392">
        <f t="shared" si="478"/>
        <v>0</v>
      </c>
      <c r="BC873" s="166" t="s">
        <v>1226</v>
      </c>
      <c r="BD873" s="392">
        <f t="shared" si="479"/>
        <v>0</v>
      </c>
      <c r="BE873" s="166" t="s">
        <v>1226</v>
      </c>
      <c r="BF873" s="392">
        <f t="shared" si="480"/>
        <v>0</v>
      </c>
      <c r="BG873" s="166" t="s">
        <v>1226</v>
      </c>
      <c r="BH873" s="392">
        <f t="shared" si="481"/>
        <v>0</v>
      </c>
      <c r="BI873" s="166" t="s">
        <v>1226</v>
      </c>
      <c r="BJ873" s="325">
        <v>0</v>
      </c>
      <c r="BK873" s="326">
        <v>0</v>
      </c>
      <c r="BL873" s="919">
        <v>0</v>
      </c>
      <c r="BM873" s="326">
        <v>0</v>
      </c>
      <c r="BN873" s="236">
        <f>+BL873</f>
        <v>0</v>
      </c>
      <c r="BO873" s="239" t="s">
        <v>1226</v>
      </c>
      <c r="BP873" s="249"/>
      <c r="BQ873" s="239"/>
      <c r="BR873" s="249"/>
      <c r="BS873" s="249"/>
      <c r="BT873" s="344"/>
      <c r="BU873" s="314"/>
      <c r="BV873" s="315"/>
      <c r="BW873" s="314"/>
      <c r="BX873" s="314"/>
      <c r="BY873" s="314"/>
      <c r="BZ873" s="315"/>
      <c r="CA873" s="314"/>
      <c r="CB873" s="315"/>
      <c r="CC873" s="314"/>
      <c r="CD873" s="315"/>
      <c r="CE873" s="314"/>
      <c r="CF873" s="315"/>
      <c r="CG873" s="314"/>
      <c r="CH873" s="315"/>
      <c r="CI873" s="233"/>
    </row>
    <row r="874" spans="1:91" ht="16.5" customHeight="1">
      <c r="A874" t="s">
        <v>2548</v>
      </c>
      <c r="B874" s="213">
        <v>0</v>
      </c>
      <c r="D874" s="213" t="s">
        <v>222</v>
      </c>
      <c r="E874" s="213" t="s">
        <v>821</v>
      </c>
      <c r="G874" s="213" t="s">
        <v>883</v>
      </c>
      <c r="H874" s="390" t="s">
        <v>2178</v>
      </c>
      <c r="I874" s="181" t="s">
        <v>1226</v>
      </c>
      <c r="J874" s="185">
        <f>+L874</f>
        <v>1</v>
      </c>
      <c r="K874" s="437">
        <v>0</v>
      </c>
      <c r="L874" s="438">
        <v>1</v>
      </c>
      <c r="M874" s="185" t="s">
        <v>1226</v>
      </c>
      <c r="N874" s="185">
        <f>+P874</f>
        <v>1</v>
      </c>
      <c r="O874" s="437">
        <v>0</v>
      </c>
      <c r="P874" s="438">
        <v>1</v>
      </c>
      <c r="Q874" s="185" t="s">
        <v>1226</v>
      </c>
      <c r="R874" s="426">
        <f>+T874</f>
        <v>1</v>
      </c>
      <c r="S874" s="222">
        <v>0</v>
      </c>
      <c r="T874" s="224">
        <v>1</v>
      </c>
      <c r="U874" s="222">
        <v>0</v>
      </c>
      <c r="V874" s="224">
        <v>2</v>
      </c>
      <c r="W874" s="222">
        <v>0</v>
      </c>
      <c r="X874" s="224">
        <v>1</v>
      </c>
      <c r="Y874" s="181" t="s">
        <v>1226</v>
      </c>
      <c r="Z874" s="426">
        <f>+AB874</f>
        <v>1</v>
      </c>
      <c r="AA874" s="278">
        <v>0</v>
      </c>
      <c r="AB874" s="311">
        <v>1</v>
      </c>
      <c r="AC874" s="181" t="s">
        <v>1226</v>
      </c>
      <c r="AD874" s="431">
        <f>+AF874</f>
        <v>1</v>
      </c>
      <c r="AE874" s="780">
        <v>0</v>
      </c>
      <c r="AF874" s="311">
        <v>1</v>
      </c>
      <c r="AG874" s="181" t="s">
        <v>1226</v>
      </c>
      <c r="AH874" s="431">
        <f>+AJ874</f>
        <v>1</v>
      </c>
      <c r="AI874" s="222">
        <v>0</v>
      </c>
      <c r="AJ874" s="224">
        <v>1</v>
      </c>
      <c r="AK874" s="342"/>
      <c r="AL874" s="181" t="s">
        <v>1226</v>
      </c>
      <c r="AM874" s="431">
        <f>+AO874</f>
        <v>1</v>
      </c>
      <c r="AN874" s="278">
        <v>0</v>
      </c>
      <c r="AO874" s="279">
        <v>1</v>
      </c>
      <c r="AP874" s="185" t="s">
        <v>1226</v>
      </c>
      <c r="AQ874" s="431">
        <f>+AS874</f>
        <v>1</v>
      </c>
      <c r="AR874" s="181" t="s">
        <v>1226</v>
      </c>
      <c r="AS874" s="431">
        <f>+AU874</f>
        <v>1</v>
      </c>
      <c r="AT874" s="325">
        <v>0</v>
      </c>
      <c r="AU874" s="326">
        <v>1</v>
      </c>
      <c r="AV874" s="325">
        <v>0</v>
      </c>
      <c r="AW874" s="326">
        <v>0</v>
      </c>
      <c r="AX874" s="392">
        <f t="shared" si="476"/>
        <v>0</v>
      </c>
      <c r="AY874" s="166" t="s">
        <v>1226</v>
      </c>
      <c r="AZ874" s="392">
        <f t="shared" si="477"/>
        <v>0</v>
      </c>
      <c r="BA874" s="166" t="s">
        <v>1226</v>
      </c>
      <c r="BB874" s="392">
        <f t="shared" si="478"/>
        <v>0</v>
      </c>
      <c r="BC874" s="166" t="s">
        <v>1226</v>
      </c>
      <c r="BD874" s="392">
        <f t="shared" si="479"/>
        <v>0</v>
      </c>
      <c r="BE874" s="166" t="s">
        <v>1226</v>
      </c>
      <c r="BF874" s="392">
        <f t="shared" si="480"/>
        <v>0</v>
      </c>
      <c r="BG874" s="166" t="s">
        <v>1226</v>
      </c>
      <c r="BH874" s="392">
        <f t="shared" si="481"/>
        <v>0</v>
      </c>
      <c r="BI874" s="166" t="s">
        <v>1226</v>
      </c>
      <c r="BJ874" s="325">
        <v>0</v>
      </c>
      <c r="BK874" s="326">
        <v>0</v>
      </c>
      <c r="BL874" s="238">
        <f>+BJ874</f>
        <v>0</v>
      </c>
      <c r="BM874" s="239" t="s">
        <v>1226</v>
      </c>
      <c r="BN874" s="325">
        <v>0</v>
      </c>
      <c r="BO874" s="326">
        <v>0</v>
      </c>
      <c r="BP874" s="325"/>
      <c r="BQ874" s="326"/>
      <c r="BR874" s="325"/>
      <c r="BS874" s="325"/>
      <c r="BT874" s="344"/>
      <c r="BU874" s="314"/>
      <c r="BV874" s="315"/>
      <c r="BW874" s="314"/>
      <c r="BX874" s="314"/>
      <c r="BY874" s="314"/>
      <c r="BZ874" s="315"/>
      <c r="CA874" s="314"/>
      <c r="CB874" s="315"/>
      <c r="CC874" s="314"/>
      <c r="CD874" s="315"/>
      <c r="CE874" s="314"/>
      <c r="CF874" s="315"/>
      <c r="CG874" s="314"/>
      <c r="CH874" s="315"/>
      <c r="CI874" s="233"/>
    </row>
    <row r="875" spans="1:91" ht="16.5" customHeight="1">
      <c r="A875" t="s">
        <v>2548</v>
      </c>
      <c r="B875" s="213">
        <v>0</v>
      </c>
      <c r="D875" s="213" t="s">
        <v>222</v>
      </c>
      <c r="E875" s="213" t="s">
        <v>871</v>
      </c>
      <c r="G875" s="213" t="s">
        <v>883</v>
      </c>
      <c r="H875" s="390" t="s">
        <v>73</v>
      </c>
      <c r="I875" s="858">
        <f>+K875</f>
        <v>0</v>
      </c>
      <c r="J875" s="185" t="s">
        <v>1226</v>
      </c>
      <c r="K875" s="437">
        <v>0</v>
      </c>
      <c r="L875" s="438">
        <v>0</v>
      </c>
      <c r="M875" s="700">
        <f>+O875</f>
        <v>0</v>
      </c>
      <c r="N875" s="185" t="s">
        <v>1226</v>
      </c>
      <c r="O875" s="437">
        <v>0</v>
      </c>
      <c r="P875" s="438">
        <v>0</v>
      </c>
      <c r="Q875" s="700">
        <f>+S875</f>
        <v>0</v>
      </c>
      <c r="R875" s="426" t="s">
        <v>1226</v>
      </c>
      <c r="S875" s="222">
        <v>0</v>
      </c>
      <c r="T875" s="224">
        <v>0</v>
      </c>
      <c r="U875" s="222">
        <v>0</v>
      </c>
      <c r="V875" s="224">
        <v>0</v>
      </c>
      <c r="W875" s="899">
        <f>+U875</f>
        <v>0</v>
      </c>
      <c r="X875" s="239" t="s">
        <v>1226</v>
      </c>
      <c r="Y875" s="858"/>
      <c r="Z875" s="426"/>
      <c r="AA875" s="278">
        <v>3</v>
      </c>
      <c r="AB875" s="311">
        <v>0</v>
      </c>
      <c r="AC875" s="886"/>
      <c r="AD875" s="423"/>
      <c r="AE875" s="886"/>
      <c r="AF875" s="423"/>
      <c r="AG875" s="858">
        <f>+AI875</f>
        <v>0</v>
      </c>
      <c r="AH875" s="426" t="s">
        <v>1226</v>
      </c>
      <c r="AI875" s="222">
        <v>0</v>
      </c>
      <c r="AJ875" s="224">
        <v>0</v>
      </c>
      <c r="AK875" s="342"/>
      <c r="AL875" s="422">
        <f>+AI875</f>
        <v>0</v>
      </c>
      <c r="AM875" s="433" t="s">
        <v>1226</v>
      </c>
      <c r="AN875" s="278">
        <v>0</v>
      </c>
      <c r="AO875" s="279">
        <v>0</v>
      </c>
      <c r="AP875" s="751">
        <f t="shared" ref="AP875:AP883" si="482">+AN875</f>
        <v>0</v>
      </c>
      <c r="AQ875" s="433" t="s">
        <v>1226</v>
      </c>
      <c r="AR875" s="422">
        <f t="shared" ref="AR875:AR883" si="483">+AP875</f>
        <v>0</v>
      </c>
      <c r="AS875" s="433" t="s">
        <v>1226</v>
      </c>
      <c r="AT875" s="325">
        <v>0</v>
      </c>
      <c r="AU875" s="326">
        <v>0</v>
      </c>
      <c r="AV875" s="325">
        <v>0</v>
      </c>
      <c r="AW875" s="326">
        <v>0</v>
      </c>
      <c r="AX875" s="392">
        <f t="shared" si="476"/>
        <v>0</v>
      </c>
      <c r="AY875" s="166" t="s">
        <v>1226</v>
      </c>
      <c r="AZ875" s="392">
        <f t="shared" si="477"/>
        <v>0</v>
      </c>
      <c r="BA875" s="166" t="s">
        <v>1226</v>
      </c>
      <c r="BB875" s="392">
        <f t="shared" si="478"/>
        <v>0</v>
      </c>
      <c r="BC875" s="166" t="s">
        <v>1226</v>
      </c>
      <c r="BD875" s="392">
        <f t="shared" si="479"/>
        <v>0</v>
      </c>
      <c r="BE875" s="166" t="s">
        <v>1226</v>
      </c>
      <c r="BF875" s="392">
        <f t="shared" si="480"/>
        <v>0</v>
      </c>
      <c r="BG875" s="166" t="s">
        <v>1226</v>
      </c>
      <c r="BH875" s="392">
        <f t="shared" si="481"/>
        <v>0</v>
      </c>
      <c r="BI875" s="166" t="s">
        <v>1226</v>
      </c>
      <c r="BJ875" s="325">
        <v>0</v>
      </c>
      <c r="BK875" s="326">
        <v>0</v>
      </c>
      <c r="BL875" s="919">
        <v>0</v>
      </c>
      <c r="BM875" s="326">
        <v>0</v>
      </c>
      <c r="BN875" s="236">
        <f>+BL875</f>
        <v>0</v>
      </c>
      <c r="BO875" s="239" t="s">
        <v>1226</v>
      </c>
      <c r="BP875" s="249"/>
      <c r="BQ875" s="239"/>
      <c r="BR875" s="249"/>
      <c r="BS875" s="249"/>
      <c r="BT875" s="344"/>
      <c r="BU875" s="314"/>
      <c r="BV875" s="315"/>
      <c r="BW875" s="314"/>
      <c r="BX875" s="314"/>
      <c r="BY875" s="314"/>
      <c r="BZ875" s="315"/>
      <c r="CA875" s="314"/>
      <c r="CB875" s="315"/>
      <c r="CC875" s="314"/>
      <c r="CD875" s="315"/>
      <c r="CE875" s="314"/>
      <c r="CF875" s="315"/>
      <c r="CG875" s="314"/>
      <c r="CH875" s="315"/>
      <c r="CI875" s="233" t="s">
        <v>223</v>
      </c>
      <c r="CM875" s="237">
        <f>MAX(I875:AJ875)</f>
        <v>3</v>
      </c>
    </row>
    <row r="876" spans="1:91" ht="16.5" customHeight="1">
      <c r="A876" t="s">
        <v>2548</v>
      </c>
      <c r="B876" s="213">
        <v>0</v>
      </c>
      <c r="D876" s="213" t="s">
        <v>222</v>
      </c>
      <c r="E876" s="213" t="s">
        <v>821</v>
      </c>
      <c r="G876" s="213" t="s">
        <v>883</v>
      </c>
      <c r="H876" s="390" t="s">
        <v>1026</v>
      </c>
      <c r="I876" s="858">
        <f>+K876</f>
        <v>0</v>
      </c>
      <c r="J876" s="185" t="s">
        <v>1226</v>
      </c>
      <c r="K876" s="437">
        <v>0</v>
      </c>
      <c r="L876" s="438">
        <v>0</v>
      </c>
      <c r="M876" s="693">
        <f>+O876</f>
        <v>0</v>
      </c>
      <c r="N876" s="694" t="s">
        <v>1226</v>
      </c>
      <c r="O876" s="437">
        <v>0</v>
      </c>
      <c r="P876" s="438">
        <v>0</v>
      </c>
      <c r="Q876" s="700">
        <f>+S876</f>
        <v>0</v>
      </c>
      <c r="R876" s="426" t="s">
        <v>1226</v>
      </c>
      <c r="S876" s="222">
        <v>0</v>
      </c>
      <c r="T876" s="224">
        <v>0</v>
      </c>
      <c r="U876" s="3">
        <v>0</v>
      </c>
      <c r="V876" s="4">
        <v>0</v>
      </c>
      <c r="W876" s="3">
        <v>0</v>
      </c>
      <c r="X876" s="224">
        <v>0</v>
      </c>
      <c r="Y876" s="858">
        <f t="shared" ref="Y876:Y881" si="484">+AA876</f>
        <v>1</v>
      </c>
      <c r="Z876" s="426" t="s">
        <v>1226</v>
      </c>
      <c r="AA876" s="278">
        <v>1</v>
      </c>
      <c r="AB876" s="311">
        <v>0</v>
      </c>
      <c r="AC876" s="886">
        <f t="shared" ref="AC876:AC883" si="485">+AA876</f>
        <v>1</v>
      </c>
      <c r="AD876" s="690" t="s">
        <v>1226</v>
      </c>
      <c r="AE876" s="780">
        <v>0</v>
      </c>
      <c r="AF876" s="311">
        <v>0</v>
      </c>
      <c r="AG876" s="701">
        <f t="shared" ref="AG876:AG883" si="486">+AE876</f>
        <v>0</v>
      </c>
      <c r="AH876" s="690" t="s">
        <v>1226</v>
      </c>
      <c r="AI876" s="222">
        <v>0</v>
      </c>
      <c r="AJ876" s="224">
        <v>0</v>
      </c>
      <c r="AK876" s="342"/>
      <c r="AL876" s="422"/>
      <c r="AM876" s="433" t="s">
        <v>1226</v>
      </c>
      <c r="AN876" s="278">
        <v>1</v>
      </c>
      <c r="AO876" s="279">
        <v>0</v>
      </c>
      <c r="AP876" s="751">
        <f t="shared" si="482"/>
        <v>1</v>
      </c>
      <c r="AQ876" s="433" t="s">
        <v>1226</v>
      </c>
      <c r="AR876" s="422">
        <f t="shared" si="483"/>
        <v>1</v>
      </c>
      <c r="AS876" s="315"/>
      <c r="AT876" s="325">
        <v>1</v>
      </c>
      <c r="AU876" s="326">
        <v>0</v>
      </c>
      <c r="AV876" s="325">
        <v>0</v>
      </c>
      <c r="AW876" s="326">
        <v>0</v>
      </c>
      <c r="AX876" s="392">
        <f t="shared" si="476"/>
        <v>0</v>
      </c>
      <c r="AY876" s="166" t="s">
        <v>1226</v>
      </c>
      <c r="AZ876" s="392">
        <f t="shared" si="477"/>
        <v>0</v>
      </c>
      <c r="BA876" s="166" t="s">
        <v>1226</v>
      </c>
      <c r="BB876" s="392">
        <f t="shared" si="478"/>
        <v>0</v>
      </c>
      <c r="BC876" s="166" t="s">
        <v>1226</v>
      </c>
      <c r="BD876" s="392">
        <f t="shared" si="479"/>
        <v>0</v>
      </c>
      <c r="BE876" s="166" t="s">
        <v>1226</v>
      </c>
      <c r="BF876" s="392">
        <f t="shared" si="480"/>
        <v>0</v>
      </c>
      <c r="BG876" s="166" t="s">
        <v>1226</v>
      </c>
      <c r="BH876" s="392">
        <f t="shared" si="481"/>
        <v>0</v>
      </c>
      <c r="BI876" s="166" t="s">
        <v>1226</v>
      </c>
      <c r="BJ876" s="325">
        <v>0</v>
      </c>
      <c r="BK876" s="326">
        <v>0</v>
      </c>
      <c r="BL876" s="238">
        <f t="shared" ref="BL876:BL883" si="487">+BJ876</f>
        <v>0</v>
      </c>
      <c r="BM876" s="239" t="s">
        <v>1226</v>
      </c>
      <c r="BN876" s="325">
        <v>0</v>
      </c>
      <c r="BO876" s="326">
        <v>0</v>
      </c>
      <c r="BP876" s="325"/>
      <c r="BQ876" s="326"/>
      <c r="BR876" s="325"/>
      <c r="BS876" s="325"/>
      <c r="BT876" s="344"/>
      <c r="BU876" s="314"/>
      <c r="BV876" s="315"/>
      <c r="BW876" s="314"/>
      <c r="BX876" s="314"/>
      <c r="BY876" s="314"/>
      <c r="BZ876" s="315"/>
      <c r="CA876" s="314"/>
      <c r="CB876" s="315"/>
      <c r="CC876" s="314"/>
      <c r="CD876" s="315"/>
      <c r="CE876" s="314"/>
      <c r="CF876" s="315"/>
      <c r="CG876" s="314"/>
      <c r="CH876" s="315"/>
      <c r="CI876" s="233"/>
    </row>
    <row r="877" spans="1:91" ht="16.5" customHeight="1">
      <c r="A877" t="s">
        <v>2548</v>
      </c>
      <c r="B877" s="213">
        <v>0</v>
      </c>
      <c r="D877" s="213" t="s">
        <v>222</v>
      </c>
      <c r="E877" s="213" t="s">
        <v>821</v>
      </c>
      <c r="G877" s="213" t="s">
        <v>883</v>
      </c>
      <c r="H877" s="390" t="s">
        <v>1027</v>
      </c>
      <c r="I877" s="181" t="s">
        <v>1226</v>
      </c>
      <c r="J877" s="185">
        <f>+L877</f>
        <v>1</v>
      </c>
      <c r="K877" s="437">
        <v>0</v>
      </c>
      <c r="L877" s="438">
        <v>1</v>
      </c>
      <c r="M877" s="185">
        <f>+O877</f>
        <v>1</v>
      </c>
      <c r="N877" s="185">
        <f>+P877</f>
        <v>2</v>
      </c>
      <c r="O877" s="437">
        <v>1</v>
      </c>
      <c r="P877" s="438">
        <v>2</v>
      </c>
      <c r="Q877" s="185">
        <f>+O877</f>
        <v>1</v>
      </c>
      <c r="R877" s="426">
        <f>+P877</f>
        <v>2</v>
      </c>
      <c r="S877" s="222">
        <v>1</v>
      </c>
      <c r="T877" s="224">
        <v>0</v>
      </c>
      <c r="U877" s="3">
        <v>0</v>
      </c>
      <c r="V877" s="4">
        <v>0</v>
      </c>
      <c r="W877" s="3">
        <v>0</v>
      </c>
      <c r="X877" s="224">
        <v>0</v>
      </c>
      <c r="Y877" s="422">
        <f t="shared" si="484"/>
        <v>0</v>
      </c>
      <c r="Z877" s="690" t="s">
        <v>1226</v>
      </c>
      <c r="AA877" s="278">
        <v>0</v>
      </c>
      <c r="AB877" s="311">
        <v>0</v>
      </c>
      <c r="AC877" s="422">
        <f t="shared" si="485"/>
        <v>0</v>
      </c>
      <c r="AD877" s="690" t="s">
        <v>1226</v>
      </c>
      <c r="AE877" s="780">
        <v>0</v>
      </c>
      <c r="AF877" s="311">
        <v>0</v>
      </c>
      <c r="AG877" s="422">
        <f t="shared" si="486"/>
        <v>0</v>
      </c>
      <c r="AH877" s="690" t="s">
        <v>1226</v>
      </c>
      <c r="AI877" s="222">
        <v>0</v>
      </c>
      <c r="AJ877" s="224">
        <v>0</v>
      </c>
      <c r="AK877" s="342"/>
      <c r="AL877" s="422">
        <f t="shared" ref="AL877:AL882" si="488">+AJ877</f>
        <v>0</v>
      </c>
      <c r="AM877" s="433" t="s">
        <v>1226</v>
      </c>
      <c r="AN877" s="278">
        <v>0</v>
      </c>
      <c r="AO877" s="279">
        <v>0</v>
      </c>
      <c r="AP877" s="751">
        <f t="shared" si="482"/>
        <v>0</v>
      </c>
      <c r="AQ877" s="433" t="s">
        <v>1226</v>
      </c>
      <c r="AR877" s="422">
        <f t="shared" si="483"/>
        <v>0</v>
      </c>
      <c r="AS877" s="433" t="s">
        <v>1226</v>
      </c>
      <c r="AT877" s="325">
        <v>0</v>
      </c>
      <c r="AU877" s="326">
        <v>0</v>
      </c>
      <c r="AV877" s="325">
        <v>0</v>
      </c>
      <c r="AW877" s="326">
        <v>0</v>
      </c>
      <c r="AX877" s="392">
        <f t="shared" si="476"/>
        <v>0</v>
      </c>
      <c r="AY877" s="166" t="s">
        <v>1226</v>
      </c>
      <c r="AZ877" s="392">
        <f t="shared" si="477"/>
        <v>0</v>
      </c>
      <c r="BA877" s="166" t="s">
        <v>1226</v>
      </c>
      <c r="BB877" s="392">
        <f t="shared" si="478"/>
        <v>0</v>
      </c>
      <c r="BC877" s="166" t="s">
        <v>1226</v>
      </c>
      <c r="BD877" s="392">
        <f t="shared" si="479"/>
        <v>0</v>
      </c>
      <c r="BE877" s="166" t="s">
        <v>1226</v>
      </c>
      <c r="BF877" s="392">
        <f t="shared" si="480"/>
        <v>0</v>
      </c>
      <c r="BG877" s="166" t="s">
        <v>1226</v>
      </c>
      <c r="BH877" s="392">
        <f t="shared" si="481"/>
        <v>0</v>
      </c>
      <c r="BI877" s="166" t="s">
        <v>1226</v>
      </c>
      <c r="BJ877" s="325">
        <v>0</v>
      </c>
      <c r="BK877" s="326">
        <v>0</v>
      </c>
      <c r="BL877" s="238">
        <f t="shared" si="487"/>
        <v>0</v>
      </c>
      <c r="BM877" s="239" t="s">
        <v>1226</v>
      </c>
      <c r="BN877" s="236">
        <f>+BL877</f>
        <v>0</v>
      </c>
      <c r="BO877" s="239" t="s">
        <v>1226</v>
      </c>
      <c r="BP877" s="249"/>
      <c r="BQ877" s="239"/>
      <c r="BR877" s="249"/>
      <c r="BS877" s="249"/>
      <c r="BT877" s="344"/>
      <c r="BU877" s="314"/>
      <c r="BV877" s="315"/>
      <c r="BW877" s="314"/>
      <c r="BX877" s="314"/>
      <c r="BY877" s="314"/>
      <c r="BZ877" s="315"/>
      <c r="CA877" s="314"/>
      <c r="CB877" s="315"/>
      <c r="CC877" s="314"/>
      <c r="CD877" s="315"/>
      <c r="CE877" s="314"/>
      <c r="CF877" s="315"/>
      <c r="CG877" s="314"/>
      <c r="CH877" s="315"/>
      <c r="CI877" s="233"/>
    </row>
    <row r="878" spans="1:91" ht="16.5" customHeight="1">
      <c r="A878" t="s">
        <v>2548</v>
      </c>
      <c r="B878" s="213">
        <v>0</v>
      </c>
      <c r="D878" s="213" t="s">
        <v>222</v>
      </c>
      <c r="E878" s="213" t="s">
        <v>821</v>
      </c>
      <c r="G878" s="213" t="s">
        <v>883</v>
      </c>
      <c r="H878" s="390" t="s">
        <v>1028</v>
      </c>
      <c r="I878" s="181" t="s">
        <v>1226</v>
      </c>
      <c r="J878" s="185">
        <f>+L878</f>
        <v>2</v>
      </c>
      <c r="K878" s="437">
        <v>0</v>
      </c>
      <c r="L878" s="438">
        <v>2</v>
      </c>
      <c r="M878" s="185" t="s">
        <v>1226</v>
      </c>
      <c r="N878" s="185">
        <f>+P878</f>
        <v>2</v>
      </c>
      <c r="O878" s="437">
        <v>0</v>
      </c>
      <c r="P878" s="438">
        <v>2</v>
      </c>
      <c r="Q878" s="185" t="s">
        <v>1226</v>
      </c>
      <c r="R878" s="426">
        <f>+P878</f>
        <v>2</v>
      </c>
      <c r="S878" s="222">
        <v>0</v>
      </c>
      <c r="T878" s="224">
        <v>0</v>
      </c>
      <c r="U878" s="3">
        <v>0</v>
      </c>
      <c r="V878" s="4">
        <v>0</v>
      </c>
      <c r="W878" s="3">
        <v>0</v>
      </c>
      <c r="X878" s="224">
        <v>0</v>
      </c>
      <c r="Y878" s="422">
        <f t="shared" si="484"/>
        <v>0</v>
      </c>
      <c r="Z878" s="690" t="s">
        <v>1226</v>
      </c>
      <c r="AA878" s="278">
        <v>0</v>
      </c>
      <c r="AB878" s="311">
        <v>0</v>
      </c>
      <c r="AC878" s="422">
        <f t="shared" si="485"/>
        <v>0</v>
      </c>
      <c r="AD878" s="690" t="s">
        <v>1226</v>
      </c>
      <c r="AE878" s="780">
        <v>0</v>
      </c>
      <c r="AF878" s="311">
        <v>0</v>
      </c>
      <c r="AG878" s="422">
        <f t="shared" si="486"/>
        <v>0</v>
      </c>
      <c r="AH878" s="690" t="s">
        <v>1226</v>
      </c>
      <c r="AI878" s="222">
        <v>0</v>
      </c>
      <c r="AJ878" s="224">
        <v>0</v>
      </c>
      <c r="AK878" s="342"/>
      <c r="AL878" s="422">
        <f t="shared" si="488"/>
        <v>0</v>
      </c>
      <c r="AM878" s="433" t="s">
        <v>1226</v>
      </c>
      <c r="AN878" s="278">
        <v>0</v>
      </c>
      <c r="AO878" s="279">
        <v>0</v>
      </c>
      <c r="AP878" s="751">
        <f t="shared" si="482"/>
        <v>0</v>
      </c>
      <c r="AQ878" s="433" t="s">
        <v>1226</v>
      </c>
      <c r="AR878" s="422">
        <f t="shared" si="483"/>
        <v>0</v>
      </c>
      <c r="AS878" s="433" t="s">
        <v>1226</v>
      </c>
      <c r="AT878" s="325">
        <v>0</v>
      </c>
      <c r="AU878" s="326">
        <v>0</v>
      </c>
      <c r="AV878" s="325">
        <v>0</v>
      </c>
      <c r="AW878" s="326">
        <v>0</v>
      </c>
      <c r="AX878" s="392">
        <f t="shared" si="476"/>
        <v>0</v>
      </c>
      <c r="AY878" s="166" t="s">
        <v>1226</v>
      </c>
      <c r="AZ878" s="392">
        <f t="shared" si="477"/>
        <v>0</v>
      </c>
      <c r="BA878" s="166" t="s">
        <v>1226</v>
      </c>
      <c r="BB878" s="392">
        <f t="shared" si="478"/>
        <v>0</v>
      </c>
      <c r="BC878" s="166" t="s">
        <v>1226</v>
      </c>
      <c r="BD878" s="392">
        <f t="shared" si="479"/>
        <v>0</v>
      </c>
      <c r="BE878" s="166" t="s">
        <v>1226</v>
      </c>
      <c r="BF878" s="392">
        <f t="shared" si="480"/>
        <v>0</v>
      </c>
      <c r="BG878" s="166" t="s">
        <v>1226</v>
      </c>
      <c r="BH878" s="392">
        <f t="shared" si="481"/>
        <v>0</v>
      </c>
      <c r="BI878" s="166" t="s">
        <v>1226</v>
      </c>
      <c r="BJ878" s="325">
        <v>0</v>
      </c>
      <c r="BK878" s="326">
        <v>0</v>
      </c>
      <c r="BL878" s="238">
        <f t="shared" si="487"/>
        <v>0</v>
      </c>
      <c r="BM878" s="239" t="s">
        <v>1226</v>
      </c>
      <c r="BN878" s="325">
        <v>0</v>
      </c>
      <c r="BO878" s="326">
        <v>0</v>
      </c>
      <c r="BP878" s="325"/>
      <c r="BQ878" s="326"/>
      <c r="BR878" s="325"/>
      <c r="BS878" s="325"/>
      <c r="BT878" s="344"/>
      <c r="BU878" s="314"/>
      <c r="BV878" s="315"/>
      <c r="BW878" s="314"/>
      <c r="BX878" s="314"/>
      <c r="BY878" s="314"/>
      <c r="BZ878" s="315"/>
      <c r="CA878" s="314"/>
      <c r="CB878" s="315"/>
      <c r="CC878" s="314"/>
      <c r="CD878" s="315"/>
      <c r="CE878" s="314"/>
      <c r="CF878" s="315"/>
      <c r="CG878" s="314"/>
      <c r="CH878" s="315"/>
      <c r="CI878" s="233"/>
    </row>
    <row r="879" spans="1:91" ht="16.5" customHeight="1">
      <c r="A879" t="s">
        <v>2548</v>
      </c>
      <c r="B879" s="213">
        <v>0</v>
      </c>
      <c r="D879" s="213" t="s">
        <v>222</v>
      </c>
      <c r="E879" s="213" t="s">
        <v>821</v>
      </c>
      <c r="G879" s="213" t="s">
        <v>883</v>
      </c>
      <c r="H879" s="390" t="s">
        <v>1029</v>
      </c>
      <c r="I879" s="858">
        <f>+K879</f>
        <v>2</v>
      </c>
      <c r="J879" s="185" t="s">
        <v>1226</v>
      </c>
      <c r="K879" s="437">
        <v>2</v>
      </c>
      <c r="L879" s="438">
        <v>0</v>
      </c>
      <c r="M879" s="185">
        <f>+O879</f>
        <v>2</v>
      </c>
      <c r="N879" s="185" t="s">
        <v>1226</v>
      </c>
      <c r="O879" s="437">
        <v>2</v>
      </c>
      <c r="P879" s="438">
        <v>0</v>
      </c>
      <c r="Q879" s="185">
        <f>+O879</f>
        <v>2</v>
      </c>
      <c r="R879" s="426" t="s">
        <v>1226</v>
      </c>
      <c r="S879" s="222">
        <v>1</v>
      </c>
      <c r="T879" s="224">
        <v>0</v>
      </c>
      <c r="U879" s="3">
        <v>0</v>
      </c>
      <c r="V879" s="4">
        <v>0</v>
      </c>
      <c r="W879" s="3">
        <v>0</v>
      </c>
      <c r="X879" s="224">
        <v>0</v>
      </c>
      <c r="Y879" s="422">
        <f t="shared" si="484"/>
        <v>0</v>
      </c>
      <c r="Z879" s="690" t="s">
        <v>1226</v>
      </c>
      <c r="AA879" s="278">
        <v>0</v>
      </c>
      <c r="AB879" s="311">
        <v>0</v>
      </c>
      <c r="AC879" s="422">
        <f t="shared" si="485"/>
        <v>0</v>
      </c>
      <c r="AD879" s="690" t="s">
        <v>1226</v>
      </c>
      <c r="AE879" s="780">
        <v>0</v>
      </c>
      <c r="AF879" s="311">
        <v>0</v>
      </c>
      <c r="AG879" s="701">
        <f t="shared" si="486"/>
        <v>0</v>
      </c>
      <c r="AH879" s="690" t="s">
        <v>1226</v>
      </c>
      <c r="AI879" s="222">
        <v>0</v>
      </c>
      <c r="AJ879" s="224">
        <v>0</v>
      </c>
      <c r="AK879" s="342"/>
      <c r="AL879" s="422">
        <f t="shared" si="488"/>
        <v>0</v>
      </c>
      <c r="AM879" s="433" t="s">
        <v>1226</v>
      </c>
      <c r="AN879" s="278">
        <v>0</v>
      </c>
      <c r="AO879" s="279">
        <v>0</v>
      </c>
      <c r="AP879" s="751">
        <f t="shared" si="482"/>
        <v>0</v>
      </c>
      <c r="AQ879" s="433" t="s">
        <v>1226</v>
      </c>
      <c r="AR879" s="422">
        <f t="shared" si="483"/>
        <v>0</v>
      </c>
      <c r="AS879" s="433" t="s">
        <v>1226</v>
      </c>
      <c r="AT879" s="325">
        <v>0</v>
      </c>
      <c r="AU879" s="326">
        <v>0</v>
      </c>
      <c r="AV879" s="325">
        <v>0</v>
      </c>
      <c r="AW879" s="326">
        <v>0</v>
      </c>
      <c r="AX879" s="392">
        <f t="shared" si="476"/>
        <v>0</v>
      </c>
      <c r="AY879" s="166" t="s">
        <v>1226</v>
      </c>
      <c r="AZ879" s="392">
        <f t="shared" si="477"/>
        <v>0</v>
      </c>
      <c r="BA879" s="166" t="s">
        <v>1226</v>
      </c>
      <c r="BB879" s="392">
        <f t="shared" si="478"/>
        <v>0</v>
      </c>
      <c r="BC879" s="166" t="s">
        <v>1226</v>
      </c>
      <c r="BD879" s="392">
        <f t="shared" si="479"/>
        <v>0</v>
      </c>
      <c r="BE879" s="166" t="s">
        <v>1226</v>
      </c>
      <c r="BF879" s="392">
        <f t="shared" si="480"/>
        <v>0</v>
      </c>
      <c r="BG879" s="166" t="s">
        <v>1226</v>
      </c>
      <c r="BH879" s="392">
        <f t="shared" si="481"/>
        <v>0</v>
      </c>
      <c r="BI879" s="166" t="s">
        <v>1226</v>
      </c>
      <c r="BJ879" s="325">
        <v>0</v>
      </c>
      <c r="BK879" s="326">
        <v>0</v>
      </c>
      <c r="BL879" s="238">
        <f t="shared" si="487"/>
        <v>0</v>
      </c>
      <c r="BM879" s="239" t="s">
        <v>1226</v>
      </c>
      <c r="BN879" s="236">
        <f>+BL879</f>
        <v>0</v>
      </c>
      <c r="BO879" s="239" t="s">
        <v>1226</v>
      </c>
      <c r="BP879" s="249"/>
      <c r="BQ879" s="239"/>
      <c r="BR879" s="249"/>
      <c r="BS879" s="249"/>
      <c r="BT879" s="344"/>
      <c r="BU879" s="314"/>
      <c r="BV879" s="315"/>
      <c r="BW879" s="314"/>
      <c r="BX879" s="314"/>
      <c r="BY879" s="314"/>
      <c r="BZ879" s="315"/>
      <c r="CA879" s="314"/>
      <c r="CB879" s="315"/>
      <c r="CC879" s="314"/>
      <c r="CD879" s="315"/>
      <c r="CE879" s="314"/>
      <c r="CF879" s="315"/>
      <c r="CG879" s="314"/>
      <c r="CH879" s="315"/>
      <c r="CI879" s="233"/>
    </row>
    <row r="880" spans="1:91" ht="16.5" customHeight="1">
      <c r="A880" t="s">
        <v>2548</v>
      </c>
      <c r="B880" s="213">
        <v>0</v>
      </c>
      <c r="D880" s="213" t="s">
        <v>222</v>
      </c>
      <c r="E880" s="213" t="s">
        <v>821</v>
      </c>
      <c r="G880" s="213" t="s">
        <v>883</v>
      </c>
      <c r="H880" s="390" t="s">
        <v>1030</v>
      </c>
      <c r="I880" s="858">
        <v>0</v>
      </c>
      <c r="J880" s="185" t="s">
        <v>1226</v>
      </c>
      <c r="K880" s="437">
        <v>0</v>
      </c>
      <c r="L880" s="438">
        <v>0</v>
      </c>
      <c r="M880" s="185">
        <f>+O880</f>
        <v>0</v>
      </c>
      <c r="N880" s="185" t="s">
        <v>1226</v>
      </c>
      <c r="O880" s="437">
        <v>0</v>
      </c>
      <c r="P880" s="438">
        <v>1</v>
      </c>
      <c r="Q880" s="185" t="s">
        <v>1226</v>
      </c>
      <c r="R880" s="426">
        <f>+P880</f>
        <v>1</v>
      </c>
      <c r="S880" s="222">
        <v>0</v>
      </c>
      <c r="T880" s="224">
        <v>0</v>
      </c>
      <c r="U880" s="3">
        <v>0</v>
      </c>
      <c r="V880" s="4">
        <v>0</v>
      </c>
      <c r="W880" s="3">
        <v>0</v>
      </c>
      <c r="X880" s="224">
        <v>0</v>
      </c>
      <c r="Y880" s="422">
        <f t="shared" si="484"/>
        <v>0</v>
      </c>
      <c r="Z880" s="690" t="s">
        <v>1226</v>
      </c>
      <c r="AA880" s="278">
        <v>0</v>
      </c>
      <c r="AB880" s="311">
        <v>0</v>
      </c>
      <c r="AC880" s="422">
        <f t="shared" si="485"/>
        <v>0</v>
      </c>
      <c r="AD880" s="690" t="s">
        <v>1226</v>
      </c>
      <c r="AE880" s="780">
        <v>0</v>
      </c>
      <c r="AF880" s="311">
        <v>0</v>
      </c>
      <c r="AG880" s="422">
        <f t="shared" si="486"/>
        <v>0</v>
      </c>
      <c r="AH880" s="690" t="s">
        <v>1226</v>
      </c>
      <c r="AI880" s="222">
        <v>0</v>
      </c>
      <c r="AJ880" s="224">
        <v>0</v>
      </c>
      <c r="AK880" s="342"/>
      <c r="AL880" s="422">
        <f t="shared" si="488"/>
        <v>0</v>
      </c>
      <c r="AM880" s="433" t="s">
        <v>1226</v>
      </c>
      <c r="AN880" s="278">
        <v>0</v>
      </c>
      <c r="AO880" s="279">
        <v>0</v>
      </c>
      <c r="AP880" s="751">
        <f t="shared" si="482"/>
        <v>0</v>
      </c>
      <c r="AQ880" s="433" t="s">
        <v>1226</v>
      </c>
      <c r="AR880" s="422">
        <f t="shared" si="483"/>
        <v>0</v>
      </c>
      <c r="AS880" s="433" t="s">
        <v>1226</v>
      </c>
      <c r="AT880" s="325">
        <v>0</v>
      </c>
      <c r="AU880" s="326">
        <v>0</v>
      </c>
      <c r="AV880" s="325">
        <v>0</v>
      </c>
      <c r="AW880" s="326">
        <v>0</v>
      </c>
      <c r="AX880" s="392">
        <f t="shared" si="476"/>
        <v>0</v>
      </c>
      <c r="AY880" s="166" t="s">
        <v>1226</v>
      </c>
      <c r="AZ880" s="392">
        <f t="shared" si="477"/>
        <v>0</v>
      </c>
      <c r="BA880" s="166" t="s">
        <v>1226</v>
      </c>
      <c r="BB880" s="392">
        <f t="shared" si="478"/>
        <v>0</v>
      </c>
      <c r="BC880" s="166" t="s">
        <v>1226</v>
      </c>
      <c r="BD880" s="392">
        <f t="shared" si="479"/>
        <v>0</v>
      </c>
      <c r="BE880" s="166" t="s">
        <v>1226</v>
      </c>
      <c r="BF880" s="392">
        <f t="shared" si="480"/>
        <v>0</v>
      </c>
      <c r="BG880" s="166" t="s">
        <v>1226</v>
      </c>
      <c r="BH880" s="392">
        <f t="shared" si="481"/>
        <v>0</v>
      </c>
      <c r="BI880" s="166" t="s">
        <v>1226</v>
      </c>
      <c r="BJ880" s="325">
        <v>0</v>
      </c>
      <c r="BK880" s="326">
        <v>0</v>
      </c>
      <c r="BL880" s="238">
        <f t="shared" si="487"/>
        <v>0</v>
      </c>
      <c r="BM880" s="239" t="s">
        <v>1226</v>
      </c>
      <c r="BN880" s="236">
        <f>+BL880</f>
        <v>0</v>
      </c>
      <c r="BO880" s="239" t="s">
        <v>1226</v>
      </c>
      <c r="BP880" s="249"/>
      <c r="BQ880" s="239"/>
      <c r="BR880" s="249"/>
      <c r="BS880" s="249"/>
      <c r="BT880" s="344"/>
      <c r="BU880" s="314"/>
      <c r="BV880" s="315"/>
      <c r="BW880" s="314"/>
      <c r="BX880" s="314"/>
      <c r="BY880" s="314"/>
      <c r="BZ880" s="315"/>
      <c r="CA880" s="314"/>
      <c r="CB880" s="315"/>
      <c r="CC880" s="314"/>
      <c r="CD880" s="315"/>
      <c r="CE880" s="314"/>
      <c r="CF880" s="315"/>
      <c r="CG880" s="314"/>
      <c r="CH880" s="315"/>
      <c r="CI880" s="233"/>
    </row>
    <row r="881" spans="1:91" ht="16.5" customHeight="1">
      <c r="A881" t="s">
        <v>2548</v>
      </c>
      <c r="B881" s="213">
        <v>0</v>
      </c>
      <c r="D881" s="213" t="s">
        <v>222</v>
      </c>
      <c r="E881" s="213" t="s">
        <v>821</v>
      </c>
      <c r="G881" s="213" t="s">
        <v>883</v>
      </c>
      <c r="H881" s="390" t="s">
        <v>1031</v>
      </c>
      <c r="I881" s="858">
        <v>0</v>
      </c>
      <c r="J881" s="185" t="s">
        <v>1226</v>
      </c>
      <c r="K881" s="437">
        <v>0</v>
      </c>
      <c r="L881" s="438">
        <v>0</v>
      </c>
      <c r="M881" s="185">
        <v>1</v>
      </c>
      <c r="N881" s="185" t="s">
        <v>1226</v>
      </c>
      <c r="O881" s="437">
        <v>1</v>
      </c>
      <c r="P881" s="438">
        <v>0</v>
      </c>
      <c r="Q881" s="185">
        <f>+O881</f>
        <v>1</v>
      </c>
      <c r="R881" s="426" t="s">
        <v>1226</v>
      </c>
      <c r="S881" s="222">
        <v>0</v>
      </c>
      <c r="T881" s="224">
        <v>0</v>
      </c>
      <c r="U881" s="3">
        <v>0</v>
      </c>
      <c r="V881" s="4">
        <v>0</v>
      </c>
      <c r="W881" s="3">
        <v>0</v>
      </c>
      <c r="X881" s="224">
        <v>0</v>
      </c>
      <c r="Y881" s="422">
        <f t="shared" si="484"/>
        <v>0</v>
      </c>
      <c r="Z881" s="690" t="s">
        <v>1226</v>
      </c>
      <c r="AA881" s="278">
        <v>0</v>
      </c>
      <c r="AB881" s="311">
        <v>0</v>
      </c>
      <c r="AC881" s="422">
        <f t="shared" si="485"/>
        <v>0</v>
      </c>
      <c r="AD881" s="690" t="s">
        <v>1226</v>
      </c>
      <c r="AE881" s="780">
        <v>0</v>
      </c>
      <c r="AF881" s="311">
        <v>0</v>
      </c>
      <c r="AG881" s="701">
        <f t="shared" si="486"/>
        <v>0</v>
      </c>
      <c r="AH881" s="690" t="s">
        <v>1226</v>
      </c>
      <c r="AI881" s="222">
        <v>0</v>
      </c>
      <c r="AJ881" s="224">
        <v>0</v>
      </c>
      <c r="AK881" s="342"/>
      <c r="AL881" s="422">
        <f t="shared" si="488"/>
        <v>0</v>
      </c>
      <c r="AM881" s="433" t="s">
        <v>1226</v>
      </c>
      <c r="AN881" s="278">
        <v>0</v>
      </c>
      <c r="AO881" s="279">
        <v>0</v>
      </c>
      <c r="AP881" s="751">
        <f t="shared" si="482"/>
        <v>0</v>
      </c>
      <c r="AQ881" s="433" t="s">
        <v>1226</v>
      </c>
      <c r="AR881" s="422">
        <f t="shared" si="483"/>
        <v>0</v>
      </c>
      <c r="AS881" s="433" t="s">
        <v>1226</v>
      </c>
      <c r="AT881" s="325">
        <v>0</v>
      </c>
      <c r="AU881" s="326">
        <v>0</v>
      </c>
      <c r="AV881" s="325">
        <v>0</v>
      </c>
      <c r="AW881" s="326">
        <v>0</v>
      </c>
      <c r="AX881" s="392">
        <f t="shared" si="476"/>
        <v>0</v>
      </c>
      <c r="AY881" s="166" t="s">
        <v>1226</v>
      </c>
      <c r="AZ881" s="392">
        <f t="shared" si="477"/>
        <v>0</v>
      </c>
      <c r="BA881" s="166" t="s">
        <v>1226</v>
      </c>
      <c r="BB881" s="392">
        <f t="shared" si="478"/>
        <v>0</v>
      </c>
      <c r="BC881" s="166" t="s">
        <v>1226</v>
      </c>
      <c r="BD881" s="392">
        <f t="shared" si="479"/>
        <v>0</v>
      </c>
      <c r="BE881" s="166" t="s">
        <v>1226</v>
      </c>
      <c r="BF881" s="392">
        <f t="shared" si="480"/>
        <v>0</v>
      </c>
      <c r="BG881" s="166" t="s">
        <v>1226</v>
      </c>
      <c r="BH881" s="392">
        <f t="shared" si="481"/>
        <v>0</v>
      </c>
      <c r="BI881" s="166" t="s">
        <v>1226</v>
      </c>
      <c r="BJ881" s="325">
        <v>0</v>
      </c>
      <c r="BK881" s="326">
        <v>0</v>
      </c>
      <c r="BL881" s="238">
        <f t="shared" si="487"/>
        <v>0</v>
      </c>
      <c r="BM881" s="239" t="s">
        <v>1226</v>
      </c>
      <c r="BN881" s="325">
        <v>0</v>
      </c>
      <c r="BO881" s="326">
        <v>0</v>
      </c>
      <c r="BP881" s="325"/>
      <c r="BQ881" s="326"/>
      <c r="BR881" s="325"/>
      <c r="BS881" s="325"/>
      <c r="BT881" s="344"/>
      <c r="BU881" s="314"/>
      <c r="BV881" s="315"/>
      <c r="BW881" s="314"/>
      <c r="BX881" s="314"/>
      <c r="BY881" s="314"/>
      <c r="BZ881" s="315"/>
      <c r="CA881" s="314"/>
      <c r="CB881" s="315"/>
      <c r="CC881" s="314"/>
      <c r="CD881" s="315"/>
      <c r="CE881" s="314"/>
      <c r="CF881" s="315"/>
      <c r="CG881" s="314"/>
      <c r="CH881" s="315"/>
      <c r="CI881" s="233"/>
    </row>
    <row r="882" spans="1:91" ht="16.5" customHeight="1">
      <c r="A882" t="s">
        <v>2548</v>
      </c>
      <c r="B882" s="213">
        <v>0</v>
      </c>
      <c r="D882" s="213" t="s">
        <v>222</v>
      </c>
      <c r="E882" s="213" t="s">
        <v>821</v>
      </c>
      <c r="G882" s="213" t="s">
        <v>883</v>
      </c>
      <c r="H882" s="390" t="s">
        <v>1032</v>
      </c>
      <c r="I882" s="858">
        <f t="shared" ref="I882:I890" si="489">+K882</f>
        <v>3</v>
      </c>
      <c r="J882" s="185" t="s">
        <v>1226</v>
      </c>
      <c r="K882" s="437">
        <v>3</v>
      </c>
      <c r="L882" s="438">
        <v>0</v>
      </c>
      <c r="M882" s="185">
        <f>+K882</f>
        <v>3</v>
      </c>
      <c r="N882" s="185" t="s">
        <v>1226</v>
      </c>
      <c r="O882" s="437">
        <v>0</v>
      </c>
      <c r="P882" s="438">
        <v>1</v>
      </c>
      <c r="Q882" s="185">
        <f>+S882</f>
        <v>1</v>
      </c>
      <c r="R882" s="426">
        <f>+T882</f>
        <v>1</v>
      </c>
      <c r="S882" s="222">
        <v>1</v>
      </c>
      <c r="T882" s="224">
        <v>1</v>
      </c>
      <c r="U882" s="3">
        <v>0</v>
      </c>
      <c r="V882" s="224">
        <v>1</v>
      </c>
      <c r="W882" s="222">
        <v>1</v>
      </c>
      <c r="X882" s="224">
        <v>1</v>
      </c>
      <c r="Y882" s="858">
        <f>+W882</f>
        <v>1</v>
      </c>
      <c r="Z882" s="426">
        <f>+X882</f>
        <v>1</v>
      </c>
      <c r="AA882" s="278">
        <v>1</v>
      </c>
      <c r="AB882" s="311">
        <v>0</v>
      </c>
      <c r="AC882" s="422">
        <f t="shared" si="485"/>
        <v>1</v>
      </c>
      <c r="AD882" s="690" t="s">
        <v>1226</v>
      </c>
      <c r="AE882" s="780">
        <v>0</v>
      </c>
      <c r="AF882" s="311">
        <v>0</v>
      </c>
      <c r="AG882" s="422">
        <f t="shared" si="486"/>
        <v>0</v>
      </c>
      <c r="AH882" s="690" t="s">
        <v>1226</v>
      </c>
      <c r="AI882" s="222">
        <v>0</v>
      </c>
      <c r="AJ882" s="224">
        <v>0</v>
      </c>
      <c r="AK882" s="342"/>
      <c r="AL882" s="422">
        <f t="shared" si="488"/>
        <v>0</v>
      </c>
      <c r="AM882" s="433" t="s">
        <v>1226</v>
      </c>
      <c r="AN882" s="278">
        <v>0</v>
      </c>
      <c r="AO882" s="279">
        <v>0</v>
      </c>
      <c r="AP882" s="751">
        <f t="shared" si="482"/>
        <v>0</v>
      </c>
      <c r="AQ882" s="433" t="s">
        <v>1226</v>
      </c>
      <c r="AR882" s="751">
        <f t="shared" si="483"/>
        <v>0</v>
      </c>
      <c r="AS882" s="433" t="s">
        <v>1226</v>
      </c>
      <c r="AT882" s="325">
        <v>0</v>
      </c>
      <c r="AU882" s="326">
        <v>0</v>
      </c>
      <c r="AV882" s="325">
        <v>0</v>
      </c>
      <c r="AW882" s="326">
        <v>0</v>
      </c>
      <c r="AX882" s="392">
        <f t="shared" si="476"/>
        <v>0</v>
      </c>
      <c r="AY882" s="166" t="s">
        <v>1226</v>
      </c>
      <c r="AZ882" s="392">
        <f t="shared" si="477"/>
        <v>0</v>
      </c>
      <c r="BA882" s="166" t="s">
        <v>1226</v>
      </c>
      <c r="BB882" s="392">
        <f t="shared" si="478"/>
        <v>0</v>
      </c>
      <c r="BC882" s="166" t="s">
        <v>1226</v>
      </c>
      <c r="BD882" s="392">
        <f t="shared" si="479"/>
        <v>0</v>
      </c>
      <c r="BE882" s="166" t="s">
        <v>1226</v>
      </c>
      <c r="BF882" s="392">
        <f t="shared" si="480"/>
        <v>0</v>
      </c>
      <c r="BG882" s="166" t="s">
        <v>1226</v>
      </c>
      <c r="BH882" s="392">
        <f t="shared" si="481"/>
        <v>0</v>
      </c>
      <c r="BI882" s="166" t="s">
        <v>1226</v>
      </c>
      <c r="BJ882" s="325">
        <v>0</v>
      </c>
      <c r="BK882" s="326">
        <v>0</v>
      </c>
      <c r="BL882" s="238">
        <f t="shared" si="487"/>
        <v>0</v>
      </c>
      <c r="BM882" s="239" t="s">
        <v>1226</v>
      </c>
      <c r="BN882" s="236">
        <f>+BL882</f>
        <v>0</v>
      </c>
      <c r="BO882" s="239" t="s">
        <v>1226</v>
      </c>
      <c r="BP882" s="249"/>
      <c r="BQ882" s="239"/>
      <c r="BR882" s="249"/>
      <c r="BS882" s="249"/>
      <c r="BT882" s="344"/>
      <c r="BU882" s="314"/>
      <c r="BV882" s="315"/>
      <c r="BW882" s="314"/>
      <c r="BX882" s="314"/>
      <c r="BY882" s="314"/>
      <c r="BZ882" s="315"/>
      <c r="CA882" s="314"/>
      <c r="CB882" s="315"/>
      <c r="CC882" s="314"/>
      <c r="CD882" s="315"/>
      <c r="CE882" s="314"/>
      <c r="CF882" s="315"/>
      <c r="CG882" s="314"/>
      <c r="CH882" s="315"/>
      <c r="CI882" s="233" t="s">
        <v>52</v>
      </c>
    </row>
    <row r="883" spans="1:91" ht="16.5" customHeight="1">
      <c r="A883" t="s">
        <v>2548</v>
      </c>
      <c r="B883" s="213">
        <v>0</v>
      </c>
      <c r="D883" s="403" t="s">
        <v>222</v>
      </c>
      <c r="E883" s="213" t="s">
        <v>821</v>
      </c>
      <c r="G883" s="213" t="s">
        <v>880</v>
      </c>
      <c r="H883" s="390" t="s">
        <v>1059</v>
      </c>
      <c r="I883" s="392">
        <f t="shared" si="489"/>
        <v>0</v>
      </c>
      <c r="J883" s="164" t="s">
        <v>1226</v>
      </c>
      <c r="K883" s="441">
        <v>0</v>
      </c>
      <c r="L883" s="442">
        <v>0</v>
      </c>
      <c r="M883" s="185">
        <f>+O883</f>
        <v>0</v>
      </c>
      <c r="N883" s="185" t="s">
        <v>1226</v>
      </c>
      <c r="O883" s="441">
        <v>0</v>
      </c>
      <c r="P883" s="442">
        <v>0</v>
      </c>
      <c r="Q883" s="164">
        <f>+O883</f>
        <v>0</v>
      </c>
      <c r="R883" s="166" t="s">
        <v>1226</v>
      </c>
      <c r="S883" s="3">
        <v>0</v>
      </c>
      <c r="T883" s="4">
        <v>0</v>
      </c>
      <c r="U883" s="3">
        <v>0</v>
      </c>
      <c r="V883" s="4">
        <v>0</v>
      </c>
      <c r="W883" s="3">
        <v>0</v>
      </c>
      <c r="X883" s="4">
        <v>0</v>
      </c>
      <c r="Y883" s="381">
        <f>+W883</f>
        <v>0</v>
      </c>
      <c r="Z883" s="423" t="s">
        <v>1226</v>
      </c>
      <c r="AA883" s="39">
        <v>0</v>
      </c>
      <c r="AB883" s="161">
        <v>0</v>
      </c>
      <c r="AC883" s="381">
        <f t="shared" si="485"/>
        <v>0</v>
      </c>
      <c r="AD883" s="423" t="s">
        <v>1226</v>
      </c>
      <c r="AE883" s="917">
        <v>0</v>
      </c>
      <c r="AF883" s="130">
        <v>0</v>
      </c>
      <c r="AG883" s="181">
        <f t="shared" si="486"/>
        <v>0</v>
      </c>
      <c r="AH883" s="426" t="s">
        <v>1226</v>
      </c>
      <c r="AI883" s="3">
        <v>0</v>
      </c>
      <c r="AJ883" s="4">
        <v>0</v>
      </c>
      <c r="AK883" s="342"/>
      <c r="AL883" s="422">
        <f>+AI883</f>
        <v>0</v>
      </c>
      <c r="AM883" s="433" t="s">
        <v>1226</v>
      </c>
      <c r="AN883" s="278">
        <v>0</v>
      </c>
      <c r="AO883" s="279">
        <v>0</v>
      </c>
      <c r="AP883" s="422">
        <f t="shared" si="482"/>
        <v>0</v>
      </c>
      <c r="AQ883" s="433" t="s">
        <v>1226</v>
      </c>
      <c r="AR883" s="422">
        <f t="shared" si="483"/>
        <v>0</v>
      </c>
      <c r="AS883" s="433" t="s">
        <v>1226</v>
      </c>
      <c r="AT883" s="325">
        <v>0</v>
      </c>
      <c r="AU883" s="326">
        <v>0</v>
      </c>
      <c r="AV883" s="325">
        <v>0</v>
      </c>
      <c r="AW883" s="326">
        <v>0</v>
      </c>
      <c r="AX883" s="392">
        <f t="shared" si="476"/>
        <v>0</v>
      </c>
      <c r="AY883" s="166" t="s">
        <v>1226</v>
      </c>
      <c r="AZ883" s="392">
        <f t="shared" si="477"/>
        <v>0</v>
      </c>
      <c r="BA883" s="166" t="s">
        <v>1226</v>
      </c>
      <c r="BB883" s="392">
        <f t="shared" si="478"/>
        <v>0</v>
      </c>
      <c r="BC883" s="166" t="s">
        <v>1226</v>
      </c>
      <c r="BD883" s="392">
        <f t="shared" si="479"/>
        <v>0</v>
      </c>
      <c r="BE883" s="166" t="s">
        <v>1226</v>
      </c>
      <c r="BF883" s="392">
        <f t="shared" si="480"/>
        <v>0</v>
      </c>
      <c r="BG883" s="166" t="s">
        <v>1226</v>
      </c>
      <c r="BH883" s="392">
        <f t="shared" si="481"/>
        <v>0</v>
      </c>
      <c r="BI883" s="166" t="s">
        <v>1226</v>
      </c>
      <c r="BJ883" s="325">
        <v>0</v>
      </c>
      <c r="BK883" s="326">
        <v>0</v>
      </c>
      <c r="BL883" s="238">
        <f t="shared" si="487"/>
        <v>0</v>
      </c>
      <c r="BM883" s="239" t="s">
        <v>1226</v>
      </c>
      <c r="BN883" s="325">
        <v>0</v>
      </c>
      <c r="BO883" s="326">
        <v>0</v>
      </c>
      <c r="BP883" s="325"/>
      <c r="BQ883" s="326"/>
      <c r="BR883" s="325"/>
      <c r="BS883" s="325"/>
      <c r="BT883" s="344"/>
      <c r="BU883" s="314"/>
      <c r="BV883" s="315"/>
      <c r="BW883" s="314"/>
      <c r="BX883" s="314"/>
      <c r="BY883" s="314"/>
      <c r="BZ883" s="315"/>
      <c r="CA883" s="314"/>
      <c r="CB883" s="315"/>
      <c r="CC883" s="314"/>
      <c r="CD883" s="315"/>
      <c r="CE883" s="314"/>
      <c r="CF883" s="315"/>
      <c r="CG883" s="314"/>
      <c r="CH883" s="315"/>
      <c r="CI883" s="323" t="s">
        <v>716</v>
      </c>
      <c r="CJ883" s="256"/>
    </row>
    <row r="884" spans="1:91" ht="16.5" customHeight="1">
      <c r="A884" t="s">
        <v>2548</v>
      </c>
      <c r="B884" s="213">
        <v>0</v>
      </c>
      <c r="D884" s="219" t="s">
        <v>717</v>
      </c>
      <c r="E884" s="213" t="s">
        <v>821</v>
      </c>
      <c r="G884" s="213" t="s">
        <v>883</v>
      </c>
      <c r="H884" s="390" t="s">
        <v>2169</v>
      </c>
      <c r="I884" s="857">
        <f t="shared" si="489"/>
        <v>0</v>
      </c>
      <c r="J884" s="801" t="s">
        <v>1226</v>
      </c>
      <c r="K884" s="441">
        <v>0</v>
      </c>
      <c r="L884" s="442">
        <v>0</v>
      </c>
      <c r="M884" s="10">
        <v>0</v>
      </c>
      <c r="N884" s="10">
        <v>0</v>
      </c>
      <c r="O884" s="441">
        <v>0</v>
      </c>
      <c r="P884" s="442">
        <v>0</v>
      </c>
      <c r="Q884" s="781">
        <f>+S884</f>
        <v>0</v>
      </c>
      <c r="R884" s="426" t="s">
        <v>1226</v>
      </c>
      <c r="S884" s="39">
        <v>0</v>
      </c>
      <c r="T884" s="161">
        <v>0</v>
      </c>
      <c r="U884" s="870">
        <f t="shared" ref="U884:U889" si="490">+W884</f>
        <v>0</v>
      </c>
      <c r="V884" s="690" t="s">
        <v>1226</v>
      </c>
      <c r="W884" s="3">
        <v>0</v>
      </c>
      <c r="X884" s="4">
        <v>0</v>
      </c>
      <c r="Y884" s="3">
        <v>0</v>
      </c>
      <c r="Z884" s="4">
        <v>0</v>
      </c>
      <c r="AA884" s="912">
        <f t="shared" ref="AA884:AA889" si="491">+AC884</f>
        <v>0</v>
      </c>
      <c r="AB884" s="399" t="s">
        <v>1226</v>
      </c>
      <c r="AC884" s="278">
        <v>0</v>
      </c>
      <c r="AD884" s="279">
        <v>0</v>
      </c>
      <c r="AE884" s="274">
        <v>0</v>
      </c>
      <c r="AF884" s="279">
        <v>0</v>
      </c>
      <c r="AG884" s="701">
        <f t="shared" ref="AG884:AG894" si="492">+AI884</f>
        <v>0</v>
      </c>
      <c r="AH884" s="643" t="s">
        <v>1226</v>
      </c>
      <c r="AI884" s="278">
        <v>0</v>
      </c>
      <c r="AJ884" s="279">
        <v>0</v>
      </c>
      <c r="AK884" s="342"/>
      <c r="AL884" s="777"/>
      <c r="AM884" s="690" t="s">
        <v>1226</v>
      </c>
      <c r="AN884" s="223">
        <v>0</v>
      </c>
      <c r="AO884" s="224">
        <v>1</v>
      </c>
      <c r="AP884" s="185">
        <v>0</v>
      </c>
      <c r="AQ884" s="690" t="s">
        <v>1226</v>
      </c>
      <c r="AR884" s="181">
        <v>0</v>
      </c>
      <c r="AS884" s="690" t="s">
        <v>1226</v>
      </c>
      <c r="AT884" s="325">
        <v>0</v>
      </c>
      <c r="AU884" s="326">
        <v>0</v>
      </c>
      <c r="AV884" s="226">
        <v>0</v>
      </c>
      <c r="AW884" s="227">
        <v>0</v>
      </c>
      <c r="AX884" s="392">
        <f t="shared" ref="AX884:AX893" si="493">+AV884</f>
        <v>0</v>
      </c>
      <c r="AY884" s="239" t="s">
        <v>1226</v>
      </c>
      <c r="AZ884" s="392">
        <f t="shared" ref="AZ884:AZ893" si="494">+AX884</f>
        <v>0</v>
      </c>
      <c r="BA884" s="239" t="s">
        <v>1226</v>
      </c>
      <c r="BB884" s="392">
        <f t="shared" ref="BB884:BB893" si="495">+AZ884</f>
        <v>0</v>
      </c>
      <c r="BC884" s="239" t="s">
        <v>1226</v>
      </c>
      <c r="BD884" s="392">
        <f t="shared" ref="BD884:BD893" si="496">+BB884</f>
        <v>0</v>
      </c>
      <c r="BE884" s="239" t="s">
        <v>1226</v>
      </c>
      <c r="BF884" s="392">
        <f t="shared" ref="BF884:BF893" si="497">+BD884</f>
        <v>0</v>
      </c>
      <c r="BG884" s="239" t="s">
        <v>1226</v>
      </c>
      <c r="BH884" s="238">
        <f>+BD884</f>
        <v>0</v>
      </c>
      <c r="BI884" s="239" t="s">
        <v>1226</v>
      </c>
      <c r="BJ884" s="236">
        <f>+BF884</f>
        <v>0</v>
      </c>
      <c r="BK884" s="239" t="s">
        <v>1226</v>
      </c>
      <c r="BL884" s="238">
        <f>+BH884</f>
        <v>0</v>
      </c>
      <c r="BM884" s="239" t="s">
        <v>1226</v>
      </c>
      <c r="BN884" s="226">
        <v>0</v>
      </c>
      <c r="BO884" s="227">
        <v>0</v>
      </c>
      <c r="BP884" s="226"/>
      <c r="BQ884" s="227"/>
      <c r="BR884" s="226"/>
      <c r="BS884" s="226"/>
      <c r="BT884" s="344"/>
      <c r="BU884" s="314"/>
      <c r="BV884" s="315"/>
      <c r="BW884" s="314"/>
      <c r="BX884" s="314"/>
      <c r="BY884" s="314"/>
      <c r="BZ884" s="315"/>
      <c r="CA884" s="314"/>
      <c r="CB884" s="315"/>
      <c r="CC884" s="314"/>
      <c r="CD884" s="315"/>
      <c r="CE884" s="314"/>
      <c r="CF884" s="315"/>
      <c r="CG884" s="314"/>
      <c r="CH884" s="315"/>
      <c r="CI884" s="126" t="s">
        <v>501</v>
      </c>
    </row>
    <row r="885" spans="1:91" ht="16.5" customHeight="1">
      <c r="A885" t="s">
        <v>2548</v>
      </c>
      <c r="B885" s="61" t="s">
        <v>1610</v>
      </c>
      <c r="D885" s="219" t="s">
        <v>717</v>
      </c>
      <c r="E885" s="213" t="s">
        <v>821</v>
      </c>
      <c r="G885" s="213" t="s">
        <v>883</v>
      </c>
      <c r="H885" s="390" t="s">
        <v>2171</v>
      </c>
      <c r="I885" s="857">
        <f t="shared" si="489"/>
        <v>0</v>
      </c>
      <c r="J885" s="893" t="s">
        <v>1226</v>
      </c>
      <c r="K885" s="441">
        <v>0</v>
      </c>
      <c r="L885" s="442">
        <v>0</v>
      </c>
      <c r="M885" s="10">
        <v>0</v>
      </c>
      <c r="N885" s="10">
        <v>0</v>
      </c>
      <c r="O885" s="441">
        <v>0</v>
      </c>
      <c r="P885" s="442">
        <v>0</v>
      </c>
      <c r="Q885" s="781">
        <f>+S885</f>
        <v>0</v>
      </c>
      <c r="R885" s="426" t="s">
        <v>1226</v>
      </c>
      <c r="S885" s="39">
        <v>0</v>
      </c>
      <c r="T885" s="161">
        <v>0</v>
      </c>
      <c r="U885" s="870">
        <f t="shared" si="490"/>
        <v>0</v>
      </c>
      <c r="V885" s="690" t="s">
        <v>1226</v>
      </c>
      <c r="W885" s="3">
        <v>0</v>
      </c>
      <c r="X885" s="4">
        <v>0</v>
      </c>
      <c r="Y885" s="3">
        <v>0</v>
      </c>
      <c r="Z885" s="4">
        <v>0</v>
      </c>
      <c r="AA885" s="912">
        <f t="shared" si="491"/>
        <v>0</v>
      </c>
      <c r="AB885" s="399" t="s">
        <v>1226</v>
      </c>
      <c r="AC885" s="278">
        <v>0</v>
      </c>
      <c r="AD885" s="279">
        <v>0</v>
      </c>
      <c r="AE885" s="274">
        <v>0</v>
      </c>
      <c r="AF885" s="279">
        <v>0</v>
      </c>
      <c r="AG885" s="701">
        <f t="shared" si="492"/>
        <v>0</v>
      </c>
      <c r="AH885" s="643" t="s">
        <v>1226</v>
      </c>
      <c r="AI885" s="278">
        <v>0</v>
      </c>
      <c r="AJ885" s="279">
        <v>0</v>
      </c>
      <c r="AK885" s="342"/>
      <c r="AL885" s="777"/>
      <c r="AM885" s="690" t="s">
        <v>1226</v>
      </c>
      <c r="AN885" s="223">
        <v>0</v>
      </c>
      <c r="AO885" s="224">
        <v>1</v>
      </c>
      <c r="AP885" s="185">
        <v>0</v>
      </c>
      <c r="AQ885" s="690" t="s">
        <v>1226</v>
      </c>
      <c r="AR885" s="181">
        <v>0</v>
      </c>
      <c r="AS885" s="690" t="s">
        <v>1226</v>
      </c>
      <c r="AT885" s="325">
        <v>0</v>
      </c>
      <c r="AU885" s="326">
        <v>0</v>
      </c>
      <c r="AV885" s="226">
        <v>0</v>
      </c>
      <c r="AW885" s="227">
        <v>0</v>
      </c>
      <c r="AX885" s="392">
        <f t="shared" si="493"/>
        <v>0</v>
      </c>
      <c r="AY885" s="239" t="s">
        <v>1226</v>
      </c>
      <c r="AZ885" s="392">
        <f t="shared" si="494"/>
        <v>0</v>
      </c>
      <c r="BA885" s="239" t="s">
        <v>1226</v>
      </c>
      <c r="BB885" s="392">
        <f t="shared" si="495"/>
        <v>0</v>
      </c>
      <c r="BC885" s="239" t="s">
        <v>1226</v>
      </c>
      <c r="BD885" s="392">
        <f t="shared" si="496"/>
        <v>0</v>
      </c>
      <c r="BE885" s="239" t="s">
        <v>1226</v>
      </c>
      <c r="BF885" s="392">
        <f t="shared" si="497"/>
        <v>0</v>
      </c>
      <c r="BG885" s="239" t="s">
        <v>1226</v>
      </c>
      <c r="BH885" s="238">
        <f>+BD885</f>
        <v>0</v>
      </c>
      <c r="BI885" s="239" t="s">
        <v>1226</v>
      </c>
      <c r="BJ885" s="226">
        <v>0</v>
      </c>
      <c r="BK885" s="227">
        <v>0</v>
      </c>
      <c r="BL885" s="238">
        <f>+BH885</f>
        <v>0</v>
      </c>
      <c r="BM885" s="239" t="s">
        <v>1226</v>
      </c>
      <c r="BN885" s="226">
        <v>0</v>
      </c>
      <c r="BO885" s="227">
        <v>0</v>
      </c>
      <c r="BP885" s="226"/>
      <c r="BQ885" s="227"/>
      <c r="BR885" s="226"/>
      <c r="BS885" s="226"/>
      <c r="BT885" s="344"/>
      <c r="BU885" s="314"/>
      <c r="BV885" s="315"/>
      <c r="BW885" s="314"/>
      <c r="BX885" s="314"/>
      <c r="BY885" s="314"/>
      <c r="BZ885" s="315"/>
      <c r="CA885" s="314"/>
      <c r="CB885" s="315"/>
      <c r="CC885" s="314"/>
      <c r="CD885" s="315"/>
      <c r="CE885" s="314"/>
      <c r="CF885" s="315"/>
      <c r="CG885" s="314"/>
      <c r="CH885" s="315"/>
      <c r="CI885" s="103" t="s">
        <v>1902</v>
      </c>
    </row>
    <row r="886" spans="1:91" ht="16.5" customHeight="1">
      <c r="A886" t="s">
        <v>2548</v>
      </c>
      <c r="B886" s="213">
        <v>0</v>
      </c>
      <c r="D886" s="219" t="s">
        <v>80</v>
      </c>
      <c r="E886" s="213" t="s">
        <v>821</v>
      </c>
      <c r="G886" s="213" t="s">
        <v>883</v>
      </c>
      <c r="H886" s="390" t="s">
        <v>81</v>
      </c>
      <c r="I886" s="164">
        <f t="shared" si="489"/>
        <v>1</v>
      </c>
      <c r="J886" s="164">
        <f>+L886</f>
        <v>3</v>
      </c>
      <c r="K886" s="441">
        <v>1</v>
      </c>
      <c r="L886" s="442">
        <v>3</v>
      </c>
      <c r="M886" s="10">
        <v>1</v>
      </c>
      <c r="N886" s="10">
        <v>1</v>
      </c>
      <c r="O886" s="441">
        <v>1</v>
      </c>
      <c r="P886" s="442">
        <v>0</v>
      </c>
      <c r="Q886" s="781">
        <f>+O886</f>
        <v>1</v>
      </c>
      <c r="R886" s="426" t="s">
        <v>1226</v>
      </c>
      <c r="S886" s="39">
        <v>0</v>
      </c>
      <c r="T886" s="161">
        <v>0</v>
      </c>
      <c r="U886" s="782">
        <f t="shared" si="490"/>
        <v>0</v>
      </c>
      <c r="V886" s="690" t="s">
        <v>1226</v>
      </c>
      <c r="W886" s="3">
        <v>0</v>
      </c>
      <c r="X886" s="4">
        <v>0</v>
      </c>
      <c r="Y886" s="3">
        <v>0</v>
      </c>
      <c r="Z886" s="4">
        <v>0</v>
      </c>
      <c r="AA886" s="397">
        <f t="shared" si="491"/>
        <v>0</v>
      </c>
      <c r="AB886" s="398" t="s">
        <v>1226</v>
      </c>
      <c r="AC886" s="278">
        <v>0</v>
      </c>
      <c r="AD886" s="279">
        <v>0</v>
      </c>
      <c r="AE886" s="278">
        <v>0</v>
      </c>
      <c r="AF886" s="279">
        <v>0</v>
      </c>
      <c r="AG886" s="776">
        <f t="shared" si="492"/>
        <v>0</v>
      </c>
      <c r="AH886" s="643" t="s">
        <v>1226</v>
      </c>
      <c r="AI886" s="278">
        <v>0</v>
      </c>
      <c r="AJ886" s="279">
        <v>0</v>
      </c>
      <c r="AK886" s="342"/>
      <c r="AL886" s="777"/>
      <c r="AM886" s="690" t="s">
        <v>1226</v>
      </c>
      <c r="AN886" s="222">
        <v>0</v>
      </c>
      <c r="AO886" s="224">
        <v>0</v>
      </c>
      <c r="AP886" s="185">
        <v>0</v>
      </c>
      <c r="AQ886" s="690" t="s">
        <v>1226</v>
      </c>
      <c r="AR886" s="181">
        <v>0</v>
      </c>
      <c r="AS886" s="690" t="s">
        <v>1226</v>
      </c>
      <c r="AT886" s="325">
        <v>0</v>
      </c>
      <c r="AU886" s="326">
        <v>0</v>
      </c>
      <c r="AV886" s="226">
        <v>0</v>
      </c>
      <c r="AW886" s="227">
        <v>0</v>
      </c>
      <c r="AX886" s="392">
        <f t="shared" si="493"/>
        <v>0</v>
      </c>
      <c r="AY886" s="239" t="s">
        <v>1226</v>
      </c>
      <c r="AZ886" s="392">
        <f t="shared" si="494"/>
        <v>0</v>
      </c>
      <c r="BA886" s="239" t="s">
        <v>1226</v>
      </c>
      <c r="BB886" s="392">
        <f t="shared" si="495"/>
        <v>0</v>
      </c>
      <c r="BC886" s="239" t="s">
        <v>1226</v>
      </c>
      <c r="BD886" s="392">
        <f t="shared" si="496"/>
        <v>0</v>
      </c>
      <c r="BE886" s="239" t="s">
        <v>1226</v>
      </c>
      <c r="BF886" s="392">
        <f t="shared" si="497"/>
        <v>0</v>
      </c>
      <c r="BG886" s="239" t="s">
        <v>1226</v>
      </c>
      <c r="BH886" s="238">
        <f>+BD886</f>
        <v>0</v>
      </c>
      <c r="BI886" s="239" t="s">
        <v>1226</v>
      </c>
      <c r="BJ886" s="392">
        <f t="shared" ref="BJ886:BJ894" si="498">+BH886</f>
        <v>0</v>
      </c>
      <c r="BK886" s="239" t="s">
        <v>1226</v>
      </c>
      <c r="BL886" s="392">
        <f t="shared" ref="BL886:BL894" si="499">+BJ886</f>
        <v>0</v>
      </c>
      <c r="BM886" s="239" t="s">
        <v>1226</v>
      </c>
      <c r="BN886" s="164">
        <f t="shared" ref="BN886:BN894" si="500">+BL886</f>
        <v>0</v>
      </c>
      <c r="BO886" s="239" t="s">
        <v>1226</v>
      </c>
      <c r="BP886" s="249"/>
      <c r="BQ886" s="239"/>
      <c r="BR886" s="249"/>
      <c r="BS886" s="249"/>
      <c r="BT886" s="344"/>
      <c r="BU886" s="314"/>
      <c r="BV886" s="315"/>
      <c r="BW886" s="314"/>
      <c r="BX886" s="314"/>
      <c r="BY886" s="314"/>
      <c r="BZ886" s="315"/>
      <c r="CA886" s="314"/>
      <c r="CB886" s="315"/>
      <c r="CC886" s="314"/>
      <c r="CD886" s="315"/>
      <c r="CE886" s="314"/>
      <c r="CF886" s="315"/>
      <c r="CG886" s="314"/>
      <c r="CH886" s="315"/>
      <c r="CI886" s="233" t="s">
        <v>501</v>
      </c>
      <c r="CJ886" s="234" t="s">
        <v>597</v>
      </c>
    </row>
    <row r="887" spans="1:91" ht="16.5" customHeight="1">
      <c r="A887" t="s">
        <v>2548</v>
      </c>
      <c r="B887" s="213">
        <v>10295</v>
      </c>
      <c r="D887" s="219" t="s">
        <v>80</v>
      </c>
      <c r="E887" s="213" t="s">
        <v>821</v>
      </c>
      <c r="G887" s="213" t="s">
        <v>883</v>
      </c>
      <c r="H887" s="390" t="s">
        <v>2168</v>
      </c>
      <c r="I887" s="800">
        <f t="shared" si="489"/>
        <v>0</v>
      </c>
      <c r="J887" s="801" t="s">
        <v>1226</v>
      </c>
      <c r="K887" s="441">
        <v>0</v>
      </c>
      <c r="L887" s="442">
        <v>0</v>
      </c>
      <c r="M887" s="10">
        <v>0</v>
      </c>
      <c r="N887" s="10">
        <v>0</v>
      </c>
      <c r="O887" s="441">
        <v>0</v>
      </c>
      <c r="P887" s="442">
        <v>0</v>
      </c>
      <c r="Q887" s="781">
        <f t="shared" ref="Q887:Q895" si="501">+S887</f>
        <v>0</v>
      </c>
      <c r="R887" s="426" t="s">
        <v>1226</v>
      </c>
      <c r="S887" s="39">
        <v>0</v>
      </c>
      <c r="T887" s="161">
        <v>0</v>
      </c>
      <c r="U887" s="782">
        <f t="shared" si="490"/>
        <v>0</v>
      </c>
      <c r="V887" s="690" t="s">
        <v>1226</v>
      </c>
      <c r="W887" s="3">
        <v>0</v>
      </c>
      <c r="X887" s="4">
        <v>0</v>
      </c>
      <c r="Y887" s="3">
        <v>0</v>
      </c>
      <c r="Z887" s="4">
        <v>0</v>
      </c>
      <c r="AA887" s="397">
        <f t="shared" si="491"/>
        <v>0</v>
      </c>
      <c r="AB887" s="398" t="s">
        <v>1226</v>
      </c>
      <c r="AC887" s="278">
        <v>0</v>
      </c>
      <c r="AD887" s="279">
        <v>0</v>
      </c>
      <c r="AE887" s="278">
        <v>0</v>
      </c>
      <c r="AF887" s="279">
        <v>0</v>
      </c>
      <c r="AG887" s="776">
        <f t="shared" si="492"/>
        <v>0</v>
      </c>
      <c r="AH887" s="643" t="s">
        <v>1226</v>
      </c>
      <c r="AI887" s="278">
        <v>0</v>
      </c>
      <c r="AJ887" s="279">
        <v>3</v>
      </c>
      <c r="AK887" s="342"/>
      <c r="AL887" s="701">
        <f>+AN887</f>
        <v>2</v>
      </c>
      <c r="AM887" s="426">
        <f>+AO887</f>
        <v>5</v>
      </c>
      <c r="AN887" s="266">
        <v>2</v>
      </c>
      <c r="AO887" s="267">
        <v>5</v>
      </c>
      <c r="AP887" s="185">
        <f>+AN887</f>
        <v>2</v>
      </c>
      <c r="AQ887" s="426">
        <f>+AO887</f>
        <v>5</v>
      </c>
      <c r="AR887" s="181">
        <f>+AP887</f>
        <v>2</v>
      </c>
      <c r="AS887" s="426">
        <f>+AQ887</f>
        <v>5</v>
      </c>
      <c r="AT887" s="325">
        <v>1</v>
      </c>
      <c r="AU887" s="326">
        <v>0</v>
      </c>
      <c r="AV887" s="325">
        <v>1</v>
      </c>
      <c r="AW887" s="326">
        <v>0</v>
      </c>
      <c r="AX887" s="392">
        <f t="shared" si="493"/>
        <v>1</v>
      </c>
      <c r="AY887" s="239" t="s">
        <v>1226</v>
      </c>
      <c r="AZ887" s="392">
        <f t="shared" si="494"/>
        <v>1</v>
      </c>
      <c r="BA887" s="239" t="s">
        <v>1226</v>
      </c>
      <c r="BB887" s="392">
        <f t="shared" si="495"/>
        <v>1</v>
      </c>
      <c r="BC887" s="239" t="s">
        <v>1226</v>
      </c>
      <c r="BD887" s="392">
        <f t="shared" si="496"/>
        <v>1</v>
      </c>
      <c r="BE887" s="239" t="s">
        <v>1226</v>
      </c>
      <c r="BF887" s="392">
        <f t="shared" si="497"/>
        <v>1</v>
      </c>
      <c r="BG887" s="239" t="s">
        <v>1226</v>
      </c>
      <c r="BH887" s="238">
        <f>+BD887</f>
        <v>1</v>
      </c>
      <c r="BI887" s="239" t="s">
        <v>1226</v>
      </c>
      <c r="BJ887" s="164">
        <f t="shared" si="498"/>
        <v>1</v>
      </c>
      <c r="BK887" s="239" t="s">
        <v>1226</v>
      </c>
      <c r="BL887" s="392">
        <f t="shared" si="499"/>
        <v>1</v>
      </c>
      <c r="BM887" s="239" t="s">
        <v>1226</v>
      </c>
      <c r="BN887" s="164">
        <f t="shared" si="500"/>
        <v>1</v>
      </c>
      <c r="BO887" s="239" t="s">
        <v>1226</v>
      </c>
      <c r="BP887" s="249"/>
      <c r="BQ887" s="239"/>
      <c r="BR887" s="249"/>
      <c r="BS887" s="249"/>
      <c r="BT887" s="344"/>
      <c r="BU887" s="314"/>
      <c r="BV887" s="315"/>
      <c r="BW887" s="314"/>
      <c r="BX887" s="314"/>
      <c r="BY887" s="314"/>
      <c r="BZ887" s="315"/>
      <c r="CA887" s="314"/>
      <c r="CB887" s="315"/>
      <c r="CC887" s="314"/>
      <c r="CD887" s="315"/>
      <c r="CE887" s="314"/>
      <c r="CF887" s="315"/>
      <c r="CG887" s="314"/>
      <c r="CH887" s="315"/>
      <c r="CI887" s="247" t="s">
        <v>151</v>
      </c>
    </row>
    <row r="888" spans="1:91" ht="16.5" customHeight="1">
      <c r="A888" t="s">
        <v>2548</v>
      </c>
      <c r="B888" s="213">
        <v>0</v>
      </c>
      <c r="D888" s="219" t="s">
        <v>80</v>
      </c>
      <c r="E888" s="213" t="s">
        <v>821</v>
      </c>
      <c r="G888" s="213" t="s">
        <v>883</v>
      </c>
      <c r="H888" s="390" t="s">
        <v>1034</v>
      </c>
      <c r="I888" s="800">
        <f t="shared" si="489"/>
        <v>0</v>
      </c>
      <c r="J888" s="801" t="s">
        <v>1226</v>
      </c>
      <c r="K888" s="441">
        <v>0</v>
      </c>
      <c r="L888" s="442">
        <v>0</v>
      </c>
      <c r="M888" s="10">
        <v>0</v>
      </c>
      <c r="N888" s="10">
        <v>0</v>
      </c>
      <c r="O888" s="441">
        <v>0</v>
      </c>
      <c r="P888" s="442">
        <v>0</v>
      </c>
      <c r="Q888" s="781">
        <f t="shared" si="501"/>
        <v>0</v>
      </c>
      <c r="R888" s="426" t="s">
        <v>1226</v>
      </c>
      <c r="S888" s="39">
        <v>0</v>
      </c>
      <c r="T888" s="161">
        <v>0</v>
      </c>
      <c r="U888" s="782">
        <f t="shared" si="490"/>
        <v>0</v>
      </c>
      <c r="V888" s="690" t="s">
        <v>1226</v>
      </c>
      <c r="W888" s="3">
        <v>0</v>
      </c>
      <c r="X888" s="4">
        <v>0</v>
      </c>
      <c r="Y888" s="3">
        <v>0</v>
      </c>
      <c r="Z888" s="4">
        <v>0</v>
      </c>
      <c r="AA888" s="397">
        <f t="shared" si="491"/>
        <v>0</v>
      </c>
      <c r="AB888" s="398" t="s">
        <v>1226</v>
      </c>
      <c r="AC888" s="278">
        <v>0</v>
      </c>
      <c r="AD888" s="279">
        <v>0</v>
      </c>
      <c r="AE888" s="278">
        <v>0</v>
      </c>
      <c r="AF888" s="279">
        <v>0</v>
      </c>
      <c r="AG888" s="776">
        <f t="shared" si="492"/>
        <v>0</v>
      </c>
      <c r="AH888" s="643" t="s">
        <v>1226</v>
      </c>
      <c r="AI888" s="278">
        <v>0</v>
      </c>
      <c r="AJ888" s="279">
        <v>1</v>
      </c>
      <c r="AK888" s="342">
        <v>42355</v>
      </c>
      <c r="AL888" s="181">
        <f>+AI888</f>
        <v>0</v>
      </c>
      <c r="AM888" s="643" t="s">
        <v>1226</v>
      </c>
      <c r="AN888" s="222">
        <v>0</v>
      </c>
      <c r="AO888" s="224">
        <v>0</v>
      </c>
      <c r="AP888" s="693">
        <f>+AR888</f>
        <v>0</v>
      </c>
      <c r="AQ888" s="690" t="s">
        <v>1226</v>
      </c>
      <c r="AR888" s="701">
        <f>+AT888</f>
        <v>0</v>
      </c>
      <c r="AS888" s="690" t="s">
        <v>1226</v>
      </c>
      <c r="AT888" s="325">
        <v>0</v>
      </c>
      <c r="AU888" s="326">
        <v>0</v>
      </c>
      <c r="AV888" s="325">
        <v>0</v>
      </c>
      <c r="AW888" s="326">
        <v>0</v>
      </c>
      <c r="AX888" s="392">
        <f t="shared" si="493"/>
        <v>0</v>
      </c>
      <c r="AY888" s="239" t="s">
        <v>1226</v>
      </c>
      <c r="AZ888" s="392">
        <f t="shared" si="494"/>
        <v>0</v>
      </c>
      <c r="BA888" s="239" t="s">
        <v>1226</v>
      </c>
      <c r="BB888" s="392">
        <f t="shared" si="495"/>
        <v>0</v>
      </c>
      <c r="BC888" s="239" t="s">
        <v>1226</v>
      </c>
      <c r="BD888" s="392">
        <f t="shared" si="496"/>
        <v>0</v>
      </c>
      <c r="BE888" s="239" t="s">
        <v>1226</v>
      </c>
      <c r="BF888" s="392">
        <f t="shared" si="497"/>
        <v>0</v>
      </c>
      <c r="BG888" s="239" t="s">
        <v>1226</v>
      </c>
      <c r="BH888" s="238">
        <f>+BD888</f>
        <v>0</v>
      </c>
      <c r="BI888" s="239" t="s">
        <v>1226</v>
      </c>
      <c r="BJ888" s="392">
        <f t="shared" si="498"/>
        <v>0</v>
      </c>
      <c r="BK888" s="239" t="s">
        <v>1226</v>
      </c>
      <c r="BL888" s="392">
        <f t="shared" si="499"/>
        <v>0</v>
      </c>
      <c r="BM888" s="239" t="s">
        <v>1226</v>
      </c>
      <c r="BN888" s="392">
        <f t="shared" si="500"/>
        <v>0</v>
      </c>
      <c r="BO888" s="239" t="s">
        <v>1226</v>
      </c>
      <c r="BP888" s="249"/>
      <c r="BQ888" s="239"/>
      <c r="BR888" s="249"/>
      <c r="BS888" s="239"/>
      <c r="BT888" s="344"/>
      <c r="BU888" s="314"/>
      <c r="BV888" s="315"/>
      <c r="BW888" s="314"/>
      <c r="BX888" s="314"/>
      <c r="BY888" s="314"/>
      <c r="BZ888" s="315"/>
      <c r="CA888" s="314"/>
      <c r="CB888" s="315"/>
      <c r="CC888" s="314"/>
      <c r="CD888" s="315"/>
      <c r="CE888" s="314"/>
      <c r="CF888" s="315"/>
      <c r="CG888" s="314"/>
      <c r="CH888" s="315"/>
      <c r="CI888" s="126" t="s">
        <v>501</v>
      </c>
    </row>
    <row r="889" spans="1:91" ht="16.5" customHeight="1">
      <c r="A889" t="s">
        <v>2548</v>
      </c>
      <c r="B889" s="61" t="s">
        <v>1592</v>
      </c>
      <c r="D889" s="219" t="s">
        <v>80</v>
      </c>
      <c r="E889" s="213" t="s">
        <v>821</v>
      </c>
      <c r="G889" s="213" t="s">
        <v>883</v>
      </c>
      <c r="H889" s="390" t="s">
        <v>2170</v>
      </c>
      <c r="I889" s="800">
        <f t="shared" si="489"/>
        <v>0</v>
      </c>
      <c r="J889" s="801" t="s">
        <v>1226</v>
      </c>
      <c r="K889" s="441">
        <v>0</v>
      </c>
      <c r="L889" s="442">
        <v>0</v>
      </c>
      <c r="M889" s="10">
        <v>0</v>
      </c>
      <c r="N889" s="10">
        <v>0</v>
      </c>
      <c r="O889" s="441">
        <v>0</v>
      </c>
      <c r="P889" s="442">
        <v>0</v>
      </c>
      <c r="Q889" s="781">
        <f t="shared" si="501"/>
        <v>0</v>
      </c>
      <c r="R889" s="426" t="s">
        <v>1226</v>
      </c>
      <c r="S889" s="39">
        <v>0</v>
      </c>
      <c r="T889" s="161">
        <v>0</v>
      </c>
      <c r="U889" s="782">
        <f t="shared" si="490"/>
        <v>0</v>
      </c>
      <c r="V889" s="690" t="s">
        <v>1226</v>
      </c>
      <c r="W889" s="3">
        <v>0</v>
      </c>
      <c r="X889" s="4">
        <v>0</v>
      </c>
      <c r="Y889" s="3">
        <v>0</v>
      </c>
      <c r="Z889" s="4">
        <v>0</v>
      </c>
      <c r="AA889" s="397">
        <f t="shared" si="491"/>
        <v>0</v>
      </c>
      <c r="AB889" s="398" t="s">
        <v>1226</v>
      </c>
      <c r="AC889" s="278">
        <v>0</v>
      </c>
      <c r="AD889" s="279">
        <v>0</v>
      </c>
      <c r="AE889" s="278">
        <v>0</v>
      </c>
      <c r="AF889" s="279">
        <v>0</v>
      </c>
      <c r="AG889" s="776">
        <f t="shared" si="492"/>
        <v>0</v>
      </c>
      <c r="AH889" s="643" t="s">
        <v>1226</v>
      </c>
      <c r="AI889" s="278">
        <v>0</v>
      </c>
      <c r="AJ889" s="279">
        <v>0</v>
      </c>
      <c r="AK889" s="342"/>
      <c r="AL889" s="181">
        <f>+AI889</f>
        <v>0</v>
      </c>
      <c r="AM889" s="643" t="s">
        <v>1226</v>
      </c>
      <c r="AN889" s="222">
        <v>0</v>
      </c>
      <c r="AO889" s="224">
        <v>0</v>
      </c>
      <c r="AP889" s="701">
        <f>+AR889</f>
        <v>0</v>
      </c>
      <c r="AQ889" s="690" t="s">
        <v>1226</v>
      </c>
      <c r="AR889" s="701">
        <f>+AT889</f>
        <v>0</v>
      </c>
      <c r="AS889" s="690" t="s">
        <v>1226</v>
      </c>
      <c r="AT889" s="325">
        <v>0</v>
      </c>
      <c r="AU889" s="326">
        <v>0</v>
      </c>
      <c r="AV889" s="325">
        <v>0</v>
      </c>
      <c r="AW889" s="326">
        <v>0</v>
      </c>
      <c r="AX889" s="392">
        <f t="shared" si="493"/>
        <v>0</v>
      </c>
      <c r="AY889" s="239" t="s">
        <v>1226</v>
      </c>
      <c r="AZ889" s="392">
        <f t="shared" si="494"/>
        <v>0</v>
      </c>
      <c r="BA889" s="239" t="s">
        <v>1226</v>
      </c>
      <c r="BB889" s="392">
        <f t="shared" si="495"/>
        <v>0</v>
      </c>
      <c r="BC889" s="239" t="s">
        <v>1226</v>
      </c>
      <c r="BD889" s="392">
        <f t="shared" si="496"/>
        <v>0</v>
      </c>
      <c r="BE889" s="239" t="s">
        <v>1226</v>
      </c>
      <c r="BF889" s="392">
        <f t="shared" si="497"/>
        <v>0</v>
      </c>
      <c r="BG889" s="239" t="s">
        <v>1226</v>
      </c>
      <c r="BH889" s="238"/>
      <c r="BI889" s="239"/>
      <c r="BJ889" s="392">
        <f t="shared" si="498"/>
        <v>0</v>
      </c>
      <c r="BK889" s="239" t="s">
        <v>1226</v>
      </c>
      <c r="BL889" s="392">
        <f t="shared" si="499"/>
        <v>0</v>
      </c>
      <c r="BM889" s="239" t="s">
        <v>1226</v>
      </c>
      <c r="BN889" s="392">
        <f t="shared" si="500"/>
        <v>0</v>
      </c>
      <c r="BO889" s="239" t="s">
        <v>1226</v>
      </c>
      <c r="BP889" s="249"/>
      <c r="BQ889" s="239"/>
      <c r="BR889" s="249"/>
      <c r="BS889" s="239"/>
      <c r="BT889" s="344"/>
      <c r="BU889" s="314"/>
      <c r="BV889" s="315"/>
      <c r="BW889" s="314"/>
      <c r="BX889" s="314"/>
      <c r="BY889" s="314"/>
      <c r="BZ889" s="315"/>
      <c r="CA889" s="314"/>
      <c r="CB889" s="315"/>
      <c r="CC889" s="314"/>
      <c r="CD889" s="315"/>
      <c r="CE889" s="314"/>
      <c r="CF889" s="315"/>
      <c r="CG889" s="314"/>
      <c r="CH889" s="315"/>
      <c r="CI889" s="247" t="s">
        <v>151</v>
      </c>
    </row>
    <row r="890" spans="1:91" ht="16.5" customHeight="1">
      <c r="A890" t="s">
        <v>2548</v>
      </c>
      <c r="B890" s="213">
        <v>10222</v>
      </c>
      <c r="D890" s="219" t="s">
        <v>569</v>
      </c>
      <c r="E890" s="213" t="s">
        <v>819</v>
      </c>
      <c r="G890" s="213" t="s">
        <v>883</v>
      </c>
      <c r="H890" s="390" t="s">
        <v>1172</v>
      </c>
      <c r="I890" s="164">
        <f t="shared" si="489"/>
        <v>1</v>
      </c>
      <c r="J890" s="164">
        <f>+L890</f>
        <v>2</v>
      </c>
      <c r="K890" s="437">
        <v>1</v>
      </c>
      <c r="L890" s="438">
        <v>2</v>
      </c>
      <c r="M890" s="223">
        <v>1</v>
      </c>
      <c r="N890" s="223">
        <v>3</v>
      </c>
      <c r="O890" s="437">
        <v>1</v>
      </c>
      <c r="P890" s="438">
        <v>1</v>
      </c>
      <c r="Q890" s="252">
        <f t="shared" si="501"/>
        <v>1</v>
      </c>
      <c r="R890" s="434">
        <f>+T890</f>
        <v>5</v>
      </c>
      <c r="S890" s="278">
        <v>1</v>
      </c>
      <c r="T890" s="279">
        <v>5</v>
      </c>
      <c r="U890" s="252">
        <f>+S890</f>
        <v>1</v>
      </c>
      <c r="V890" s="431">
        <f>+T890</f>
        <v>5</v>
      </c>
      <c r="W890" s="222">
        <v>3</v>
      </c>
      <c r="X890" s="224">
        <v>3</v>
      </c>
      <c r="Y890" s="181">
        <f>+W890</f>
        <v>3</v>
      </c>
      <c r="Z890" s="690">
        <f>+X890</f>
        <v>3</v>
      </c>
      <c r="AA890" s="185">
        <f>+Y890</f>
        <v>3</v>
      </c>
      <c r="AB890" s="694">
        <f>+Z890</f>
        <v>3</v>
      </c>
      <c r="AC890" s="780">
        <v>1</v>
      </c>
      <c r="AD890" s="311">
        <v>3</v>
      </c>
      <c r="AE890" s="780">
        <v>1</v>
      </c>
      <c r="AF890" s="311">
        <v>1</v>
      </c>
      <c r="AG890" s="252">
        <f t="shared" si="492"/>
        <v>5</v>
      </c>
      <c r="AH890" s="423" t="s">
        <v>1226</v>
      </c>
      <c r="AI890" s="278">
        <v>5</v>
      </c>
      <c r="AJ890" s="311">
        <v>0</v>
      </c>
      <c r="AK890" s="342"/>
      <c r="AL890" s="181">
        <f>+AI890</f>
        <v>5</v>
      </c>
      <c r="AM890" s="691" t="s">
        <v>1226</v>
      </c>
      <c r="AN890" s="222">
        <v>4</v>
      </c>
      <c r="AO890" s="259">
        <v>2</v>
      </c>
      <c r="AP890" s="185">
        <f>+AN890</f>
        <v>4</v>
      </c>
      <c r="AQ890" s="426">
        <f>+AO890</f>
        <v>2</v>
      </c>
      <c r="AR890" s="181">
        <f>+AP890</f>
        <v>4</v>
      </c>
      <c r="AS890" s="426">
        <f>+AQ890</f>
        <v>2</v>
      </c>
      <c r="AT890" s="314">
        <v>3</v>
      </c>
      <c r="AU890" s="315">
        <v>0</v>
      </c>
      <c r="AV890" s="314">
        <v>3</v>
      </c>
      <c r="AW890" s="315">
        <v>0</v>
      </c>
      <c r="AX890" s="392">
        <f t="shared" si="493"/>
        <v>3</v>
      </c>
      <c r="AY890" s="239" t="s">
        <v>1226</v>
      </c>
      <c r="AZ890" s="392">
        <f t="shared" si="494"/>
        <v>3</v>
      </c>
      <c r="BA890" s="239" t="s">
        <v>1226</v>
      </c>
      <c r="BB890" s="392">
        <f t="shared" si="495"/>
        <v>3</v>
      </c>
      <c r="BC890" s="239" t="s">
        <v>1226</v>
      </c>
      <c r="BD890" s="392">
        <f t="shared" si="496"/>
        <v>3</v>
      </c>
      <c r="BE890" s="239" t="s">
        <v>1226</v>
      </c>
      <c r="BF890" s="392">
        <f t="shared" si="497"/>
        <v>3</v>
      </c>
      <c r="BG890" s="239" t="s">
        <v>1226</v>
      </c>
      <c r="BH890" s="238">
        <f>+BD890</f>
        <v>3</v>
      </c>
      <c r="BI890" s="239" t="s">
        <v>1226</v>
      </c>
      <c r="BJ890" s="392">
        <f t="shared" si="498"/>
        <v>3</v>
      </c>
      <c r="BK890" s="239" t="s">
        <v>1226</v>
      </c>
      <c r="BL890" s="392">
        <f t="shared" si="499"/>
        <v>3</v>
      </c>
      <c r="BM890" s="239" t="s">
        <v>1226</v>
      </c>
      <c r="BN890" s="392">
        <f t="shared" si="500"/>
        <v>3</v>
      </c>
      <c r="BO890" s="239" t="s">
        <v>1226</v>
      </c>
      <c r="BP890" s="249"/>
      <c r="BQ890" s="239"/>
      <c r="BR890" s="249"/>
      <c r="BS890" s="239"/>
      <c r="BT890" s="344"/>
      <c r="BU890" s="314"/>
      <c r="BV890" s="315"/>
      <c r="BW890" s="314"/>
      <c r="BX890" s="314"/>
      <c r="BY890" s="314"/>
      <c r="BZ890" s="315"/>
      <c r="CA890" s="314"/>
      <c r="CB890" s="315"/>
      <c r="CC890" s="314"/>
      <c r="CD890" s="315"/>
      <c r="CE890" s="314"/>
      <c r="CF890" s="315"/>
      <c r="CG890" s="314">
        <v>1</v>
      </c>
      <c r="CH890" s="315"/>
      <c r="CI890" s="247" t="s">
        <v>153</v>
      </c>
      <c r="CJ890" s="234" t="s">
        <v>572</v>
      </c>
      <c r="CM890" s="237">
        <f>MAX(I890:AJ890)</f>
        <v>5</v>
      </c>
    </row>
    <row r="891" spans="1:91" ht="16.5" customHeight="1">
      <c r="A891" t="s">
        <v>2548</v>
      </c>
      <c r="B891" s="213">
        <v>10222</v>
      </c>
      <c r="D891" s="219" t="s">
        <v>569</v>
      </c>
      <c r="E891" s="213" t="s">
        <v>819</v>
      </c>
      <c r="G891" s="213" t="s">
        <v>883</v>
      </c>
      <c r="H891" s="390" t="s">
        <v>1915</v>
      </c>
      <c r="I891" s="164">
        <v>0</v>
      </c>
      <c r="J891" s="164" t="s">
        <v>1226</v>
      </c>
      <c r="K891" s="437">
        <v>0</v>
      </c>
      <c r="L891" s="438">
        <v>0</v>
      </c>
      <c r="M891" s="223">
        <v>0</v>
      </c>
      <c r="N891" s="223">
        <v>0</v>
      </c>
      <c r="O891" s="437">
        <v>0</v>
      </c>
      <c r="P891" s="438">
        <v>0</v>
      </c>
      <c r="Q891" s="252">
        <f t="shared" si="501"/>
        <v>0</v>
      </c>
      <c r="R891" s="434">
        <f>+T891</f>
        <v>0</v>
      </c>
      <c r="S891" s="278">
        <v>0</v>
      </c>
      <c r="T891" s="279">
        <v>0</v>
      </c>
      <c r="U891" s="252">
        <f>+S891</f>
        <v>0</v>
      </c>
      <c r="V891" s="434">
        <f>+X891</f>
        <v>0</v>
      </c>
      <c r="W891" s="222">
        <v>0</v>
      </c>
      <c r="X891" s="224">
        <v>0</v>
      </c>
      <c r="Y891" s="238">
        <f t="shared" ref="Y891:Z893" si="502">+W891</f>
        <v>0</v>
      </c>
      <c r="Z891" s="317">
        <f t="shared" si="502"/>
        <v>0</v>
      </c>
      <c r="AA891" s="236">
        <f t="shared" ref="AA891:AB893" si="503">+AC891</f>
        <v>0</v>
      </c>
      <c r="AB891" s="355">
        <f t="shared" si="503"/>
        <v>0</v>
      </c>
      <c r="AC891" s="780">
        <v>0</v>
      </c>
      <c r="AD891" s="311">
        <v>0</v>
      </c>
      <c r="AE891" s="780">
        <v>0</v>
      </c>
      <c r="AF891" s="311">
        <v>0</v>
      </c>
      <c r="AG891" s="252">
        <f t="shared" si="492"/>
        <v>4</v>
      </c>
      <c r="AH891" s="423" t="s">
        <v>1226</v>
      </c>
      <c r="AI891" s="278">
        <v>4</v>
      </c>
      <c r="AJ891" s="311">
        <v>0</v>
      </c>
      <c r="AK891" s="342"/>
      <c r="AL891" s="181">
        <f>+AN891</f>
        <v>2</v>
      </c>
      <c r="AM891" s="691" t="s">
        <v>1226</v>
      </c>
      <c r="AN891" s="222">
        <v>2</v>
      </c>
      <c r="AO891" s="259">
        <v>0</v>
      </c>
      <c r="AP891" s="185">
        <f>+AR891</f>
        <v>0</v>
      </c>
      <c r="AQ891" s="690" t="s">
        <v>1226</v>
      </c>
      <c r="AR891" s="701">
        <f>+AT891</f>
        <v>0</v>
      </c>
      <c r="AS891" s="690" t="s">
        <v>1226</v>
      </c>
      <c r="AT891" s="314">
        <v>0</v>
      </c>
      <c r="AU891" s="315">
        <v>0</v>
      </c>
      <c r="AV891" s="314">
        <v>1</v>
      </c>
      <c r="AW891" s="315">
        <v>0</v>
      </c>
      <c r="AX891" s="392">
        <f t="shared" si="493"/>
        <v>1</v>
      </c>
      <c r="AY891" s="239" t="s">
        <v>1226</v>
      </c>
      <c r="AZ891" s="392">
        <f t="shared" si="494"/>
        <v>1</v>
      </c>
      <c r="BA891" s="239" t="s">
        <v>1226</v>
      </c>
      <c r="BB891" s="392">
        <f t="shared" si="495"/>
        <v>1</v>
      </c>
      <c r="BC891" s="239" t="s">
        <v>1226</v>
      </c>
      <c r="BD891" s="392">
        <f t="shared" si="496"/>
        <v>1</v>
      </c>
      <c r="BE891" s="239" t="s">
        <v>1226</v>
      </c>
      <c r="BF891" s="392">
        <f t="shared" si="497"/>
        <v>1</v>
      </c>
      <c r="BG891" s="239" t="s">
        <v>1226</v>
      </c>
      <c r="BH891" s="238">
        <f>+BD891</f>
        <v>1</v>
      </c>
      <c r="BI891" s="239" t="s">
        <v>1226</v>
      </c>
      <c r="BJ891" s="392">
        <f t="shared" si="498"/>
        <v>1</v>
      </c>
      <c r="BK891" s="239" t="s">
        <v>1226</v>
      </c>
      <c r="BL891" s="392">
        <f t="shared" si="499"/>
        <v>1</v>
      </c>
      <c r="BM891" s="239" t="s">
        <v>1226</v>
      </c>
      <c r="BN891" s="392">
        <f t="shared" si="500"/>
        <v>1</v>
      </c>
      <c r="BO891" s="239" t="s">
        <v>1226</v>
      </c>
      <c r="BP891" s="249"/>
      <c r="BQ891" s="239"/>
      <c r="BR891" s="249"/>
      <c r="BS891" s="239"/>
      <c r="BT891" s="344"/>
      <c r="BU891" s="314"/>
      <c r="BV891" s="315"/>
      <c r="BW891" s="314"/>
      <c r="BX891" s="314"/>
      <c r="BY891" s="314"/>
      <c r="BZ891" s="315"/>
      <c r="CA891" s="314"/>
      <c r="CB891" s="315"/>
      <c r="CC891" s="314"/>
      <c r="CD891" s="315"/>
      <c r="CE891" s="314"/>
      <c r="CF891" s="315"/>
      <c r="CG891" s="314">
        <v>0</v>
      </c>
      <c r="CH891" s="315"/>
      <c r="CI891" s="233" t="s">
        <v>574</v>
      </c>
      <c r="CM891" s="237">
        <f>MAX(I891:AJ891)</f>
        <v>4</v>
      </c>
    </row>
    <row r="892" spans="1:91" ht="16.5" customHeight="1">
      <c r="A892" t="s">
        <v>2548</v>
      </c>
      <c r="B892" s="724" t="s">
        <v>1610</v>
      </c>
      <c r="D892" s="219" t="s">
        <v>569</v>
      </c>
      <c r="E892" s="213" t="s">
        <v>819</v>
      </c>
      <c r="G892" s="213" t="s">
        <v>883</v>
      </c>
      <c r="H892" s="390" t="s">
        <v>1918</v>
      </c>
      <c r="I892" s="164">
        <v>0</v>
      </c>
      <c r="J892" s="164" t="s">
        <v>1226</v>
      </c>
      <c r="K892" s="437">
        <v>0</v>
      </c>
      <c r="L892" s="438">
        <v>0</v>
      </c>
      <c r="M892" s="223">
        <v>0</v>
      </c>
      <c r="N892" s="223">
        <v>0</v>
      </c>
      <c r="O892" s="437">
        <v>0</v>
      </c>
      <c r="P892" s="438">
        <v>0</v>
      </c>
      <c r="Q892" s="252">
        <f t="shared" si="501"/>
        <v>0</v>
      </c>
      <c r="R892" s="380">
        <f>+T892</f>
        <v>0</v>
      </c>
      <c r="S892" s="278">
        <v>0</v>
      </c>
      <c r="T892" s="279">
        <v>0</v>
      </c>
      <c r="U892" s="381">
        <f>+S892</f>
        <v>0</v>
      </c>
      <c r="V892" s="380">
        <f>+X892</f>
        <v>0</v>
      </c>
      <c r="W892" s="222">
        <v>0</v>
      </c>
      <c r="X892" s="224">
        <v>0</v>
      </c>
      <c r="Y892" s="236">
        <f t="shared" si="502"/>
        <v>0</v>
      </c>
      <c r="Z892" s="317">
        <f t="shared" si="502"/>
        <v>0</v>
      </c>
      <c r="AA892" s="236">
        <f t="shared" si="503"/>
        <v>1</v>
      </c>
      <c r="AB892" s="317">
        <f t="shared" si="503"/>
        <v>0</v>
      </c>
      <c r="AC892" s="780">
        <v>1</v>
      </c>
      <c r="AD892" s="311">
        <v>0</v>
      </c>
      <c r="AE892" s="780">
        <v>0</v>
      </c>
      <c r="AF892" s="311">
        <v>0</v>
      </c>
      <c r="AG892" s="252">
        <f t="shared" si="492"/>
        <v>0</v>
      </c>
      <c r="AH892" s="423" t="s">
        <v>1226</v>
      </c>
      <c r="AI892" s="278">
        <v>0</v>
      </c>
      <c r="AJ892" s="311">
        <v>0</v>
      </c>
      <c r="AK892" s="342"/>
      <c r="AL892" s="181">
        <f>+AI892</f>
        <v>0</v>
      </c>
      <c r="AM892" s="691" t="s">
        <v>1226</v>
      </c>
      <c r="AN892" s="222">
        <v>0</v>
      </c>
      <c r="AO892" s="259">
        <v>0</v>
      </c>
      <c r="AP892" s="392">
        <f>+AR892</f>
        <v>0</v>
      </c>
      <c r="AQ892" s="167" t="s">
        <v>1226</v>
      </c>
      <c r="AR892" s="648">
        <f>+AT892</f>
        <v>0</v>
      </c>
      <c r="AS892" s="167" t="s">
        <v>1226</v>
      </c>
      <c r="AT892" s="314">
        <v>0</v>
      </c>
      <c r="AU892" s="315">
        <v>0</v>
      </c>
      <c r="AV892" s="314">
        <v>0</v>
      </c>
      <c r="AW892" s="315">
        <v>0</v>
      </c>
      <c r="AX892" s="392">
        <f t="shared" si="493"/>
        <v>0</v>
      </c>
      <c r="AY892" s="239" t="s">
        <v>1226</v>
      </c>
      <c r="AZ892" s="392">
        <f t="shared" si="494"/>
        <v>0</v>
      </c>
      <c r="BA892" s="239" t="s">
        <v>1226</v>
      </c>
      <c r="BB892" s="392">
        <f t="shared" si="495"/>
        <v>0</v>
      </c>
      <c r="BC892" s="239" t="s">
        <v>1226</v>
      </c>
      <c r="BD892" s="392">
        <f t="shared" si="496"/>
        <v>0</v>
      </c>
      <c r="BE892" s="239" t="s">
        <v>1226</v>
      </c>
      <c r="BF892" s="392">
        <f t="shared" si="497"/>
        <v>0</v>
      </c>
      <c r="BG892" s="239" t="s">
        <v>1226</v>
      </c>
      <c r="BH892" s="955">
        <v>0</v>
      </c>
      <c r="BI892" s="315">
        <v>0</v>
      </c>
      <c r="BJ892" s="392">
        <f t="shared" si="498"/>
        <v>0</v>
      </c>
      <c r="BK892" s="239" t="s">
        <v>1226</v>
      </c>
      <c r="BL892" s="392">
        <f t="shared" si="499"/>
        <v>0</v>
      </c>
      <c r="BM892" s="239" t="s">
        <v>1226</v>
      </c>
      <c r="BN892" s="392">
        <f t="shared" si="500"/>
        <v>0</v>
      </c>
      <c r="BO892" s="239" t="s">
        <v>1226</v>
      </c>
      <c r="BP892" s="249"/>
      <c r="BQ892" s="239"/>
      <c r="BR892" s="249"/>
      <c r="BS892" s="239"/>
      <c r="BT892" s="344"/>
      <c r="BU892" s="314"/>
      <c r="BV892" s="315"/>
      <c r="BW892" s="314"/>
      <c r="BX892" s="314"/>
      <c r="BY892" s="314"/>
      <c r="BZ892" s="315"/>
      <c r="CA892" s="314"/>
      <c r="CB892" s="315"/>
      <c r="CC892" s="314"/>
      <c r="CD892" s="315"/>
      <c r="CE892" s="314"/>
      <c r="CF892" s="315"/>
      <c r="CG892" s="314"/>
      <c r="CH892" s="315"/>
      <c r="CI892" s="247" t="s">
        <v>153</v>
      </c>
      <c r="CM892" s="237"/>
    </row>
    <row r="893" spans="1:91" ht="16.5" customHeight="1">
      <c r="A893" t="s">
        <v>2548</v>
      </c>
      <c r="B893" s="61" t="s">
        <v>1610</v>
      </c>
      <c r="D893" s="71" t="s">
        <v>569</v>
      </c>
      <c r="E893" s="213" t="s">
        <v>819</v>
      </c>
      <c r="G893" s="213" t="s">
        <v>883</v>
      </c>
      <c r="H893" s="390" t="s">
        <v>1916</v>
      </c>
      <c r="I893" s="164">
        <v>0</v>
      </c>
      <c r="J893" s="164" t="s">
        <v>1226</v>
      </c>
      <c r="K893" s="437">
        <v>0</v>
      </c>
      <c r="L893" s="438">
        <v>0</v>
      </c>
      <c r="M893" s="223">
        <v>0</v>
      </c>
      <c r="N893" s="223">
        <v>0</v>
      </c>
      <c r="O893" s="437">
        <v>0</v>
      </c>
      <c r="P893" s="438">
        <v>0</v>
      </c>
      <c r="Q893" s="252">
        <f t="shared" si="501"/>
        <v>0</v>
      </c>
      <c r="R893" s="380">
        <f>+T893</f>
        <v>0</v>
      </c>
      <c r="S893" s="278">
        <v>0</v>
      </c>
      <c r="T893" s="279">
        <v>0</v>
      </c>
      <c r="U893" s="252">
        <f>+S893</f>
        <v>0</v>
      </c>
      <c r="V893" s="434">
        <f>+X893</f>
        <v>0</v>
      </c>
      <c r="W893" s="222">
        <v>0</v>
      </c>
      <c r="X893" s="224">
        <v>0</v>
      </c>
      <c r="Y893" s="236">
        <f t="shared" si="502"/>
        <v>0</v>
      </c>
      <c r="Z893" s="317">
        <f t="shared" si="502"/>
        <v>0</v>
      </c>
      <c r="AA893" s="236">
        <f t="shared" si="503"/>
        <v>0</v>
      </c>
      <c r="AB893" s="355">
        <f t="shared" si="503"/>
        <v>0</v>
      </c>
      <c r="AC893" s="780">
        <v>0</v>
      </c>
      <c r="AD893" s="311">
        <v>0</v>
      </c>
      <c r="AE893" s="780">
        <v>0</v>
      </c>
      <c r="AF893" s="311">
        <v>0</v>
      </c>
      <c r="AG893" s="252">
        <f t="shared" si="492"/>
        <v>0</v>
      </c>
      <c r="AH893" s="423" t="s">
        <v>1226</v>
      </c>
      <c r="AI893" s="278">
        <v>0</v>
      </c>
      <c r="AJ893" s="311">
        <v>0</v>
      </c>
      <c r="AK893" s="342"/>
      <c r="AL893" s="181">
        <f>+AI893</f>
        <v>0</v>
      </c>
      <c r="AM893" s="691" t="s">
        <v>1226</v>
      </c>
      <c r="AN893" s="222">
        <v>0</v>
      </c>
      <c r="AO893" s="259">
        <v>0</v>
      </c>
      <c r="AP893" s="164">
        <f>+AR893</f>
        <v>0</v>
      </c>
      <c r="AQ893" s="167" t="s">
        <v>1226</v>
      </c>
      <c r="AR893" s="648">
        <f>+AT893</f>
        <v>0</v>
      </c>
      <c r="AS893" s="167" t="s">
        <v>1226</v>
      </c>
      <c r="AT893" s="314">
        <v>0</v>
      </c>
      <c r="AU893" s="315">
        <v>0</v>
      </c>
      <c r="AV893" s="314">
        <v>1</v>
      </c>
      <c r="AW893" s="315">
        <v>0</v>
      </c>
      <c r="AX893" s="392">
        <f t="shared" si="493"/>
        <v>1</v>
      </c>
      <c r="AY893" s="239" t="s">
        <v>1226</v>
      </c>
      <c r="AZ893" s="392">
        <f t="shared" si="494"/>
        <v>1</v>
      </c>
      <c r="BA893" s="239" t="s">
        <v>1226</v>
      </c>
      <c r="BB893" s="392">
        <f t="shared" si="495"/>
        <v>1</v>
      </c>
      <c r="BC893" s="239" t="s">
        <v>1226</v>
      </c>
      <c r="BD893" s="392">
        <f t="shared" si="496"/>
        <v>1</v>
      </c>
      <c r="BE893" s="239" t="s">
        <v>1226</v>
      </c>
      <c r="BF893" s="392">
        <f t="shared" si="497"/>
        <v>1</v>
      </c>
      <c r="BG893" s="239" t="s">
        <v>1226</v>
      </c>
      <c r="BH893" s="955">
        <v>1</v>
      </c>
      <c r="BI893" s="315">
        <v>0</v>
      </c>
      <c r="BJ893" s="392">
        <f t="shared" si="498"/>
        <v>1</v>
      </c>
      <c r="BK893" s="239" t="s">
        <v>1226</v>
      </c>
      <c r="BL893" s="392">
        <f t="shared" si="499"/>
        <v>1</v>
      </c>
      <c r="BM893" s="239" t="s">
        <v>1226</v>
      </c>
      <c r="BN893" s="392">
        <f t="shared" si="500"/>
        <v>1</v>
      </c>
      <c r="BO893" s="239" t="s">
        <v>1226</v>
      </c>
      <c r="BP893" s="249"/>
      <c r="BQ893" s="239"/>
      <c r="BR893" s="249"/>
      <c r="BS893" s="239"/>
      <c r="BT893" s="344"/>
      <c r="BU893" s="314"/>
      <c r="BV893" s="315"/>
      <c r="BW893" s="314"/>
      <c r="BX893" s="314"/>
      <c r="BY893" s="314"/>
      <c r="BZ893" s="315"/>
      <c r="CA893" s="314"/>
      <c r="CB893" s="315"/>
      <c r="CC893" s="314"/>
      <c r="CD893" s="315"/>
      <c r="CE893" s="314"/>
      <c r="CF893" s="315"/>
      <c r="CG893" s="314"/>
      <c r="CH893" s="315"/>
      <c r="CI893" s="247" t="s">
        <v>153</v>
      </c>
      <c r="CM893" s="237"/>
    </row>
    <row r="894" spans="1:91" ht="16.5" customHeight="1">
      <c r="A894" t="s">
        <v>2548</v>
      </c>
      <c r="B894" s="213">
        <v>10294</v>
      </c>
      <c r="D894" s="219" t="s">
        <v>569</v>
      </c>
      <c r="E894" s="213" t="s">
        <v>819</v>
      </c>
      <c r="G894" s="213" t="s">
        <v>883</v>
      </c>
      <c r="H894" s="390" t="s">
        <v>1917</v>
      </c>
      <c r="I894" s="890">
        <f t="shared" ref="I894:I907" si="504">+K894</f>
        <v>3</v>
      </c>
      <c r="J894" s="890" t="s">
        <v>1226</v>
      </c>
      <c r="K894" s="437">
        <v>3</v>
      </c>
      <c r="L894" s="438">
        <v>0</v>
      </c>
      <c r="M894" s="223">
        <v>0</v>
      </c>
      <c r="N894" s="223">
        <v>0</v>
      </c>
      <c r="O894" s="443">
        <v>0</v>
      </c>
      <c r="P894" s="444" t="s">
        <v>1226</v>
      </c>
      <c r="Q894" s="185">
        <f t="shared" si="501"/>
        <v>2</v>
      </c>
      <c r="R894" s="185" t="s">
        <v>1226</v>
      </c>
      <c r="S894" s="278">
        <v>2</v>
      </c>
      <c r="T894" s="279">
        <v>0</v>
      </c>
      <c r="U894" s="252">
        <f>+W894</f>
        <v>0</v>
      </c>
      <c r="V894" s="423" t="s">
        <v>1226</v>
      </c>
      <c r="W894" s="222">
        <v>0</v>
      </c>
      <c r="X894" s="224">
        <v>0</v>
      </c>
      <c r="Y894" s="236">
        <f>+AA894</f>
        <v>0</v>
      </c>
      <c r="Z894" s="239" t="s">
        <v>1226</v>
      </c>
      <c r="AA894" s="236">
        <f>+AC894</f>
        <v>0</v>
      </c>
      <c r="AB894" s="249" t="s">
        <v>1226</v>
      </c>
      <c r="AC894" s="343">
        <v>0</v>
      </c>
      <c r="AD894" s="926">
        <v>0</v>
      </c>
      <c r="AE894" s="381">
        <f>+AG894</f>
        <v>3</v>
      </c>
      <c r="AF894" s="425">
        <f>+AH894</f>
        <v>1</v>
      </c>
      <c r="AG894" s="185">
        <f t="shared" si="492"/>
        <v>3</v>
      </c>
      <c r="AH894" s="426">
        <f>+AJ894</f>
        <v>1</v>
      </c>
      <c r="AI894" s="278">
        <v>3</v>
      </c>
      <c r="AJ894" s="311">
        <v>1</v>
      </c>
      <c r="AK894" s="342"/>
      <c r="AL894" s="181">
        <f>+AN894</f>
        <v>5</v>
      </c>
      <c r="AM894" s="694">
        <f>+AJ894</f>
        <v>1</v>
      </c>
      <c r="AN894" s="222">
        <v>5</v>
      </c>
      <c r="AO894" s="259">
        <v>1</v>
      </c>
      <c r="AP894" s="164">
        <f>+AR894</f>
        <v>1</v>
      </c>
      <c r="AQ894" s="167">
        <f>+AO894</f>
        <v>1</v>
      </c>
      <c r="AR894" s="648">
        <f>+AT894</f>
        <v>1</v>
      </c>
      <c r="AS894" s="167">
        <f>+AQ894</f>
        <v>1</v>
      </c>
      <c r="AT894" s="314">
        <v>1</v>
      </c>
      <c r="AU894" s="315">
        <v>1</v>
      </c>
      <c r="AV894" s="314">
        <v>2</v>
      </c>
      <c r="AW894" s="315">
        <v>1</v>
      </c>
      <c r="AX894" s="392">
        <f t="shared" ref="AX894:BG894" si="505">+AZ894</f>
        <v>1</v>
      </c>
      <c r="AY894" s="166">
        <f t="shared" si="505"/>
        <v>2</v>
      </c>
      <c r="AZ894" s="392">
        <f t="shared" si="505"/>
        <v>1</v>
      </c>
      <c r="BA894" s="166">
        <f t="shared" si="505"/>
        <v>2</v>
      </c>
      <c r="BB894" s="392">
        <f t="shared" si="505"/>
        <v>1</v>
      </c>
      <c r="BC894" s="166">
        <f t="shared" si="505"/>
        <v>2</v>
      </c>
      <c r="BD894" s="392">
        <f t="shared" si="505"/>
        <v>1</v>
      </c>
      <c r="BE894" s="166">
        <f t="shared" si="505"/>
        <v>2</v>
      </c>
      <c r="BF894" s="392">
        <f t="shared" si="505"/>
        <v>1</v>
      </c>
      <c r="BG894" s="166">
        <f t="shared" si="505"/>
        <v>2</v>
      </c>
      <c r="BH894" s="650">
        <v>1</v>
      </c>
      <c r="BI894" s="651">
        <v>2</v>
      </c>
      <c r="BJ894" s="392">
        <f t="shared" si="498"/>
        <v>1</v>
      </c>
      <c r="BK894" s="166">
        <f>+BI894</f>
        <v>2</v>
      </c>
      <c r="BL894" s="392">
        <f t="shared" si="499"/>
        <v>1</v>
      </c>
      <c r="BM894" s="166">
        <f>+BK894</f>
        <v>2</v>
      </c>
      <c r="BN894" s="392">
        <f t="shared" si="500"/>
        <v>1</v>
      </c>
      <c r="BO894" s="166">
        <f>+BM894</f>
        <v>2</v>
      </c>
      <c r="BP894" s="164"/>
      <c r="BQ894" s="166"/>
      <c r="BR894" s="22"/>
      <c r="BS894" s="21"/>
      <c r="BT894" s="344"/>
      <c r="BU894" s="314"/>
      <c r="BV894" s="315"/>
      <c r="BW894" s="314"/>
      <c r="BX894" s="314"/>
      <c r="BY894" s="314"/>
      <c r="BZ894" s="315"/>
      <c r="CA894" s="314">
        <v>2</v>
      </c>
      <c r="CB894" s="315"/>
      <c r="CC894" s="314">
        <v>1</v>
      </c>
      <c r="CD894" s="315"/>
      <c r="CE894" s="314"/>
      <c r="CF894" s="315"/>
      <c r="CG894" s="314">
        <v>3</v>
      </c>
      <c r="CH894" s="315"/>
      <c r="CI894" s="725" t="s">
        <v>153</v>
      </c>
      <c r="CJ894" s="234" t="s">
        <v>573</v>
      </c>
      <c r="CM894" s="237">
        <f>MAX(I894:AJ894)</f>
        <v>3</v>
      </c>
    </row>
    <row r="895" spans="1:91" ht="16.5" customHeight="1">
      <c r="A895" t="s">
        <v>1109</v>
      </c>
      <c r="B895" s="213">
        <v>10235</v>
      </c>
      <c r="D895" s="219" t="s">
        <v>884</v>
      </c>
      <c r="E895" s="213" t="s">
        <v>819</v>
      </c>
      <c r="G895" s="219" t="s">
        <v>884</v>
      </c>
      <c r="H895" s="390" t="s">
        <v>1886</v>
      </c>
      <c r="I895" s="164">
        <f t="shared" si="504"/>
        <v>0</v>
      </c>
      <c r="J895" s="164" t="s">
        <v>1226</v>
      </c>
      <c r="K895" s="437">
        <v>0</v>
      </c>
      <c r="L895" s="438">
        <v>0</v>
      </c>
      <c r="M895" s="164">
        <f t="shared" ref="M895:M901" si="506">+O895</f>
        <v>0</v>
      </c>
      <c r="N895" s="165" t="s">
        <v>1226</v>
      </c>
      <c r="O895" s="437">
        <v>0</v>
      </c>
      <c r="P895" s="438">
        <v>0</v>
      </c>
      <c r="Q895" s="185">
        <f t="shared" si="501"/>
        <v>4</v>
      </c>
      <c r="R895" s="185" t="s">
        <v>1226</v>
      </c>
      <c r="S895" s="278">
        <v>4</v>
      </c>
      <c r="T895" s="279">
        <v>0</v>
      </c>
      <c r="U895" s="274">
        <v>13</v>
      </c>
      <c r="V895" s="279">
        <v>0</v>
      </c>
      <c r="W895" s="222">
        <v>12</v>
      </c>
      <c r="X895" s="224">
        <v>0</v>
      </c>
      <c r="Y895" s="164">
        <f t="shared" ref="Y895:Y903" si="507">+W895</f>
        <v>12</v>
      </c>
      <c r="Z895" s="167" t="s">
        <v>1226</v>
      </c>
      <c r="AA895" s="374">
        <v>16</v>
      </c>
      <c r="AB895" s="375">
        <v>0</v>
      </c>
      <c r="AC895" s="181">
        <f>+AA895</f>
        <v>16</v>
      </c>
      <c r="AD895" s="690" t="s">
        <v>1226</v>
      </c>
      <c r="AE895" s="278">
        <v>8</v>
      </c>
      <c r="AF895" s="311">
        <v>0</v>
      </c>
      <c r="AG895" s="185">
        <f>+AE895</f>
        <v>8</v>
      </c>
      <c r="AH895" s="690" t="s">
        <v>1226</v>
      </c>
      <c r="AI895" s="181">
        <f>+AG895</f>
        <v>8</v>
      </c>
      <c r="AJ895" s="433" t="s">
        <v>1226</v>
      </c>
      <c r="AK895" s="342">
        <v>42259</v>
      </c>
      <c r="AL895" s="181">
        <f>+AI895</f>
        <v>8</v>
      </c>
      <c r="AM895" s="694" t="s">
        <v>1226</v>
      </c>
      <c r="AN895" s="222">
        <v>14</v>
      </c>
      <c r="AO895" s="224">
        <v>0</v>
      </c>
      <c r="AP895" s="693">
        <f>+AN895</f>
        <v>14</v>
      </c>
      <c r="AQ895" s="690" t="s">
        <v>1226</v>
      </c>
      <c r="AR895" s="701">
        <f>+AP895</f>
        <v>14</v>
      </c>
      <c r="AS895" s="690" t="s">
        <v>1226</v>
      </c>
      <c r="AT895" s="314">
        <v>1</v>
      </c>
      <c r="AU895" s="315">
        <v>0</v>
      </c>
      <c r="AV895" s="314">
        <v>1</v>
      </c>
      <c r="AW895" s="315">
        <v>0</v>
      </c>
      <c r="AX895" s="392">
        <f t="shared" ref="AX895:AX907" si="508">+AV895</f>
        <v>1</v>
      </c>
      <c r="AY895" s="239" t="s">
        <v>1226</v>
      </c>
      <c r="AZ895" s="392">
        <f t="shared" ref="AZ895:AZ922" si="509">+AX895</f>
        <v>1</v>
      </c>
      <c r="BA895" s="239" t="s">
        <v>1226</v>
      </c>
      <c r="BB895" s="392">
        <f t="shared" ref="BB895:BB922" si="510">+AZ895</f>
        <v>1</v>
      </c>
      <c r="BC895" s="239" t="s">
        <v>1226</v>
      </c>
      <c r="BD895" s="392">
        <v>0</v>
      </c>
      <c r="BE895" s="166" t="s">
        <v>1226</v>
      </c>
      <c r="BF895" s="392">
        <v>0</v>
      </c>
      <c r="BG895" s="166" t="s">
        <v>1226</v>
      </c>
      <c r="BH895" s="164">
        <v>0</v>
      </c>
      <c r="BI895" s="166" t="s">
        <v>1226</v>
      </c>
      <c r="BJ895" s="392">
        <v>0</v>
      </c>
      <c r="BK895" s="166" t="s">
        <v>1226</v>
      </c>
      <c r="BL895" s="392">
        <v>0</v>
      </c>
      <c r="BM895" s="166" t="s">
        <v>1226</v>
      </c>
      <c r="BN895" s="919">
        <v>0</v>
      </c>
      <c r="BO895" s="326">
        <v>0</v>
      </c>
      <c r="BP895" s="325"/>
      <c r="BQ895" s="326"/>
      <c r="BR895" s="325"/>
      <c r="BS895" s="326"/>
      <c r="BT895" s="344"/>
      <c r="BU895" s="314"/>
      <c r="BV895" s="315"/>
      <c r="BW895" s="314"/>
      <c r="BX895" s="314"/>
      <c r="BY895" s="314"/>
      <c r="BZ895" s="315"/>
      <c r="CA895" s="314"/>
      <c r="CB895" s="315"/>
      <c r="CC895" s="314"/>
      <c r="CD895" s="315"/>
      <c r="CE895" s="314"/>
      <c r="CF895" s="315"/>
      <c r="CG895" s="314"/>
      <c r="CH895" s="315"/>
      <c r="CI895" s="247" t="s">
        <v>584</v>
      </c>
      <c r="CJ895" s="234" t="s">
        <v>586</v>
      </c>
      <c r="CM895" s="237">
        <f>MAX(I895:AJ895)</f>
        <v>16</v>
      </c>
    </row>
    <row r="896" spans="1:91" s="541" customFormat="1" ht="17.25" customHeight="1" thickBot="1">
      <c r="A896" t="s">
        <v>1109</v>
      </c>
      <c r="B896" s="541">
        <v>0</v>
      </c>
      <c r="D896" s="552" t="s">
        <v>884</v>
      </c>
      <c r="E896" s="541" t="s">
        <v>819</v>
      </c>
      <c r="G896" s="552" t="s">
        <v>884</v>
      </c>
      <c r="H896" s="559" t="s">
        <v>1885</v>
      </c>
      <c r="I896" s="682">
        <f t="shared" si="504"/>
        <v>0</v>
      </c>
      <c r="J896" s="682" t="s">
        <v>1226</v>
      </c>
      <c r="K896" s="567">
        <v>0</v>
      </c>
      <c r="L896" s="568">
        <v>0</v>
      </c>
      <c r="M896" s="682">
        <f t="shared" si="506"/>
        <v>0</v>
      </c>
      <c r="N896" s="905" t="s">
        <v>1226</v>
      </c>
      <c r="O896" s="567">
        <v>0</v>
      </c>
      <c r="P896" s="568">
        <v>0</v>
      </c>
      <c r="Q896" s="699">
        <f t="shared" ref="Q896:Q909" si="511">+O896</f>
        <v>0</v>
      </c>
      <c r="R896" s="561" t="s">
        <v>1226</v>
      </c>
      <c r="S896" s="779">
        <v>0</v>
      </c>
      <c r="T896" s="783">
        <v>0</v>
      </c>
      <c r="U896" s="814">
        <v>0</v>
      </c>
      <c r="V896" s="783">
        <v>0</v>
      </c>
      <c r="W896" s="555">
        <v>0</v>
      </c>
      <c r="X896" s="546">
        <v>0</v>
      </c>
      <c r="Y896" s="682">
        <f t="shared" si="507"/>
        <v>0</v>
      </c>
      <c r="Z896" s="692" t="s">
        <v>1226</v>
      </c>
      <c r="AA896" s="545">
        <v>0</v>
      </c>
      <c r="AB896" s="546">
        <v>0</v>
      </c>
      <c r="AC896" s="698">
        <f>+AE896</f>
        <v>0</v>
      </c>
      <c r="AD896" s="778" t="s">
        <v>1226</v>
      </c>
      <c r="AE896" s="814">
        <v>0</v>
      </c>
      <c r="AF896" s="783">
        <v>0</v>
      </c>
      <c r="AG896" s="699">
        <f>+AE896</f>
        <v>0</v>
      </c>
      <c r="AH896" s="778" t="s">
        <v>1226</v>
      </c>
      <c r="AI896" s="779">
        <v>0</v>
      </c>
      <c r="AJ896" s="783">
        <v>0</v>
      </c>
      <c r="AK896" s="569"/>
      <c r="AL896" s="698">
        <f>+AN896</f>
        <v>0</v>
      </c>
      <c r="AM896" s="778" t="s">
        <v>1226</v>
      </c>
      <c r="AN896" s="555">
        <v>0</v>
      </c>
      <c r="AO896" s="546">
        <v>0</v>
      </c>
      <c r="AP896" s="818">
        <f>+AN896</f>
        <v>0</v>
      </c>
      <c r="AQ896" s="778" t="s">
        <v>1226</v>
      </c>
      <c r="AR896" s="958">
        <f>+AT896</f>
        <v>0</v>
      </c>
      <c r="AS896" s="778" t="s">
        <v>1226</v>
      </c>
      <c r="AT896" s="565">
        <v>0</v>
      </c>
      <c r="AU896" s="566">
        <v>0</v>
      </c>
      <c r="AV896" s="565">
        <v>0</v>
      </c>
      <c r="AW896" s="566">
        <v>0</v>
      </c>
      <c r="AX896" s="682">
        <f t="shared" si="508"/>
        <v>0</v>
      </c>
      <c r="AY896" s="554" t="s">
        <v>1226</v>
      </c>
      <c r="AZ896" s="682">
        <f t="shared" si="509"/>
        <v>0</v>
      </c>
      <c r="BA896" s="554" t="s">
        <v>1226</v>
      </c>
      <c r="BB896" s="682">
        <f t="shared" si="510"/>
        <v>0</v>
      </c>
      <c r="BC896" s="554" t="s">
        <v>1226</v>
      </c>
      <c r="BD896" s="682">
        <v>0</v>
      </c>
      <c r="BE896" s="560" t="s">
        <v>1226</v>
      </c>
      <c r="BF896" s="682">
        <v>0</v>
      </c>
      <c r="BG896" s="560" t="s">
        <v>1226</v>
      </c>
      <c r="BH896" s="682">
        <v>0</v>
      </c>
      <c r="BI896" s="560" t="s">
        <v>1226</v>
      </c>
      <c r="BJ896" s="682">
        <v>0</v>
      </c>
      <c r="BK896" s="560" t="s">
        <v>1226</v>
      </c>
      <c r="BL896" s="682">
        <v>0</v>
      </c>
      <c r="BM896" s="560" t="s">
        <v>1226</v>
      </c>
      <c r="BN896" s="562">
        <v>0</v>
      </c>
      <c r="BO896" s="563">
        <v>0</v>
      </c>
      <c r="BP896" s="562"/>
      <c r="BQ896" s="563"/>
      <c r="BR896" s="562"/>
      <c r="BS896" s="563"/>
      <c r="BT896" s="564"/>
      <c r="BU896" s="565"/>
      <c r="BV896" s="566"/>
      <c r="BW896" s="565"/>
      <c r="BX896" s="565"/>
      <c r="BY896" s="565"/>
      <c r="BZ896" s="566"/>
      <c r="CA896" s="565"/>
      <c r="CB896" s="566"/>
      <c r="CC896" s="565"/>
      <c r="CD896" s="566"/>
      <c r="CE896" s="565"/>
      <c r="CF896" s="566"/>
      <c r="CG896" s="565"/>
      <c r="CH896" s="566"/>
      <c r="CI896" s="550">
        <v>2017</v>
      </c>
      <c r="CM896" s="551">
        <f>MAX(I896:AJ896)</f>
        <v>0</v>
      </c>
    </row>
    <row r="897" spans="1:91" ht="16.5" customHeight="1" thickTop="1">
      <c r="A897" t="s">
        <v>1109</v>
      </c>
      <c r="B897" s="213">
        <v>10236</v>
      </c>
      <c r="D897" s="219" t="s">
        <v>884</v>
      </c>
      <c r="E897" s="213" t="s">
        <v>819</v>
      </c>
      <c r="G897" s="219" t="s">
        <v>884</v>
      </c>
      <c r="H897" s="390" t="s">
        <v>1884</v>
      </c>
      <c r="I897" s="392">
        <f t="shared" si="504"/>
        <v>0</v>
      </c>
      <c r="J897" s="164" t="s">
        <v>1226</v>
      </c>
      <c r="K897" s="437">
        <v>0</v>
      </c>
      <c r="L897" s="438">
        <v>0</v>
      </c>
      <c r="M897" s="164">
        <f t="shared" si="506"/>
        <v>0</v>
      </c>
      <c r="N897" s="167" t="s">
        <v>1226</v>
      </c>
      <c r="O897" s="222">
        <v>0</v>
      </c>
      <c r="P897" s="224">
        <v>0</v>
      </c>
      <c r="Q897" s="392">
        <f t="shared" si="511"/>
        <v>0</v>
      </c>
      <c r="R897" s="166" t="s">
        <v>1226</v>
      </c>
      <c r="S897" s="222">
        <v>0</v>
      </c>
      <c r="T897" s="224">
        <v>0</v>
      </c>
      <c r="U897" s="223">
        <v>0</v>
      </c>
      <c r="V897" s="223">
        <v>0</v>
      </c>
      <c r="W897" s="437">
        <v>0</v>
      </c>
      <c r="X897" s="438">
        <v>0</v>
      </c>
      <c r="Y897" s="164">
        <f t="shared" si="507"/>
        <v>0</v>
      </c>
      <c r="Z897" s="167" t="s">
        <v>1226</v>
      </c>
      <c r="AA897" s="223">
        <v>0</v>
      </c>
      <c r="AB897" s="223">
        <v>0</v>
      </c>
      <c r="AC897" s="181">
        <f>+AE897</f>
        <v>0</v>
      </c>
      <c r="AD897" s="690" t="s">
        <v>1226</v>
      </c>
      <c r="AE897" s="274">
        <v>0</v>
      </c>
      <c r="AF897" s="279">
        <v>0</v>
      </c>
      <c r="AG897" s="181">
        <f>+AI897</f>
        <v>3</v>
      </c>
      <c r="AH897" s="690" t="s">
        <v>1226</v>
      </c>
      <c r="AI897" s="278">
        <v>3</v>
      </c>
      <c r="AJ897" s="279">
        <v>0</v>
      </c>
      <c r="AK897" s="342"/>
      <c r="AL897" s="181">
        <f>+AN897</f>
        <v>2</v>
      </c>
      <c r="AM897" s="694" t="s">
        <v>1226</v>
      </c>
      <c r="AN897" s="437">
        <v>2</v>
      </c>
      <c r="AO897" s="438">
        <v>0</v>
      </c>
      <c r="AP897" s="693">
        <f>+AR897</f>
        <v>17</v>
      </c>
      <c r="AQ897" s="690">
        <f>+AS897</f>
        <v>4</v>
      </c>
      <c r="AR897" s="693">
        <f>+AT897</f>
        <v>17</v>
      </c>
      <c r="AS897" s="690">
        <f>+AU897</f>
        <v>4</v>
      </c>
      <c r="AT897" s="314">
        <v>17</v>
      </c>
      <c r="AU897" s="315">
        <v>4</v>
      </c>
      <c r="AV897" s="314">
        <v>17</v>
      </c>
      <c r="AW897" s="315">
        <v>14</v>
      </c>
      <c r="AX897" s="392">
        <f t="shared" si="508"/>
        <v>17</v>
      </c>
      <c r="AY897" s="239" t="s">
        <v>1226</v>
      </c>
      <c r="AZ897" s="392">
        <f t="shared" si="509"/>
        <v>17</v>
      </c>
      <c r="BA897" s="239" t="s">
        <v>1226</v>
      </c>
      <c r="BB897" s="392">
        <f t="shared" si="510"/>
        <v>17</v>
      </c>
      <c r="BC897" s="239" t="s">
        <v>1226</v>
      </c>
      <c r="BD897" s="392">
        <f>+BF897</f>
        <v>15</v>
      </c>
      <c r="BE897" s="166" t="s">
        <v>1226</v>
      </c>
      <c r="BF897" s="392">
        <f>+BH897</f>
        <v>15</v>
      </c>
      <c r="BG897" s="166" t="s">
        <v>1226</v>
      </c>
      <c r="BH897" s="392">
        <f>+BJ897</f>
        <v>15</v>
      </c>
      <c r="BI897" s="166" t="s">
        <v>1226</v>
      </c>
      <c r="BJ897" s="392">
        <f>+BL897</f>
        <v>15</v>
      </c>
      <c r="BK897" s="166" t="s">
        <v>1226</v>
      </c>
      <c r="BL897" s="392">
        <f>+BN897</f>
        <v>15</v>
      </c>
      <c r="BM897" s="166" t="s">
        <v>1226</v>
      </c>
      <c r="BN897" s="1040">
        <v>15</v>
      </c>
      <c r="BO897" s="1041">
        <v>0</v>
      </c>
      <c r="BP897" s="325"/>
      <c r="BQ897" s="326"/>
      <c r="BR897" s="325"/>
      <c r="BS897" s="325"/>
      <c r="BT897" s="344"/>
      <c r="BU897" s="314"/>
      <c r="BV897" s="315"/>
      <c r="BW897" s="314"/>
      <c r="BX897" s="314"/>
      <c r="BY897" s="314"/>
      <c r="BZ897" s="315"/>
      <c r="CA897" s="314"/>
      <c r="CB897" s="315"/>
      <c r="CC897" s="314"/>
      <c r="CD897" s="315"/>
      <c r="CE897" s="314"/>
      <c r="CF897" s="315"/>
      <c r="CG897" s="314"/>
      <c r="CH897" s="315"/>
      <c r="CI897" s="247" t="s">
        <v>588</v>
      </c>
      <c r="CJ897" s="234" t="s">
        <v>934</v>
      </c>
      <c r="CM897" s="237">
        <f>MAX(I897:AJ897)</f>
        <v>3</v>
      </c>
    </row>
    <row r="898" spans="1:91" ht="16.5" customHeight="1">
      <c r="A898" t="s">
        <v>1109</v>
      </c>
      <c r="B898" s="51">
        <v>10237</v>
      </c>
      <c r="D898" s="219" t="s">
        <v>884</v>
      </c>
      <c r="E898" s="213" t="s">
        <v>819</v>
      </c>
      <c r="G898" s="219" t="s">
        <v>884</v>
      </c>
      <c r="H898" s="390" t="s">
        <v>2210</v>
      </c>
      <c r="I898" s="392">
        <f t="shared" si="504"/>
        <v>0</v>
      </c>
      <c r="J898" s="164" t="s">
        <v>1226</v>
      </c>
      <c r="K898" s="437">
        <v>0</v>
      </c>
      <c r="L898" s="438">
        <v>0</v>
      </c>
      <c r="M898" s="164">
        <f t="shared" si="506"/>
        <v>0</v>
      </c>
      <c r="N898" s="167" t="s">
        <v>1226</v>
      </c>
      <c r="O898" s="222">
        <v>0</v>
      </c>
      <c r="P898" s="224">
        <v>0</v>
      </c>
      <c r="Q898" s="392">
        <f t="shared" si="511"/>
        <v>0</v>
      </c>
      <c r="R898" s="166" t="s">
        <v>1226</v>
      </c>
      <c r="S898" s="675">
        <v>1</v>
      </c>
      <c r="T898" s="224">
        <v>0</v>
      </c>
      <c r="U898" s="222">
        <v>0</v>
      </c>
      <c r="V898" s="223">
        <v>0</v>
      </c>
      <c r="W898" s="437">
        <v>0</v>
      </c>
      <c r="X898" s="438">
        <v>0</v>
      </c>
      <c r="Y898" s="164">
        <f t="shared" si="507"/>
        <v>0</v>
      </c>
      <c r="Z898" s="167" t="s">
        <v>1226</v>
      </c>
      <c r="AA898" s="222">
        <v>0</v>
      </c>
      <c r="AB898" s="224">
        <v>0</v>
      </c>
      <c r="AC898" s="181">
        <f>+AE898</f>
        <v>0</v>
      </c>
      <c r="AD898" s="690" t="s">
        <v>1226</v>
      </c>
      <c r="AE898" s="278">
        <v>0</v>
      </c>
      <c r="AF898" s="279">
        <v>0</v>
      </c>
      <c r="AG898" s="181">
        <f>+AI898</f>
        <v>0</v>
      </c>
      <c r="AH898" s="690" t="s">
        <v>1226</v>
      </c>
      <c r="AI898" s="278">
        <v>0</v>
      </c>
      <c r="AJ898" s="279">
        <v>0</v>
      </c>
      <c r="AK898" s="342"/>
      <c r="AL898" s="181">
        <v>0</v>
      </c>
      <c r="AM898" s="694" t="s">
        <v>1226</v>
      </c>
      <c r="AN898" s="437">
        <v>1</v>
      </c>
      <c r="AO898" s="438">
        <v>0</v>
      </c>
      <c r="AP898" s="693">
        <f>+AR898</f>
        <v>0</v>
      </c>
      <c r="AQ898" s="690">
        <f>+AS898</f>
        <v>0</v>
      </c>
      <c r="AR898" s="701">
        <f>+AT898</f>
        <v>0</v>
      </c>
      <c r="AS898" s="690">
        <f>+AU898</f>
        <v>0</v>
      </c>
      <c r="AT898" s="314">
        <v>0</v>
      </c>
      <c r="AU898" s="315">
        <v>0</v>
      </c>
      <c r="AV898" s="314">
        <v>1</v>
      </c>
      <c r="AW898" s="315">
        <v>0</v>
      </c>
      <c r="AX898" s="392">
        <f t="shared" si="508"/>
        <v>1</v>
      </c>
      <c r="AY898" s="239" t="s">
        <v>1226</v>
      </c>
      <c r="AZ898" s="392">
        <f t="shared" si="509"/>
        <v>1</v>
      </c>
      <c r="BA898" s="239" t="s">
        <v>1226</v>
      </c>
      <c r="BB898" s="392">
        <f t="shared" si="510"/>
        <v>1</v>
      </c>
      <c r="BC898" s="239" t="s">
        <v>1226</v>
      </c>
      <c r="BD898" s="392">
        <f>+BF898</f>
        <v>1</v>
      </c>
      <c r="BE898" s="166" t="s">
        <v>1226</v>
      </c>
      <c r="BF898" s="392">
        <f>+BH898</f>
        <v>1</v>
      </c>
      <c r="BG898" s="166" t="s">
        <v>1226</v>
      </c>
      <c r="BH898" s="392">
        <f>+BJ898</f>
        <v>1</v>
      </c>
      <c r="BI898" s="166" t="s">
        <v>1226</v>
      </c>
      <c r="BJ898" s="392">
        <f>+BL898</f>
        <v>1</v>
      </c>
      <c r="BK898" s="166" t="s">
        <v>1226</v>
      </c>
      <c r="BL898" s="392">
        <f>+BN898</f>
        <v>1</v>
      </c>
      <c r="BM898" s="166" t="s">
        <v>1226</v>
      </c>
      <c r="BN898" s="919">
        <v>1</v>
      </c>
      <c r="BO898" s="227">
        <v>0</v>
      </c>
      <c r="BP898" s="226"/>
      <c r="BQ898" s="227"/>
      <c r="BR898" s="164">
        <f>+BN898</f>
        <v>1</v>
      </c>
      <c r="BS898" s="164" t="s">
        <v>1226</v>
      </c>
      <c r="BT898" s="344"/>
      <c r="BU898" s="314"/>
      <c r="BV898" s="315"/>
      <c r="BW898" s="314"/>
      <c r="BX898" s="314"/>
      <c r="BY898" s="314"/>
      <c r="BZ898" s="315"/>
      <c r="CA898" s="314"/>
      <c r="CB898" s="315"/>
      <c r="CC898" s="314"/>
      <c r="CD898" s="315"/>
      <c r="CE898" s="314"/>
      <c r="CF898" s="315"/>
      <c r="CG898" s="314"/>
      <c r="CH898" s="315"/>
      <c r="CI898" s="247" t="s">
        <v>584</v>
      </c>
      <c r="CM898" s="237"/>
    </row>
    <row r="899" spans="1:91" ht="16.5" customHeight="1">
      <c r="A899" t="s">
        <v>1109</v>
      </c>
      <c r="B899" s="51">
        <v>10238</v>
      </c>
      <c r="D899" s="219" t="s">
        <v>884</v>
      </c>
      <c r="E899" s="213" t="s">
        <v>819</v>
      </c>
      <c r="G899" s="219" t="s">
        <v>884</v>
      </c>
      <c r="H899" s="390" t="s">
        <v>2209</v>
      </c>
      <c r="I899" s="392">
        <f t="shared" si="504"/>
        <v>1</v>
      </c>
      <c r="J899" s="164" t="s">
        <v>1226</v>
      </c>
      <c r="K899" s="437">
        <v>1</v>
      </c>
      <c r="L899" s="438">
        <v>0</v>
      </c>
      <c r="M899" s="164">
        <f t="shared" si="506"/>
        <v>0</v>
      </c>
      <c r="N899" s="167" t="s">
        <v>1226</v>
      </c>
      <c r="O899" s="222">
        <v>0</v>
      </c>
      <c r="P899" s="224">
        <v>0</v>
      </c>
      <c r="Q899" s="392">
        <f t="shared" si="511"/>
        <v>0</v>
      </c>
      <c r="R899" s="166" t="s">
        <v>1226</v>
      </c>
      <c r="S899" s="222">
        <v>0</v>
      </c>
      <c r="T899" s="224">
        <v>0</v>
      </c>
      <c r="U899" s="222">
        <v>0</v>
      </c>
      <c r="V899" s="223">
        <v>0</v>
      </c>
      <c r="W899" s="437">
        <v>0</v>
      </c>
      <c r="X899" s="438">
        <v>0</v>
      </c>
      <c r="Y899" s="164">
        <f t="shared" si="507"/>
        <v>0</v>
      </c>
      <c r="Z899" s="167" t="s">
        <v>1226</v>
      </c>
      <c r="AA899" s="919">
        <v>0</v>
      </c>
      <c r="AB899" s="224">
        <v>0</v>
      </c>
      <c r="AC899" s="181">
        <f>+AE899</f>
        <v>0</v>
      </c>
      <c r="AD899" s="690" t="s">
        <v>1226</v>
      </c>
      <c r="AE899" s="278">
        <v>0</v>
      </c>
      <c r="AF899" s="279">
        <v>0</v>
      </c>
      <c r="AG899" s="181">
        <f t="shared" ref="AG899:AG904" si="512">+AE899</f>
        <v>0</v>
      </c>
      <c r="AH899" s="690" t="s">
        <v>1226</v>
      </c>
      <c r="AI899" s="181">
        <f t="shared" ref="AI899:AI904" si="513">+AG899</f>
        <v>0</v>
      </c>
      <c r="AJ899" s="690" t="s">
        <v>1226</v>
      </c>
      <c r="AK899" s="342"/>
      <c r="AL899" s="181">
        <f>+AN899</f>
        <v>0</v>
      </c>
      <c r="AM899" s="694" t="s">
        <v>1226</v>
      </c>
      <c r="AN899" s="437">
        <v>0</v>
      </c>
      <c r="AO899" s="438">
        <v>0</v>
      </c>
      <c r="AP899" s="693">
        <f>+AR899</f>
        <v>0</v>
      </c>
      <c r="AQ899" s="690" t="s">
        <v>1226</v>
      </c>
      <c r="AR899" s="701">
        <f>+AT899</f>
        <v>0</v>
      </c>
      <c r="AS899" s="690" t="s">
        <v>1226</v>
      </c>
      <c r="AT899" s="314">
        <v>0</v>
      </c>
      <c r="AU899" s="315">
        <v>0</v>
      </c>
      <c r="AV899" s="164">
        <v>0</v>
      </c>
      <c r="AW899" s="166" t="s">
        <v>1226</v>
      </c>
      <c r="AX899" s="392">
        <f t="shared" si="508"/>
        <v>0</v>
      </c>
      <c r="AY899" s="239" t="s">
        <v>1226</v>
      </c>
      <c r="AZ899" s="392">
        <f t="shared" si="509"/>
        <v>0</v>
      </c>
      <c r="BA899" s="239" t="s">
        <v>1226</v>
      </c>
      <c r="BB899" s="392">
        <f t="shared" si="510"/>
        <v>0</v>
      </c>
      <c r="BC899" s="239" t="s">
        <v>1226</v>
      </c>
      <c r="BD899" s="392">
        <v>0</v>
      </c>
      <c r="BE899" s="166" t="s">
        <v>1226</v>
      </c>
      <c r="BF899" s="392">
        <v>0</v>
      </c>
      <c r="BG899" s="166" t="s">
        <v>1226</v>
      </c>
      <c r="BH899" s="392">
        <v>0</v>
      </c>
      <c r="BI899" s="166" t="s">
        <v>1226</v>
      </c>
      <c r="BJ899" s="392">
        <v>0</v>
      </c>
      <c r="BK899" s="166" t="s">
        <v>1226</v>
      </c>
      <c r="BL899" s="392">
        <v>0</v>
      </c>
      <c r="BM899" s="166" t="s">
        <v>1226</v>
      </c>
      <c r="BN899" s="341">
        <v>0</v>
      </c>
      <c r="BO899" s="227">
        <v>0</v>
      </c>
      <c r="BP899" s="226"/>
      <c r="BQ899" s="227"/>
      <c r="BR899" s="164">
        <f>+BN899</f>
        <v>0</v>
      </c>
      <c r="BS899" s="164" t="s">
        <v>1226</v>
      </c>
      <c r="BT899" s="344"/>
      <c r="BU899" s="314"/>
      <c r="BV899" s="315"/>
      <c r="BW899" s="314"/>
      <c r="BX899" s="314"/>
      <c r="BY899" s="314"/>
      <c r="BZ899" s="315"/>
      <c r="CA899" s="314"/>
      <c r="CB899" s="315"/>
      <c r="CC899" s="314"/>
      <c r="CD899" s="315"/>
      <c r="CE899" s="314"/>
      <c r="CF899" s="315"/>
      <c r="CG899" s="314"/>
      <c r="CH899" s="315"/>
      <c r="CI899" s="247" t="s">
        <v>151</v>
      </c>
      <c r="CM899" s="237"/>
    </row>
    <row r="900" spans="1:91" ht="16.5" customHeight="1">
      <c r="A900" t="s">
        <v>1109</v>
      </c>
      <c r="B900" s="213">
        <v>10239</v>
      </c>
      <c r="D900" s="219" t="s">
        <v>884</v>
      </c>
      <c r="E900" s="213" t="s">
        <v>819</v>
      </c>
      <c r="G900" s="219" t="s">
        <v>884</v>
      </c>
      <c r="H900" s="390" t="s">
        <v>1883</v>
      </c>
      <c r="I900" s="392">
        <f t="shared" si="504"/>
        <v>0</v>
      </c>
      <c r="J900" s="164" t="s">
        <v>1226</v>
      </c>
      <c r="K900" s="437">
        <v>0</v>
      </c>
      <c r="L900" s="438">
        <v>0</v>
      </c>
      <c r="M900" s="164">
        <f t="shared" si="506"/>
        <v>0</v>
      </c>
      <c r="N900" s="167" t="s">
        <v>1226</v>
      </c>
      <c r="O900" s="222">
        <v>0</v>
      </c>
      <c r="P900" s="224">
        <v>0</v>
      </c>
      <c r="Q900" s="392">
        <f t="shared" si="511"/>
        <v>0</v>
      </c>
      <c r="R900" s="166" t="s">
        <v>1226</v>
      </c>
      <c r="S900" s="222">
        <v>0</v>
      </c>
      <c r="T900" s="224">
        <v>0</v>
      </c>
      <c r="U900" s="222">
        <v>0</v>
      </c>
      <c r="V900" s="223">
        <v>0</v>
      </c>
      <c r="W900" s="437">
        <v>0</v>
      </c>
      <c r="X900" s="438">
        <v>0</v>
      </c>
      <c r="Y900" s="164">
        <f t="shared" si="507"/>
        <v>0</v>
      </c>
      <c r="Z900" s="167" t="s">
        <v>1226</v>
      </c>
      <c r="AA900" s="325">
        <v>4</v>
      </c>
      <c r="AB900" s="224">
        <v>0</v>
      </c>
      <c r="AC900" s="181">
        <f>+AA900</f>
        <v>4</v>
      </c>
      <c r="AD900" s="426" t="s">
        <v>1226</v>
      </c>
      <c r="AE900" s="278">
        <v>0</v>
      </c>
      <c r="AF900" s="279">
        <v>0</v>
      </c>
      <c r="AG900" s="181">
        <f t="shared" si="512"/>
        <v>0</v>
      </c>
      <c r="AH900" s="690" t="s">
        <v>1226</v>
      </c>
      <c r="AI900" s="181">
        <f t="shared" si="513"/>
        <v>0</v>
      </c>
      <c r="AJ900" s="690" t="s">
        <v>1226</v>
      </c>
      <c r="AK900" s="342"/>
      <c r="AL900" s="181">
        <v>0</v>
      </c>
      <c r="AM900" s="694" t="s">
        <v>1226</v>
      </c>
      <c r="AN900" s="437">
        <v>6</v>
      </c>
      <c r="AO900" s="438">
        <v>0</v>
      </c>
      <c r="AP900" s="693">
        <f>+AN900</f>
        <v>6</v>
      </c>
      <c r="AQ900" s="690" t="s">
        <v>1226</v>
      </c>
      <c r="AR900" s="701">
        <f>+AP900</f>
        <v>6</v>
      </c>
      <c r="AS900" s="690">
        <f>+AU900</f>
        <v>0</v>
      </c>
      <c r="AT900" s="314">
        <v>1</v>
      </c>
      <c r="AU900" s="315">
        <v>0</v>
      </c>
      <c r="AV900" s="314">
        <v>5</v>
      </c>
      <c r="AW900" s="315">
        <v>0</v>
      </c>
      <c r="AX900" s="392">
        <f t="shared" si="508"/>
        <v>5</v>
      </c>
      <c r="AY900" s="239" t="s">
        <v>1226</v>
      </c>
      <c r="AZ900" s="392">
        <f t="shared" si="509"/>
        <v>5</v>
      </c>
      <c r="BA900" s="239" t="s">
        <v>1226</v>
      </c>
      <c r="BB900" s="392">
        <f t="shared" si="510"/>
        <v>5</v>
      </c>
      <c r="BC900" s="239" t="s">
        <v>1226</v>
      </c>
      <c r="BD900" s="392">
        <f t="shared" ref="BD900:BM900" si="514">+BF900</f>
        <v>1</v>
      </c>
      <c r="BE900" s="166">
        <f t="shared" si="514"/>
        <v>1</v>
      </c>
      <c r="BF900" s="392">
        <f t="shared" si="514"/>
        <v>1</v>
      </c>
      <c r="BG900" s="166">
        <f t="shared" si="514"/>
        <v>1</v>
      </c>
      <c r="BH900" s="392">
        <f t="shared" si="514"/>
        <v>1</v>
      </c>
      <c r="BI900" s="166">
        <f t="shared" si="514"/>
        <v>1</v>
      </c>
      <c r="BJ900" s="392">
        <f t="shared" si="514"/>
        <v>1</v>
      </c>
      <c r="BK900" s="166">
        <f t="shared" si="514"/>
        <v>1</v>
      </c>
      <c r="BL900" s="392">
        <f t="shared" si="514"/>
        <v>1</v>
      </c>
      <c r="BM900" s="166">
        <f t="shared" si="514"/>
        <v>1</v>
      </c>
      <c r="BN900" s="919">
        <v>1</v>
      </c>
      <c r="BO900" s="326">
        <v>1</v>
      </c>
      <c r="BP900" s="325"/>
      <c r="BQ900" s="326"/>
      <c r="BR900" s="325"/>
      <c r="BS900" s="326"/>
      <c r="BT900" s="344"/>
      <c r="BU900" s="314"/>
      <c r="BV900" s="315"/>
      <c r="BW900" s="314"/>
      <c r="BX900" s="314"/>
      <c r="BY900" s="314"/>
      <c r="BZ900" s="315"/>
      <c r="CA900" s="314"/>
      <c r="CB900" s="315"/>
      <c r="CC900" s="314"/>
      <c r="CD900" s="315"/>
      <c r="CE900" s="314">
        <v>8</v>
      </c>
      <c r="CF900" s="315">
        <v>0</v>
      </c>
      <c r="CG900" s="314"/>
      <c r="CH900" s="315"/>
      <c r="CI900" s="247" t="s">
        <v>587</v>
      </c>
      <c r="CJ900" s="235" t="s">
        <v>586</v>
      </c>
      <c r="CK900" s="235"/>
      <c r="CM900" s="237">
        <f>MAX(I900:AJ900)</f>
        <v>4</v>
      </c>
    </row>
    <row r="901" spans="1:91" ht="16.5" customHeight="1">
      <c r="A901" t="s">
        <v>1109</v>
      </c>
      <c r="B901" s="61" t="s">
        <v>1610</v>
      </c>
      <c r="D901" s="219" t="s">
        <v>884</v>
      </c>
      <c r="E901" s="213" t="s">
        <v>819</v>
      </c>
      <c r="G901" s="219" t="s">
        <v>884</v>
      </c>
      <c r="H901" s="390" t="s">
        <v>2213</v>
      </c>
      <c r="I901" s="392">
        <f t="shared" si="504"/>
        <v>0</v>
      </c>
      <c r="J901" s="164" t="s">
        <v>1226</v>
      </c>
      <c r="K901" s="437">
        <v>0</v>
      </c>
      <c r="L901" s="438">
        <v>0</v>
      </c>
      <c r="M901" s="164">
        <f t="shared" si="506"/>
        <v>0</v>
      </c>
      <c r="N901" s="167" t="s">
        <v>1226</v>
      </c>
      <c r="O901" s="222">
        <v>0</v>
      </c>
      <c r="P901" s="224">
        <v>0</v>
      </c>
      <c r="Q901" s="392">
        <f t="shared" si="511"/>
        <v>0</v>
      </c>
      <c r="R901" s="166" t="s">
        <v>1226</v>
      </c>
      <c r="S901" s="222">
        <v>0</v>
      </c>
      <c r="T901" s="224">
        <v>0</v>
      </c>
      <c r="U901" s="222">
        <v>0</v>
      </c>
      <c r="V901" s="223">
        <v>0</v>
      </c>
      <c r="W901" s="437">
        <v>0</v>
      </c>
      <c r="X901" s="438">
        <v>0</v>
      </c>
      <c r="Y901" s="164">
        <f t="shared" si="507"/>
        <v>0</v>
      </c>
      <c r="Z901" s="167" t="s">
        <v>1226</v>
      </c>
      <c r="AA901" s="325">
        <v>0</v>
      </c>
      <c r="AB901" s="224">
        <v>0</v>
      </c>
      <c r="AC901" s="181">
        <f>+AE901</f>
        <v>0</v>
      </c>
      <c r="AD901" s="690" t="s">
        <v>1226</v>
      </c>
      <c r="AE901" s="278">
        <v>0</v>
      </c>
      <c r="AF901" s="279">
        <v>0</v>
      </c>
      <c r="AG901" s="181">
        <f t="shared" si="512"/>
        <v>0</v>
      </c>
      <c r="AH901" s="690" t="s">
        <v>1226</v>
      </c>
      <c r="AI901" s="181">
        <f t="shared" si="513"/>
        <v>0</v>
      </c>
      <c r="AJ901" s="690" t="s">
        <v>1226</v>
      </c>
      <c r="AK901" s="342"/>
      <c r="AL901" s="181">
        <f>+AN901</f>
        <v>0</v>
      </c>
      <c r="AM901" s="694" t="s">
        <v>1226</v>
      </c>
      <c r="AN901" s="437">
        <v>0</v>
      </c>
      <c r="AO901" s="438">
        <v>0</v>
      </c>
      <c r="AP901" s="693">
        <f>+AR901</f>
        <v>0</v>
      </c>
      <c r="AQ901" s="690" t="s">
        <v>1226</v>
      </c>
      <c r="AR901" s="701">
        <f>+AT901</f>
        <v>0</v>
      </c>
      <c r="AS901" s="690" t="s">
        <v>1226</v>
      </c>
      <c r="AT901" s="314">
        <v>0</v>
      </c>
      <c r="AU901" s="315">
        <v>0</v>
      </c>
      <c r="AV901" s="955">
        <v>0</v>
      </c>
      <c r="AW901" s="315">
        <v>0</v>
      </c>
      <c r="AX901" s="392">
        <f t="shared" si="508"/>
        <v>0</v>
      </c>
      <c r="AY901" s="239" t="s">
        <v>1226</v>
      </c>
      <c r="AZ901" s="392">
        <f t="shared" si="509"/>
        <v>0</v>
      </c>
      <c r="BA901" s="239" t="s">
        <v>1226</v>
      </c>
      <c r="BB901" s="392">
        <f t="shared" si="510"/>
        <v>0</v>
      </c>
      <c r="BC901" s="239" t="s">
        <v>1226</v>
      </c>
      <c r="BD901" s="392">
        <v>0</v>
      </c>
      <c r="BE901" s="166" t="s">
        <v>1226</v>
      </c>
      <c r="BF901" s="392">
        <v>0</v>
      </c>
      <c r="BG901" s="166" t="s">
        <v>1226</v>
      </c>
      <c r="BH901" s="392">
        <v>0</v>
      </c>
      <c r="BI901" s="166" t="s">
        <v>1226</v>
      </c>
      <c r="BJ901" s="392">
        <v>0</v>
      </c>
      <c r="BK901" s="166" t="s">
        <v>1226</v>
      </c>
      <c r="BL901" s="392">
        <v>0</v>
      </c>
      <c r="BM901" s="166" t="s">
        <v>1226</v>
      </c>
      <c r="BN901" s="919">
        <v>5</v>
      </c>
      <c r="BO901" s="326">
        <v>0</v>
      </c>
      <c r="BP901" s="325"/>
      <c r="BQ901" s="326"/>
      <c r="BR901" s="164">
        <f>+BN901</f>
        <v>5</v>
      </c>
      <c r="BS901" s="166" t="s">
        <v>1226</v>
      </c>
      <c r="BT901" s="344"/>
      <c r="BU901" s="314"/>
      <c r="BV901" s="315"/>
      <c r="BW901" s="314"/>
      <c r="BX901" s="314"/>
      <c r="BY901" s="314"/>
      <c r="BZ901" s="315"/>
      <c r="CA901" s="314"/>
      <c r="CB901" s="315"/>
      <c r="CC901" s="314"/>
      <c r="CD901" s="315"/>
      <c r="CE901" s="314"/>
      <c r="CF901" s="315"/>
      <c r="CG901" s="314"/>
      <c r="CH901" s="315"/>
      <c r="CI901" s="103" t="s">
        <v>2567</v>
      </c>
      <c r="CJ901" s="235"/>
      <c r="CK901" s="235"/>
      <c r="CM901" s="237"/>
    </row>
    <row r="902" spans="1:91" ht="16.5" customHeight="1">
      <c r="A902" t="s">
        <v>1109</v>
      </c>
      <c r="B902" s="213">
        <v>0</v>
      </c>
      <c r="D902" s="219" t="s">
        <v>884</v>
      </c>
      <c r="E902" s="213" t="s">
        <v>871</v>
      </c>
      <c r="G902" s="219" t="s">
        <v>884</v>
      </c>
      <c r="H902" s="390" t="s">
        <v>1167</v>
      </c>
      <c r="I902" s="392">
        <f t="shared" si="504"/>
        <v>0</v>
      </c>
      <c r="J902" s="164" t="s">
        <v>1226</v>
      </c>
      <c r="K902" s="437">
        <v>0</v>
      </c>
      <c r="L902" s="438">
        <v>0</v>
      </c>
      <c r="M902" s="164">
        <f>+K902</f>
        <v>0</v>
      </c>
      <c r="N902" s="167" t="s">
        <v>1226</v>
      </c>
      <c r="O902" s="222">
        <v>1</v>
      </c>
      <c r="P902" s="224">
        <v>0</v>
      </c>
      <c r="Q902" s="392">
        <f t="shared" si="511"/>
        <v>1</v>
      </c>
      <c r="R902" s="166" t="s">
        <v>1226</v>
      </c>
      <c r="S902" s="222">
        <v>0</v>
      </c>
      <c r="T902" s="224">
        <v>0</v>
      </c>
      <c r="U902" s="222">
        <v>0</v>
      </c>
      <c r="V902" s="223">
        <v>0</v>
      </c>
      <c r="W902" s="437">
        <v>0</v>
      </c>
      <c r="X902" s="438">
        <v>0</v>
      </c>
      <c r="Y902" s="164">
        <f t="shared" si="507"/>
        <v>0</v>
      </c>
      <c r="Z902" s="167" t="s">
        <v>1226</v>
      </c>
      <c r="AA902" s="223">
        <v>0</v>
      </c>
      <c r="AB902" s="224">
        <v>0</v>
      </c>
      <c r="AC902" s="185">
        <f>+AE902</f>
        <v>0</v>
      </c>
      <c r="AD902" s="690" t="s">
        <v>1226</v>
      </c>
      <c r="AE902" s="278">
        <v>0</v>
      </c>
      <c r="AF902" s="311">
        <v>0</v>
      </c>
      <c r="AG902" s="181">
        <f t="shared" si="512"/>
        <v>0</v>
      </c>
      <c r="AH902" s="690" t="s">
        <v>1226</v>
      </c>
      <c r="AI902" s="181">
        <f t="shared" si="513"/>
        <v>0</v>
      </c>
      <c r="AJ902" s="690" t="s">
        <v>1226</v>
      </c>
      <c r="AK902" s="342">
        <v>42120</v>
      </c>
      <c r="AL902" s="181">
        <f>+AN902</f>
        <v>0</v>
      </c>
      <c r="AM902" s="694" t="s">
        <v>1226</v>
      </c>
      <c r="AN902" s="437">
        <v>0</v>
      </c>
      <c r="AO902" s="438">
        <v>0</v>
      </c>
      <c r="AP902" s="693">
        <f>+AR902</f>
        <v>0</v>
      </c>
      <c r="AQ902" s="690" t="s">
        <v>1226</v>
      </c>
      <c r="AR902" s="701">
        <f>+AT902</f>
        <v>0</v>
      </c>
      <c r="AS902" s="690" t="s">
        <v>1226</v>
      </c>
      <c r="AT902" s="314">
        <v>0</v>
      </c>
      <c r="AU902" s="315">
        <v>0</v>
      </c>
      <c r="AV902" s="314">
        <v>0</v>
      </c>
      <c r="AW902" s="315">
        <v>0</v>
      </c>
      <c r="AX902" s="392">
        <f t="shared" si="508"/>
        <v>0</v>
      </c>
      <c r="AY902" s="239" t="s">
        <v>1226</v>
      </c>
      <c r="AZ902" s="392">
        <f t="shared" si="509"/>
        <v>0</v>
      </c>
      <c r="BA902" s="239" t="s">
        <v>1226</v>
      </c>
      <c r="BB902" s="392">
        <f t="shared" si="510"/>
        <v>0</v>
      </c>
      <c r="BC902" s="239" t="s">
        <v>1226</v>
      </c>
      <c r="BD902" s="164">
        <v>0</v>
      </c>
      <c r="BE902" s="166" t="s">
        <v>1226</v>
      </c>
      <c r="BF902" s="164">
        <v>0</v>
      </c>
      <c r="BG902" s="166" t="s">
        <v>1226</v>
      </c>
      <c r="BH902" s="164">
        <v>0</v>
      </c>
      <c r="BI902" s="166" t="s">
        <v>1226</v>
      </c>
      <c r="BJ902" s="164">
        <v>0</v>
      </c>
      <c r="BK902" s="166" t="s">
        <v>1226</v>
      </c>
      <c r="BL902" s="164">
        <v>0</v>
      </c>
      <c r="BM902" s="166" t="s">
        <v>1226</v>
      </c>
      <c r="BN902" s="919">
        <v>0</v>
      </c>
      <c r="BO902" s="326">
        <v>0</v>
      </c>
      <c r="BP902" s="325"/>
      <c r="BQ902" s="326"/>
      <c r="BR902" s="325"/>
      <c r="BS902" s="325"/>
      <c r="BT902" s="344"/>
      <c r="BU902" s="314"/>
      <c r="BV902" s="315"/>
      <c r="BW902" s="314"/>
      <c r="BX902" s="314"/>
      <c r="BY902" s="314"/>
      <c r="BZ902" s="315"/>
      <c r="CA902" s="314"/>
      <c r="CB902" s="315"/>
      <c r="CC902" s="314"/>
      <c r="CD902" s="315"/>
      <c r="CE902" s="314"/>
      <c r="CF902" s="315"/>
      <c r="CG902" s="314"/>
      <c r="CH902" s="315"/>
      <c r="CI902" s="233" t="s">
        <v>88</v>
      </c>
      <c r="CM902" s="237">
        <f>MAX(I902:AJ902)</f>
        <v>1</v>
      </c>
    </row>
    <row r="903" spans="1:91" ht="16.5" customHeight="1">
      <c r="A903" t="s">
        <v>1109</v>
      </c>
      <c r="B903" s="61" t="s">
        <v>52</v>
      </c>
      <c r="D903" s="219" t="s">
        <v>884</v>
      </c>
      <c r="E903" s="213" t="s">
        <v>819</v>
      </c>
      <c r="G903" s="219" t="s">
        <v>884</v>
      </c>
      <c r="H903" s="390" t="s">
        <v>1882</v>
      </c>
      <c r="I903" s="392">
        <f t="shared" si="504"/>
        <v>0</v>
      </c>
      <c r="J903" s="164" t="s">
        <v>1226</v>
      </c>
      <c r="K903" s="437">
        <v>0</v>
      </c>
      <c r="L903" s="438">
        <v>0</v>
      </c>
      <c r="M903" s="164">
        <f>+O903</f>
        <v>0</v>
      </c>
      <c r="N903" s="167" t="s">
        <v>1226</v>
      </c>
      <c r="O903" s="222">
        <v>0</v>
      </c>
      <c r="P903" s="224">
        <v>0</v>
      </c>
      <c r="Q903" s="392">
        <f t="shared" si="511"/>
        <v>0</v>
      </c>
      <c r="R903" s="166" t="s">
        <v>1226</v>
      </c>
      <c r="S903" s="222">
        <v>0</v>
      </c>
      <c r="T903" s="224">
        <v>0</v>
      </c>
      <c r="U903" s="222">
        <v>0</v>
      </c>
      <c r="V903" s="223">
        <v>0</v>
      </c>
      <c r="W903" s="437">
        <v>0</v>
      </c>
      <c r="X903" s="438">
        <v>0</v>
      </c>
      <c r="Y903" s="164">
        <f t="shared" si="507"/>
        <v>0</v>
      </c>
      <c r="Z903" s="167" t="s">
        <v>1226</v>
      </c>
      <c r="AA903" s="304">
        <v>0</v>
      </c>
      <c r="AB903" s="273">
        <v>2</v>
      </c>
      <c r="AC903" s="181">
        <f>+AE903</f>
        <v>0</v>
      </c>
      <c r="AD903" s="690" t="s">
        <v>1226</v>
      </c>
      <c r="AE903" s="278">
        <v>0</v>
      </c>
      <c r="AF903" s="311">
        <v>0</v>
      </c>
      <c r="AG903" s="181">
        <f t="shared" si="512"/>
        <v>0</v>
      </c>
      <c r="AH903" s="690" t="s">
        <v>1226</v>
      </c>
      <c r="AI903" s="181">
        <f t="shared" si="513"/>
        <v>0</v>
      </c>
      <c r="AJ903" s="690" t="s">
        <v>1226</v>
      </c>
      <c r="AK903" s="342">
        <v>42259</v>
      </c>
      <c r="AL903" s="181">
        <v>0</v>
      </c>
      <c r="AM903" s="694" t="s">
        <v>1226</v>
      </c>
      <c r="AN903" s="437">
        <v>6</v>
      </c>
      <c r="AO903" s="438">
        <v>1</v>
      </c>
      <c r="AP903" s="693">
        <f>+AN903</f>
        <v>6</v>
      </c>
      <c r="AQ903" s="690">
        <f>+AO903</f>
        <v>1</v>
      </c>
      <c r="AR903" s="701">
        <f>+AP903</f>
        <v>6</v>
      </c>
      <c r="AS903" s="690">
        <f>+AQ903</f>
        <v>1</v>
      </c>
      <c r="AT903" s="314">
        <v>0</v>
      </c>
      <c r="AU903" s="315">
        <v>0</v>
      </c>
      <c r="AV903" s="314">
        <v>0</v>
      </c>
      <c r="AW903" s="315">
        <v>0</v>
      </c>
      <c r="AX903" s="392">
        <f t="shared" si="508"/>
        <v>0</v>
      </c>
      <c r="AY903" s="239" t="s">
        <v>1226</v>
      </c>
      <c r="AZ903" s="392">
        <f t="shared" si="509"/>
        <v>0</v>
      </c>
      <c r="BA903" s="239" t="s">
        <v>1226</v>
      </c>
      <c r="BB903" s="392">
        <f t="shared" si="510"/>
        <v>0</v>
      </c>
      <c r="BC903" s="239" t="s">
        <v>1226</v>
      </c>
      <c r="BD903" s="392">
        <f t="shared" ref="BD903:BD917" si="515">+BB903</f>
        <v>0</v>
      </c>
      <c r="BE903" s="166" t="s">
        <v>1226</v>
      </c>
      <c r="BF903" s="392">
        <f t="shared" ref="BF903:BF922" si="516">+BD903</f>
        <v>0</v>
      </c>
      <c r="BG903" s="166" t="s">
        <v>1226</v>
      </c>
      <c r="BH903" s="392">
        <f t="shared" ref="BH903:BH929" si="517">+BF903</f>
        <v>0</v>
      </c>
      <c r="BI903" s="166" t="s">
        <v>1226</v>
      </c>
      <c r="BJ903" s="392">
        <f t="shared" ref="BJ903:BJ929" si="518">+BH903</f>
        <v>0</v>
      </c>
      <c r="BK903" s="166" t="s">
        <v>1226</v>
      </c>
      <c r="BL903" s="392">
        <v>0</v>
      </c>
      <c r="BM903" s="166" t="s">
        <v>1226</v>
      </c>
      <c r="BN903" s="341">
        <v>0</v>
      </c>
      <c r="BO903" s="227">
        <v>0</v>
      </c>
      <c r="BP903" s="226"/>
      <c r="BQ903" s="227"/>
      <c r="BR903" s="226"/>
      <c r="BS903" s="227"/>
      <c r="BT903" s="344"/>
      <c r="BU903" s="314"/>
      <c r="BV903" s="315"/>
      <c r="BW903" s="314"/>
      <c r="BX903" s="314"/>
      <c r="BY903" s="314"/>
      <c r="BZ903" s="315"/>
      <c r="CA903" s="314"/>
      <c r="CB903" s="315"/>
      <c r="CC903" s="314"/>
      <c r="CD903" s="315"/>
      <c r="CE903" s="314"/>
      <c r="CF903" s="315"/>
      <c r="CG903" s="314"/>
      <c r="CH903" s="315"/>
      <c r="CI903" s="103" t="s">
        <v>1841</v>
      </c>
      <c r="CM903" s="237">
        <f>MAX(I903:AJ903)</f>
        <v>2</v>
      </c>
    </row>
    <row r="904" spans="1:91" ht="16.5" customHeight="1">
      <c r="A904" t="s">
        <v>1109</v>
      </c>
      <c r="B904" s="51">
        <v>10108</v>
      </c>
      <c r="D904" s="219" t="s">
        <v>884</v>
      </c>
      <c r="E904" s="51" t="s">
        <v>819</v>
      </c>
      <c r="F904" s="51"/>
      <c r="G904" s="219" t="s">
        <v>884</v>
      </c>
      <c r="H904" s="390" t="s">
        <v>2211</v>
      </c>
      <c r="I904" s="392">
        <f t="shared" si="504"/>
        <v>0</v>
      </c>
      <c r="J904" s="164" t="s">
        <v>1226</v>
      </c>
      <c r="K904" s="437">
        <v>0</v>
      </c>
      <c r="L904" s="438">
        <v>0</v>
      </c>
      <c r="M904" s="164">
        <f>+O904</f>
        <v>0</v>
      </c>
      <c r="N904" s="167" t="s">
        <v>1226</v>
      </c>
      <c r="O904" s="222">
        <v>0</v>
      </c>
      <c r="P904" s="224">
        <v>0</v>
      </c>
      <c r="Q904" s="392">
        <f t="shared" si="511"/>
        <v>0</v>
      </c>
      <c r="R904" s="166" t="s">
        <v>1226</v>
      </c>
      <c r="S904" s="222">
        <v>0</v>
      </c>
      <c r="T904" s="224">
        <v>0</v>
      </c>
      <c r="U904" s="222">
        <v>0</v>
      </c>
      <c r="V904" s="223">
        <v>0</v>
      </c>
      <c r="W904" s="678">
        <f>+Y904</f>
        <v>0</v>
      </c>
      <c r="X904" s="798" t="s">
        <v>1226</v>
      </c>
      <c r="Y904" s="236">
        <f>+AA904</f>
        <v>0</v>
      </c>
      <c r="Z904" s="254" t="s">
        <v>1226</v>
      </c>
      <c r="AA904" s="222">
        <v>0</v>
      </c>
      <c r="AB904" s="224">
        <v>0</v>
      </c>
      <c r="AC904" s="181">
        <f>+AE904</f>
        <v>0</v>
      </c>
      <c r="AD904" s="690" t="s">
        <v>1226</v>
      </c>
      <c r="AE904" s="274">
        <v>0</v>
      </c>
      <c r="AF904" s="311">
        <v>0</v>
      </c>
      <c r="AG904" s="181">
        <f t="shared" si="512"/>
        <v>0</v>
      </c>
      <c r="AH904" s="690" t="s">
        <v>1226</v>
      </c>
      <c r="AI904" s="181">
        <f t="shared" si="513"/>
        <v>0</v>
      </c>
      <c r="AJ904" s="690" t="s">
        <v>1226</v>
      </c>
      <c r="AK904" s="243"/>
      <c r="AL904" s="181">
        <f>+AN904</f>
        <v>0</v>
      </c>
      <c r="AM904" s="694" t="s">
        <v>1226</v>
      </c>
      <c r="AN904" s="437">
        <v>0</v>
      </c>
      <c r="AO904" s="438">
        <v>0</v>
      </c>
      <c r="AP904" s="185">
        <v>0</v>
      </c>
      <c r="AQ904" s="690" t="s">
        <v>1226</v>
      </c>
      <c r="AR904" s="181">
        <v>0</v>
      </c>
      <c r="AS904" s="690" t="s">
        <v>1226</v>
      </c>
      <c r="AT904" s="314">
        <v>0</v>
      </c>
      <c r="AU904" s="315">
        <v>0</v>
      </c>
      <c r="AV904" s="314">
        <v>0</v>
      </c>
      <c r="AW904" s="315">
        <v>0</v>
      </c>
      <c r="AX904" s="392">
        <f t="shared" si="508"/>
        <v>0</v>
      </c>
      <c r="AY904" s="239" t="s">
        <v>1226</v>
      </c>
      <c r="AZ904" s="392">
        <f t="shared" si="509"/>
        <v>0</v>
      </c>
      <c r="BA904" s="239" t="s">
        <v>1226</v>
      </c>
      <c r="BB904" s="392">
        <f t="shared" si="510"/>
        <v>0</v>
      </c>
      <c r="BC904" s="239" t="s">
        <v>1226</v>
      </c>
      <c r="BD904" s="392">
        <f t="shared" si="515"/>
        <v>0</v>
      </c>
      <c r="BE904" s="166" t="s">
        <v>1226</v>
      </c>
      <c r="BF904" s="392">
        <f t="shared" si="516"/>
        <v>0</v>
      </c>
      <c r="BG904" s="166" t="s">
        <v>1226</v>
      </c>
      <c r="BH904" s="392">
        <f t="shared" si="517"/>
        <v>0</v>
      </c>
      <c r="BI904" s="166" t="s">
        <v>1226</v>
      </c>
      <c r="BJ904" s="392">
        <f t="shared" si="518"/>
        <v>0</v>
      </c>
      <c r="BK904" s="166" t="s">
        <v>1226</v>
      </c>
      <c r="BL904" s="392">
        <v>0</v>
      </c>
      <c r="BM904" s="166" t="s">
        <v>1226</v>
      </c>
      <c r="BN904" s="341">
        <v>0</v>
      </c>
      <c r="BO904" s="227">
        <v>0</v>
      </c>
      <c r="BP904" s="226"/>
      <c r="BQ904" s="227"/>
      <c r="BR904" s="164">
        <f>+BN904</f>
        <v>0</v>
      </c>
      <c r="BS904" s="164" t="s">
        <v>1226</v>
      </c>
      <c r="BT904" s="344"/>
      <c r="BU904" s="314"/>
      <c r="BV904" s="315"/>
      <c r="BW904" s="314"/>
      <c r="BX904" s="314"/>
      <c r="BY904" s="314"/>
      <c r="BZ904" s="315"/>
      <c r="CA904" s="314"/>
      <c r="CB904" s="315"/>
      <c r="CC904" s="314"/>
      <c r="CD904" s="315"/>
      <c r="CE904" s="314"/>
      <c r="CF904" s="315"/>
      <c r="CG904" s="314"/>
      <c r="CH904" s="315"/>
      <c r="CI904" s="103" t="s">
        <v>2212</v>
      </c>
      <c r="CM904" s="237"/>
    </row>
    <row r="905" spans="1:91" ht="16.5" customHeight="1">
      <c r="A905" t="s">
        <v>1109</v>
      </c>
      <c r="B905" s="714">
        <v>0</v>
      </c>
      <c r="D905" s="403" t="s">
        <v>2670</v>
      </c>
      <c r="E905" t="s">
        <v>819</v>
      </c>
      <c r="F905"/>
      <c r="G905" s="403" t="s">
        <v>884</v>
      </c>
      <c r="H905" s="390" t="s">
        <v>2671</v>
      </c>
      <c r="I905" s="392"/>
      <c r="J905" s="164"/>
      <c r="K905" s="437"/>
      <c r="L905" s="438"/>
      <c r="M905" s="164"/>
      <c r="N905" s="167"/>
      <c r="O905" s="222"/>
      <c r="P905" s="224"/>
      <c r="Q905" s="392"/>
      <c r="R905" s="166"/>
      <c r="S905" s="222"/>
      <c r="T905" s="224"/>
      <c r="U905" s="222"/>
      <c r="V905" s="223"/>
      <c r="W905" s="678"/>
      <c r="X905" s="798"/>
      <c r="Y905" s="236"/>
      <c r="Z905" s="254"/>
      <c r="AA905" s="222"/>
      <c r="AB905" s="224"/>
      <c r="AC905" s="181"/>
      <c r="AD905" s="690"/>
      <c r="AE905" s="274"/>
      <c r="AF905" s="311"/>
      <c r="AG905" s="181"/>
      <c r="AH905" s="690"/>
      <c r="AI905" s="181"/>
      <c r="AJ905" s="690"/>
      <c r="AK905" s="243"/>
      <c r="AL905" s="181"/>
      <c r="AM905" s="694"/>
      <c r="AN905" s="437">
        <v>2</v>
      </c>
      <c r="AO905" s="438">
        <v>0</v>
      </c>
      <c r="AP905" s="185"/>
      <c r="AQ905" s="690"/>
      <c r="AR905" s="185"/>
      <c r="AS905" s="690"/>
      <c r="AT905" s="314"/>
      <c r="AU905" s="315"/>
      <c r="AV905" s="314"/>
      <c r="AW905" s="315"/>
      <c r="AX905" s="392"/>
      <c r="AY905" s="239"/>
      <c r="AZ905" s="392"/>
      <c r="BA905" s="239"/>
      <c r="BB905" s="392"/>
      <c r="BC905" s="239"/>
      <c r="BD905" s="392"/>
      <c r="BE905" s="166"/>
      <c r="BF905" s="392"/>
      <c r="BG905" s="166"/>
      <c r="BH905" s="392"/>
      <c r="BI905" s="166"/>
      <c r="BJ905" s="392"/>
      <c r="BK905" s="166"/>
      <c r="BL905" s="392"/>
      <c r="BM905" s="166"/>
      <c r="BN905" s="341"/>
      <c r="BO905" s="227"/>
      <c r="BP905" s="226"/>
      <c r="BQ905" s="227"/>
      <c r="BR905" s="164"/>
      <c r="BS905" s="164"/>
      <c r="BT905" s="344"/>
      <c r="BU905" s="314"/>
      <c r="BV905" s="315"/>
      <c r="BW905" s="314"/>
      <c r="BX905" s="314"/>
      <c r="BY905" s="314"/>
      <c r="BZ905" s="315"/>
      <c r="CA905" s="314"/>
      <c r="CB905" s="315"/>
      <c r="CC905" s="314"/>
      <c r="CD905" s="315"/>
      <c r="CE905" s="314"/>
      <c r="CF905" s="315"/>
      <c r="CG905" s="314"/>
      <c r="CH905" s="315"/>
      <c r="CI905" s="103"/>
      <c r="CM905" s="237"/>
    </row>
    <row r="906" spans="1:91" ht="16.5" customHeight="1">
      <c r="A906"/>
      <c r="B906" s="51"/>
      <c r="D906" s="219"/>
      <c r="E906" s="51"/>
      <c r="F906" s="51"/>
      <c r="G906" s="219"/>
      <c r="H906" s="390"/>
      <c r="I906" s="392"/>
      <c r="J906" s="164"/>
      <c r="K906" s="437"/>
      <c r="L906" s="438"/>
      <c r="M906" s="164"/>
      <c r="N906" s="167"/>
      <c r="O906" s="222"/>
      <c r="P906" s="224"/>
      <c r="Q906" s="392"/>
      <c r="R906" s="166"/>
      <c r="S906" s="222"/>
      <c r="T906" s="224"/>
      <c r="U906" s="222"/>
      <c r="V906" s="223"/>
      <c r="W906" s="678"/>
      <c r="X906" s="798"/>
      <c r="Y906" s="236"/>
      <c r="Z906" s="254"/>
      <c r="AA906" s="222"/>
      <c r="AB906" s="224"/>
      <c r="AC906" s="181"/>
      <c r="AD906" s="690"/>
      <c r="AE906" s="274"/>
      <c r="AF906" s="311"/>
      <c r="AG906" s="181"/>
      <c r="AH906" s="690"/>
      <c r="AI906" s="181"/>
      <c r="AJ906" s="690"/>
      <c r="AK906" s="243"/>
      <c r="AL906" s="181"/>
      <c r="AM906" s="694"/>
      <c r="AN906" s="437"/>
      <c r="AO906" s="438"/>
      <c r="AP906" s="185"/>
      <c r="AQ906" s="690"/>
      <c r="AR906" s="185"/>
      <c r="AS906" s="690"/>
      <c r="AT906" s="314"/>
      <c r="AU906" s="315"/>
      <c r="AV906" s="314"/>
      <c r="AW906" s="315"/>
      <c r="AX906" s="392"/>
      <c r="AY906" s="239"/>
      <c r="AZ906" s="392"/>
      <c r="BA906" s="239"/>
      <c r="BB906" s="392"/>
      <c r="BC906" s="239"/>
      <c r="BD906" s="392"/>
      <c r="BE906" s="166"/>
      <c r="BF906" s="392"/>
      <c r="BG906" s="166"/>
      <c r="BH906" s="392"/>
      <c r="BI906" s="166"/>
      <c r="BJ906" s="392"/>
      <c r="BK906" s="166"/>
      <c r="BL906" s="392"/>
      <c r="BM906" s="166"/>
      <c r="BN906" s="341"/>
      <c r="BO906" s="227"/>
      <c r="BP906" s="226"/>
      <c r="BQ906" s="227"/>
      <c r="BR906" s="164"/>
      <c r="BS906" s="164"/>
      <c r="BT906" s="344"/>
      <c r="BU906" s="314"/>
      <c r="BV906" s="315"/>
      <c r="BW906" s="314"/>
      <c r="BX906" s="314"/>
      <c r="BY906" s="314"/>
      <c r="BZ906" s="315"/>
      <c r="CA906" s="314"/>
      <c r="CB906" s="315"/>
      <c r="CC906" s="314"/>
      <c r="CD906" s="315"/>
      <c r="CE906" s="314"/>
      <c r="CF906" s="315"/>
      <c r="CG906" s="314"/>
      <c r="CH906" s="315"/>
      <c r="CI906" s="103"/>
      <c r="CM906" s="237"/>
    </row>
    <row r="907" spans="1:91" ht="16.5" customHeight="1">
      <c r="A907" t="s">
        <v>1109</v>
      </c>
      <c r="B907" s="61" t="s">
        <v>1592</v>
      </c>
      <c r="D907" s="219" t="s">
        <v>589</v>
      </c>
      <c r="E907" s="213" t="s">
        <v>819</v>
      </c>
      <c r="G907" s="219" t="s">
        <v>884</v>
      </c>
      <c r="H907" s="390" t="s">
        <v>1881</v>
      </c>
      <c r="I907" s="392">
        <f t="shared" si="504"/>
        <v>2</v>
      </c>
      <c r="J907" s="164" t="s">
        <v>1226</v>
      </c>
      <c r="K907" s="437">
        <v>2</v>
      </c>
      <c r="L907" s="438">
        <v>0</v>
      </c>
      <c r="M907" s="164">
        <f>+O907</f>
        <v>2</v>
      </c>
      <c r="N907" s="167" t="s">
        <v>1226</v>
      </c>
      <c r="O907" s="222">
        <v>2</v>
      </c>
      <c r="P907" s="224" t="s">
        <v>52</v>
      </c>
      <c r="Q907" s="392">
        <f t="shared" si="511"/>
        <v>2</v>
      </c>
      <c r="R907" s="166" t="str">
        <f>+P907</f>
        <v>?</v>
      </c>
      <c r="S907" s="222">
        <v>2</v>
      </c>
      <c r="T907" s="224">
        <v>1</v>
      </c>
      <c r="U907" s="222">
        <v>1</v>
      </c>
      <c r="V907" s="223">
        <v>0</v>
      </c>
      <c r="W907" s="678">
        <f>+Y907</f>
        <v>0</v>
      </c>
      <c r="X907" s="798" t="s">
        <v>1226</v>
      </c>
      <c r="Y907" s="236">
        <f>+AA907</f>
        <v>0</v>
      </c>
      <c r="Z907" s="254" t="s">
        <v>1226</v>
      </c>
      <c r="AA907" s="222">
        <v>0</v>
      </c>
      <c r="AB907" s="224">
        <v>0</v>
      </c>
      <c r="AC907" s="181">
        <f t="shared" ref="AC907:AC915" si="519">+AA907</f>
        <v>0</v>
      </c>
      <c r="AD907" s="426" t="s">
        <v>1226</v>
      </c>
      <c r="AE907" s="274">
        <v>0</v>
      </c>
      <c r="AF907" s="311">
        <v>0</v>
      </c>
      <c r="AG907" s="222">
        <v>0</v>
      </c>
      <c r="AH907" s="259">
        <v>0</v>
      </c>
      <c r="AI907" s="748">
        <v>0</v>
      </c>
      <c r="AJ907" s="426" t="s">
        <v>1226</v>
      </c>
      <c r="AK907" s="342"/>
      <c r="AL907" s="748">
        <v>0</v>
      </c>
      <c r="AM907" s="694" t="s">
        <v>1226</v>
      </c>
      <c r="AN907" s="437">
        <v>0</v>
      </c>
      <c r="AO907" s="438">
        <v>0</v>
      </c>
      <c r="AP907" s="185">
        <v>0</v>
      </c>
      <c r="AQ907" s="690" t="s">
        <v>1226</v>
      </c>
      <c r="AR907" s="185">
        <v>0</v>
      </c>
      <c r="AS907" s="690" t="s">
        <v>1226</v>
      </c>
      <c r="AT907" s="314">
        <v>0</v>
      </c>
      <c r="AU907" s="315">
        <v>0</v>
      </c>
      <c r="AV907" s="314" t="s">
        <v>52</v>
      </c>
      <c r="AW907" s="315">
        <v>0</v>
      </c>
      <c r="AX907" s="392" t="str">
        <f t="shared" si="508"/>
        <v>?</v>
      </c>
      <c r="AY907" s="239" t="s">
        <v>1226</v>
      </c>
      <c r="AZ907" s="392" t="str">
        <f t="shared" si="509"/>
        <v>?</v>
      </c>
      <c r="BA907" s="239" t="s">
        <v>1226</v>
      </c>
      <c r="BB907" s="392" t="str">
        <f t="shared" si="510"/>
        <v>?</v>
      </c>
      <c r="BC907" s="239" t="s">
        <v>1226</v>
      </c>
      <c r="BD907" s="392" t="str">
        <f t="shared" si="515"/>
        <v>?</v>
      </c>
      <c r="BE907" s="166" t="s">
        <v>1226</v>
      </c>
      <c r="BF907" s="392" t="str">
        <f t="shared" si="516"/>
        <v>?</v>
      </c>
      <c r="BG907" s="166" t="s">
        <v>1226</v>
      </c>
      <c r="BH907" s="392" t="str">
        <f t="shared" si="517"/>
        <v>?</v>
      </c>
      <c r="BI907" s="166" t="s">
        <v>1226</v>
      </c>
      <c r="BJ907" s="392" t="str">
        <f t="shared" si="518"/>
        <v>?</v>
      </c>
      <c r="BK907" s="166" t="s">
        <v>1226</v>
      </c>
      <c r="BL907" s="392">
        <v>0</v>
      </c>
      <c r="BM907" s="166" t="s">
        <v>1226</v>
      </c>
      <c r="BN907" s="341">
        <v>0</v>
      </c>
      <c r="BO907" s="227">
        <v>0</v>
      </c>
      <c r="BP907" s="226"/>
      <c r="BQ907" s="227"/>
      <c r="BR907" s="226"/>
      <c r="BS907" s="226"/>
      <c r="BT907" s="344"/>
      <c r="BU907" s="314"/>
      <c r="BV907" s="315"/>
      <c r="BW907" s="314"/>
      <c r="BX907" s="314"/>
      <c r="BY907" s="314"/>
      <c r="BZ907" s="315"/>
      <c r="CA907" s="314"/>
      <c r="CB907" s="315"/>
      <c r="CC907" s="314"/>
      <c r="CD907" s="315"/>
      <c r="CE907" s="314"/>
      <c r="CF907" s="315"/>
      <c r="CG907" s="314"/>
      <c r="CH907" s="315"/>
      <c r="CI907" s="247" t="s">
        <v>151</v>
      </c>
      <c r="CJ907" s="234" t="s">
        <v>590</v>
      </c>
      <c r="CM907" s="237">
        <f t="shared" ref="CM907:CM920" si="520">MAX(I907:AJ907)</f>
        <v>2</v>
      </c>
    </row>
    <row r="908" spans="1:91" ht="16.5" customHeight="1">
      <c r="A908" t="s">
        <v>1109</v>
      </c>
      <c r="B908" s="213">
        <v>10230</v>
      </c>
      <c r="D908" s="219" t="s">
        <v>86</v>
      </c>
      <c r="E908" s="213" t="s">
        <v>819</v>
      </c>
      <c r="G908" s="219" t="s">
        <v>884</v>
      </c>
      <c r="H908" s="390" t="s">
        <v>1880</v>
      </c>
      <c r="I908" s="222">
        <v>0</v>
      </c>
      <c r="J908" s="223">
        <v>0</v>
      </c>
      <c r="K908" s="437">
        <v>4</v>
      </c>
      <c r="L908" s="438">
        <v>0</v>
      </c>
      <c r="M908" s="185">
        <f>+K908</f>
        <v>4</v>
      </c>
      <c r="N908" s="426" t="s">
        <v>1226</v>
      </c>
      <c r="O908" s="181">
        <f>+M908</f>
        <v>4</v>
      </c>
      <c r="P908" s="423" t="s">
        <v>1226</v>
      </c>
      <c r="Q908" s="181">
        <f t="shared" si="511"/>
        <v>4</v>
      </c>
      <c r="R908" s="426" t="s">
        <v>1226</v>
      </c>
      <c r="S908" s="181">
        <f>+Q908</f>
        <v>4</v>
      </c>
      <c r="T908" s="423" t="s">
        <v>1226</v>
      </c>
      <c r="U908" s="181">
        <f>+S908</f>
        <v>4</v>
      </c>
      <c r="V908" s="251" t="s">
        <v>1226</v>
      </c>
      <c r="W908" s="678">
        <f>+Y908</f>
        <v>3</v>
      </c>
      <c r="X908" s="798" t="s">
        <v>1226</v>
      </c>
      <c r="Y908" s="223">
        <v>3</v>
      </c>
      <c r="Z908" s="224">
        <v>0</v>
      </c>
      <c r="AA908" s="223">
        <v>4</v>
      </c>
      <c r="AB908" s="223">
        <v>0</v>
      </c>
      <c r="AC908" s="181">
        <f t="shared" si="519"/>
        <v>4</v>
      </c>
      <c r="AD908" s="426" t="s">
        <v>1226</v>
      </c>
      <c r="AE908" s="274">
        <v>3</v>
      </c>
      <c r="AF908" s="279">
        <v>0</v>
      </c>
      <c r="AG908" s="181">
        <f>+AE908</f>
        <v>3</v>
      </c>
      <c r="AH908" s="690" t="s">
        <v>1226</v>
      </c>
      <c r="AI908" s="181">
        <f>+AG908</f>
        <v>3</v>
      </c>
      <c r="AJ908" s="690" t="s">
        <v>1226</v>
      </c>
      <c r="AK908" s="243"/>
      <c r="AL908" s="185">
        <f>+AN908</f>
        <v>3</v>
      </c>
      <c r="AM908" s="694" t="s">
        <v>1226</v>
      </c>
      <c r="AN908" s="437">
        <v>3</v>
      </c>
      <c r="AO908" s="438">
        <v>0</v>
      </c>
      <c r="AP908" s="274">
        <v>1</v>
      </c>
      <c r="AQ908" s="279">
        <v>0</v>
      </c>
      <c r="AR908" s="181">
        <f>+AP908</f>
        <v>1</v>
      </c>
      <c r="AS908" s="690" t="s">
        <v>1226</v>
      </c>
      <c r="AT908" s="314">
        <v>2</v>
      </c>
      <c r="AU908" s="315">
        <v>0</v>
      </c>
      <c r="AV908" s="245">
        <v>1</v>
      </c>
      <c r="AW908" s="246">
        <v>0</v>
      </c>
      <c r="AX908" s="341">
        <v>2</v>
      </c>
      <c r="AY908" s="227"/>
      <c r="AZ908" s="392">
        <f t="shared" si="509"/>
        <v>2</v>
      </c>
      <c r="BA908" s="239" t="s">
        <v>1226</v>
      </c>
      <c r="BB908" s="392">
        <f t="shared" si="510"/>
        <v>2</v>
      </c>
      <c r="BC908" s="239" t="s">
        <v>1226</v>
      </c>
      <c r="BD908" s="392">
        <f t="shared" si="515"/>
        <v>2</v>
      </c>
      <c r="BE908" s="239" t="s">
        <v>1226</v>
      </c>
      <c r="BF908" s="392">
        <f t="shared" si="516"/>
        <v>2</v>
      </c>
      <c r="BG908" s="239" t="s">
        <v>1226</v>
      </c>
      <c r="BH908" s="392">
        <f t="shared" si="517"/>
        <v>2</v>
      </c>
      <c r="BI908" s="239" t="s">
        <v>1226</v>
      </c>
      <c r="BJ908" s="392">
        <f t="shared" si="518"/>
        <v>2</v>
      </c>
      <c r="BK908" s="239" t="s">
        <v>1226</v>
      </c>
      <c r="BL908" s="392">
        <f t="shared" ref="BL908:BL924" si="521">+BJ908</f>
        <v>2</v>
      </c>
      <c r="BM908" s="239" t="s">
        <v>1226</v>
      </c>
      <c r="BN908" s="341">
        <v>4</v>
      </c>
      <c r="BO908" s="227">
        <v>0</v>
      </c>
      <c r="BP908" s="226"/>
      <c r="BQ908" s="227"/>
      <c r="BR908" s="226"/>
      <c r="BS908" s="227"/>
      <c r="BT908" s="244"/>
      <c r="BU908" s="245"/>
      <c r="BV908" s="246"/>
      <c r="BW908" s="245"/>
      <c r="BX908" s="245"/>
      <c r="BY908" s="245"/>
      <c r="BZ908" s="246"/>
      <c r="CA908" s="245"/>
      <c r="CB908" s="246"/>
      <c r="CC908" s="245"/>
      <c r="CD908" s="246"/>
      <c r="CE908" s="245">
        <v>2</v>
      </c>
      <c r="CF908" s="246"/>
      <c r="CG908" s="245"/>
      <c r="CH908" s="246"/>
      <c r="CI908" s="247" t="s">
        <v>151</v>
      </c>
      <c r="CJ908" s="234" t="s">
        <v>897</v>
      </c>
      <c r="CM908" s="237">
        <f t="shared" si="520"/>
        <v>4</v>
      </c>
    </row>
    <row r="909" spans="1:91" ht="16.5" customHeight="1">
      <c r="A909" t="s">
        <v>1109</v>
      </c>
      <c r="B909" s="213">
        <v>10229</v>
      </c>
      <c r="D909" s="219" t="s">
        <v>86</v>
      </c>
      <c r="E909" s="213" t="s">
        <v>819</v>
      </c>
      <c r="G909" s="219" t="s">
        <v>884</v>
      </c>
      <c r="H909" s="390" t="s">
        <v>1879</v>
      </c>
      <c r="I909" s="222">
        <v>27</v>
      </c>
      <c r="J909" s="223">
        <v>0</v>
      </c>
      <c r="K909" s="437">
        <v>25</v>
      </c>
      <c r="L909" s="438">
        <v>2</v>
      </c>
      <c r="M909" s="164">
        <f>+O909</f>
        <v>18</v>
      </c>
      <c r="N909" s="166">
        <f>+P909</f>
        <v>4</v>
      </c>
      <c r="O909" s="278">
        <v>18</v>
      </c>
      <c r="P909" s="279">
        <v>4</v>
      </c>
      <c r="Q909" s="185">
        <f t="shared" si="511"/>
        <v>18</v>
      </c>
      <c r="R909" s="426">
        <f>+P909</f>
        <v>4</v>
      </c>
      <c r="S909" s="181">
        <f>+Q909</f>
        <v>18</v>
      </c>
      <c r="T909" s="426">
        <f>+R909</f>
        <v>4</v>
      </c>
      <c r="U909" s="274">
        <v>2</v>
      </c>
      <c r="V909" s="274">
        <v>0</v>
      </c>
      <c r="W909" s="678">
        <f>+Y909</f>
        <v>0</v>
      </c>
      <c r="X909" s="798" t="s">
        <v>1226</v>
      </c>
      <c r="Y909" s="164">
        <f>+AA909</f>
        <v>0</v>
      </c>
      <c r="Z909" s="167" t="s">
        <v>1226</v>
      </c>
      <c r="AA909" s="223">
        <v>0</v>
      </c>
      <c r="AB909" s="224">
        <v>0</v>
      </c>
      <c r="AC909" s="185">
        <f t="shared" si="519"/>
        <v>0</v>
      </c>
      <c r="AD909" s="426" t="s">
        <v>1226</v>
      </c>
      <c r="AE909" s="274">
        <v>1</v>
      </c>
      <c r="AF909" s="279">
        <v>0</v>
      </c>
      <c r="AG909" s="252">
        <f>+AE909</f>
        <v>1</v>
      </c>
      <c r="AH909" s="433" t="s">
        <v>1226</v>
      </c>
      <c r="AI909" s="185">
        <f>+AG909</f>
        <v>1</v>
      </c>
      <c r="AJ909" s="690" t="s">
        <v>1226</v>
      </c>
      <c r="AK909" s="342"/>
      <c r="AL909" s="185">
        <f>+AI909</f>
        <v>1</v>
      </c>
      <c r="AM909" s="694" t="s">
        <v>1226</v>
      </c>
      <c r="AN909" s="437">
        <v>1</v>
      </c>
      <c r="AO909" s="438">
        <v>0</v>
      </c>
      <c r="AP909" s="693">
        <f>+AN909</f>
        <v>1</v>
      </c>
      <c r="AQ909" s="690" t="s">
        <v>1226</v>
      </c>
      <c r="AR909" s="701">
        <f>+AP909</f>
        <v>1</v>
      </c>
      <c r="AS909" s="690" t="s">
        <v>1226</v>
      </c>
      <c r="AT909" s="314">
        <v>0</v>
      </c>
      <c r="AU909" s="315">
        <v>0</v>
      </c>
      <c r="AV909" s="314">
        <v>4</v>
      </c>
      <c r="AW909" s="315">
        <v>0</v>
      </c>
      <c r="AX909" s="341">
        <v>2</v>
      </c>
      <c r="AY909" s="227"/>
      <c r="AZ909" s="392">
        <f t="shared" si="509"/>
        <v>2</v>
      </c>
      <c r="BA909" s="239" t="s">
        <v>1226</v>
      </c>
      <c r="BB909" s="392">
        <f t="shared" si="510"/>
        <v>2</v>
      </c>
      <c r="BC909" s="239" t="s">
        <v>1226</v>
      </c>
      <c r="BD909" s="392">
        <f t="shared" si="515"/>
        <v>2</v>
      </c>
      <c r="BE909" s="239" t="s">
        <v>1226</v>
      </c>
      <c r="BF909" s="392">
        <f t="shared" si="516"/>
        <v>2</v>
      </c>
      <c r="BG909" s="239" t="s">
        <v>1226</v>
      </c>
      <c r="BH909" s="392">
        <f t="shared" si="517"/>
        <v>2</v>
      </c>
      <c r="BI909" s="239" t="s">
        <v>1226</v>
      </c>
      <c r="BJ909" s="392">
        <f t="shared" si="518"/>
        <v>2</v>
      </c>
      <c r="BK909" s="239" t="s">
        <v>1226</v>
      </c>
      <c r="BL909" s="392">
        <f t="shared" si="521"/>
        <v>2</v>
      </c>
      <c r="BM909" s="239" t="s">
        <v>1226</v>
      </c>
      <c r="BN909" s="392">
        <f>+BL909</f>
        <v>2</v>
      </c>
      <c r="BO909" s="239" t="s">
        <v>1226</v>
      </c>
      <c r="BP909" s="249"/>
      <c r="BQ909" s="239"/>
      <c r="BR909" s="249"/>
      <c r="BS909" s="249"/>
      <c r="BT909" s="344"/>
      <c r="BU909" s="314"/>
      <c r="BV909" s="315"/>
      <c r="BW909" s="314"/>
      <c r="BX909" s="314"/>
      <c r="BY909" s="314"/>
      <c r="BZ909" s="315"/>
      <c r="CA909" s="314"/>
      <c r="CB909" s="315"/>
      <c r="CC909" s="314"/>
      <c r="CD909" s="315"/>
      <c r="CE909" s="314">
        <v>1</v>
      </c>
      <c r="CF909" s="315"/>
      <c r="CG909" s="314"/>
      <c r="CH909" s="315"/>
      <c r="CI909" s="247" t="s">
        <v>584</v>
      </c>
      <c r="CJ909" s="234" t="s">
        <v>583</v>
      </c>
      <c r="CM909" s="237">
        <f t="shared" si="520"/>
        <v>27</v>
      </c>
    </row>
    <row r="910" spans="1:91" ht="16.5" customHeight="1">
      <c r="A910" t="s">
        <v>1109</v>
      </c>
      <c r="B910" s="213">
        <v>10244</v>
      </c>
      <c r="D910" s="219" t="s">
        <v>86</v>
      </c>
      <c r="E910" s="213" t="s">
        <v>822</v>
      </c>
      <c r="G910" s="219" t="s">
        <v>884</v>
      </c>
      <c r="H910" s="406" t="s">
        <v>1168</v>
      </c>
      <c r="I910" s="236">
        <v>0</v>
      </c>
      <c r="J910" s="249" t="s">
        <v>1226</v>
      </c>
      <c r="K910" s="437">
        <v>0</v>
      </c>
      <c r="L910" s="438">
        <v>0</v>
      </c>
      <c r="M910" s="392">
        <v>0</v>
      </c>
      <c r="N910" s="164" t="s">
        <v>1226</v>
      </c>
      <c r="O910" s="278">
        <v>0</v>
      </c>
      <c r="P910" s="274">
        <v>0</v>
      </c>
      <c r="Q910" s="181">
        <v>0</v>
      </c>
      <c r="R910" s="185" t="s">
        <v>1226</v>
      </c>
      <c r="S910" s="278">
        <v>0</v>
      </c>
      <c r="T910" s="279">
        <v>0</v>
      </c>
      <c r="U910" s="278">
        <v>0</v>
      </c>
      <c r="V910" s="274">
        <v>0</v>
      </c>
      <c r="W910" s="678">
        <v>0</v>
      </c>
      <c r="X910" s="490" t="s">
        <v>1226</v>
      </c>
      <c r="Y910" s="164">
        <v>0</v>
      </c>
      <c r="Z910" s="166" t="s">
        <v>1226</v>
      </c>
      <c r="AA910" s="223">
        <v>0</v>
      </c>
      <c r="AB910" s="224">
        <v>0</v>
      </c>
      <c r="AC910" s="185">
        <f t="shared" si="519"/>
        <v>0</v>
      </c>
      <c r="AD910" s="426" t="s">
        <v>1226</v>
      </c>
      <c r="AE910" s="185">
        <f>+AG910</f>
        <v>0</v>
      </c>
      <c r="AF910" s="426" t="s">
        <v>1226</v>
      </c>
      <c r="AG910" s="181">
        <f>+AI910</f>
        <v>0</v>
      </c>
      <c r="AH910" s="426" t="s">
        <v>1226</v>
      </c>
      <c r="AI910" s="181">
        <f>+AL910</f>
        <v>0</v>
      </c>
      <c r="AJ910" s="426" t="s">
        <v>1226</v>
      </c>
      <c r="AK910" s="342"/>
      <c r="AL910" s="185">
        <v>0</v>
      </c>
      <c r="AM910" s="694" t="s">
        <v>1226</v>
      </c>
      <c r="AN910" s="437">
        <v>1</v>
      </c>
      <c r="AO910" s="438">
        <v>0</v>
      </c>
      <c r="AP910" s="693">
        <f>+AN910</f>
        <v>1</v>
      </c>
      <c r="AQ910" s="690" t="s">
        <v>1226</v>
      </c>
      <c r="AR910" s="693">
        <f>+AP910</f>
        <v>1</v>
      </c>
      <c r="AS910" s="690" t="s">
        <v>1226</v>
      </c>
      <c r="AT910" s="314">
        <v>0</v>
      </c>
      <c r="AU910" s="315">
        <v>0</v>
      </c>
      <c r="AV910" s="314">
        <v>0</v>
      </c>
      <c r="AW910" s="315">
        <v>0</v>
      </c>
      <c r="AX910" s="236">
        <f t="shared" ref="AX910:AX917" si="522">+AV910</f>
        <v>0</v>
      </c>
      <c r="AY910" s="249"/>
      <c r="AZ910" s="392">
        <f t="shared" si="509"/>
        <v>0</v>
      </c>
      <c r="BA910" s="239" t="s">
        <v>1226</v>
      </c>
      <c r="BB910" s="392">
        <f t="shared" si="510"/>
        <v>0</v>
      </c>
      <c r="BC910" s="239" t="s">
        <v>1226</v>
      </c>
      <c r="BD910" s="392">
        <f t="shared" si="515"/>
        <v>0</v>
      </c>
      <c r="BE910" s="239" t="s">
        <v>1226</v>
      </c>
      <c r="BF910" s="392">
        <f t="shared" si="516"/>
        <v>0</v>
      </c>
      <c r="BG910" s="239" t="s">
        <v>1226</v>
      </c>
      <c r="BH910" s="392">
        <f t="shared" si="517"/>
        <v>0</v>
      </c>
      <c r="BI910" s="239" t="s">
        <v>1226</v>
      </c>
      <c r="BJ910" s="392">
        <f t="shared" si="518"/>
        <v>0</v>
      </c>
      <c r="BK910" s="239" t="s">
        <v>1226</v>
      </c>
      <c r="BL910" s="392">
        <f t="shared" si="521"/>
        <v>0</v>
      </c>
      <c r="BM910" s="239" t="s">
        <v>1226</v>
      </c>
      <c r="BN910" s="919">
        <v>0</v>
      </c>
      <c r="BO910" s="326">
        <v>0</v>
      </c>
      <c r="BP910" s="325"/>
      <c r="BQ910" s="326"/>
      <c r="BR910" s="325"/>
      <c r="BS910" s="325"/>
      <c r="BT910" s="344"/>
      <c r="BU910" s="314"/>
      <c r="BV910" s="315"/>
      <c r="BW910" s="314"/>
      <c r="BX910" s="314"/>
      <c r="BY910" s="314"/>
      <c r="BZ910" s="315"/>
      <c r="CA910" s="314"/>
      <c r="CB910" s="315"/>
      <c r="CC910" s="314"/>
      <c r="CD910" s="315"/>
      <c r="CE910" s="314"/>
      <c r="CF910" s="315"/>
      <c r="CG910" s="314"/>
      <c r="CH910" s="315"/>
      <c r="CI910" s="247" t="s">
        <v>764</v>
      </c>
      <c r="CJ910" s="234" t="s">
        <v>585</v>
      </c>
      <c r="CM910" s="237">
        <f t="shared" si="520"/>
        <v>0</v>
      </c>
    </row>
    <row r="911" spans="1:91" ht="16.5" customHeight="1">
      <c r="A911" t="s">
        <v>1109</v>
      </c>
      <c r="B911" s="213">
        <v>10244</v>
      </c>
      <c r="D911" s="219" t="s">
        <v>86</v>
      </c>
      <c r="E911" s="213" t="s">
        <v>822</v>
      </c>
      <c r="G911" s="219" t="s">
        <v>884</v>
      </c>
      <c r="H911" s="390" t="s">
        <v>1878</v>
      </c>
      <c r="I911" s="236">
        <v>0</v>
      </c>
      <c r="J911" s="249" t="s">
        <v>1226</v>
      </c>
      <c r="K911" s="437">
        <v>0</v>
      </c>
      <c r="L911" s="438">
        <v>0</v>
      </c>
      <c r="M911" s="164">
        <v>0</v>
      </c>
      <c r="N911" s="164" t="s">
        <v>1226</v>
      </c>
      <c r="O911" s="278">
        <v>0</v>
      </c>
      <c r="P911" s="279">
        <v>0</v>
      </c>
      <c r="Q911" s="181">
        <v>0</v>
      </c>
      <c r="R911" s="426" t="s">
        <v>1226</v>
      </c>
      <c r="S911" s="278">
        <v>0</v>
      </c>
      <c r="T911" s="279">
        <v>0</v>
      </c>
      <c r="U911" s="278">
        <v>0</v>
      </c>
      <c r="V911" s="274">
        <v>0</v>
      </c>
      <c r="W911" s="678">
        <v>0</v>
      </c>
      <c r="X911" s="490" t="s">
        <v>1226</v>
      </c>
      <c r="Y911" s="185">
        <v>0</v>
      </c>
      <c r="Z911" s="426" t="s">
        <v>1226</v>
      </c>
      <c r="AA911" s="223">
        <v>0</v>
      </c>
      <c r="AB911" s="224">
        <v>0</v>
      </c>
      <c r="AC911" s="185">
        <f t="shared" si="519"/>
        <v>0</v>
      </c>
      <c r="AD911" s="426" t="s">
        <v>1226</v>
      </c>
      <c r="AE911" s="185">
        <f>+AG911</f>
        <v>0</v>
      </c>
      <c r="AF911" s="426" t="s">
        <v>1226</v>
      </c>
      <c r="AG911" s="181">
        <f>+AI911</f>
        <v>0</v>
      </c>
      <c r="AH911" s="426" t="s">
        <v>1226</v>
      </c>
      <c r="AI911" s="181">
        <f>+AL911</f>
        <v>0</v>
      </c>
      <c r="AJ911" s="426" t="s">
        <v>1226</v>
      </c>
      <c r="AK911" s="342"/>
      <c r="AL911" s="185">
        <v>0</v>
      </c>
      <c r="AM911" s="694" t="s">
        <v>1226</v>
      </c>
      <c r="AN911" s="437">
        <v>2</v>
      </c>
      <c r="AO911" s="438">
        <v>0</v>
      </c>
      <c r="AP911" s="693">
        <f>+AN911</f>
        <v>2</v>
      </c>
      <c r="AQ911" s="690" t="s">
        <v>1226</v>
      </c>
      <c r="AR911" s="693">
        <f>+AP911</f>
        <v>2</v>
      </c>
      <c r="AS911" s="690" t="s">
        <v>1226</v>
      </c>
      <c r="AT911" s="314">
        <v>0</v>
      </c>
      <c r="AU911" s="315">
        <v>0</v>
      </c>
      <c r="AV911" s="314">
        <v>0</v>
      </c>
      <c r="AW911" s="315">
        <v>0</v>
      </c>
      <c r="AX911" s="236">
        <f t="shared" si="522"/>
        <v>0</v>
      </c>
      <c r="AY911" s="249"/>
      <c r="AZ911" s="392">
        <f t="shared" si="509"/>
        <v>0</v>
      </c>
      <c r="BA911" s="239" t="s">
        <v>1226</v>
      </c>
      <c r="BB911" s="392">
        <f t="shared" si="510"/>
        <v>0</v>
      </c>
      <c r="BC911" s="239" t="s">
        <v>1226</v>
      </c>
      <c r="BD911" s="392">
        <f t="shared" si="515"/>
        <v>0</v>
      </c>
      <c r="BE911" s="239" t="s">
        <v>1226</v>
      </c>
      <c r="BF911" s="392">
        <f t="shared" si="516"/>
        <v>0</v>
      </c>
      <c r="BG911" s="239" t="s">
        <v>1226</v>
      </c>
      <c r="BH911" s="392">
        <f t="shared" si="517"/>
        <v>0</v>
      </c>
      <c r="BI911" s="239" t="s">
        <v>1226</v>
      </c>
      <c r="BJ911" s="392">
        <f t="shared" si="518"/>
        <v>0</v>
      </c>
      <c r="BK911" s="239" t="s">
        <v>1226</v>
      </c>
      <c r="BL911" s="392">
        <f t="shared" si="521"/>
        <v>0</v>
      </c>
      <c r="BM911" s="239" t="s">
        <v>1226</v>
      </c>
      <c r="BN911" s="919">
        <v>0</v>
      </c>
      <c r="BO911" s="326">
        <v>0</v>
      </c>
      <c r="BP911" s="325"/>
      <c r="BQ911" s="326"/>
      <c r="BR911" s="325">
        <v>1</v>
      </c>
      <c r="BS911" s="326">
        <v>2</v>
      </c>
      <c r="BT911" s="344"/>
      <c r="BU911" s="314"/>
      <c r="BV911" s="315"/>
      <c r="BW911" s="314"/>
      <c r="BX911" s="314"/>
      <c r="BY911" s="314"/>
      <c r="BZ911" s="315"/>
      <c r="CA911" s="314"/>
      <c r="CB911" s="315"/>
      <c r="CC911" s="314"/>
      <c r="CD911" s="315"/>
      <c r="CE911" s="314"/>
      <c r="CF911" s="315"/>
      <c r="CG911" s="314"/>
      <c r="CH911" s="315"/>
      <c r="CI911" s="247"/>
      <c r="CM911" s="237">
        <f t="shared" si="520"/>
        <v>0</v>
      </c>
    </row>
    <row r="912" spans="1:91" ht="16.5" customHeight="1">
      <c r="A912" t="s">
        <v>1109</v>
      </c>
      <c r="B912" s="213">
        <v>10244</v>
      </c>
      <c r="D912" s="71" t="s">
        <v>86</v>
      </c>
      <c r="E912" s="213" t="s">
        <v>822</v>
      </c>
      <c r="G912" s="219" t="s">
        <v>884</v>
      </c>
      <c r="H912" s="390" t="s">
        <v>1877</v>
      </c>
      <c r="I912" s="236">
        <v>0</v>
      </c>
      <c r="J912" s="249" t="s">
        <v>1226</v>
      </c>
      <c r="K912" s="437">
        <v>0</v>
      </c>
      <c r="L912" s="438">
        <v>0</v>
      </c>
      <c r="M912" s="164">
        <v>0</v>
      </c>
      <c r="N912" s="166" t="s">
        <v>1226</v>
      </c>
      <c r="O912" s="278">
        <v>0</v>
      </c>
      <c r="P912" s="279">
        <v>0</v>
      </c>
      <c r="Q912" s="185">
        <v>0</v>
      </c>
      <c r="R912" s="426" t="s">
        <v>1226</v>
      </c>
      <c r="S912" s="278">
        <v>0</v>
      </c>
      <c r="T912" s="279">
        <v>0</v>
      </c>
      <c r="U912" s="274">
        <v>0</v>
      </c>
      <c r="V912" s="274">
        <v>0</v>
      </c>
      <c r="W912" s="678">
        <v>0</v>
      </c>
      <c r="X912" s="490" t="s">
        <v>1226</v>
      </c>
      <c r="Y912" s="185">
        <v>0</v>
      </c>
      <c r="Z912" s="426" t="s">
        <v>1226</v>
      </c>
      <c r="AA912" s="223">
        <v>0</v>
      </c>
      <c r="AB912" s="224">
        <v>0</v>
      </c>
      <c r="AC912" s="185">
        <f t="shared" si="519"/>
        <v>0</v>
      </c>
      <c r="AD912" s="426" t="s">
        <v>1226</v>
      </c>
      <c r="AE912" s="274">
        <v>9</v>
      </c>
      <c r="AF912" s="311">
        <v>0</v>
      </c>
      <c r="AG912" s="185">
        <f>+AE912</f>
        <v>9</v>
      </c>
      <c r="AH912" s="426" t="s">
        <v>1226</v>
      </c>
      <c r="AI912" s="185">
        <f>+AG912</f>
        <v>9</v>
      </c>
      <c r="AJ912" s="426" t="s">
        <v>1226</v>
      </c>
      <c r="AK912" s="342"/>
      <c r="AL912" s="185">
        <f>+AI912</f>
        <v>9</v>
      </c>
      <c r="AM912" s="185" t="s">
        <v>1226</v>
      </c>
      <c r="AN912" s="437">
        <v>0</v>
      </c>
      <c r="AO912" s="438">
        <v>0</v>
      </c>
      <c r="AP912" s="185">
        <v>0</v>
      </c>
      <c r="AQ912" s="690" t="s">
        <v>1226</v>
      </c>
      <c r="AR912" s="185">
        <v>0</v>
      </c>
      <c r="AS912" s="690" t="s">
        <v>1226</v>
      </c>
      <c r="AT912" s="314">
        <v>0</v>
      </c>
      <c r="AU912" s="315">
        <v>0</v>
      </c>
      <c r="AV912" s="314">
        <v>0</v>
      </c>
      <c r="AW912" s="315">
        <v>0</v>
      </c>
      <c r="AX912" s="238">
        <f t="shared" si="522"/>
        <v>0</v>
      </c>
      <c r="AY912" s="239"/>
      <c r="AZ912" s="392">
        <f t="shared" si="509"/>
        <v>0</v>
      </c>
      <c r="BA912" s="239" t="s">
        <v>1226</v>
      </c>
      <c r="BB912" s="392">
        <f t="shared" si="510"/>
        <v>0</v>
      </c>
      <c r="BC912" s="239" t="s">
        <v>1226</v>
      </c>
      <c r="BD912" s="392">
        <f t="shared" si="515"/>
        <v>0</v>
      </c>
      <c r="BE912" s="239" t="s">
        <v>1226</v>
      </c>
      <c r="BF912" s="392">
        <f t="shared" si="516"/>
        <v>0</v>
      </c>
      <c r="BG912" s="239" t="s">
        <v>1226</v>
      </c>
      <c r="BH912" s="392">
        <f t="shared" si="517"/>
        <v>0</v>
      </c>
      <c r="BI912" s="239" t="s">
        <v>1226</v>
      </c>
      <c r="BJ912" s="392">
        <f t="shared" si="518"/>
        <v>0</v>
      </c>
      <c r="BK912" s="239" t="s">
        <v>1226</v>
      </c>
      <c r="BL912" s="392">
        <f t="shared" si="521"/>
        <v>0</v>
      </c>
      <c r="BM912" s="239" t="s">
        <v>1226</v>
      </c>
      <c r="BN912" s="919">
        <v>1</v>
      </c>
      <c r="BO912" s="326">
        <v>0</v>
      </c>
      <c r="BP912" s="325"/>
      <c r="BQ912" s="326"/>
      <c r="BR912" s="325"/>
      <c r="BS912" s="325"/>
      <c r="BT912" s="344"/>
      <c r="BU912" s="314"/>
      <c r="BV912" s="315"/>
      <c r="BW912" s="314"/>
      <c r="BX912" s="314"/>
      <c r="BY912" s="314"/>
      <c r="BZ912" s="315"/>
      <c r="CA912" s="314"/>
      <c r="CB912" s="315"/>
      <c r="CC912" s="314"/>
      <c r="CD912" s="315"/>
      <c r="CE912" s="314"/>
      <c r="CF912" s="315"/>
      <c r="CG912" s="314"/>
      <c r="CH912" s="315"/>
      <c r="CI912" s="247"/>
      <c r="CM912" s="237">
        <f t="shared" si="520"/>
        <v>9</v>
      </c>
    </row>
    <row r="913" spans="1:91" ht="16.5" customHeight="1">
      <c r="A913" t="s">
        <v>1109</v>
      </c>
      <c r="B913" s="213">
        <v>10244</v>
      </c>
      <c r="D913" s="219" t="s">
        <v>86</v>
      </c>
      <c r="E913" s="213" t="s">
        <v>822</v>
      </c>
      <c r="G913" s="219" t="s">
        <v>884</v>
      </c>
      <c r="H913" s="390" t="s">
        <v>1876</v>
      </c>
      <c r="I913" s="236">
        <v>0</v>
      </c>
      <c r="J913" s="249" t="s">
        <v>1226</v>
      </c>
      <c r="K913" s="437">
        <v>0</v>
      </c>
      <c r="L913" s="438">
        <v>0</v>
      </c>
      <c r="M913" s="164">
        <v>0</v>
      </c>
      <c r="N913" s="166" t="s">
        <v>1226</v>
      </c>
      <c r="O913" s="278">
        <v>0</v>
      </c>
      <c r="P913" s="279">
        <v>0</v>
      </c>
      <c r="Q913" s="185">
        <v>0</v>
      </c>
      <c r="R913" s="426" t="s">
        <v>1226</v>
      </c>
      <c r="S913" s="278">
        <v>0</v>
      </c>
      <c r="T913" s="279">
        <v>0</v>
      </c>
      <c r="U913" s="274">
        <v>0</v>
      </c>
      <c r="V913" s="274">
        <v>0</v>
      </c>
      <c r="W913" s="678">
        <v>0</v>
      </c>
      <c r="X913" s="490" t="s">
        <v>1226</v>
      </c>
      <c r="Y913" s="185">
        <v>0</v>
      </c>
      <c r="Z913" s="426" t="s">
        <v>1226</v>
      </c>
      <c r="AA913" s="223">
        <v>0</v>
      </c>
      <c r="AB913" s="224">
        <v>0</v>
      </c>
      <c r="AC913" s="185">
        <f t="shared" si="519"/>
        <v>0</v>
      </c>
      <c r="AD913" s="426" t="s">
        <v>1226</v>
      </c>
      <c r="AE913" s="274">
        <v>0</v>
      </c>
      <c r="AF913" s="311">
        <v>3</v>
      </c>
      <c r="AG913" s="700" t="s">
        <v>1226</v>
      </c>
      <c r="AH913" s="426">
        <f>+AF913</f>
        <v>3</v>
      </c>
      <c r="AI913" s="185">
        <f>+AL913</f>
        <v>0</v>
      </c>
      <c r="AJ913" s="426" t="s">
        <v>1226</v>
      </c>
      <c r="AK913" s="342"/>
      <c r="AL913" s="185">
        <f>+AN913</f>
        <v>0</v>
      </c>
      <c r="AM913" s="694" t="s">
        <v>1226</v>
      </c>
      <c r="AN913" s="437">
        <v>0</v>
      </c>
      <c r="AO913" s="438">
        <v>0</v>
      </c>
      <c r="AP913" s="696">
        <v>0</v>
      </c>
      <c r="AQ913" s="690" t="s">
        <v>1226</v>
      </c>
      <c r="AR913" s="185">
        <f t="shared" ref="AR913:AR918" si="523">+AP913</f>
        <v>0</v>
      </c>
      <c r="AS913" s="690" t="s">
        <v>1226</v>
      </c>
      <c r="AT913" s="314">
        <v>1</v>
      </c>
      <c r="AU913" s="315">
        <v>0</v>
      </c>
      <c r="AV913" s="314">
        <v>0</v>
      </c>
      <c r="AW913" s="315">
        <v>0</v>
      </c>
      <c r="AX913" s="238">
        <f t="shared" si="522"/>
        <v>0</v>
      </c>
      <c r="AY913" s="239"/>
      <c r="AZ913" s="392">
        <f t="shared" si="509"/>
        <v>0</v>
      </c>
      <c r="BA913" s="239" t="s">
        <v>1226</v>
      </c>
      <c r="BB913" s="392">
        <f t="shared" si="510"/>
        <v>0</v>
      </c>
      <c r="BC913" s="239" t="s">
        <v>1226</v>
      </c>
      <c r="BD913" s="392">
        <f t="shared" si="515"/>
        <v>0</v>
      </c>
      <c r="BE913" s="239" t="s">
        <v>1226</v>
      </c>
      <c r="BF913" s="392">
        <f t="shared" si="516"/>
        <v>0</v>
      </c>
      <c r="BG913" s="239" t="s">
        <v>1226</v>
      </c>
      <c r="BH913" s="392">
        <f t="shared" si="517"/>
        <v>0</v>
      </c>
      <c r="BI913" s="239" t="s">
        <v>1226</v>
      </c>
      <c r="BJ913" s="392">
        <f t="shared" si="518"/>
        <v>0</v>
      </c>
      <c r="BK913" s="239" t="s">
        <v>1226</v>
      </c>
      <c r="BL913" s="392">
        <f t="shared" si="521"/>
        <v>0</v>
      </c>
      <c r="BM913" s="239" t="s">
        <v>1226</v>
      </c>
      <c r="BN913" s="919">
        <v>0</v>
      </c>
      <c r="BO913" s="326">
        <v>0</v>
      </c>
      <c r="BP913" s="325"/>
      <c r="BQ913" s="326"/>
      <c r="BR913" s="325"/>
      <c r="BS913" s="325"/>
      <c r="BT913" s="344"/>
      <c r="BU913" s="314"/>
      <c r="BV913" s="315"/>
      <c r="BW913" s="314"/>
      <c r="BX913" s="314"/>
      <c r="BY913" s="314"/>
      <c r="BZ913" s="315"/>
      <c r="CA913" s="314"/>
      <c r="CB913" s="315"/>
      <c r="CC913" s="314"/>
      <c r="CD913" s="315"/>
      <c r="CE913" s="314"/>
      <c r="CF913" s="315"/>
      <c r="CG913" s="314"/>
      <c r="CH913" s="315"/>
      <c r="CI913" s="247"/>
      <c r="CM913" s="237">
        <f t="shared" si="520"/>
        <v>3</v>
      </c>
    </row>
    <row r="914" spans="1:91" ht="16.5" customHeight="1">
      <c r="A914" t="s">
        <v>1109</v>
      </c>
      <c r="B914" s="213">
        <v>10244</v>
      </c>
      <c r="D914" s="219" t="s">
        <v>86</v>
      </c>
      <c r="E914" s="213" t="s">
        <v>822</v>
      </c>
      <c r="G914" s="219" t="s">
        <v>884</v>
      </c>
      <c r="H914" s="390" t="s">
        <v>1875</v>
      </c>
      <c r="I914" s="236">
        <v>0</v>
      </c>
      <c r="J914" s="249" t="s">
        <v>1226</v>
      </c>
      <c r="K914" s="437">
        <v>0</v>
      </c>
      <c r="L914" s="438">
        <v>0</v>
      </c>
      <c r="M914" s="164">
        <v>0</v>
      </c>
      <c r="N914" s="166" t="s">
        <v>1226</v>
      </c>
      <c r="O914" s="278">
        <v>0</v>
      </c>
      <c r="P914" s="279">
        <v>0</v>
      </c>
      <c r="Q914" s="185">
        <v>0</v>
      </c>
      <c r="R914" s="426" t="s">
        <v>1226</v>
      </c>
      <c r="S914" s="278">
        <v>0</v>
      </c>
      <c r="T914" s="279">
        <v>0</v>
      </c>
      <c r="U914" s="274">
        <v>0</v>
      </c>
      <c r="V914" s="274">
        <v>0</v>
      </c>
      <c r="W914" s="678">
        <f>+Y914</f>
        <v>1</v>
      </c>
      <c r="X914" s="490" t="s">
        <v>1226</v>
      </c>
      <c r="Y914" s="185">
        <f>+AA914</f>
        <v>1</v>
      </c>
      <c r="Z914" s="426" t="s">
        <v>1226</v>
      </c>
      <c r="AA914" s="223">
        <v>1</v>
      </c>
      <c r="AB914" s="224">
        <v>0</v>
      </c>
      <c r="AC914" s="185">
        <f t="shared" si="519"/>
        <v>1</v>
      </c>
      <c r="AD914" s="426" t="s">
        <v>1226</v>
      </c>
      <c r="AE914" s="274">
        <v>0</v>
      </c>
      <c r="AF914" s="311">
        <v>0</v>
      </c>
      <c r="AG914" s="185">
        <f>+AE914</f>
        <v>0</v>
      </c>
      <c r="AH914" s="426" t="s">
        <v>1226</v>
      </c>
      <c r="AI914" s="700" t="s">
        <v>1226</v>
      </c>
      <c r="AJ914" s="426">
        <f>+AM914</f>
        <v>2</v>
      </c>
      <c r="AK914" s="342"/>
      <c r="AL914" s="700" t="s">
        <v>1226</v>
      </c>
      <c r="AM914" s="426">
        <f>+AO914</f>
        <v>2</v>
      </c>
      <c r="AN914" s="437">
        <v>0</v>
      </c>
      <c r="AO914" s="438">
        <v>2</v>
      </c>
      <c r="AP914" s="185">
        <v>0</v>
      </c>
      <c r="AQ914" s="690" t="s">
        <v>1226</v>
      </c>
      <c r="AR914" s="181">
        <f t="shared" si="523"/>
        <v>0</v>
      </c>
      <c r="AS914" s="690" t="s">
        <v>1226</v>
      </c>
      <c r="AT914" s="314">
        <v>0</v>
      </c>
      <c r="AU914" s="315">
        <v>0</v>
      </c>
      <c r="AV914" s="314">
        <v>0</v>
      </c>
      <c r="AW914" s="315">
        <v>0</v>
      </c>
      <c r="AX914" s="238">
        <f t="shared" si="522"/>
        <v>0</v>
      </c>
      <c r="AY914" s="239"/>
      <c r="AZ914" s="392">
        <f t="shared" si="509"/>
        <v>0</v>
      </c>
      <c r="BA914" s="239" t="s">
        <v>1226</v>
      </c>
      <c r="BB914" s="392">
        <f t="shared" si="510"/>
        <v>0</v>
      </c>
      <c r="BC914" s="239" t="s">
        <v>1226</v>
      </c>
      <c r="BD914" s="392">
        <f t="shared" si="515"/>
        <v>0</v>
      </c>
      <c r="BE914" s="239" t="s">
        <v>1226</v>
      </c>
      <c r="BF914" s="392">
        <f t="shared" si="516"/>
        <v>0</v>
      </c>
      <c r="BG914" s="239" t="s">
        <v>1226</v>
      </c>
      <c r="BH914" s="392">
        <f t="shared" si="517"/>
        <v>0</v>
      </c>
      <c r="BI914" s="239" t="s">
        <v>1226</v>
      </c>
      <c r="BJ914" s="392">
        <f t="shared" si="518"/>
        <v>0</v>
      </c>
      <c r="BK914" s="239" t="s">
        <v>1226</v>
      </c>
      <c r="BL914" s="392">
        <f t="shared" si="521"/>
        <v>0</v>
      </c>
      <c r="BM914" s="239" t="s">
        <v>1226</v>
      </c>
      <c r="BN914" s="919">
        <v>0</v>
      </c>
      <c r="BO914" s="326">
        <v>0</v>
      </c>
      <c r="BP914" s="325"/>
      <c r="BQ914" s="326"/>
      <c r="BR914" s="325"/>
      <c r="BS914" s="325"/>
      <c r="BT914" s="344"/>
      <c r="BU914" s="314"/>
      <c r="BV914" s="315"/>
      <c r="BW914" s="314"/>
      <c r="BX914" s="314"/>
      <c r="BY914" s="314"/>
      <c r="BZ914" s="315"/>
      <c r="CA914" s="314"/>
      <c r="CB914" s="315"/>
      <c r="CC914" s="314"/>
      <c r="CD914" s="315"/>
      <c r="CE914" s="314"/>
      <c r="CF914" s="315"/>
      <c r="CG914" s="314"/>
      <c r="CH914" s="315"/>
      <c r="CI914" s="233" t="s">
        <v>923</v>
      </c>
      <c r="CM914" s="237">
        <f t="shared" si="520"/>
        <v>2</v>
      </c>
    </row>
    <row r="915" spans="1:91" ht="16.5" customHeight="1">
      <c r="A915" t="s">
        <v>1109</v>
      </c>
      <c r="B915" s="213">
        <v>10244</v>
      </c>
      <c r="D915" s="219" t="s">
        <v>86</v>
      </c>
      <c r="E915" s="213" t="s">
        <v>822</v>
      </c>
      <c r="G915" s="219" t="s">
        <v>884</v>
      </c>
      <c r="H915" s="390" t="s">
        <v>1874</v>
      </c>
      <c r="I915" s="236">
        <v>0</v>
      </c>
      <c r="J915" s="249" t="s">
        <v>1226</v>
      </c>
      <c r="K915" s="437">
        <v>0</v>
      </c>
      <c r="L915" s="438">
        <v>0</v>
      </c>
      <c r="M915" s="164">
        <v>0</v>
      </c>
      <c r="N915" s="166" t="s">
        <v>1226</v>
      </c>
      <c r="O915" s="278">
        <v>0</v>
      </c>
      <c r="P915" s="279">
        <v>0</v>
      </c>
      <c r="Q915" s="185">
        <v>0</v>
      </c>
      <c r="R915" s="426" t="s">
        <v>1226</v>
      </c>
      <c r="S915" s="278">
        <v>0</v>
      </c>
      <c r="T915" s="279">
        <v>0</v>
      </c>
      <c r="U915" s="274">
        <v>0</v>
      </c>
      <c r="V915" s="274">
        <v>0</v>
      </c>
      <c r="W915" s="678">
        <f>+Y915</f>
        <v>1</v>
      </c>
      <c r="X915" s="490" t="s">
        <v>1226</v>
      </c>
      <c r="Y915" s="185">
        <f>+AA915</f>
        <v>1</v>
      </c>
      <c r="Z915" s="426" t="s">
        <v>1226</v>
      </c>
      <c r="AA915" s="223">
        <v>1</v>
      </c>
      <c r="AB915" s="224">
        <v>0</v>
      </c>
      <c r="AC915" s="185">
        <f t="shared" si="519"/>
        <v>1</v>
      </c>
      <c r="AD915" s="426" t="s">
        <v>1226</v>
      </c>
      <c r="AE915" s="274">
        <v>0</v>
      </c>
      <c r="AF915" s="311">
        <v>0</v>
      </c>
      <c r="AG915" s="185">
        <f>+AE915</f>
        <v>0</v>
      </c>
      <c r="AH915" s="426" t="s">
        <v>1226</v>
      </c>
      <c r="AI915" s="700" t="s">
        <v>1226</v>
      </c>
      <c r="AJ915" s="426">
        <f>+AM915</f>
        <v>1</v>
      </c>
      <c r="AK915" s="342"/>
      <c r="AL915" s="700" t="s">
        <v>1226</v>
      </c>
      <c r="AM915" s="185">
        <f>+AO915</f>
        <v>1</v>
      </c>
      <c r="AN915" s="437">
        <v>0</v>
      </c>
      <c r="AO915" s="438">
        <v>1</v>
      </c>
      <c r="AP915" s="185">
        <v>0</v>
      </c>
      <c r="AQ915" s="690" t="s">
        <v>1226</v>
      </c>
      <c r="AR915" s="181">
        <f t="shared" si="523"/>
        <v>0</v>
      </c>
      <c r="AS915" s="690" t="s">
        <v>1226</v>
      </c>
      <c r="AT915" s="314">
        <v>0</v>
      </c>
      <c r="AU915" s="315">
        <v>0</v>
      </c>
      <c r="AV915" s="314">
        <v>0</v>
      </c>
      <c r="AW915" s="315">
        <v>0</v>
      </c>
      <c r="AX915" s="238">
        <f t="shared" si="522"/>
        <v>0</v>
      </c>
      <c r="AY915" s="239"/>
      <c r="AZ915" s="392">
        <f t="shared" si="509"/>
        <v>0</v>
      </c>
      <c r="BA915" s="239" t="s">
        <v>1226</v>
      </c>
      <c r="BB915" s="392">
        <f t="shared" si="510"/>
        <v>0</v>
      </c>
      <c r="BC915" s="239" t="s">
        <v>1226</v>
      </c>
      <c r="BD915" s="392">
        <f t="shared" si="515"/>
        <v>0</v>
      </c>
      <c r="BE915" s="239" t="s">
        <v>1226</v>
      </c>
      <c r="BF915" s="392">
        <f t="shared" si="516"/>
        <v>0</v>
      </c>
      <c r="BG915" s="239" t="s">
        <v>1226</v>
      </c>
      <c r="BH915" s="392">
        <f t="shared" si="517"/>
        <v>0</v>
      </c>
      <c r="BI915" s="239" t="s">
        <v>1226</v>
      </c>
      <c r="BJ915" s="392">
        <f t="shared" si="518"/>
        <v>0</v>
      </c>
      <c r="BK915" s="239" t="s">
        <v>1226</v>
      </c>
      <c r="BL915" s="392">
        <f t="shared" si="521"/>
        <v>0</v>
      </c>
      <c r="BM915" s="239" t="s">
        <v>1226</v>
      </c>
      <c r="BN915" s="919">
        <v>0</v>
      </c>
      <c r="BO915" s="326">
        <v>0</v>
      </c>
      <c r="BP915" s="325"/>
      <c r="BQ915" s="326"/>
      <c r="BR915" s="325"/>
      <c r="BS915" s="325"/>
      <c r="BT915" s="344"/>
      <c r="BU915" s="314"/>
      <c r="BV915" s="315"/>
      <c r="BW915" s="314"/>
      <c r="BX915" s="314"/>
      <c r="BY915" s="314"/>
      <c r="BZ915" s="315"/>
      <c r="CA915" s="314"/>
      <c r="CB915" s="315"/>
      <c r="CC915" s="314"/>
      <c r="CD915" s="315"/>
      <c r="CE915" s="314"/>
      <c r="CF915" s="315"/>
      <c r="CG915" s="314"/>
      <c r="CH915" s="315"/>
      <c r="CI915" s="233" t="s">
        <v>939</v>
      </c>
      <c r="CM915" s="237">
        <f t="shared" si="520"/>
        <v>1</v>
      </c>
    </row>
    <row r="916" spans="1:91" ht="16.5" customHeight="1">
      <c r="A916" t="s">
        <v>1109</v>
      </c>
      <c r="B916" s="213">
        <v>0</v>
      </c>
      <c r="D916" s="219" t="s">
        <v>86</v>
      </c>
      <c r="E916" s="213" t="s">
        <v>822</v>
      </c>
      <c r="G916" s="219" t="s">
        <v>884</v>
      </c>
      <c r="H916" s="390" t="s">
        <v>1873</v>
      </c>
      <c r="I916" s="236">
        <v>0</v>
      </c>
      <c r="J916" s="249" t="s">
        <v>1226</v>
      </c>
      <c r="K916" s="437">
        <v>0</v>
      </c>
      <c r="L916" s="438">
        <v>0</v>
      </c>
      <c r="M916" s="164">
        <v>0</v>
      </c>
      <c r="N916" s="166" t="s">
        <v>1226</v>
      </c>
      <c r="O916" s="278">
        <v>0</v>
      </c>
      <c r="P916" s="279">
        <v>0</v>
      </c>
      <c r="Q916" s="185">
        <v>0</v>
      </c>
      <c r="R916" s="426" t="s">
        <v>1226</v>
      </c>
      <c r="S916" s="278">
        <v>0</v>
      </c>
      <c r="T916" s="279">
        <v>0</v>
      </c>
      <c r="U916" s="274">
        <v>0</v>
      </c>
      <c r="V916" s="274">
        <v>0</v>
      </c>
      <c r="W916" s="678">
        <v>0</v>
      </c>
      <c r="X916" s="490" t="s">
        <v>1226</v>
      </c>
      <c r="Y916" s="185">
        <v>0</v>
      </c>
      <c r="Z916" s="426" t="s">
        <v>1226</v>
      </c>
      <c r="AA916" s="223">
        <v>0</v>
      </c>
      <c r="AB916" s="224">
        <v>0</v>
      </c>
      <c r="AC916" s="185">
        <v>0</v>
      </c>
      <c r="AD916" s="426" t="s">
        <v>1226</v>
      </c>
      <c r="AE916" s="274">
        <v>0</v>
      </c>
      <c r="AF916" s="311">
        <v>0</v>
      </c>
      <c r="AG916" s="185">
        <f t="shared" ref="AG916:AG921" si="524">+AI916</f>
        <v>0</v>
      </c>
      <c r="AH916" s="426" t="s">
        <v>1226</v>
      </c>
      <c r="AI916" s="185">
        <f t="shared" ref="AI916:AI921" si="525">+AL916</f>
        <v>0</v>
      </c>
      <c r="AJ916" s="426" t="s">
        <v>1226</v>
      </c>
      <c r="AK916" s="342"/>
      <c r="AL916" s="185">
        <f>+AN916</f>
        <v>0</v>
      </c>
      <c r="AM916" s="690" t="s">
        <v>1226</v>
      </c>
      <c r="AN916" s="437">
        <v>0</v>
      </c>
      <c r="AO916" s="438">
        <v>0</v>
      </c>
      <c r="AP916" s="185">
        <v>0</v>
      </c>
      <c r="AQ916" s="690" t="s">
        <v>1226</v>
      </c>
      <c r="AR916" s="181">
        <f t="shared" si="523"/>
        <v>0</v>
      </c>
      <c r="AS916" s="690" t="s">
        <v>1226</v>
      </c>
      <c r="AT916" s="314">
        <v>0</v>
      </c>
      <c r="AU916" s="315">
        <v>0</v>
      </c>
      <c r="AV916" s="314">
        <v>0</v>
      </c>
      <c r="AW916" s="315">
        <v>0</v>
      </c>
      <c r="AX916" s="238">
        <f t="shared" si="522"/>
        <v>0</v>
      </c>
      <c r="AY916" s="239"/>
      <c r="AZ916" s="392">
        <f t="shared" si="509"/>
        <v>0</v>
      </c>
      <c r="BA916" s="239" t="s">
        <v>1226</v>
      </c>
      <c r="BB916" s="392">
        <f t="shared" si="510"/>
        <v>0</v>
      </c>
      <c r="BC916" s="239" t="s">
        <v>1226</v>
      </c>
      <c r="BD916" s="392">
        <f t="shared" si="515"/>
        <v>0</v>
      </c>
      <c r="BE916" s="239" t="s">
        <v>1226</v>
      </c>
      <c r="BF916" s="392">
        <f t="shared" si="516"/>
        <v>0</v>
      </c>
      <c r="BG916" s="239" t="s">
        <v>1226</v>
      </c>
      <c r="BH916" s="392">
        <f t="shared" si="517"/>
        <v>0</v>
      </c>
      <c r="BI916" s="239" t="s">
        <v>1226</v>
      </c>
      <c r="BJ916" s="392">
        <f t="shared" si="518"/>
        <v>0</v>
      </c>
      <c r="BK916" s="239" t="s">
        <v>1226</v>
      </c>
      <c r="BL916" s="392">
        <f t="shared" si="521"/>
        <v>0</v>
      </c>
      <c r="BM916" s="239" t="s">
        <v>1226</v>
      </c>
      <c r="BN916" s="919">
        <v>0</v>
      </c>
      <c r="BO916" s="326">
        <v>0</v>
      </c>
      <c r="BP916" s="325"/>
      <c r="BQ916" s="326"/>
      <c r="BR916" s="325"/>
      <c r="BS916" s="325"/>
      <c r="BT916" s="344"/>
      <c r="BU916" s="314"/>
      <c r="BV916" s="315"/>
      <c r="BW916" s="314"/>
      <c r="BX916" s="314"/>
      <c r="BY916" s="314"/>
      <c r="BZ916" s="315"/>
      <c r="CA916" s="314"/>
      <c r="CB916" s="315"/>
      <c r="CC916" s="314"/>
      <c r="CD916" s="315"/>
      <c r="CE916" s="314"/>
      <c r="CF916" s="315"/>
      <c r="CG916" s="314"/>
      <c r="CH916" s="315"/>
      <c r="CI916" s="233" t="s">
        <v>922</v>
      </c>
      <c r="CM916" s="237">
        <f t="shared" si="520"/>
        <v>0</v>
      </c>
    </row>
    <row r="917" spans="1:91" ht="16.5" customHeight="1">
      <c r="A917" t="s">
        <v>1109</v>
      </c>
      <c r="B917" s="213">
        <v>0</v>
      </c>
      <c r="D917" s="219" t="s">
        <v>86</v>
      </c>
      <c r="E917" s="213" t="s">
        <v>871</v>
      </c>
      <c r="G917" s="219" t="s">
        <v>884</v>
      </c>
      <c r="H917" s="390" t="s">
        <v>1872</v>
      </c>
      <c r="I917" s="223">
        <v>0</v>
      </c>
      <c r="J917" s="223">
        <v>0</v>
      </c>
      <c r="K917" s="437">
        <v>0</v>
      </c>
      <c r="L917" s="438">
        <v>0</v>
      </c>
      <c r="M917" s="164">
        <v>0</v>
      </c>
      <c r="N917" s="166" t="s">
        <v>1226</v>
      </c>
      <c r="O917" s="278">
        <v>2</v>
      </c>
      <c r="P917" s="279">
        <v>1</v>
      </c>
      <c r="Q917" s="185">
        <f>+O917</f>
        <v>2</v>
      </c>
      <c r="R917" s="426">
        <f>+P917</f>
        <v>1</v>
      </c>
      <c r="S917" s="278">
        <v>0</v>
      </c>
      <c r="T917" s="279">
        <v>0</v>
      </c>
      <c r="U917" s="274"/>
      <c r="V917" s="274"/>
      <c r="W917" s="678">
        <v>0</v>
      </c>
      <c r="X917" s="490" t="s">
        <v>1226</v>
      </c>
      <c r="Y917" s="185">
        <v>0</v>
      </c>
      <c r="Z917" s="426" t="s">
        <v>1226</v>
      </c>
      <c r="AA917" s="223">
        <v>0</v>
      </c>
      <c r="AB917" s="224">
        <v>0</v>
      </c>
      <c r="AC917" s="696">
        <v>0</v>
      </c>
      <c r="AD917" s="690" t="s">
        <v>1226</v>
      </c>
      <c r="AE917" s="274">
        <v>0</v>
      </c>
      <c r="AF917" s="311">
        <v>0</v>
      </c>
      <c r="AG917" s="185">
        <f t="shared" si="524"/>
        <v>0</v>
      </c>
      <c r="AH917" s="426" t="s">
        <v>1226</v>
      </c>
      <c r="AI917" s="185">
        <f t="shared" si="525"/>
        <v>0</v>
      </c>
      <c r="AJ917" s="426" t="s">
        <v>1226</v>
      </c>
      <c r="AK917" s="342"/>
      <c r="AL917" s="185">
        <v>0</v>
      </c>
      <c r="AM917" s="690" t="s">
        <v>1226</v>
      </c>
      <c r="AN917" s="437">
        <v>2</v>
      </c>
      <c r="AO917" s="438">
        <v>0</v>
      </c>
      <c r="AP917" s="185">
        <f>+AN917</f>
        <v>2</v>
      </c>
      <c r="AQ917" s="690" t="s">
        <v>1226</v>
      </c>
      <c r="AR917" s="181">
        <f t="shared" si="523"/>
        <v>2</v>
      </c>
      <c r="AS917" s="690" t="s">
        <v>1226</v>
      </c>
      <c r="AT917" s="314">
        <v>0</v>
      </c>
      <c r="AU917" s="315">
        <v>0</v>
      </c>
      <c r="AV917" s="314">
        <v>0</v>
      </c>
      <c r="AW917" s="315">
        <v>0</v>
      </c>
      <c r="AX917" s="238">
        <f t="shared" si="522"/>
        <v>0</v>
      </c>
      <c r="AY917" s="239"/>
      <c r="AZ917" s="392">
        <f t="shared" si="509"/>
        <v>0</v>
      </c>
      <c r="BA917" s="239" t="s">
        <v>1226</v>
      </c>
      <c r="BB917" s="392">
        <f t="shared" si="510"/>
        <v>0</v>
      </c>
      <c r="BC917" s="239" t="s">
        <v>1226</v>
      </c>
      <c r="BD917" s="392">
        <f t="shared" si="515"/>
        <v>0</v>
      </c>
      <c r="BE917" s="239" t="s">
        <v>1226</v>
      </c>
      <c r="BF917" s="392">
        <f t="shared" si="516"/>
        <v>0</v>
      </c>
      <c r="BG917" s="239" t="s">
        <v>1226</v>
      </c>
      <c r="BH917" s="392">
        <f t="shared" si="517"/>
        <v>0</v>
      </c>
      <c r="BI917" s="239" t="s">
        <v>1226</v>
      </c>
      <c r="BJ917" s="392">
        <f t="shared" si="518"/>
        <v>0</v>
      </c>
      <c r="BK917" s="239" t="s">
        <v>1226</v>
      </c>
      <c r="BL917" s="392">
        <f t="shared" si="521"/>
        <v>0</v>
      </c>
      <c r="BM917" s="239" t="s">
        <v>1226</v>
      </c>
      <c r="BN917" s="238">
        <f>+BL917</f>
        <v>0</v>
      </c>
      <c r="BO917" s="239" t="s">
        <v>1226</v>
      </c>
      <c r="BP917" s="249"/>
      <c r="BQ917" s="239"/>
      <c r="BR917" s="249"/>
      <c r="BS917" s="249"/>
      <c r="BT917" s="344"/>
      <c r="BU917" s="314"/>
      <c r="BV917" s="315"/>
      <c r="BW917" s="314"/>
      <c r="BX917" s="314"/>
      <c r="BY917" s="314"/>
      <c r="BZ917" s="315"/>
      <c r="CA917" s="314"/>
      <c r="CB917" s="315"/>
      <c r="CC917" s="314"/>
      <c r="CD917" s="315"/>
      <c r="CE917" s="314"/>
      <c r="CF917" s="315"/>
      <c r="CG917" s="314"/>
      <c r="CH917" s="315"/>
      <c r="CI917" s="233" t="s">
        <v>223</v>
      </c>
      <c r="CM917" s="237">
        <f t="shared" si="520"/>
        <v>2</v>
      </c>
    </row>
    <row r="918" spans="1:91" ht="16.5" customHeight="1">
      <c r="A918" t="s">
        <v>1109</v>
      </c>
      <c r="B918" s="213">
        <v>10246</v>
      </c>
      <c r="D918" s="219" t="s">
        <v>579</v>
      </c>
      <c r="E918" s="213" t="s">
        <v>819</v>
      </c>
      <c r="G918" s="219" t="s">
        <v>884</v>
      </c>
      <c r="H918" s="390" t="s">
        <v>1871</v>
      </c>
      <c r="I918" s="223">
        <v>0</v>
      </c>
      <c r="J918" s="223">
        <v>0</v>
      </c>
      <c r="K918" s="437">
        <v>0</v>
      </c>
      <c r="L918" s="438">
        <v>0</v>
      </c>
      <c r="M918" s="164">
        <v>0</v>
      </c>
      <c r="N918" s="166" t="s">
        <v>1226</v>
      </c>
      <c r="O918" s="381">
        <v>0</v>
      </c>
      <c r="P918" s="423" t="s">
        <v>1226</v>
      </c>
      <c r="Q918" s="185">
        <v>0</v>
      </c>
      <c r="R918" s="426" t="s">
        <v>1226</v>
      </c>
      <c r="S918" s="381">
        <v>0</v>
      </c>
      <c r="T918" s="423" t="s">
        <v>1226</v>
      </c>
      <c r="U918" s="274">
        <v>0</v>
      </c>
      <c r="V918" s="274">
        <v>0</v>
      </c>
      <c r="W918" s="678">
        <v>0</v>
      </c>
      <c r="X918" s="490" t="s">
        <v>1226</v>
      </c>
      <c r="Y918" s="185">
        <f>+AA918</f>
        <v>3</v>
      </c>
      <c r="Z918" s="426">
        <f>+AB918</f>
        <v>2</v>
      </c>
      <c r="AA918" s="223">
        <v>3</v>
      </c>
      <c r="AB918" s="224">
        <v>2</v>
      </c>
      <c r="AC918" s="274">
        <v>1</v>
      </c>
      <c r="AD918" s="279">
        <v>2</v>
      </c>
      <c r="AE918" s="185">
        <f>+AC918</f>
        <v>1</v>
      </c>
      <c r="AF918" s="426">
        <f>+AD918</f>
        <v>2</v>
      </c>
      <c r="AG918" s="185">
        <f t="shared" si="524"/>
        <v>2</v>
      </c>
      <c r="AH918" s="426">
        <f>+AJ918</f>
        <v>3</v>
      </c>
      <c r="AI918" s="185">
        <f t="shared" si="525"/>
        <v>2</v>
      </c>
      <c r="AJ918" s="426">
        <f>+AM918</f>
        <v>3</v>
      </c>
      <c r="AK918" s="243">
        <v>42247</v>
      </c>
      <c r="AL918" s="274">
        <v>2</v>
      </c>
      <c r="AM918" s="274">
        <v>3</v>
      </c>
      <c r="AN918" s="437">
        <v>2</v>
      </c>
      <c r="AO918" s="438">
        <v>3</v>
      </c>
      <c r="AP918" s="274">
        <v>2</v>
      </c>
      <c r="AQ918" s="279">
        <v>3</v>
      </c>
      <c r="AR918" s="181">
        <f t="shared" si="523"/>
        <v>2</v>
      </c>
      <c r="AS918" s="426">
        <f>+AQ918</f>
        <v>3</v>
      </c>
      <c r="AT918" s="185">
        <f>+AR918</f>
        <v>2</v>
      </c>
      <c r="AU918" s="426">
        <f>+AS918</f>
        <v>3</v>
      </c>
      <c r="AV918" s="245">
        <v>3</v>
      </c>
      <c r="AW918" s="246">
        <v>2</v>
      </c>
      <c r="AX918" s="341">
        <v>2</v>
      </c>
      <c r="AY918" s="227"/>
      <c r="AZ918" s="392">
        <f t="shared" si="509"/>
        <v>2</v>
      </c>
      <c r="BA918" s="239" t="s">
        <v>1226</v>
      </c>
      <c r="BB918" s="392">
        <f t="shared" si="510"/>
        <v>2</v>
      </c>
      <c r="BC918" s="239" t="s">
        <v>1226</v>
      </c>
      <c r="BD918" s="341">
        <v>2</v>
      </c>
      <c r="BE918" s="227">
        <v>4</v>
      </c>
      <c r="BF918" s="392">
        <f t="shared" si="516"/>
        <v>2</v>
      </c>
      <c r="BG918" s="166">
        <f>+BE918</f>
        <v>4</v>
      </c>
      <c r="BH918" s="392">
        <f t="shared" si="517"/>
        <v>2</v>
      </c>
      <c r="BI918" s="166">
        <f>+BG918</f>
        <v>4</v>
      </c>
      <c r="BJ918" s="392">
        <f t="shared" si="518"/>
        <v>2</v>
      </c>
      <c r="BK918" s="166">
        <f>+BI918</f>
        <v>4</v>
      </c>
      <c r="BL918" s="392">
        <f t="shared" si="521"/>
        <v>2</v>
      </c>
      <c r="BM918" s="166">
        <f>+BK918</f>
        <v>4</v>
      </c>
      <c r="BN918" s="392">
        <f>+BL918</f>
        <v>2</v>
      </c>
      <c r="BO918" s="166">
        <f>+BM918</f>
        <v>4</v>
      </c>
      <c r="BP918" s="22"/>
      <c r="BQ918" s="21"/>
      <c r="BR918" s="22"/>
      <c r="BS918" s="22"/>
      <c r="BT918" s="244"/>
      <c r="BU918" s="245"/>
      <c r="BV918" s="246"/>
      <c r="BW918" s="245"/>
      <c r="BX918" s="245"/>
      <c r="BY918" s="245"/>
      <c r="BZ918" s="246"/>
      <c r="CA918" s="245"/>
      <c r="CB918" s="246"/>
      <c r="CC918" s="245"/>
      <c r="CD918" s="246"/>
      <c r="CE918" s="245">
        <v>3</v>
      </c>
      <c r="CF918" s="246">
        <v>0</v>
      </c>
      <c r="CG918" s="245"/>
      <c r="CH918" s="246"/>
      <c r="CI918" s="247" t="s">
        <v>151</v>
      </c>
      <c r="CJ918" s="234" t="s">
        <v>580</v>
      </c>
      <c r="CM918" s="237">
        <f t="shared" si="520"/>
        <v>3</v>
      </c>
    </row>
    <row r="919" spans="1:91" ht="16.5" customHeight="1">
      <c r="A919" t="s">
        <v>1109</v>
      </c>
      <c r="B919" s="213">
        <v>10245</v>
      </c>
      <c r="D919" s="219" t="s">
        <v>579</v>
      </c>
      <c r="E919" s="213" t="s">
        <v>819</v>
      </c>
      <c r="G919" s="219" t="s">
        <v>884</v>
      </c>
      <c r="H919" s="390" t="s">
        <v>1870</v>
      </c>
      <c r="I919" s="223">
        <v>0</v>
      </c>
      <c r="J919" s="223">
        <v>0</v>
      </c>
      <c r="K919" s="437">
        <v>0</v>
      </c>
      <c r="L919" s="438">
        <v>0</v>
      </c>
      <c r="M919" s="164">
        <v>0</v>
      </c>
      <c r="N919" s="166" t="s">
        <v>1226</v>
      </c>
      <c r="O919" s="381">
        <v>0</v>
      </c>
      <c r="P919" s="423" t="s">
        <v>1226</v>
      </c>
      <c r="Q919" s="181">
        <v>0</v>
      </c>
      <c r="R919" s="426" t="s">
        <v>1226</v>
      </c>
      <c r="S919" s="381">
        <v>0</v>
      </c>
      <c r="T919" s="423" t="s">
        <v>1226</v>
      </c>
      <c r="U919" s="274">
        <v>0</v>
      </c>
      <c r="V919" s="274">
        <v>0</v>
      </c>
      <c r="W919" s="678">
        <v>0</v>
      </c>
      <c r="X919" s="490" t="s">
        <v>1226</v>
      </c>
      <c r="Y919" s="185">
        <v>0</v>
      </c>
      <c r="Z919" s="426" t="s">
        <v>1226</v>
      </c>
      <c r="AA919" s="236">
        <v>0</v>
      </c>
      <c r="AB919" s="239" t="s">
        <v>1226</v>
      </c>
      <c r="AC919" s="278">
        <v>0</v>
      </c>
      <c r="AD919" s="311">
        <v>0</v>
      </c>
      <c r="AE919" s="274">
        <v>0</v>
      </c>
      <c r="AF919" s="311">
        <v>0</v>
      </c>
      <c r="AG919" s="185">
        <f t="shared" si="524"/>
        <v>0</v>
      </c>
      <c r="AH919" s="426" t="s">
        <v>1226</v>
      </c>
      <c r="AI919" s="185">
        <f t="shared" si="525"/>
        <v>0</v>
      </c>
      <c r="AJ919" s="426" t="s">
        <v>1226</v>
      </c>
      <c r="AK919" s="243"/>
      <c r="AL919" s="274">
        <v>0</v>
      </c>
      <c r="AM919" s="274">
        <v>0</v>
      </c>
      <c r="AN919" s="437">
        <v>0</v>
      </c>
      <c r="AO919" s="452">
        <v>0</v>
      </c>
      <c r="AP919" s="274">
        <v>0</v>
      </c>
      <c r="AQ919" s="279">
        <v>0</v>
      </c>
      <c r="AR919" s="252">
        <f>+AT919</f>
        <v>0</v>
      </c>
      <c r="AS919" s="433" t="s">
        <v>1226</v>
      </c>
      <c r="AT919" s="252">
        <f>+AV919</f>
        <v>0</v>
      </c>
      <c r="AU919" s="433" t="s">
        <v>1226</v>
      </c>
      <c r="AV919" s="245">
        <v>0</v>
      </c>
      <c r="AW919" s="246">
        <v>0</v>
      </c>
      <c r="AX919" s="341">
        <v>0</v>
      </c>
      <c r="AY919" s="227"/>
      <c r="AZ919" s="392">
        <f t="shared" si="509"/>
        <v>0</v>
      </c>
      <c r="BA919" s="239" t="s">
        <v>1226</v>
      </c>
      <c r="BB919" s="392">
        <f t="shared" si="510"/>
        <v>0</v>
      </c>
      <c r="BC919" s="239" t="s">
        <v>1226</v>
      </c>
      <c r="BD919" s="392">
        <f>+BB919</f>
        <v>0</v>
      </c>
      <c r="BE919" s="166" t="s">
        <v>1226</v>
      </c>
      <c r="BF919" s="392">
        <f t="shared" si="516"/>
        <v>0</v>
      </c>
      <c r="BG919" s="166" t="s">
        <v>1226</v>
      </c>
      <c r="BH919" s="392">
        <f t="shared" si="517"/>
        <v>0</v>
      </c>
      <c r="BI919" s="166" t="s">
        <v>1226</v>
      </c>
      <c r="BJ919" s="392">
        <f t="shared" si="518"/>
        <v>0</v>
      </c>
      <c r="BK919" s="166" t="s">
        <v>1226</v>
      </c>
      <c r="BL919" s="392">
        <f t="shared" si="521"/>
        <v>0</v>
      </c>
      <c r="BM919" s="166" t="s">
        <v>1226</v>
      </c>
      <c r="BN919" s="919">
        <v>0</v>
      </c>
      <c r="BO919" s="326">
        <v>0</v>
      </c>
      <c r="BP919" s="325"/>
      <c r="BQ919" s="326"/>
      <c r="BR919" s="325"/>
      <c r="BS919" s="326"/>
      <c r="BT919" s="244"/>
      <c r="BU919" s="245"/>
      <c r="BV919" s="246"/>
      <c r="BW919" s="245"/>
      <c r="BX919" s="245"/>
      <c r="BY919" s="245"/>
      <c r="BZ919" s="246"/>
      <c r="CA919" s="245"/>
      <c r="CB919" s="246"/>
      <c r="CC919" s="245"/>
      <c r="CD919" s="246"/>
      <c r="CE919" s="245"/>
      <c r="CF919" s="246"/>
      <c r="CG919" s="245"/>
      <c r="CH919" s="246"/>
      <c r="CI919" s="247" t="s">
        <v>151</v>
      </c>
      <c r="CJ919" s="234" t="s">
        <v>582</v>
      </c>
      <c r="CM919" s="237">
        <f t="shared" si="520"/>
        <v>0</v>
      </c>
    </row>
    <row r="920" spans="1:91" ht="16.5" customHeight="1">
      <c r="A920" t="s">
        <v>1109</v>
      </c>
      <c r="B920" s="213">
        <v>0</v>
      </c>
      <c r="D920" s="219" t="s">
        <v>87</v>
      </c>
      <c r="E920" s="213" t="s">
        <v>871</v>
      </c>
      <c r="G920" s="219" t="s">
        <v>884</v>
      </c>
      <c r="H920" s="390" t="s">
        <v>1869</v>
      </c>
      <c r="I920" s="223">
        <v>0</v>
      </c>
      <c r="J920" s="223">
        <v>0</v>
      </c>
      <c r="K920" s="437">
        <v>9</v>
      </c>
      <c r="L920" s="438">
        <v>0</v>
      </c>
      <c r="M920" s="164">
        <f>+O920</f>
        <v>0</v>
      </c>
      <c r="N920" s="167" t="s">
        <v>1226</v>
      </c>
      <c r="O920" s="274">
        <v>0</v>
      </c>
      <c r="P920" s="279">
        <v>0</v>
      </c>
      <c r="Q920" s="185">
        <f>+S920</f>
        <v>0</v>
      </c>
      <c r="R920" s="426" t="s">
        <v>1226</v>
      </c>
      <c r="S920" s="274">
        <v>0</v>
      </c>
      <c r="T920" s="279">
        <v>0</v>
      </c>
      <c r="U920" s="274">
        <v>0</v>
      </c>
      <c r="V920" s="274">
        <v>0</v>
      </c>
      <c r="W920" s="678">
        <f>+Y920</f>
        <v>0</v>
      </c>
      <c r="X920" s="798" t="s">
        <v>1226</v>
      </c>
      <c r="Y920" s="185">
        <f>+AA920</f>
        <v>0</v>
      </c>
      <c r="Z920" s="690" t="s">
        <v>1226</v>
      </c>
      <c r="AA920" s="223">
        <v>0</v>
      </c>
      <c r="AB920" s="224">
        <v>0</v>
      </c>
      <c r="AC920" s="278">
        <v>0</v>
      </c>
      <c r="AD920" s="279">
        <v>0</v>
      </c>
      <c r="AE920" s="274">
        <v>0</v>
      </c>
      <c r="AF920" s="311">
        <v>0</v>
      </c>
      <c r="AG920" s="185">
        <f t="shared" si="524"/>
        <v>0</v>
      </c>
      <c r="AH920" s="426" t="s">
        <v>1226</v>
      </c>
      <c r="AI920" s="181">
        <f t="shared" si="525"/>
        <v>0</v>
      </c>
      <c r="AJ920" s="426" t="s">
        <v>1226</v>
      </c>
      <c r="AK920" s="342"/>
      <c r="AL920" s="748">
        <v>0</v>
      </c>
      <c r="AM920" s="694" t="s">
        <v>1226</v>
      </c>
      <c r="AN920" s="437">
        <v>0</v>
      </c>
      <c r="AO920" s="438">
        <v>0</v>
      </c>
      <c r="AP920" s="696">
        <v>0</v>
      </c>
      <c r="AQ920" s="690" t="s">
        <v>1226</v>
      </c>
      <c r="AR920" s="181">
        <f>+AT920</f>
        <v>0</v>
      </c>
      <c r="AS920" s="690" t="s">
        <v>1226</v>
      </c>
      <c r="AT920" s="955">
        <v>0</v>
      </c>
      <c r="AU920" s="315">
        <v>0</v>
      </c>
      <c r="AV920" s="245">
        <v>0</v>
      </c>
      <c r="AW920" s="246">
        <v>0</v>
      </c>
      <c r="AX920" s="226">
        <v>0</v>
      </c>
      <c r="AY920" s="226"/>
      <c r="AZ920" s="392">
        <f t="shared" si="509"/>
        <v>0</v>
      </c>
      <c r="BA920" s="239" t="s">
        <v>1226</v>
      </c>
      <c r="BB920" s="392">
        <f t="shared" si="510"/>
        <v>0</v>
      </c>
      <c r="BC920" s="239" t="s">
        <v>1226</v>
      </c>
      <c r="BD920" s="164">
        <f>+BB920</f>
        <v>0</v>
      </c>
      <c r="BE920" s="164" t="s">
        <v>1226</v>
      </c>
      <c r="BF920" s="392">
        <f t="shared" si="516"/>
        <v>0</v>
      </c>
      <c r="BG920" s="166" t="s">
        <v>1226</v>
      </c>
      <c r="BH920" s="392">
        <f t="shared" si="517"/>
        <v>0</v>
      </c>
      <c r="BI920" s="166" t="s">
        <v>1226</v>
      </c>
      <c r="BJ920" s="392">
        <f t="shared" si="518"/>
        <v>0</v>
      </c>
      <c r="BK920" s="166" t="s">
        <v>1226</v>
      </c>
      <c r="BL920" s="392">
        <f t="shared" si="521"/>
        <v>0</v>
      </c>
      <c r="BM920" s="166" t="s">
        <v>1226</v>
      </c>
      <c r="BN920" s="919">
        <v>0</v>
      </c>
      <c r="BO920" s="326">
        <v>0</v>
      </c>
      <c r="BP920" s="325"/>
      <c r="BQ920" s="326"/>
      <c r="BR920" s="325"/>
      <c r="BS920" s="326"/>
      <c r="BT920" s="344"/>
      <c r="BU920" s="314"/>
      <c r="BV920" s="315"/>
      <c r="BW920" s="314"/>
      <c r="BX920" s="314"/>
      <c r="BY920" s="314"/>
      <c r="BZ920" s="315"/>
      <c r="CA920" s="314"/>
      <c r="CB920" s="315"/>
      <c r="CC920" s="314"/>
      <c r="CD920" s="315"/>
      <c r="CE920" s="314"/>
      <c r="CF920" s="315"/>
      <c r="CG920" s="314"/>
      <c r="CH920" s="315"/>
      <c r="CI920" s="376" t="s">
        <v>921</v>
      </c>
      <c r="CJ920" s="377"/>
      <c r="CK920" s="377"/>
      <c r="CM920" s="237">
        <f t="shared" si="520"/>
        <v>9</v>
      </c>
    </row>
    <row r="921" spans="1:91" ht="16.5" customHeight="1">
      <c r="A921" t="s">
        <v>1109</v>
      </c>
      <c r="B921" s="213">
        <v>0</v>
      </c>
      <c r="D921" s="219" t="s">
        <v>87</v>
      </c>
      <c r="E921" s="213" t="s">
        <v>871</v>
      </c>
      <c r="G921" s="219" t="s">
        <v>884</v>
      </c>
      <c r="H921" s="390" t="s">
        <v>1868</v>
      </c>
      <c r="I921" s="223">
        <v>0</v>
      </c>
      <c r="J921" s="223">
        <v>0</v>
      </c>
      <c r="K921" s="437">
        <v>0</v>
      </c>
      <c r="L921" s="438">
        <v>0</v>
      </c>
      <c r="M921" s="164">
        <f>+O921</f>
        <v>0</v>
      </c>
      <c r="N921" s="167" t="s">
        <v>1226</v>
      </c>
      <c r="O921" s="274">
        <v>0</v>
      </c>
      <c r="P921" s="279">
        <v>0</v>
      </c>
      <c r="Q921" s="185">
        <f>+S921</f>
        <v>0</v>
      </c>
      <c r="R921" s="426" t="s">
        <v>1226</v>
      </c>
      <c r="S921" s="274">
        <v>0</v>
      </c>
      <c r="T921" s="279">
        <v>0</v>
      </c>
      <c r="U921" s="274">
        <v>0</v>
      </c>
      <c r="V921" s="274">
        <v>0</v>
      </c>
      <c r="W921" s="678">
        <f>+Y921</f>
        <v>0</v>
      </c>
      <c r="X921" s="798" t="s">
        <v>1226</v>
      </c>
      <c r="Y921" s="185">
        <f>+AA921</f>
        <v>0</v>
      </c>
      <c r="Z921" s="690" t="s">
        <v>1226</v>
      </c>
      <c r="AA921" s="223">
        <v>0</v>
      </c>
      <c r="AB921" s="224">
        <v>0</v>
      </c>
      <c r="AC921" s="278">
        <v>3</v>
      </c>
      <c r="AD921" s="279">
        <v>0</v>
      </c>
      <c r="AE921" s="274">
        <v>0</v>
      </c>
      <c r="AF921" s="311">
        <v>0</v>
      </c>
      <c r="AG921" s="185">
        <f t="shared" si="524"/>
        <v>0</v>
      </c>
      <c r="AH921" s="426" t="s">
        <v>1226</v>
      </c>
      <c r="AI921" s="185">
        <f t="shared" si="525"/>
        <v>0</v>
      </c>
      <c r="AJ921" s="426" t="s">
        <v>1226</v>
      </c>
      <c r="AK921" s="342"/>
      <c r="AL921" s="748"/>
      <c r="AM921" s="694"/>
      <c r="AN921" s="437"/>
      <c r="AO921" s="438"/>
      <c r="AP921" s="696"/>
      <c r="AQ921" s="690"/>
      <c r="AR921" s="181"/>
      <c r="AS921" s="690"/>
      <c r="AT921" s="955">
        <v>0</v>
      </c>
      <c r="AU921" s="315">
        <v>0</v>
      </c>
      <c r="AV921" s="245">
        <v>0</v>
      </c>
      <c r="AW921" s="246">
        <v>0</v>
      </c>
      <c r="AX921" s="226">
        <v>0</v>
      </c>
      <c r="AY921" s="226"/>
      <c r="AZ921" s="392">
        <f t="shared" si="509"/>
        <v>0</v>
      </c>
      <c r="BA921" s="239" t="s">
        <v>1226</v>
      </c>
      <c r="BB921" s="392">
        <f t="shared" si="510"/>
        <v>0</v>
      </c>
      <c r="BC921" s="239" t="s">
        <v>1226</v>
      </c>
      <c r="BD921" s="392">
        <f>+BB921</f>
        <v>0</v>
      </c>
      <c r="BE921" s="166" t="s">
        <v>1226</v>
      </c>
      <c r="BF921" s="392">
        <f t="shared" si="516"/>
        <v>0</v>
      </c>
      <c r="BG921" s="166" t="s">
        <v>1226</v>
      </c>
      <c r="BH921" s="392">
        <f t="shared" si="517"/>
        <v>0</v>
      </c>
      <c r="BI921" s="166" t="s">
        <v>1226</v>
      </c>
      <c r="BJ921" s="392">
        <f t="shared" si="518"/>
        <v>0</v>
      </c>
      <c r="BK921" s="166" t="s">
        <v>1226</v>
      </c>
      <c r="BL921" s="392">
        <f t="shared" si="521"/>
        <v>0</v>
      </c>
      <c r="BM921" s="166" t="s">
        <v>1226</v>
      </c>
      <c r="BN921" s="919">
        <v>0</v>
      </c>
      <c r="BO921" s="326">
        <v>0</v>
      </c>
      <c r="BP921" s="325"/>
      <c r="BQ921" s="326"/>
      <c r="BR921" s="325"/>
      <c r="BS921" s="325"/>
      <c r="BT921" s="344"/>
      <c r="BU921" s="314"/>
      <c r="BV921" s="315"/>
      <c r="BW921" s="314"/>
      <c r="BX921" s="314"/>
      <c r="BY921" s="314"/>
      <c r="BZ921" s="315"/>
      <c r="CA921" s="314"/>
      <c r="CB921" s="315"/>
      <c r="CC921" s="314"/>
      <c r="CD921" s="315"/>
      <c r="CE921" s="314"/>
      <c r="CF921" s="315"/>
      <c r="CG921" s="314"/>
      <c r="CH921" s="315"/>
      <c r="CI921" s="376"/>
      <c r="CJ921" s="377"/>
      <c r="CK921" s="377"/>
      <c r="CM921" s="237"/>
    </row>
    <row r="922" spans="1:91" ht="16.5" customHeight="1">
      <c r="A922" t="s">
        <v>1109</v>
      </c>
      <c r="B922" s="213">
        <v>0</v>
      </c>
      <c r="D922" s="219" t="s">
        <v>239</v>
      </c>
      <c r="E922" s="213" t="s">
        <v>871</v>
      </c>
      <c r="G922" s="219" t="s">
        <v>884</v>
      </c>
      <c r="H922" s="390" t="s">
        <v>240</v>
      </c>
      <c r="I922" s="236">
        <v>0</v>
      </c>
      <c r="J922" s="382" t="s">
        <v>1226</v>
      </c>
      <c r="K922" s="437">
        <v>0</v>
      </c>
      <c r="L922" s="438">
        <v>0</v>
      </c>
      <c r="M922" s="164">
        <f>+O922</f>
        <v>0</v>
      </c>
      <c r="N922" s="167" t="s">
        <v>1226</v>
      </c>
      <c r="O922" s="278">
        <v>0</v>
      </c>
      <c r="P922" s="279">
        <v>0</v>
      </c>
      <c r="Q922" s="181">
        <f>+S922</f>
        <v>0</v>
      </c>
      <c r="R922" s="426" t="s">
        <v>1226</v>
      </c>
      <c r="S922" s="278">
        <v>0</v>
      </c>
      <c r="T922" s="279">
        <v>0</v>
      </c>
      <c r="U922" s="278">
        <v>0</v>
      </c>
      <c r="V922" s="274">
        <v>0</v>
      </c>
      <c r="W922" s="678">
        <f>+Y922</f>
        <v>0</v>
      </c>
      <c r="X922" s="798" t="s">
        <v>1226</v>
      </c>
      <c r="Y922" s="164">
        <f>+AA922</f>
        <v>0</v>
      </c>
      <c r="Z922" s="167" t="s">
        <v>1226</v>
      </c>
      <c r="AA922" s="222">
        <v>0</v>
      </c>
      <c r="AB922" s="224">
        <v>0</v>
      </c>
      <c r="AC922" s="381">
        <f>+AE922</f>
        <v>0</v>
      </c>
      <c r="AD922" s="433" t="s">
        <v>1226</v>
      </c>
      <c r="AE922" s="274">
        <v>0</v>
      </c>
      <c r="AF922" s="311">
        <v>0</v>
      </c>
      <c r="AG922" s="185">
        <f>+AE922</f>
        <v>0</v>
      </c>
      <c r="AH922" s="690" t="s">
        <v>1226</v>
      </c>
      <c r="AI922" s="185">
        <f>+AG922</f>
        <v>0</v>
      </c>
      <c r="AJ922" s="690" t="s">
        <v>1226</v>
      </c>
      <c r="AK922" s="342">
        <v>41966</v>
      </c>
      <c r="AL922" s="696">
        <v>0</v>
      </c>
      <c r="AM922" s="694" t="s">
        <v>1226</v>
      </c>
      <c r="AN922" s="437">
        <v>0</v>
      </c>
      <c r="AO922" s="438">
        <v>0</v>
      </c>
      <c r="AP922" s="696">
        <v>0</v>
      </c>
      <c r="AQ922" s="690" t="s">
        <v>1226</v>
      </c>
      <c r="AR922" s="181">
        <f>+AT922</f>
        <v>0</v>
      </c>
      <c r="AS922" s="690" t="s">
        <v>1226</v>
      </c>
      <c r="AT922" s="314">
        <v>0</v>
      </c>
      <c r="AU922" s="315">
        <v>0</v>
      </c>
      <c r="AV922" s="245">
        <v>0</v>
      </c>
      <c r="AW922" s="246">
        <v>0</v>
      </c>
      <c r="AX922" s="164">
        <f>+AV922</f>
        <v>0</v>
      </c>
      <c r="AY922" s="249" t="s">
        <v>1226</v>
      </c>
      <c r="AZ922" s="392">
        <f t="shared" si="509"/>
        <v>0</v>
      </c>
      <c r="BA922" s="239" t="s">
        <v>1226</v>
      </c>
      <c r="BB922" s="392">
        <f t="shared" si="510"/>
        <v>0</v>
      </c>
      <c r="BC922" s="239" t="s">
        <v>1226</v>
      </c>
      <c r="BD922" s="392">
        <f>+BB922</f>
        <v>0</v>
      </c>
      <c r="BE922" s="166" t="s">
        <v>1226</v>
      </c>
      <c r="BF922" s="392">
        <f t="shared" si="516"/>
        <v>0</v>
      </c>
      <c r="BG922" s="166" t="s">
        <v>1226</v>
      </c>
      <c r="BH922" s="392">
        <f t="shared" si="517"/>
        <v>0</v>
      </c>
      <c r="BI922" s="166" t="s">
        <v>1226</v>
      </c>
      <c r="BJ922" s="392">
        <f t="shared" si="518"/>
        <v>0</v>
      </c>
      <c r="BK922" s="166" t="s">
        <v>1226</v>
      </c>
      <c r="BL922" s="392">
        <f t="shared" si="521"/>
        <v>0</v>
      </c>
      <c r="BM922" s="166" t="s">
        <v>1226</v>
      </c>
      <c r="BN922" s="919">
        <v>0</v>
      </c>
      <c r="BO922" s="326">
        <v>0</v>
      </c>
      <c r="BP922" s="325"/>
      <c r="BQ922" s="326"/>
      <c r="BR922" s="325"/>
      <c r="BS922" s="325"/>
      <c r="BT922" s="344"/>
      <c r="BU922" s="314"/>
      <c r="BV922" s="315"/>
      <c r="BW922" s="314"/>
      <c r="BX922" s="314"/>
      <c r="BY922" s="314"/>
      <c r="BZ922" s="315"/>
      <c r="CA922" s="314"/>
      <c r="CB922" s="315"/>
      <c r="CC922" s="314"/>
      <c r="CD922" s="315"/>
      <c r="CE922" s="314"/>
      <c r="CF922" s="315"/>
      <c r="CG922" s="314"/>
      <c r="CH922" s="315"/>
      <c r="CI922" s="376" t="s">
        <v>920</v>
      </c>
      <c r="CJ922" s="377"/>
      <c r="CK922" s="377"/>
      <c r="CM922" s="237">
        <f t="shared" ref="CM922:CM933" si="526">MAX(I922:AJ922)</f>
        <v>0</v>
      </c>
    </row>
    <row r="923" spans="1:91" ht="16.5" customHeight="1">
      <c r="A923"/>
      <c r="D923" s="219"/>
      <c r="G923" s="219"/>
      <c r="H923" s="390"/>
      <c r="I923" s="236"/>
      <c r="J923" s="382"/>
      <c r="K923" s="437"/>
      <c r="L923" s="438"/>
      <c r="M923" s="164"/>
      <c r="N923" s="167"/>
      <c r="O923" s="278"/>
      <c r="P923" s="279"/>
      <c r="Q923" s="181"/>
      <c r="R923" s="426"/>
      <c r="S923" s="278"/>
      <c r="T923" s="279"/>
      <c r="U923" s="278"/>
      <c r="V923" s="274"/>
      <c r="W923" s="678"/>
      <c r="X923" s="798"/>
      <c r="Y923" s="164"/>
      <c r="Z923" s="167"/>
      <c r="AA923" s="222"/>
      <c r="AB923" s="224"/>
      <c r="AC923" s="381"/>
      <c r="AD923" s="433"/>
      <c r="AE923" s="274"/>
      <c r="AF923" s="311"/>
      <c r="AG923" s="185"/>
      <c r="AH923" s="690"/>
      <c r="AI923" s="185"/>
      <c r="AJ923" s="690"/>
      <c r="AK923" s="342"/>
      <c r="AL923" s="696"/>
      <c r="AM923" s="694"/>
      <c r="AN923" s="437"/>
      <c r="AO923" s="438"/>
      <c r="AP923" s="696"/>
      <c r="AQ923" s="690"/>
      <c r="AR923" s="181"/>
      <c r="AS923" s="690"/>
      <c r="AT923" s="314"/>
      <c r="AU923" s="315"/>
      <c r="AV923" s="245"/>
      <c r="AW923" s="246"/>
      <c r="AX923" s="164"/>
      <c r="AY923" s="249"/>
      <c r="AZ923" s="392"/>
      <c r="BA923" s="239"/>
      <c r="BB923" s="392"/>
      <c r="BC923" s="239"/>
      <c r="BD923" s="392"/>
      <c r="BE923" s="166"/>
      <c r="BF923" s="392"/>
      <c r="BG923" s="166"/>
      <c r="BH923" s="392"/>
      <c r="BI923" s="166"/>
      <c r="BJ923" s="392"/>
      <c r="BK923" s="166"/>
      <c r="BL923" s="392"/>
      <c r="BM923" s="166"/>
      <c r="BN923" s="919"/>
      <c r="BO923" s="326"/>
      <c r="BP923" s="325"/>
      <c r="BQ923" s="326"/>
      <c r="BR923" s="325"/>
      <c r="BS923" s="325"/>
      <c r="BT923" s="344"/>
      <c r="BU923" s="314"/>
      <c r="BV923" s="315"/>
      <c r="BW923" s="314"/>
      <c r="BX923" s="314"/>
      <c r="BY923" s="314"/>
      <c r="BZ923" s="315"/>
      <c r="CA923" s="314"/>
      <c r="CB923" s="315"/>
      <c r="CC923" s="314"/>
      <c r="CD923" s="315"/>
      <c r="CE923" s="314"/>
      <c r="CF923" s="315"/>
      <c r="CG923" s="314"/>
      <c r="CH923" s="315"/>
      <c r="CI923" s="376"/>
      <c r="CJ923" s="377"/>
      <c r="CK923" s="377"/>
      <c r="CM923" s="237"/>
    </row>
    <row r="924" spans="1:91" ht="16.5" customHeight="1">
      <c r="A924" t="s">
        <v>1109</v>
      </c>
      <c r="B924" s="61" t="s">
        <v>52</v>
      </c>
      <c r="D924" s="219" t="s">
        <v>581</v>
      </c>
      <c r="E924" s="213" t="s">
        <v>822</v>
      </c>
      <c r="G924" s="219" t="s">
        <v>884</v>
      </c>
      <c r="H924" s="390" t="s">
        <v>1854</v>
      </c>
      <c r="I924" s="185">
        <v>0</v>
      </c>
      <c r="J924" s="185" t="s">
        <v>1226</v>
      </c>
      <c r="K924" s="533">
        <v>0</v>
      </c>
      <c r="L924" s="534">
        <v>0</v>
      </c>
      <c r="M924" s="185">
        <v>0</v>
      </c>
      <c r="N924" s="426" t="s">
        <v>1226</v>
      </c>
      <c r="O924" s="181">
        <v>0</v>
      </c>
      <c r="P924" s="426">
        <v>0</v>
      </c>
      <c r="Q924" s="181">
        <v>0</v>
      </c>
      <c r="R924" s="426" t="s">
        <v>1226</v>
      </c>
      <c r="S924" s="170">
        <v>0</v>
      </c>
      <c r="T924" s="528">
        <v>0</v>
      </c>
      <c r="U924" s="181">
        <f>+S924</f>
        <v>0</v>
      </c>
      <c r="V924" s="251" t="s">
        <v>1226</v>
      </c>
      <c r="W924" s="533">
        <v>0</v>
      </c>
      <c r="X924" s="534">
        <v>0</v>
      </c>
      <c r="Y924" s="185">
        <v>0</v>
      </c>
      <c r="Z924" s="426" t="s">
        <v>1226</v>
      </c>
      <c r="AA924" s="170">
        <v>0</v>
      </c>
      <c r="AB924" s="528">
        <v>0</v>
      </c>
      <c r="AC924" s="58">
        <v>0</v>
      </c>
      <c r="AD924" s="426" t="s">
        <v>1226</v>
      </c>
      <c r="AE924" s="274">
        <v>2</v>
      </c>
      <c r="AF924" s="276">
        <v>0</v>
      </c>
      <c r="AG924" s="185">
        <v>0</v>
      </c>
      <c r="AH924" s="426" t="s">
        <v>1226</v>
      </c>
      <c r="AI924" s="274">
        <v>0</v>
      </c>
      <c r="AJ924" s="311">
        <v>0</v>
      </c>
      <c r="AK924" s="342"/>
      <c r="AL924" s="185">
        <f>+AN924</f>
        <v>2</v>
      </c>
      <c r="AM924" s="691" t="s">
        <v>1226</v>
      </c>
      <c r="AN924" s="437">
        <v>2</v>
      </c>
      <c r="AO924" s="452">
        <v>1</v>
      </c>
      <c r="AP924" s="185">
        <f>+AN924</f>
        <v>2</v>
      </c>
      <c r="AQ924" s="643" t="s">
        <v>1226</v>
      </c>
      <c r="AR924" s="181">
        <f>+AP924</f>
        <v>2</v>
      </c>
      <c r="AS924" s="643" t="s">
        <v>1226</v>
      </c>
      <c r="AT924" s="314">
        <v>0</v>
      </c>
      <c r="AU924" s="315">
        <v>0</v>
      </c>
      <c r="AV924" s="314">
        <v>1</v>
      </c>
      <c r="AW924" s="315">
        <v>0</v>
      </c>
      <c r="AX924" s="694">
        <v>0</v>
      </c>
      <c r="AY924" s="165" t="s">
        <v>1226</v>
      </c>
      <c r="AZ924" s="392">
        <v>0</v>
      </c>
      <c r="BA924" s="166" t="s">
        <v>1226</v>
      </c>
      <c r="BB924" s="238">
        <v>0</v>
      </c>
      <c r="BC924" s="239" t="s">
        <v>1226</v>
      </c>
      <c r="BD924" s="238">
        <v>0</v>
      </c>
      <c r="BE924" s="239" t="s">
        <v>1226</v>
      </c>
      <c r="BF924" s="238">
        <v>0</v>
      </c>
      <c r="BG924" s="239" t="s">
        <v>1226</v>
      </c>
      <c r="BH924" s="238">
        <f t="shared" si="517"/>
        <v>0</v>
      </c>
      <c r="BI924" s="239" t="s">
        <v>1226</v>
      </c>
      <c r="BJ924" s="238">
        <f t="shared" si="518"/>
        <v>0</v>
      </c>
      <c r="BK924" s="239" t="s">
        <v>1226</v>
      </c>
      <c r="BL924" s="238">
        <f t="shared" si="521"/>
        <v>0</v>
      </c>
      <c r="BM924" s="239" t="s">
        <v>1226</v>
      </c>
      <c r="BN924" s="919">
        <v>1</v>
      </c>
      <c r="BO924" s="326">
        <v>0</v>
      </c>
      <c r="BP924" s="249"/>
      <c r="BQ924" s="239"/>
      <c r="BR924" s="249"/>
      <c r="BS924" s="249"/>
      <c r="BT924" s="344"/>
      <c r="BU924" s="314"/>
      <c r="BV924" s="315"/>
      <c r="BW924" s="314"/>
      <c r="BX924" s="314"/>
      <c r="BY924" s="314"/>
      <c r="BZ924" s="315"/>
      <c r="CA924" s="314"/>
      <c r="CB924" s="315"/>
      <c r="CC924" s="314"/>
      <c r="CD924" s="315"/>
      <c r="CE924" s="314"/>
      <c r="CF924" s="315"/>
      <c r="CG924" s="314"/>
      <c r="CH924" s="315"/>
      <c r="CI924" s="103" t="s">
        <v>1855</v>
      </c>
      <c r="CM924" s="237">
        <f t="shared" si="526"/>
        <v>2</v>
      </c>
    </row>
    <row r="925" spans="1:91" ht="16.5" customHeight="1">
      <c r="A925" t="s">
        <v>1109</v>
      </c>
      <c r="B925" s="61">
        <v>0</v>
      </c>
      <c r="D925" s="219" t="s">
        <v>581</v>
      </c>
      <c r="E925" s="213" t="s">
        <v>822</v>
      </c>
      <c r="G925" s="219" t="s">
        <v>884</v>
      </c>
      <c r="H925" s="390" t="s">
        <v>2748</v>
      </c>
      <c r="I925" s="185"/>
      <c r="J925" s="185"/>
      <c r="K925" s="533"/>
      <c r="L925" s="534"/>
      <c r="M925" s="185"/>
      <c r="N925" s="426"/>
      <c r="O925" s="181"/>
      <c r="P925" s="426"/>
      <c r="Q925" s="181"/>
      <c r="R925" s="426"/>
      <c r="S925" s="170"/>
      <c r="T925" s="528"/>
      <c r="U925" s="181"/>
      <c r="V925" s="251"/>
      <c r="W925" s="533"/>
      <c r="X925" s="534"/>
      <c r="Y925" s="185"/>
      <c r="Z925" s="426"/>
      <c r="AA925" s="170"/>
      <c r="AB925" s="528"/>
      <c r="AC925" s="58"/>
      <c r="AD925" s="426"/>
      <c r="AE925" s="274">
        <v>0</v>
      </c>
      <c r="AF925" s="276">
        <v>0</v>
      </c>
      <c r="AG925" s="185">
        <f t="shared" ref="AG925" si="527">+AE925</f>
        <v>0</v>
      </c>
      <c r="AH925" s="426" t="s">
        <v>1226</v>
      </c>
      <c r="AI925" s="274">
        <v>0</v>
      </c>
      <c r="AJ925" s="311">
        <v>0</v>
      </c>
      <c r="AK925" s="342"/>
      <c r="AL925" s="185"/>
      <c r="AM925" s="691"/>
      <c r="AN925" s="437"/>
      <c r="AO925" s="452"/>
      <c r="AP925" s="185"/>
      <c r="AQ925" s="643"/>
      <c r="AR925" s="181"/>
      <c r="AS925" s="643"/>
      <c r="AT925" s="314">
        <v>0</v>
      </c>
      <c r="AU925" s="315">
        <v>5</v>
      </c>
      <c r="AV925" s="314">
        <v>0</v>
      </c>
      <c r="AW925" s="315">
        <v>0</v>
      </c>
      <c r="AX925" s="694">
        <v>0</v>
      </c>
      <c r="AY925" s="165" t="s">
        <v>1226</v>
      </c>
      <c r="AZ925" s="392">
        <v>0</v>
      </c>
      <c r="BA925" s="166" t="s">
        <v>1226</v>
      </c>
      <c r="BB925" s="238">
        <v>0</v>
      </c>
      <c r="BC925" s="239" t="s">
        <v>1226</v>
      </c>
      <c r="BD925" s="238">
        <v>0</v>
      </c>
      <c r="BE925" s="239" t="s">
        <v>1226</v>
      </c>
      <c r="BF925" s="238">
        <v>0</v>
      </c>
      <c r="BG925" s="239" t="s">
        <v>1226</v>
      </c>
      <c r="BH925" s="238">
        <f t="shared" ref="BH925" si="528">+BF925</f>
        <v>0</v>
      </c>
      <c r="BI925" s="239" t="s">
        <v>1226</v>
      </c>
      <c r="BJ925" s="238">
        <f t="shared" ref="BJ925" si="529">+BH925</f>
        <v>0</v>
      </c>
      <c r="BK925" s="239" t="s">
        <v>1226</v>
      </c>
      <c r="BL925" s="238">
        <f t="shared" ref="BL925" si="530">+BJ925</f>
        <v>0</v>
      </c>
      <c r="BM925" s="239" t="s">
        <v>1226</v>
      </c>
      <c r="BN925" s="238">
        <f t="shared" ref="BN925:BN926" si="531">+BL925</f>
        <v>0</v>
      </c>
      <c r="BO925" s="239" t="s">
        <v>1226</v>
      </c>
      <c r="BP925" s="249"/>
      <c r="BQ925" s="239"/>
      <c r="BR925" s="249"/>
      <c r="BS925" s="249"/>
      <c r="BT925" s="344"/>
      <c r="BU925" s="314"/>
      <c r="BV925" s="315"/>
      <c r="BW925" s="314"/>
      <c r="BX925" s="314"/>
      <c r="BY925" s="314"/>
      <c r="BZ925" s="315"/>
      <c r="CA925" s="314"/>
      <c r="CB925" s="315"/>
      <c r="CC925" s="314"/>
      <c r="CD925" s="315"/>
      <c r="CE925" s="314"/>
      <c r="CF925" s="315"/>
      <c r="CG925" s="314"/>
      <c r="CH925" s="315"/>
      <c r="CI925" s="103"/>
      <c r="CM925" s="237"/>
    </row>
    <row r="926" spans="1:91" ht="16.5" customHeight="1">
      <c r="A926" t="s">
        <v>1109</v>
      </c>
      <c r="B926" s="61">
        <v>0</v>
      </c>
      <c r="D926" s="219" t="s">
        <v>581</v>
      </c>
      <c r="E926" s="213" t="s">
        <v>822</v>
      </c>
      <c r="G926" s="219" t="s">
        <v>884</v>
      </c>
      <c r="H926" s="390" t="s">
        <v>2749</v>
      </c>
      <c r="I926" s="185"/>
      <c r="J926" s="185"/>
      <c r="K926" s="533"/>
      <c r="L926" s="534"/>
      <c r="M926" s="185"/>
      <c r="N926" s="426"/>
      <c r="O926" s="181"/>
      <c r="P926" s="426"/>
      <c r="Q926" s="181"/>
      <c r="R926" s="426"/>
      <c r="S926" s="170"/>
      <c r="T926" s="528"/>
      <c r="U926" s="181"/>
      <c r="V926" s="251"/>
      <c r="W926" s="533"/>
      <c r="X926" s="534"/>
      <c r="Y926" s="185"/>
      <c r="Z926" s="426"/>
      <c r="AA926" s="170">
        <v>0</v>
      </c>
      <c r="AB926" s="528">
        <v>0</v>
      </c>
      <c r="AC926" s="58"/>
      <c r="AD926" s="426"/>
      <c r="AE926" s="274">
        <v>3</v>
      </c>
      <c r="AF926" s="276">
        <v>0</v>
      </c>
      <c r="AG926" s="185">
        <v>0</v>
      </c>
      <c r="AH926" s="426" t="s">
        <v>1226</v>
      </c>
      <c r="AI926" s="274">
        <v>0</v>
      </c>
      <c r="AJ926" s="311">
        <v>0</v>
      </c>
      <c r="AK926" s="342"/>
      <c r="AL926" s="185"/>
      <c r="AM926" s="691"/>
      <c r="AN926" s="437">
        <v>0</v>
      </c>
      <c r="AO926" s="452">
        <v>0</v>
      </c>
      <c r="AP926" s="185"/>
      <c r="AQ926" s="643"/>
      <c r="AR926" s="181"/>
      <c r="AS926" s="643"/>
      <c r="AT926" s="314">
        <v>0</v>
      </c>
      <c r="AU926" s="315">
        <v>0</v>
      </c>
      <c r="AV926" s="314">
        <v>0</v>
      </c>
      <c r="AW926" s="315">
        <v>0</v>
      </c>
      <c r="AX926" s="694">
        <v>0</v>
      </c>
      <c r="AY926" s="165" t="s">
        <v>1226</v>
      </c>
      <c r="AZ926" s="392">
        <v>0</v>
      </c>
      <c r="BA926" s="166" t="s">
        <v>1226</v>
      </c>
      <c r="BB926" s="238">
        <v>0</v>
      </c>
      <c r="BC926" s="239" t="s">
        <v>1226</v>
      </c>
      <c r="BD926" s="238">
        <v>0</v>
      </c>
      <c r="BE926" s="239" t="s">
        <v>1226</v>
      </c>
      <c r="BF926" s="238">
        <v>0</v>
      </c>
      <c r="BG926" s="239" t="s">
        <v>1226</v>
      </c>
      <c r="BH926" s="238">
        <f t="shared" ref="BH926" si="532">+BF926</f>
        <v>0</v>
      </c>
      <c r="BI926" s="239" t="s">
        <v>1226</v>
      </c>
      <c r="BJ926" s="238">
        <f t="shared" ref="BJ926" si="533">+BH926</f>
        <v>0</v>
      </c>
      <c r="BK926" s="239" t="s">
        <v>1226</v>
      </c>
      <c r="BL926" s="238">
        <f t="shared" ref="BL926" si="534">+BJ926</f>
        <v>0</v>
      </c>
      <c r="BM926" s="239" t="s">
        <v>1226</v>
      </c>
      <c r="BN926" s="238">
        <f t="shared" si="531"/>
        <v>0</v>
      </c>
      <c r="BO926" s="239" t="s">
        <v>1226</v>
      </c>
      <c r="BP926" s="249"/>
      <c r="BQ926" s="239"/>
      <c r="BR926" s="249"/>
      <c r="BS926" s="249"/>
      <c r="BT926" s="344"/>
      <c r="BU926" s="314"/>
      <c r="BV926" s="315"/>
      <c r="BW926" s="314"/>
      <c r="BX926" s="314"/>
      <c r="BY926" s="314"/>
      <c r="BZ926" s="315"/>
      <c r="CA926" s="314"/>
      <c r="CB926" s="315"/>
      <c r="CC926" s="314"/>
      <c r="CD926" s="315"/>
      <c r="CE926" s="314"/>
      <c r="CF926" s="315"/>
      <c r="CG926" s="314"/>
      <c r="CH926" s="315"/>
      <c r="CI926" s="103"/>
      <c r="CM926" s="237"/>
    </row>
    <row r="927" spans="1:91" ht="16.5" customHeight="1">
      <c r="A927" t="s">
        <v>1109</v>
      </c>
      <c r="B927" s="61" t="s">
        <v>52</v>
      </c>
      <c r="D927" s="219" t="s">
        <v>581</v>
      </c>
      <c r="E927" s="213" t="s">
        <v>819</v>
      </c>
      <c r="G927" s="219" t="s">
        <v>884</v>
      </c>
      <c r="H927" s="390" t="s">
        <v>1853</v>
      </c>
      <c r="I927" s="181">
        <v>0</v>
      </c>
      <c r="J927" s="185" t="s">
        <v>1226</v>
      </c>
      <c r="K927" s="533">
        <v>0</v>
      </c>
      <c r="L927" s="534">
        <v>0</v>
      </c>
      <c r="M927" s="532">
        <v>1</v>
      </c>
      <c r="N927" s="528">
        <v>0</v>
      </c>
      <c r="O927" s="181">
        <v>0</v>
      </c>
      <c r="P927" s="426">
        <v>0</v>
      </c>
      <c r="Q927" s="181">
        <v>0</v>
      </c>
      <c r="R927" s="426" t="s">
        <v>1226</v>
      </c>
      <c r="S927" s="170">
        <v>0</v>
      </c>
      <c r="T927" s="528">
        <v>0</v>
      </c>
      <c r="U927" s="181">
        <f>+S927</f>
        <v>0</v>
      </c>
      <c r="V927" s="251" t="s">
        <v>1226</v>
      </c>
      <c r="W927" s="533">
        <v>0</v>
      </c>
      <c r="X927" s="534">
        <v>0</v>
      </c>
      <c r="Y927" s="185">
        <v>0</v>
      </c>
      <c r="Z927" s="426" t="s">
        <v>1226</v>
      </c>
      <c r="AA927" s="170">
        <v>3</v>
      </c>
      <c r="AB927" s="528">
        <v>1</v>
      </c>
      <c r="AC927" s="170">
        <v>0</v>
      </c>
      <c r="AD927" s="528">
        <v>0</v>
      </c>
      <c r="AE927" s="223">
        <v>0</v>
      </c>
      <c r="AF927" s="259">
        <v>0</v>
      </c>
      <c r="AG927" s="181">
        <f>+AI927</f>
        <v>0</v>
      </c>
      <c r="AH927" s="426" t="s">
        <v>1226</v>
      </c>
      <c r="AI927" s="222">
        <v>0</v>
      </c>
      <c r="AJ927" s="259">
        <v>0</v>
      </c>
      <c r="AK927" s="342"/>
      <c r="AL927" s="185">
        <f>+AN927</f>
        <v>2</v>
      </c>
      <c r="AM927" s="691" t="s">
        <v>1226</v>
      </c>
      <c r="AN927" s="437">
        <v>2</v>
      </c>
      <c r="AO927" s="452"/>
      <c r="AP927" s="185">
        <f>+AN927</f>
        <v>2</v>
      </c>
      <c r="AQ927" s="643" t="s">
        <v>1226</v>
      </c>
      <c r="AR927" s="181">
        <f>+AP927</f>
        <v>2</v>
      </c>
      <c r="AS927" s="643" t="s">
        <v>1226</v>
      </c>
      <c r="AT927" s="314">
        <v>0</v>
      </c>
      <c r="AU927" s="315">
        <v>0</v>
      </c>
      <c r="AV927" s="314">
        <v>0</v>
      </c>
      <c r="AW927" s="315">
        <v>0</v>
      </c>
      <c r="AX927" s="935">
        <v>0</v>
      </c>
      <c r="AY927" s="167" t="s">
        <v>1226</v>
      </c>
      <c r="AZ927" s="392">
        <v>0</v>
      </c>
      <c r="BA927" s="166" t="s">
        <v>1226</v>
      </c>
      <c r="BB927" s="238">
        <v>0</v>
      </c>
      <c r="BC927" s="239" t="s">
        <v>1226</v>
      </c>
      <c r="BD927" s="238">
        <v>0</v>
      </c>
      <c r="BE927" s="239" t="s">
        <v>1226</v>
      </c>
      <c r="BF927" s="238">
        <v>0</v>
      </c>
      <c r="BG927" s="239" t="s">
        <v>1226</v>
      </c>
      <c r="BH927" s="238">
        <f t="shared" si="517"/>
        <v>0</v>
      </c>
      <c r="BI927" s="239" t="s">
        <v>1226</v>
      </c>
      <c r="BJ927" s="238">
        <f t="shared" si="518"/>
        <v>0</v>
      </c>
      <c r="BK927" s="239" t="s">
        <v>1226</v>
      </c>
      <c r="BL927" s="955">
        <v>0</v>
      </c>
      <c r="BM927" s="315">
        <v>0</v>
      </c>
      <c r="BN927" s="238">
        <f>+BL927</f>
        <v>0</v>
      </c>
      <c r="BO927" s="239" t="s">
        <v>1226</v>
      </c>
      <c r="BP927" s="249"/>
      <c r="BQ927" s="239"/>
      <c r="BR927" s="249"/>
      <c r="BS927" s="249"/>
      <c r="BT927" s="344"/>
      <c r="BU927" s="314"/>
      <c r="BV927" s="315"/>
      <c r="BW927" s="314"/>
      <c r="BX927" s="314"/>
      <c r="BY927" s="314"/>
      <c r="BZ927" s="315"/>
      <c r="CA927" s="314">
        <v>2</v>
      </c>
      <c r="CB927" s="315"/>
      <c r="CC927" s="314"/>
      <c r="CD927" s="315"/>
      <c r="CE927" s="314"/>
      <c r="CF927" s="315"/>
      <c r="CG927" s="314"/>
      <c r="CH927" s="315"/>
      <c r="CI927" s="103" t="s">
        <v>1841</v>
      </c>
      <c r="CM927" s="237">
        <f t="shared" si="526"/>
        <v>3</v>
      </c>
    </row>
    <row r="928" spans="1:91" ht="16.5" customHeight="1">
      <c r="A928"/>
      <c r="B928" s="61"/>
      <c r="D928" s="219"/>
      <c r="G928" s="219"/>
      <c r="H928" s="390"/>
      <c r="I928" s="185"/>
      <c r="J928" s="185"/>
      <c r="K928" s="533"/>
      <c r="L928" s="534"/>
      <c r="M928" s="532"/>
      <c r="N928" s="532"/>
      <c r="O928" s="181"/>
      <c r="P928" s="426"/>
      <c r="Q928" s="185"/>
      <c r="R928" s="426"/>
      <c r="S928" s="170"/>
      <c r="T928" s="528"/>
      <c r="U928" s="181"/>
      <c r="V928" s="251"/>
      <c r="W928" s="533"/>
      <c r="X928" s="534"/>
      <c r="Y928" s="185"/>
      <c r="Z928" s="426"/>
      <c r="AA928" s="170"/>
      <c r="AB928" s="528"/>
      <c r="AC928" s="170"/>
      <c r="AD928" s="528"/>
      <c r="AE928" s="223"/>
      <c r="AF928" s="259"/>
      <c r="AG928" s="185"/>
      <c r="AH928" s="426"/>
      <c r="AI928" s="222"/>
      <c r="AJ928" s="259"/>
      <c r="AK928" s="342"/>
      <c r="AL928" s="185"/>
      <c r="AM928" s="691"/>
      <c r="AN928" s="437"/>
      <c r="AO928" s="452"/>
      <c r="AP928" s="185"/>
      <c r="AQ928" s="643"/>
      <c r="AR928" s="181"/>
      <c r="AS928" s="643"/>
      <c r="AT928" s="314"/>
      <c r="AU928" s="315"/>
      <c r="AV928" s="314"/>
      <c r="AW928" s="315"/>
      <c r="AX928" s="935"/>
      <c r="AY928" s="167"/>
      <c r="AZ928" s="392"/>
      <c r="BA928" s="166"/>
      <c r="BB928" s="238"/>
      <c r="BC928" s="239"/>
      <c r="BD928" s="238"/>
      <c r="BE928" s="239"/>
      <c r="BF928" s="238"/>
      <c r="BG928" s="239"/>
      <c r="BH928" s="238"/>
      <c r="BI928" s="239"/>
      <c r="BJ928" s="238"/>
      <c r="BK928" s="239"/>
      <c r="BL928" s="955"/>
      <c r="BM928" s="315"/>
      <c r="BN928" s="238"/>
      <c r="BO928" s="239"/>
      <c r="BP928" s="249"/>
      <c r="BQ928" s="239"/>
      <c r="BR928" s="249"/>
      <c r="BS928" s="249"/>
      <c r="BT928" s="344"/>
      <c r="BU928" s="314"/>
      <c r="BV928" s="315"/>
      <c r="BW928" s="314"/>
      <c r="BX928" s="314"/>
      <c r="BY928" s="314"/>
      <c r="BZ928" s="315"/>
      <c r="CA928" s="314"/>
      <c r="CB928" s="315"/>
      <c r="CC928" s="314"/>
      <c r="CD928" s="315"/>
      <c r="CE928" s="314"/>
      <c r="CF928" s="315"/>
      <c r="CG928" s="314"/>
      <c r="CH928" s="315"/>
      <c r="CI928" s="103"/>
      <c r="CM928" s="237"/>
    </row>
    <row r="929" spans="1:91" ht="16.5" customHeight="1">
      <c r="A929" t="s">
        <v>1109</v>
      </c>
      <c r="B929" s="61" t="s">
        <v>52</v>
      </c>
      <c r="D929" s="219" t="s">
        <v>144</v>
      </c>
      <c r="E929" s="213" t="s">
        <v>819</v>
      </c>
      <c r="G929" s="213" t="s">
        <v>884</v>
      </c>
      <c r="H929" s="390" t="s">
        <v>1851</v>
      </c>
      <c r="I929" s="185">
        <v>0</v>
      </c>
      <c r="J929" s="185" t="s">
        <v>1226</v>
      </c>
      <c r="K929" s="533">
        <v>0</v>
      </c>
      <c r="L929" s="534">
        <v>0</v>
      </c>
      <c r="M929" s="532">
        <v>0</v>
      </c>
      <c r="N929" s="532">
        <v>0</v>
      </c>
      <c r="O929" s="181">
        <v>0</v>
      </c>
      <c r="P929" s="426">
        <v>0</v>
      </c>
      <c r="Q929" s="185">
        <v>0</v>
      </c>
      <c r="R929" s="426" t="s">
        <v>1226</v>
      </c>
      <c r="S929" s="170">
        <v>1</v>
      </c>
      <c r="T929" s="528">
        <v>0</v>
      </c>
      <c r="U929" s="181">
        <f>+S929</f>
        <v>1</v>
      </c>
      <c r="V929" s="251" t="s">
        <v>1226</v>
      </c>
      <c r="W929" s="533">
        <v>2</v>
      </c>
      <c r="X929" s="534">
        <v>0</v>
      </c>
      <c r="Y929" s="181">
        <f>+W929</f>
        <v>2</v>
      </c>
      <c r="Z929" s="426" t="s">
        <v>1226</v>
      </c>
      <c r="AA929" s="170">
        <v>1</v>
      </c>
      <c r="AB929" s="528">
        <v>0</v>
      </c>
      <c r="AC929" s="58">
        <f>+AA929</f>
        <v>1</v>
      </c>
      <c r="AD929" s="426" t="s">
        <v>1226</v>
      </c>
      <c r="AE929" s="223">
        <v>1</v>
      </c>
      <c r="AF929" s="259">
        <v>0</v>
      </c>
      <c r="AG929" s="185">
        <f>+AE929</f>
        <v>1</v>
      </c>
      <c r="AH929" s="426" t="s">
        <v>1226</v>
      </c>
      <c r="AI929" s="222">
        <v>0</v>
      </c>
      <c r="AJ929" s="259">
        <v>0</v>
      </c>
      <c r="AK929" s="342"/>
      <c r="AL929" s="185">
        <f>+AN929</f>
        <v>0</v>
      </c>
      <c r="AM929" s="691" t="s">
        <v>1226</v>
      </c>
      <c r="AN929" s="437">
        <v>0</v>
      </c>
      <c r="AO929" s="452">
        <v>0</v>
      </c>
      <c r="AP929" s="185">
        <v>0</v>
      </c>
      <c r="AQ929" s="690" t="s">
        <v>1226</v>
      </c>
      <c r="AR929" s="181">
        <v>0</v>
      </c>
      <c r="AS929" s="690" t="s">
        <v>1226</v>
      </c>
      <c r="AT929" s="314">
        <v>0</v>
      </c>
      <c r="AU929" s="315">
        <v>0</v>
      </c>
      <c r="AV929" s="314">
        <v>0</v>
      </c>
      <c r="AW929" s="315">
        <v>0</v>
      </c>
      <c r="AX929" s="935">
        <v>0</v>
      </c>
      <c r="AY929" s="167" t="s">
        <v>1226</v>
      </c>
      <c r="AZ929" s="392">
        <v>0</v>
      </c>
      <c r="BA929" s="166" t="s">
        <v>1226</v>
      </c>
      <c r="BB929" s="238">
        <v>0</v>
      </c>
      <c r="BC929" s="239" t="s">
        <v>1226</v>
      </c>
      <c r="BD929" s="238">
        <v>0</v>
      </c>
      <c r="BE929" s="239" t="s">
        <v>1226</v>
      </c>
      <c r="BF929" s="238">
        <v>0</v>
      </c>
      <c r="BG929" s="239" t="s">
        <v>1226</v>
      </c>
      <c r="BH929" s="238">
        <f t="shared" si="517"/>
        <v>0</v>
      </c>
      <c r="BI929" s="239" t="s">
        <v>1226</v>
      </c>
      <c r="BJ929" s="238">
        <f t="shared" si="518"/>
        <v>0</v>
      </c>
      <c r="BK929" s="239" t="s">
        <v>1226</v>
      </c>
      <c r="BL929" s="238">
        <f>+BJ929</f>
        <v>0</v>
      </c>
      <c r="BM929" s="239" t="s">
        <v>1226</v>
      </c>
      <c r="BN929" s="973" t="s">
        <v>52</v>
      </c>
      <c r="BO929" s="326">
        <v>0</v>
      </c>
      <c r="BP929" s="325"/>
      <c r="BQ929" s="326"/>
      <c r="BR929" s="325"/>
      <c r="BS929" s="326"/>
      <c r="BT929" s="344"/>
      <c r="BU929" s="314"/>
      <c r="BV929" s="315"/>
      <c r="BW929" s="314"/>
      <c r="BX929" s="314"/>
      <c r="BY929" s="314"/>
      <c r="BZ929" s="315"/>
      <c r="CA929" s="314"/>
      <c r="CB929" s="315"/>
      <c r="CC929" s="314">
        <v>2</v>
      </c>
      <c r="CD929" s="315"/>
      <c r="CE929" s="314"/>
      <c r="CF929" s="315"/>
      <c r="CG929" s="314"/>
      <c r="CH929" s="315"/>
      <c r="CI929" s="103" t="s">
        <v>1852</v>
      </c>
      <c r="CM929" s="237">
        <f t="shared" si="526"/>
        <v>2</v>
      </c>
    </row>
    <row r="930" spans="1:91" ht="16.5" customHeight="1">
      <c r="A930" t="s">
        <v>2620</v>
      </c>
      <c r="B930" s="718">
        <v>0</v>
      </c>
      <c r="D930" s="219" t="s">
        <v>885</v>
      </c>
      <c r="E930" s="213" t="s">
        <v>819</v>
      </c>
      <c r="G930" s="213" t="s">
        <v>886</v>
      </c>
      <c r="H930" s="390" t="s">
        <v>1866</v>
      </c>
      <c r="I930" s="236">
        <v>0</v>
      </c>
      <c r="J930" s="249" t="s">
        <v>1226</v>
      </c>
      <c r="K930" s="437">
        <v>0</v>
      </c>
      <c r="L930" s="438">
        <v>0</v>
      </c>
      <c r="M930" s="223">
        <v>2</v>
      </c>
      <c r="N930" s="224">
        <v>0</v>
      </c>
      <c r="O930" s="274">
        <v>5</v>
      </c>
      <c r="P930" s="279">
        <v>0</v>
      </c>
      <c r="Q930" s="185">
        <f>+O930</f>
        <v>5</v>
      </c>
      <c r="R930" s="426" t="s">
        <v>1226</v>
      </c>
      <c r="S930" s="48">
        <v>5</v>
      </c>
      <c r="T930" s="279">
        <v>0</v>
      </c>
      <c r="U930" s="181">
        <f>+S930</f>
        <v>5</v>
      </c>
      <c r="V930" s="251" t="s">
        <v>1226</v>
      </c>
      <c r="W930" s="437">
        <v>7</v>
      </c>
      <c r="X930" s="438">
        <v>0</v>
      </c>
      <c r="Y930" s="164">
        <f>+AA930</f>
        <v>7</v>
      </c>
      <c r="Z930" s="166" t="s">
        <v>1226</v>
      </c>
      <c r="AA930" s="392">
        <f>+AC930</f>
        <v>7</v>
      </c>
      <c r="AB930" s="166" t="s">
        <v>1226</v>
      </c>
      <c r="AC930" s="392">
        <f>+AE930</f>
        <v>7</v>
      </c>
      <c r="AD930" s="166" t="s">
        <v>1226</v>
      </c>
      <c r="AE930" s="280">
        <v>7</v>
      </c>
      <c r="AF930" s="311">
        <v>0</v>
      </c>
      <c r="AG930" s="185">
        <f>+AI930</f>
        <v>23</v>
      </c>
      <c r="AH930" s="426">
        <f>+AJ930</f>
        <v>5</v>
      </c>
      <c r="AI930" s="222">
        <v>23</v>
      </c>
      <c r="AJ930" s="259">
        <v>5</v>
      </c>
      <c r="AK930" s="342"/>
      <c r="AL930" s="185">
        <f>+AI930</f>
        <v>23</v>
      </c>
      <c r="AM930" s="185">
        <f>+AJ930</f>
        <v>5</v>
      </c>
      <c r="AN930" s="437">
        <v>34</v>
      </c>
      <c r="AO930" s="452">
        <v>0</v>
      </c>
      <c r="AP930" s="185">
        <v>0</v>
      </c>
      <c r="AQ930" s="690" t="s">
        <v>1226</v>
      </c>
      <c r="AR930" s="181">
        <v>0</v>
      </c>
      <c r="AS930" s="690" t="s">
        <v>1226</v>
      </c>
      <c r="AT930" s="314">
        <v>1</v>
      </c>
      <c r="AU930" s="315">
        <v>0</v>
      </c>
      <c r="AV930" s="314">
        <v>0</v>
      </c>
      <c r="AW930" s="315">
        <v>0</v>
      </c>
      <c r="AX930" s="392">
        <f t="shared" ref="AX930:AX937" si="535">+AV930</f>
        <v>0</v>
      </c>
      <c r="AY930" s="239" t="s">
        <v>1226</v>
      </c>
      <c r="AZ930" s="392">
        <f t="shared" ref="AZ930:AZ937" si="536">+AX930</f>
        <v>0</v>
      </c>
      <c r="BA930" s="239" t="s">
        <v>1226</v>
      </c>
      <c r="BB930" s="392">
        <f t="shared" ref="BB930:BB937" si="537">+AZ930</f>
        <v>0</v>
      </c>
      <c r="BC930" s="239" t="s">
        <v>1226</v>
      </c>
      <c r="BD930" s="164">
        <v>0</v>
      </c>
      <c r="BE930" s="166" t="s">
        <v>1226</v>
      </c>
      <c r="BF930" s="164">
        <v>0</v>
      </c>
      <c r="BG930" s="166" t="s">
        <v>1226</v>
      </c>
      <c r="BH930" s="164">
        <v>0</v>
      </c>
      <c r="BI930" s="166" t="s">
        <v>1226</v>
      </c>
      <c r="BJ930" s="164">
        <v>0</v>
      </c>
      <c r="BK930" s="166" t="s">
        <v>1226</v>
      </c>
      <c r="BL930" s="164">
        <v>0</v>
      </c>
      <c r="BM930" s="164" t="s">
        <v>1226</v>
      </c>
      <c r="BN930" s="238">
        <v>0</v>
      </c>
      <c r="BO930" s="239" t="s">
        <v>1226</v>
      </c>
      <c r="BP930" s="249"/>
      <c r="BQ930" s="239"/>
      <c r="BR930" s="249"/>
      <c r="BS930" s="239"/>
      <c r="BT930" s="344"/>
      <c r="BU930" s="314"/>
      <c r="BV930" s="315"/>
      <c r="BW930" s="314"/>
      <c r="BX930" s="314"/>
      <c r="BY930" s="314"/>
      <c r="BZ930" s="315"/>
      <c r="CA930" s="314"/>
      <c r="CB930" s="315"/>
      <c r="CC930" s="314"/>
      <c r="CD930" s="315"/>
      <c r="CE930" s="314"/>
      <c r="CF930" s="315"/>
      <c r="CG930" s="314"/>
      <c r="CH930" s="315"/>
      <c r="CI930" s="376"/>
      <c r="CJ930" s="377"/>
      <c r="CK930" s="377"/>
      <c r="CM930" s="237">
        <f t="shared" si="526"/>
        <v>23</v>
      </c>
    </row>
    <row r="931" spans="1:91" ht="16.5" customHeight="1">
      <c r="A931" t="s">
        <v>2620</v>
      </c>
      <c r="B931" s="213">
        <v>10062</v>
      </c>
      <c r="D931" s="219" t="s">
        <v>885</v>
      </c>
      <c r="E931" s="213" t="s">
        <v>819</v>
      </c>
      <c r="G931" s="213" t="s">
        <v>886</v>
      </c>
      <c r="H931" s="390" t="s">
        <v>1865</v>
      </c>
      <c r="I931" s="238">
        <v>0</v>
      </c>
      <c r="J931" s="249" t="s">
        <v>1226</v>
      </c>
      <c r="K931" s="437">
        <v>0</v>
      </c>
      <c r="L931" s="438">
        <v>0</v>
      </c>
      <c r="M931" s="223">
        <v>0</v>
      </c>
      <c r="N931" s="223">
        <v>0</v>
      </c>
      <c r="O931" s="381">
        <v>0</v>
      </c>
      <c r="P931" s="423" t="s">
        <v>1226</v>
      </c>
      <c r="Q931" s="181">
        <v>0</v>
      </c>
      <c r="R931" s="426" t="s">
        <v>1226</v>
      </c>
      <c r="S931" s="278">
        <v>0</v>
      </c>
      <c r="T931" s="279">
        <v>0</v>
      </c>
      <c r="U931" s="185">
        <f>+S931</f>
        <v>0</v>
      </c>
      <c r="V931" s="251" t="s">
        <v>1226</v>
      </c>
      <c r="W931" s="437">
        <v>0</v>
      </c>
      <c r="X931" s="438">
        <v>0</v>
      </c>
      <c r="Y931" s="236">
        <f>+W931</f>
        <v>0</v>
      </c>
      <c r="Z931" s="239" t="s">
        <v>1226</v>
      </c>
      <c r="AA931" s="164">
        <f>+Y931</f>
        <v>0</v>
      </c>
      <c r="AB931" s="164" t="s">
        <v>1226</v>
      </c>
      <c r="AC931" s="392">
        <v>0</v>
      </c>
      <c r="AD931" s="166" t="s">
        <v>1226</v>
      </c>
      <c r="AE931" s="280">
        <v>2</v>
      </c>
      <c r="AF931" s="311">
        <v>0</v>
      </c>
      <c r="AG931" s="185">
        <f>+AI931</f>
        <v>6</v>
      </c>
      <c r="AH931" s="426" t="s">
        <v>1226</v>
      </c>
      <c r="AI931" s="223">
        <v>6</v>
      </c>
      <c r="AJ931" s="259">
        <v>0</v>
      </c>
      <c r="AK931" s="342"/>
      <c r="AL931" s="164">
        <f>+AN931</f>
        <v>6</v>
      </c>
      <c r="AM931" s="164" t="s">
        <v>1226</v>
      </c>
      <c r="AN931" s="437">
        <v>6</v>
      </c>
      <c r="AO931" s="452">
        <v>0</v>
      </c>
      <c r="AP931" s="693">
        <f>+AR931</f>
        <v>15</v>
      </c>
      <c r="AQ931" s="690">
        <f>+AS931</f>
        <v>10</v>
      </c>
      <c r="AR931" s="693">
        <f>+AT931</f>
        <v>15</v>
      </c>
      <c r="AS931" s="690">
        <f>+AU931</f>
        <v>10</v>
      </c>
      <c r="AT931" s="314">
        <v>15</v>
      </c>
      <c r="AU931" s="315">
        <v>10</v>
      </c>
      <c r="AV931" s="314">
        <v>15</v>
      </c>
      <c r="AW931" s="315">
        <v>10</v>
      </c>
      <c r="AX931" s="392">
        <f t="shared" si="535"/>
        <v>15</v>
      </c>
      <c r="AY931" s="239">
        <f>+AW931</f>
        <v>10</v>
      </c>
      <c r="AZ931" s="392">
        <f t="shared" si="536"/>
        <v>15</v>
      </c>
      <c r="BA931" s="239">
        <f>+AY931</f>
        <v>10</v>
      </c>
      <c r="BB931" s="392">
        <f t="shared" si="537"/>
        <v>15</v>
      </c>
      <c r="BC931" s="239">
        <f>+BA931</f>
        <v>10</v>
      </c>
      <c r="BD931" s="392">
        <f t="shared" ref="BD931:BK931" si="538">+BF931</f>
        <v>5</v>
      </c>
      <c r="BE931" s="166">
        <f t="shared" si="538"/>
        <v>9</v>
      </c>
      <c r="BF931" s="392">
        <f t="shared" si="538"/>
        <v>5</v>
      </c>
      <c r="BG931" s="166">
        <f t="shared" si="538"/>
        <v>9</v>
      </c>
      <c r="BH931" s="392">
        <f t="shared" si="538"/>
        <v>5</v>
      </c>
      <c r="BI931" s="166">
        <f t="shared" si="538"/>
        <v>9</v>
      </c>
      <c r="BJ931" s="392">
        <f t="shared" si="538"/>
        <v>5</v>
      </c>
      <c r="BK931" s="166">
        <f t="shared" si="538"/>
        <v>9</v>
      </c>
      <c r="BL931" s="325">
        <v>5</v>
      </c>
      <c r="BM931" s="325">
        <v>9</v>
      </c>
      <c r="BN931" s="238">
        <v>0</v>
      </c>
      <c r="BO931" s="239" t="s">
        <v>1226</v>
      </c>
      <c r="BP931" s="249"/>
      <c r="BQ931" s="239"/>
      <c r="BR931" s="249"/>
      <c r="BS931" s="239"/>
      <c r="BT931" s="344"/>
      <c r="BU931" s="314"/>
      <c r="BV931" s="315"/>
      <c r="BW931" s="314"/>
      <c r="BX931" s="314"/>
      <c r="BY931" s="314"/>
      <c r="BZ931" s="315"/>
      <c r="CA931" s="314"/>
      <c r="CB931" s="315"/>
      <c r="CC931" s="314"/>
      <c r="CD931" s="315"/>
      <c r="CE931" s="314"/>
      <c r="CF931" s="315"/>
      <c r="CG931" s="314"/>
      <c r="CH931" s="315"/>
      <c r="CI931" s="376"/>
      <c r="CJ931" s="377"/>
      <c r="CK931" s="377"/>
      <c r="CM931" s="237">
        <f t="shared" si="526"/>
        <v>6</v>
      </c>
    </row>
    <row r="932" spans="1:91" ht="16.5" customHeight="1">
      <c r="A932" t="s">
        <v>2620</v>
      </c>
      <c r="B932" s="213">
        <v>10062</v>
      </c>
      <c r="D932" s="219" t="s">
        <v>885</v>
      </c>
      <c r="E932" s="213" t="s">
        <v>819</v>
      </c>
      <c r="G932" s="213" t="s">
        <v>886</v>
      </c>
      <c r="H932" s="390" t="s">
        <v>1867</v>
      </c>
      <c r="I932" s="392">
        <f>+K932</f>
        <v>50</v>
      </c>
      <c r="J932" s="164">
        <f>+L932</f>
        <v>28</v>
      </c>
      <c r="K932" s="437">
        <v>50</v>
      </c>
      <c r="L932" s="438">
        <v>28</v>
      </c>
      <c r="M932" s="223">
        <v>36</v>
      </c>
      <c r="N932" s="223">
        <v>27</v>
      </c>
      <c r="O932" s="181">
        <f>+M932</f>
        <v>36</v>
      </c>
      <c r="P932" s="426">
        <f>+N932</f>
        <v>27</v>
      </c>
      <c r="Q932" s="185">
        <f>+O932</f>
        <v>36</v>
      </c>
      <c r="R932" s="426">
        <f>+P932</f>
        <v>27</v>
      </c>
      <c r="S932" s="48">
        <v>44</v>
      </c>
      <c r="T932" s="1053">
        <v>12</v>
      </c>
      <c r="U932" s="181">
        <f>+S932+11</f>
        <v>55</v>
      </c>
      <c r="V932" s="185">
        <f>+T932+2</f>
        <v>14</v>
      </c>
      <c r="W932" s="439">
        <v>66</v>
      </c>
      <c r="X932" s="440">
        <v>49</v>
      </c>
      <c r="Y932" s="271">
        <f>16+2</f>
        <v>18</v>
      </c>
      <c r="Z932" s="267">
        <v>7</v>
      </c>
      <c r="AA932" s="392">
        <f>+AC932</f>
        <v>33</v>
      </c>
      <c r="AB932" s="166">
        <f>+AD932</f>
        <v>4</v>
      </c>
      <c r="AC932" s="278">
        <v>33</v>
      </c>
      <c r="AD932" s="311">
        <v>4</v>
      </c>
      <c r="AE932" s="280">
        <v>35</v>
      </c>
      <c r="AF932" s="311">
        <v>11</v>
      </c>
      <c r="AG932" s="185">
        <f>+AI932</f>
        <v>15</v>
      </c>
      <c r="AH932" s="426">
        <f>+AJ932</f>
        <v>10</v>
      </c>
      <c r="AI932" s="936">
        <v>15</v>
      </c>
      <c r="AJ932" s="298">
        <v>10</v>
      </c>
      <c r="AK932" s="342">
        <v>42355</v>
      </c>
      <c r="AL932" s="164">
        <f>+AN932</f>
        <v>11</v>
      </c>
      <c r="AM932" s="164" t="s">
        <v>1226</v>
      </c>
      <c r="AN932" s="437">
        <v>11</v>
      </c>
      <c r="AO932" s="452">
        <v>0</v>
      </c>
      <c r="AP932" s="185">
        <f>+AN932</f>
        <v>11</v>
      </c>
      <c r="AQ932" s="690" t="s">
        <v>1226</v>
      </c>
      <c r="AR932" s="181">
        <f>+AP932</f>
        <v>11</v>
      </c>
      <c r="AS932" s="690" t="s">
        <v>1226</v>
      </c>
      <c r="AT932" s="955">
        <v>10</v>
      </c>
      <c r="AU932" s="315">
        <v>0</v>
      </c>
      <c r="AV932" s="314">
        <v>13</v>
      </c>
      <c r="AW932" s="315">
        <v>0</v>
      </c>
      <c r="AX932" s="392">
        <f t="shared" si="535"/>
        <v>13</v>
      </c>
      <c r="AY932" s="239" t="s">
        <v>1226</v>
      </c>
      <c r="AZ932" s="392">
        <f t="shared" si="536"/>
        <v>13</v>
      </c>
      <c r="BA932" s="239" t="s">
        <v>1226</v>
      </c>
      <c r="BB932" s="392">
        <f t="shared" si="537"/>
        <v>13</v>
      </c>
      <c r="BC932" s="239" t="s">
        <v>1226</v>
      </c>
      <c r="BD932" s="392">
        <f>+BF932</f>
        <v>11</v>
      </c>
      <c r="BE932" s="166" t="s">
        <v>1226</v>
      </c>
      <c r="BF932" s="392">
        <f>+BH932</f>
        <v>11</v>
      </c>
      <c r="BG932" s="166" t="s">
        <v>1226</v>
      </c>
      <c r="BH932" s="392">
        <f>+BJ932</f>
        <v>11</v>
      </c>
      <c r="BI932" s="166" t="s">
        <v>1226</v>
      </c>
      <c r="BJ932" s="392">
        <f>+BL932</f>
        <v>11</v>
      </c>
      <c r="BK932" s="166" t="s">
        <v>1226</v>
      </c>
      <c r="BL932" s="325">
        <v>11</v>
      </c>
      <c r="BM932" s="325">
        <v>0</v>
      </c>
      <c r="BN932" s="238">
        <v>0</v>
      </c>
      <c r="BO932" s="239" t="s">
        <v>1226</v>
      </c>
      <c r="BP932" s="249"/>
      <c r="BQ932" s="239"/>
      <c r="BR932" s="249"/>
      <c r="BS932" s="239"/>
      <c r="BT932" s="344"/>
      <c r="BU932" s="314"/>
      <c r="BV932" s="315"/>
      <c r="BW932" s="314"/>
      <c r="BX932" s="314"/>
      <c r="BY932" s="314"/>
      <c r="BZ932" s="315"/>
      <c r="CA932" s="314"/>
      <c r="CB932" s="315"/>
      <c r="CC932" s="314"/>
      <c r="CD932" s="315"/>
      <c r="CE932" s="314"/>
      <c r="CF932" s="315"/>
      <c r="CG932" s="314"/>
      <c r="CH932" s="315"/>
      <c r="CI932" s="247" t="s">
        <v>151</v>
      </c>
      <c r="CJ932" s="235" t="s">
        <v>591</v>
      </c>
      <c r="CK932" s="235"/>
      <c r="CM932" s="237">
        <f t="shared" si="526"/>
        <v>66</v>
      </c>
    </row>
    <row r="933" spans="1:91" ht="16.5" customHeight="1">
      <c r="A933" t="s">
        <v>2620</v>
      </c>
      <c r="B933" s="213">
        <v>0</v>
      </c>
      <c r="D933" s="219" t="s">
        <v>885</v>
      </c>
      <c r="E933" s="213" t="s">
        <v>871</v>
      </c>
      <c r="G933" s="213" t="s">
        <v>886</v>
      </c>
      <c r="H933" s="390" t="s">
        <v>142</v>
      </c>
      <c r="I933" s="392">
        <f t="shared" ref="I933:I946" si="539">+K933</f>
        <v>0</v>
      </c>
      <c r="J933" s="249" t="s">
        <v>1226</v>
      </c>
      <c r="K933" s="437">
        <v>0</v>
      </c>
      <c r="L933" s="438">
        <v>1</v>
      </c>
      <c r="M933" s="223">
        <v>0</v>
      </c>
      <c r="N933" s="224">
        <v>1</v>
      </c>
      <c r="O933" s="274">
        <v>0</v>
      </c>
      <c r="P933" s="279">
        <v>2</v>
      </c>
      <c r="Q933" s="252">
        <v>0</v>
      </c>
      <c r="R933" s="425">
        <f>+P933</f>
        <v>2</v>
      </c>
      <c r="S933" s="278">
        <v>0</v>
      </c>
      <c r="T933" s="279">
        <v>0</v>
      </c>
      <c r="U933" s="381">
        <f>+W933</f>
        <v>0</v>
      </c>
      <c r="V933" s="251" t="s">
        <v>1226</v>
      </c>
      <c r="W933" s="437">
        <v>0</v>
      </c>
      <c r="X933" s="438">
        <v>0</v>
      </c>
      <c r="Y933" s="236">
        <f>+W933</f>
        <v>0</v>
      </c>
      <c r="Z933" s="239" t="s">
        <v>1226</v>
      </c>
      <c r="AA933" s="392">
        <f>+Y933</f>
        <v>0</v>
      </c>
      <c r="AB933" s="166" t="s">
        <v>1226</v>
      </c>
      <c r="AC933" s="236">
        <f>+AA933</f>
        <v>0</v>
      </c>
      <c r="AD933" s="239" t="s">
        <v>1226</v>
      </c>
      <c r="AE933" s="258">
        <v>0</v>
      </c>
      <c r="AF933" s="259">
        <v>0</v>
      </c>
      <c r="AG933" s="252">
        <f t="shared" ref="AG933:AG947" si="540">+AE933</f>
        <v>0</v>
      </c>
      <c r="AH933" s="423" t="s">
        <v>1226</v>
      </c>
      <c r="AI933" s="222">
        <v>0</v>
      </c>
      <c r="AJ933" s="259">
        <v>0</v>
      </c>
      <c r="AK933" s="342"/>
      <c r="AL933" s="164">
        <f>+AN933</f>
        <v>0</v>
      </c>
      <c r="AM933" s="185" t="s">
        <v>1226</v>
      </c>
      <c r="AN933" s="437">
        <v>0</v>
      </c>
      <c r="AO933" s="438">
        <v>0</v>
      </c>
      <c r="AP933" s="185">
        <v>0</v>
      </c>
      <c r="AQ933" s="690" t="s">
        <v>1226</v>
      </c>
      <c r="AR933" s="181">
        <v>0</v>
      </c>
      <c r="AS933" s="690" t="s">
        <v>1226</v>
      </c>
      <c r="AT933" s="252">
        <v>0</v>
      </c>
      <c r="AU933" s="433" t="s">
        <v>1226</v>
      </c>
      <c r="AV933" s="314">
        <v>0</v>
      </c>
      <c r="AW933" s="315">
        <v>0</v>
      </c>
      <c r="AX933" s="392">
        <f t="shared" si="535"/>
        <v>0</v>
      </c>
      <c r="AY933" s="239" t="s">
        <v>1226</v>
      </c>
      <c r="AZ933" s="392">
        <f t="shared" si="536"/>
        <v>0</v>
      </c>
      <c r="BA933" s="239" t="s">
        <v>1226</v>
      </c>
      <c r="BB933" s="392">
        <f t="shared" si="537"/>
        <v>0</v>
      </c>
      <c r="BC933" s="239" t="s">
        <v>1226</v>
      </c>
      <c r="BD933" s="392">
        <v>0</v>
      </c>
      <c r="BE933" s="166" t="s">
        <v>1226</v>
      </c>
      <c r="BF933" s="392">
        <v>0</v>
      </c>
      <c r="BG933" s="166" t="s">
        <v>1226</v>
      </c>
      <c r="BH933" s="164">
        <v>0</v>
      </c>
      <c r="BI933" s="164" t="s">
        <v>1226</v>
      </c>
      <c r="BJ933" s="392">
        <v>0</v>
      </c>
      <c r="BK933" s="166" t="s">
        <v>1226</v>
      </c>
      <c r="BL933" s="325">
        <v>0</v>
      </c>
      <c r="BM933" s="325">
        <v>0</v>
      </c>
      <c r="BN933" s="238">
        <v>0</v>
      </c>
      <c r="BO933" s="239" t="s">
        <v>1226</v>
      </c>
      <c r="BP933" s="249"/>
      <c r="BQ933" s="239"/>
      <c r="BR933" s="249"/>
      <c r="BS933" s="239"/>
      <c r="BT933" s="344"/>
      <c r="BU933" s="314"/>
      <c r="BV933" s="315"/>
      <c r="BW933" s="314"/>
      <c r="BX933" s="314"/>
      <c r="BY933" s="314"/>
      <c r="BZ933" s="315"/>
      <c r="CA933" s="314"/>
      <c r="CB933" s="315"/>
      <c r="CC933" s="314"/>
      <c r="CD933" s="315"/>
      <c r="CE933" s="314"/>
      <c r="CF933" s="315"/>
      <c r="CG933" s="314"/>
      <c r="CH933" s="315"/>
      <c r="CI933" s="376" t="s">
        <v>143</v>
      </c>
      <c r="CJ933" s="377" t="s">
        <v>597</v>
      </c>
      <c r="CK933" s="377"/>
      <c r="CM933" s="237">
        <f t="shared" si="526"/>
        <v>2</v>
      </c>
    </row>
    <row r="934" spans="1:91" ht="16.5" customHeight="1">
      <c r="A934" t="s">
        <v>2620</v>
      </c>
      <c r="B934" s="61" t="s">
        <v>1610</v>
      </c>
      <c r="D934" s="219" t="s">
        <v>885</v>
      </c>
      <c r="E934" t="s">
        <v>819</v>
      </c>
      <c r="F934"/>
      <c r="G934" s="213" t="s">
        <v>886</v>
      </c>
      <c r="H934" s="390" t="s">
        <v>2207</v>
      </c>
      <c r="I934" s="392">
        <f t="shared" si="539"/>
        <v>0</v>
      </c>
      <c r="J934" s="249" t="s">
        <v>1226</v>
      </c>
      <c r="K934" s="437">
        <v>0</v>
      </c>
      <c r="L934" s="438">
        <v>0</v>
      </c>
      <c r="M934" s="223">
        <v>0</v>
      </c>
      <c r="N934" s="224">
        <v>0</v>
      </c>
      <c r="O934" s="185">
        <v>0</v>
      </c>
      <c r="P934" s="426" t="s">
        <v>1226</v>
      </c>
      <c r="Q934" s="185">
        <v>0</v>
      </c>
      <c r="R934" s="426" t="s">
        <v>1226</v>
      </c>
      <c r="S934" s="278">
        <v>0</v>
      </c>
      <c r="T934" s="279">
        <v>0</v>
      </c>
      <c r="U934" s="381">
        <f>+W934</f>
        <v>0</v>
      </c>
      <c r="V934" s="251" t="s">
        <v>1226</v>
      </c>
      <c r="W934" s="437">
        <v>0</v>
      </c>
      <c r="X934" s="438">
        <v>0</v>
      </c>
      <c r="Y934" s="236">
        <f>+W934</f>
        <v>0</v>
      </c>
      <c r="Z934" s="239" t="s">
        <v>1226</v>
      </c>
      <c r="AA934" s="392">
        <f>+Y934</f>
        <v>0</v>
      </c>
      <c r="AB934" s="166" t="s">
        <v>1226</v>
      </c>
      <c r="AC934" s="307">
        <v>0</v>
      </c>
      <c r="AD934" s="259">
        <v>0</v>
      </c>
      <c r="AE934" s="258">
        <v>0</v>
      </c>
      <c r="AF934" s="259">
        <v>0</v>
      </c>
      <c r="AG934" s="252">
        <f t="shared" si="540"/>
        <v>0</v>
      </c>
      <c r="AH934" s="423" t="s">
        <v>1226</v>
      </c>
      <c r="AI934" s="222">
        <v>0</v>
      </c>
      <c r="AJ934" s="259">
        <v>0</v>
      </c>
      <c r="AK934" s="342"/>
      <c r="AL934" s="164">
        <f>+AN934</f>
        <v>0</v>
      </c>
      <c r="AM934" s="185" t="s">
        <v>1226</v>
      </c>
      <c r="AN934" s="437">
        <v>0</v>
      </c>
      <c r="AO934" s="438">
        <v>0</v>
      </c>
      <c r="AP934" s="185">
        <v>0</v>
      </c>
      <c r="AQ934" s="690" t="s">
        <v>1226</v>
      </c>
      <c r="AR934" s="181">
        <v>0</v>
      </c>
      <c r="AS934" s="690" t="s">
        <v>1226</v>
      </c>
      <c r="AT934" s="314">
        <v>0</v>
      </c>
      <c r="AU934" s="315">
        <v>0</v>
      </c>
      <c r="AV934" s="314">
        <v>0</v>
      </c>
      <c r="AW934" s="315">
        <v>0</v>
      </c>
      <c r="AX934" s="392">
        <f t="shared" si="535"/>
        <v>0</v>
      </c>
      <c r="AY934" s="239" t="s">
        <v>1226</v>
      </c>
      <c r="AZ934" s="392">
        <f t="shared" si="536"/>
        <v>0</v>
      </c>
      <c r="BA934" s="239" t="s">
        <v>1226</v>
      </c>
      <c r="BB934" s="392">
        <f t="shared" si="537"/>
        <v>0</v>
      </c>
      <c r="BC934" s="239" t="s">
        <v>1226</v>
      </c>
      <c r="BD934" s="392">
        <v>0</v>
      </c>
      <c r="BE934" s="166" t="s">
        <v>1226</v>
      </c>
      <c r="BF934" s="392">
        <v>0</v>
      </c>
      <c r="BG934" s="166" t="s">
        <v>1226</v>
      </c>
      <c r="BH934" s="325">
        <v>0</v>
      </c>
      <c r="BI934" s="325">
        <v>0</v>
      </c>
      <c r="BJ934" s="392">
        <v>0</v>
      </c>
      <c r="BK934" s="166" t="s">
        <v>1226</v>
      </c>
      <c r="BL934" s="325">
        <v>0</v>
      </c>
      <c r="BM934" s="325">
        <v>0</v>
      </c>
      <c r="BN934" s="238">
        <v>0</v>
      </c>
      <c r="BO934" s="239" t="s">
        <v>1226</v>
      </c>
      <c r="BP934" s="249"/>
      <c r="BQ934" s="239"/>
      <c r="BR934" s="249"/>
      <c r="BS934" s="239"/>
      <c r="BT934" s="344"/>
      <c r="BU934" s="314"/>
      <c r="BV934" s="315"/>
      <c r="BW934" s="314"/>
      <c r="BX934" s="314"/>
      <c r="BY934" s="314"/>
      <c r="BZ934" s="315"/>
      <c r="CA934" s="314"/>
      <c r="CB934" s="315"/>
      <c r="CC934" s="314"/>
      <c r="CD934" s="315"/>
      <c r="CE934" s="314"/>
      <c r="CF934" s="315"/>
      <c r="CG934" s="314"/>
      <c r="CH934" s="315"/>
      <c r="CI934" s="376"/>
      <c r="CJ934" s="377"/>
      <c r="CK934" s="377"/>
      <c r="CM934" s="237"/>
    </row>
    <row r="935" spans="1:91" ht="16.5" customHeight="1">
      <c r="A935" t="s">
        <v>2620</v>
      </c>
      <c r="B935" s="61" t="s">
        <v>1610</v>
      </c>
      <c r="D935" s="219" t="s">
        <v>885</v>
      </c>
      <c r="E935" t="s">
        <v>819</v>
      </c>
      <c r="F935"/>
      <c r="G935" s="213" t="s">
        <v>886</v>
      </c>
      <c r="H935" s="390" t="s">
        <v>2208</v>
      </c>
      <c r="I935" s="392">
        <f t="shared" si="539"/>
        <v>0</v>
      </c>
      <c r="J935" s="249" t="s">
        <v>1226</v>
      </c>
      <c r="K935" s="437">
        <v>0</v>
      </c>
      <c r="L935" s="438">
        <v>0</v>
      </c>
      <c r="M935" s="223">
        <v>0</v>
      </c>
      <c r="N935" s="224">
        <v>0</v>
      </c>
      <c r="O935" s="185">
        <v>0</v>
      </c>
      <c r="P935" s="426" t="s">
        <v>1226</v>
      </c>
      <c r="Q935" s="185">
        <v>0</v>
      </c>
      <c r="R935" s="426" t="s">
        <v>1226</v>
      </c>
      <c r="S935" s="278">
        <v>0</v>
      </c>
      <c r="T935" s="279">
        <v>0</v>
      </c>
      <c r="U935" s="381">
        <f>+W935</f>
        <v>1</v>
      </c>
      <c r="V935" s="251" t="s">
        <v>1226</v>
      </c>
      <c r="W935" s="437">
        <v>1</v>
      </c>
      <c r="X935" s="438">
        <v>0</v>
      </c>
      <c r="Y935" s="532">
        <v>0</v>
      </c>
      <c r="Z935" s="528">
        <v>0</v>
      </c>
      <c r="AA935" s="164">
        <f>+Y935</f>
        <v>0</v>
      </c>
      <c r="AB935" s="164" t="s">
        <v>1226</v>
      </c>
      <c r="AC935" s="222">
        <v>0</v>
      </c>
      <c r="AD935" s="259">
        <v>0</v>
      </c>
      <c r="AE935" s="307">
        <v>2</v>
      </c>
      <c r="AF935" s="259">
        <v>0</v>
      </c>
      <c r="AG935" s="252">
        <f t="shared" si="540"/>
        <v>2</v>
      </c>
      <c r="AH935" s="251" t="s">
        <v>1226</v>
      </c>
      <c r="AI935" s="222">
        <v>0</v>
      </c>
      <c r="AJ935" s="259">
        <v>0</v>
      </c>
      <c r="AK935" s="342"/>
      <c r="AL935" s="392">
        <v>0</v>
      </c>
      <c r="AM935" s="185" t="s">
        <v>1226</v>
      </c>
      <c r="AN935" s="437">
        <v>1</v>
      </c>
      <c r="AO935" s="438">
        <v>0</v>
      </c>
      <c r="AP935" s="185">
        <v>0</v>
      </c>
      <c r="AQ935" s="690" t="s">
        <v>1226</v>
      </c>
      <c r="AR935" s="185">
        <v>0</v>
      </c>
      <c r="AS935" s="690" t="s">
        <v>1226</v>
      </c>
      <c r="AT935" s="314">
        <v>0</v>
      </c>
      <c r="AU935" s="315">
        <v>0</v>
      </c>
      <c r="AV935" s="314">
        <v>0</v>
      </c>
      <c r="AW935" s="315">
        <v>0</v>
      </c>
      <c r="AX935" s="392">
        <f t="shared" si="535"/>
        <v>0</v>
      </c>
      <c r="AY935" s="239" t="s">
        <v>1226</v>
      </c>
      <c r="AZ935" s="392">
        <f t="shared" si="536"/>
        <v>0</v>
      </c>
      <c r="BA935" s="239" t="s">
        <v>1226</v>
      </c>
      <c r="BB935" s="392">
        <f t="shared" si="537"/>
        <v>0</v>
      </c>
      <c r="BC935" s="239" t="s">
        <v>1226</v>
      </c>
      <c r="BD935" s="164">
        <v>0</v>
      </c>
      <c r="BE935" s="166" t="s">
        <v>1226</v>
      </c>
      <c r="BF935" s="164">
        <v>0</v>
      </c>
      <c r="BG935" s="166" t="s">
        <v>1226</v>
      </c>
      <c r="BH935" s="325">
        <v>0</v>
      </c>
      <c r="BI935" s="326">
        <v>0</v>
      </c>
      <c r="BJ935" s="164">
        <v>0</v>
      </c>
      <c r="BK935" s="166" t="s">
        <v>1226</v>
      </c>
      <c r="BL935" s="325">
        <v>0</v>
      </c>
      <c r="BM935" s="325">
        <v>0</v>
      </c>
      <c r="BN935" s="238">
        <v>0</v>
      </c>
      <c r="BO935" s="239" t="s">
        <v>1226</v>
      </c>
      <c r="BP935" s="249"/>
      <c r="BQ935" s="239"/>
      <c r="BR935" s="249"/>
      <c r="BS935" s="239"/>
      <c r="BT935" s="344"/>
      <c r="BU935" s="314"/>
      <c r="BV935" s="315"/>
      <c r="BW935" s="314"/>
      <c r="BX935" s="314"/>
      <c r="BY935" s="314"/>
      <c r="BZ935" s="315"/>
      <c r="CA935" s="314"/>
      <c r="CB935" s="315"/>
      <c r="CC935" s="314"/>
      <c r="CD935" s="315"/>
      <c r="CE935" s="314"/>
      <c r="CF935" s="315"/>
      <c r="CG935" s="314"/>
      <c r="CH935" s="315"/>
      <c r="CI935" s="376"/>
      <c r="CJ935" s="377"/>
      <c r="CK935" s="377"/>
      <c r="CM935" s="237"/>
    </row>
    <row r="936" spans="1:91" ht="16.5" customHeight="1">
      <c r="A936" t="s">
        <v>2620</v>
      </c>
      <c r="B936" s="213">
        <v>10065</v>
      </c>
      <c r="D936" s="219" t="s">
        <v>885</v>
      </c>
      <c r="E936" s="213" t="s">
        <v>819</v>
      </c>
      <c r="G936" s="213" t="s">
        <v>886</v>
      </c>
      <c r="H936" s="390" t="s">
        <v>141</v>
      </c>
      <c r="I936" s="392">
        <f t="shared" si="539"/>
        <v>0</v>
      </c>
      <c r="J936" s="249" t="s">
        <v>1226</v>
      </c>
      <c r="K936" s="437">
        <v>0</v>
      </c>
      <c r="L936" s="438">
        <v>0</v>
      </c>
      <c r="M936" s="223">
        <v>0</v>
      </c>
      <c r="N936" s="224">
        <v>0</v>
      </c>
      <c r="O936" s="274">
        <v>0</v>
      </c>
      <c r="P936" s="279">
        <v>0</v>
      </c>
      <c r="Q936" s="185">
        <v>0</v>
      </c>
      <c r="R936" s="426" t="s">
        <v>1226</v>
      </c>
      <c r="S936" s="278">
        <v>0</v>
      </c>
      <c r="T936" s="279">
        <v>0</v>
      </c>
      <c r="U936" s="381">
        <f>+W936</f>
        <v>6</v>
      </c>
      <c r="V936" s="252">
        <f>+X936</f>
        <v>7</v>
      </c>
      <c r="W936" s="437">
        <v>6</v>
      </c>
      <c r="X936" s="438">
        <v>7</v>
      </c>
      <c r="Y936" s="252">
        <f>+W936</f>
        <v>6</v>
      </c>
      <c r="Z936" s="431">
        <f>+X936</f>
        <v>7</v>
      </c>
      <c r="AA936" s="392">
        <f>+AC936</f>
        <v>3</v>
      </c>
      <c r="AB936" s="166">
        <f>+AD936</f>
        <v>2</v>
      </c>
      <c r="AC936" s="222">
        <v>3</v>
      </c>
      <c r="AD936" s="259">
        <v>2</v>
      </c>
      <c r="AE936" s="223">
        <v>4</v>
      </c>
      <c r="AF936" s="259">
        <v>10</v>
      </c>
      <c r="AG936" s="181">
        <f t="shared" si="540"/>
        <v>4</v>
      </c>
      <c r="AH936" s="426">
        <f>+AF936</f>
        <v>10</v>
      </c>
      <c r="AI936" s="222">
        <v>1</v>
      </c>
      <c r="AJ936" s="259">
        <v>8</v>
      </c>
      <c r="AK936" s="261"/>
      <c r="AL936" s="181">
        <f>+AN936</f>
        <v>4</v>
      </c>
      <c r="AM936" s="185">
        <f>+AD936</f>
        <v>2</v>
      </c>
      <c r="AN936" s="437">
        <v>4</v>
      </c>
      <c r="AO936" s="452">
        <v>2</v>
      </c>
      <c r="AP936" s="693">
        <f>+AN936</f>
        <v>4</v>
      </c>
      <c r="AQ936" s="690">
        <f>+AO936</f>
        <v>2</v>
      </c>
      <c r="AR936" s="701">
        <f>+AP936</f>
        <v>4</v>
      </c>
      <c r="AS936" s="690">
        <f>+AQ936</f>
        <v>2</v>
      </c>
      <c r="AT936" s="245">
        <v>27</v>
      </c>
      <c r="AU936" s="246">
        <v>11</v>
      </c>
      <c r="AV936" s="245">
        <v>15</v>
      </c>
      <c r="AW936" s="246">
        <v>0</v>
      </c>
      <c r="AX936" s="392">
        <f t="shared" si="535"/>
        <v>15</v>
      </c>
      <c r="AY936" s="239" t="s">
        <v>1226</v>
      </c>
      <c r="AZ936" s="392">
        <f t="shared" si="536"/>
        <v>15</v>
      </c>
      <c r="BA936" s="239" t="s">
        <v>1226</v>
      </c>
      <c r="BB936" s="392">
        <f t="shared" si="537"/>
        <v>15</v>
      </c>
      <c r="BC936" s="239" t="s">
        <v>1226</v>
      </c>
      <c r="BD936" s="392">
        <f t="shared" ref="BD936:BK936" si="541">+BF936</f>
        <v>2</v>
      </c>
      <c r="BE936" s="166">
        <f t="shared" si="541"/>
        <v>1</v>
      </c>
      <c r="BF936" s="392">
        <f t="shared" si="541"/>
        <v>2</v>
      </c>
      <c r="BG936" s="166">
        <f t="shared" si="541"/>
        <v>1</v>
      </c>
      <c r="BH936" s="392">
        <f t="shared" si="541"/>
        <v>2</v>
      </c>
      <c r="BI936" s="166">
        <f t="shared" si="541"/>
        <v>1</v>
      </c>
      <c r="BJ936" s="392">
        <f t="shared" si="541"/>
        <v>2</v>
      </c>
      <c r="BK936" s="166">
        <f t="shared" si="541"/>
        <v>1</v>
      </c>
      <c r="BL936" s="226">
        <v>2</v>
      </c>
      <c r="BM936" s="226">
        <v>1</v>
      </c>
      <c r="BN936" s="238">
        <v>0</v>
      </c>
      <c r="BO936" s="239" t="s">
        <v>1226</v>
      </c>
      <c r="BP936" s="249"/>
      <c r="BQ936" s="239"/>
      <c r="BR936" s="249"/>
      <c r="BS936" s="239"/>
      <c r="BT936" s="262"/>
      <c r="BU936" s="245"/>
      <c r="BV936" s="246"/>
      <c r="BW936" s="245"/>
      <c r="BX936" s="245"/>
      <c r="BY936" s="245"/>
      <c r="BZ936" s="246"/>
      <c r="CA936" s="245">
        <v>12</v>
      </c>
      <c r="CB936" s="246"/>
      <c r="CC936" s="245"/>
      <c r="CD936" s="246"/>
      <c r="CE936" s="245"/>
      <c r="CF936" s="246"/>
      <c r="CG936" s="245"/>
      <c r="CH936" s="246"/>
      <c r="CI936" s="247" t="s">
        <v>151</v>
      </c>
      <c r="CJ936" s="235" t="s">
        <v>591</v>
      </c>
      <c r="CK936" s="235"/>
      <c r="CM936" s="237">
        <f>MAX(I936:AJ936)</f>
        <v>10</v>
      </c>
    </row>
    <row r="937" spans="1:91" ht="16.5">
      <c r="A937" t="s">
        <v>2620</v>
      </c>
      <c r="B937" s="213">
        <v>10064</v>
      </c>
      <c r="D937" s="219" t="s">
        <v>885</v>
      </c>
      <c r="E937" s="213" t="s">
        <v>819</v>
      </c>
      <c r="G937" s="213" t="s">
        <v>886</v>
      </c>
      <c r="H937" s="390" t="s">
        <v>1864</v>
      </c>
      <c r="I937" s="392">
        <f t="shared" si="539"/>
        <v>0</v>
      </c>
      <c r="J937" s="249" t="s">
        <v>1226</v>
      </c>
      <c r="K937" s="437">
        <v>0</v>
      </c>
      <c r="L937" s="438">
        <v>0</v>
      </c>
      <c r="M937" s="223">
        <v>0</v>
      </c>
      <c r="N937" s="223">
        <v>0</v>
      </c>
      <c r="O937" s="278">
        <v>0</v>
      </c>
      <c r="P937" s="279">
        <v>0</v>
      </c>
      <c r="Q937" s="185">
        <v>0</v>
      </c>
      <c r="R937" s="426" t="s">
        <v>1226</v>
      </c>
      <c r="S937" s="48">
        <v>1</v>
      </c>
      <c r="T937" s="279">
        <v>0</v>
      </c>
      <c r="U937" s="181">
        <f t="shared" ref="U937:U945" si="542">+S937</f>
        <v>1</v>
      </c>
      <c r="V937" s="251" t="s">
        <v>1226</v>
      </c>
      <c r="W937" s="437">
        <v>1</v>
      </c>
      <c r="X937" s="438">
        <v>0</v>
      </c>
      <c r="Y937" s="532">
        <v>0</v>
      </c>
      <c r="Z937" s="528">
        <v>0</v>
      </c>
      <c r="AA937" s="392">
        <f>+Y937</f>
        <v>0</v>
      </c>
      <c r="AB937" s="166" t="s">
        <v>1226</v>
      </c>
      <c r="AC937" s="222">
        <v>1</v>
      </c>
      <c r="AD937" s="259">
        <v>0</v>
      </c>
      <c r="AE937" s="280">
        <v>0</v>
      </c>
      <c r="AF937" s="259">
        <v>0</v>
      </c>
      <c r="AG937" s="392">
        <f t="shared" si="540"/>
        <v>0</v>
      </c>
      <c r="AH937" s="167" t="s">
        <v>1226</v>
      </c>
      <c r="AI937" s="222">
        <v>0</v>
      </c>
      <c r="AJ937" s="259">
        <v>0</v>
      </c>
      <c r="AK937" s="342"/>
      <c r="AL937" s="181">
        <v>0</v>
      </c>
      <c r="AM937" s="185" t="s">
        <v>1226</v>
      </c>
      <c r="AN937" s="437">
        <v>6</v>
      </c>
      <c r="AO937" s="452">
        <v>0</v>
      </c>
      <c r="AP937" s="693">
        <f>+AR937</f>
        <v>0</v>
      </c>
      <c r="AQ937" s="690" t="s">
        <v>1226</v>
      </c>
      <c r="AR937" s="701">
        <f>+AT937</f>
        <v>0</v>
      </c>
      <c r="AS937" s="690" t="s">
        <v>1226</v>
      </c>
      <c r="AT937" s="314">
        <v>0</v>
      </c>
      <c r="AU937" s="315">
        <v>0</v>
      </c>
      <c r="AV937" s="314">
        <v>0</v>
      </c>
      <c r="AW937" s="315">
        <v>0</v>
      </c>
      <c r="AX937" s="164">
        <f t="shared" si="535"/>
        <v>0</v>
      </c>
      <c r="AY937" s="239" t="s">
        <v>1226</v>
      </c>
      <c r="AZ937" s="164">
        <f t="shared" si="536"/>
        <v>0</v>
      </c>
      <c r="BA937" s="239" t="s">
        <v>1226</v>
      </c>
      <c r="BB937" s="164">
        <f t="shared" si="537"/>
        <v>0</v>
      </c>
      <c r="BC937" s="239" t="s">
        <v>1226</v>
      </c>
      <c r="BD937" s="164">
        <v>0</v>
      </c>
      <c r="BE937" s="166" t="s">
        <v>1226</v>
      </c>
      <c r="BF937" s="164">
        <v>0</v>
      </c>
      <c r="BG937" s="166" t="s">
        <v>1226</v>
      </c>
      <c r="BH937" s="164">
        <v>0</v>
      </c>
      <c r="BI937" s="166" t="s">
        <v>1226</v>
      </c>
      <c r="BJ937" s="164">
        <v>0</v>
      </c>
      <c r="BK937" s="166" t="s">
        <v>1226</v>
      </c>
      <c r="BL937" s="325">
        <v>0</v>
      </c>
      <c r="BM937" s="325">
        <v>0</v>
      </c>
      <c r="BN937" s="238">
        <v>0</v>
      </c>
      <c r="BO937" s="239" t="s">
        <v>1226</v>
      </c>
      <c r="BP937" s="249"/>
      <c r="BQ937" s="239"/>
      <c r="BR937" s="236">
        <v>0</v>
      </c>
      <c r="BS937" s="239" t="s">
        <v>1226</v>
      </c>
      <c r="BT937" s="344"/>
      <c r="BU937" s="314"/>
      <c r="BV937" s="315"/>
      <c r="BW937" s="314"/>
      <c r="BX937" s="314"/>
      <c r="BY937" s="314"/>
      <c r="BZ937" s="315"/>
      <c r="CA937" s="314"/>
      <c r="CB937" s="315"/>
      <c r="CC937" s="314"/>
      <c r="CD937" s="315"/>
      <c r="CE937" s="314"/>
      <c r="CF937" s="315"/>
      <c r="CG937" s="314"/>
      <c r="CH937" s="315"/>
      <c r="CI937" s="247" t="s">
        <v>151</v>
      </c>
      <c r="CJ937" s="235" t="s">
        <v>591</v>
      </c>
      <c r="CK937" s="235"/>
      <c r="CM937" s="237">
        <f>MAX(I937:AJ937)</f>
        <v>1</v>
      </c>
    </row>
    <row r="938" spans="1:91" ht="16.5">
      <c r="A938" t="s">
        <v>2620</v>
      </c>
      <c r="B938" s="213">
        <v>10064</v>
      </c>
      <c r="D938" s="219" t="s">
        <v>885</v>
      </c>
      <c r="E938" s="213" t="s">
        <v>819</v>
      </c>
      <c r="G938" s="213" t="s">
        <v>886</v>
      </c>
      <c r="H938" s="390" t="s">
        <v>1863</v>
      </c>
      <c r="I938" s="392">
        <f t="shared" si="539"/>
        <v>0</v>
      </c>
      <c r="J938" s="249" t="s">
        <v>1226</v>
      </c>
      <c r="K938" s="437">
        <v>0</v>
      </c>
      <c r="L938" s="438">
        <v>0</v>
      </c>
      <c r="M938" s="223">
        <v>0</v>
      </c>
      <c r="N938" s="223">
        <v>0</v>
      </c>
      <c r="O938" s="278">
        <v>0</v>
      </c>
      <c r="P938" s="279">
        <v>0</v>
      </c>
      <c r="Q938" s="185">
        <v>0</v>
      </c>
      <c r="R938" s="426" t="s">
        <v>1226</v>
      </c>
      <c r="S938" s="278">
        <v>0</v>
      </c>
      <c r="T938" s="279">
        <v>0</v>
      </c>
      <c r="U938" s="181">
        <f t="shared" si="542"/>
        <v>0</v>
      </c>
      <c r="V938" s="251" t="s">
        <v>1226</v>
      </c>
      <c r="W938" s="437">
        <v>0</v>
      </c>
      <c r="X938" s="438">
        <v>0</v>
      </c>
      <c r="Y938" s="532">
        <v>0</v>
      </c>
      <c r="Z938" s="528">
        <v>0</v>
      </c>
      <c r="AA938" s="392">
        <f>+Y938</f>
        <v>0</v>
      </c>
      <c r="AB938" s="166" t="s">
        <v>1226</v>
      </c>
      <c r="AC938" s="222">
        <v>0</v>
      </c>
      <c r="AD938" s="259">
        <v>0</v>
      </c>
      <c r="AE938" s="280">
        <v>0</v>
      </c>
      <c r="AF938" s="259">
        <v>0</v>
      </c>
      <c r="AG938" s="164">
        <f t="shared" si="540"/>
        <v>0</v>
      </c>
      <c r="AH938" s="167" t="s">
        <v>1226</v>
      </c>
      <c r="AI938" s="222">
        <v>0</v>
      </c>
      <c r="AJ938" s="259">
        <v>0</v>
      </c>
      <c r="AK938" s="342"/>
      <c r="AL938" s="181">
        <f>+AC938</f>
        <v>0</v>
      </c>
      <c r="AM938" s="185" t="s">
        <v>1226</v>
      </c>
      <c r="AN938" s="437">
        <v>0</v>
      </c>
      <c r="AO938" s="452">
        <v>0</v>
      </c>
      <c r="AP938" s="185">
        <v>0</v>
      </c>
      <c r="AQ938" s="690" t="s">
        <v>1226</v>
      </c>
      <c r="AR938" s="181">
        <v>0</v>
      </c>
      <c r="AS938" s="690" t="s">
        <v>1226</v>
      </c>
      <c r="AT938" s="314">
        <v>12</v>
      </c>
      <c r="AU938" s="315">
        <v>0</v>
      </c>
      <c r="AV938" s="314">
        <v>12</v>
      </c>
      <c r="AW938" s="315">
        <v>0</v>
      </c>
      <c r="AX938" s="392">
        <f t="shared" ref="AX938:BK938" si="543">+AZ938</f>
        <v>22</v>
      </c>
      <c r="AY938" s="166">
        <f t="shared" si="543"/>
        <v>1</v>
      </c>
      <c r="AZ938" s="392">
        <f t="shared" si="543"/>
        <v>22</v>
      </c>
      <c r="BA938" s="166">
        <f t="shared" si="543"/>
        <v>1</v>
      </c>
      <c r="BB938" s="392">
        <f t="shared" si="543"/>
        <v>22</v>
      </c>
      <c r="BC938" s="166">
        <f t="shared" si="543"/>
        <v>1</v>
      </c>
      <c r="BD938" s="392">
        <f t="shared" si="543"/>
        <v>22</v>
      </c>
      <c r="BE938" s="166">
        <f t="shared" si="543"/>
        <v>1</v>
      </c>
      <c r="BF938" s="392">
        <f t="shared" si="543"/>
        <v>22</v>
      </c>
      <c r="BG938" s="166">
        <f t="shared" si="543"/>
        <v>1</v>
      </c>
      <c r="BH938" s="392">
        <f t="shared" si="543"/>
        <v>22</v>
      </c>
      <c r="BI938" s="166">
        <f t="shared" si="543"/>
        <v>1</v>
      </c>
      <c r="BJ938" s="392">
        <f t="shared" si="543"/>
        <v>22</v>
      </c>
      <c r="BK938" s="166">
        <f t="shared" si="543"/>
        <v>1</v>
      </c>
      <c r="BL938" s="325">
        <v>22</v>
      </c>
      <c r="BM938" s="325">
        <v>1</v>
      </c>
      <c r="BN938" s="238">
        <v>0</v>
      </c>
      <c r="BO938" s="239" t="s">
        <v>1226</v>
      </c>
      <c r="BP938" s="249"/>
      <c r="BQ938" s="239"/>
      <c r="BR938" s="249"/>
      <c r="BS938" s="239"/>
      <c r="BT938" s="344"/>
      <c r="BU938" s="314"/>
      <c r="BV938" s="315"/>
      <c r="BW938" s="314"/>
      <c r="BX938" s="314"/>
      <c r="BY938" s="314"/>
      <c r="BZ938" s="315"/>
      <c r="CA938" s="314"/>
      <c r="CB938" s="315"/>
      <c r="CC938" s="314"/>
      <c r="CD938" s="315"/>
      <c r="CE938" s="314"/>
      <c r="CF938" s="315"/>
      <c r="CG938" s="314"/>
      <c r="CH938" s="315"/>
      <c r="CI938" s="247" t="s">
        <v>151</v>
      </c>
      <c r="CJ938" s="235"/>
      <c r="CK938" s="235"/>
      <c r="CM938" s="237"/>
    </row>
    <row r="939" spans="1:91" ht="16.5">
      <c r="A939" t="s">
        <v>2620</v>
      </c>
      <c r="B939" s="213">
        <v>10064</v>
      </c>
      <c r="D939" s="219" t="s">
        <v>885</v>
      </c>
      <c r="E939" s="213" t="s">
        <v>819</v>
      </c>
      <c r="G939" s="213" t="s">
        <v>886</v>
      </c>
      <c r="H939" s="390" t="s">
        <v>1862</v>
      </c>
      <c r="I939" s="392">
        <f t="shared" si="539"/>
        <v>0</v>
      </c>
      <c r="J939" s="249" t="s">
        <v>1226</v>
      </c>
      <c r="K939" s="437">
        <v>0</v>
      </c>
      <c r="L939" s="438">
        <v>0</v>
      </c>
      <c r="M939" s="223">
        <v>0</v>
      </c>
      <c r="N939" s="224">
        <v>0</v>
      </c>
      <c r="O939" s="274">
        <v>0</v>
      </c>
      <c r="P939" s="279">
        <v>0</v>
      </c>
      <c r="Q939" s="185">
        <v>0</v>
      </c>
      <c r="R939" s="426" t="s">
        <v>1226</v>
      </c>
      <c r="S939" s="278">
        <v>0</v>
      </c>
      <c r="T939" s="279">
        <v>0</v>
      </c>
      <c r="U939" s="181">
        <f t="shared" si="542"/>
        <v>0</v>
      </c>
      <c r="V939" s="251" t="s">
        <v>1226</v>
      </c>
      <c r="W939" s="437">
        <v>0</v>
      </c>
      <c r="X939" s="438">
        <v>0</v>
      </c>
      <c r="Y939" s="532">
        <v>0</v>
      </c>
      <c r="Z939" s="528">
        <v>0</v>
      </c>
      <c r="AA939" s="392"/>
      <c r="AB939" s="166"/>
      <c r="AC939" s="222">
        <v>1</v>
      </c>
      <c r="AD939" s="259">
        <v>0</v>
      </c>
      <c r="AE939" s="780">
        <v>0</v>
      </c>
      <c r="AF939" s="259">
        <v>0</v>
      </c>
      <c r="AG939" s="164">
        <f t="shared" si="540"/>
        <v>0</v>
      </c>
      <c r="AH939" s="166" t="s">
        <v>1226</v>
      </c>
      <c r="AI939" s="222">
        <v>1</v>
      </c>
      <c r="AJ939" s="259">
        <v>0</v>
      </c>
      <c r="AK939" s="342"/>
      <c r="AL939" s="181"/>
      <c r="AM939" s="185"/>
      <c r="AN939" s="437">
        <v>0</v>
      </c>
      <c r="AO939" s="452">
        <v>0</v>
      </c>
      <c r="AP939" s="185">
        <v>0</v>
      </c>
      <c r="AQ939" s="690" t="s">
        <v>1226</v>
      </c>
      <c r="AR939" s="181">
        <v>0</v>
      </c>
      <c r="AS939" s="690" t="s">
        <v>1226</v>
      </c>
      <c r="AT939" s="314">
        <v>0</v>
      </c>
      <c r="AU939" s="315">
        <v>0</v>
      </c>
      <c r="AV939" s="314">
        <v>0</v>
      </c>
      <c r="AW939" s="315">
        <v>0</v>
      </c>
      <c r="AX939" s="392">
        <f>+AZ939</f>
        <v>4</v>
      </c>
      <c r="AY939" s="166" t="s">
        <v>1226</v>
      </c>
      <c r="AZ939" s="392">
        <f>+BB939</f>
        <v>4</v>
      </c>
      <c r="BA939" s="166" t="s">
        <v>1226</v>
      </c>
      <c r="BB939" s="392">
        <f>+BD939</f>
        <v>4</v>
      </c>
      <c r="BC939" s="166" t="s">
        <v>1226</v>
      </c>
      <c r="BD939" s="392">
        <f>+BF939</f>
        <v>4</v>
      </c>
      <c r="BE939" s="166" t="s">
        <v>1226</v>
      </c>
      <c r="BF939" s="392">
        <f>+BH939</f>
        <v>4</v>
      </c>
      <c r="BG939" s="166" t="s">
        <v>1226</v>
      </c>
      <c r="BH939" s="392">
        <f>+BJ939</f>
        <v>4</v>
      </c>
      <c r="BI939" s="166" t="s">
        <v>1226</v>
      </c>
      <c r="BJ939" s="392">
        <f>+BL939</f>
        <v>4</v>
      </c>
      <c r="BK939" s="166" t="s">
        <v>1226</v>
      </c>
      <c r="BL939" s="325">
        <v>4</v>
      </c>
      <c r="BM939" s="325">
        <v>0</v>
      </c>
      <c r="BN939" s="238">
        <v>0</v>
      </c>
      <c r="BO939" s="239" t="s">
        <v>1226</v>
      </c>
      <c r="BP939" s="249"/>
      <c r="BQ939" s="239"/>
      <c r="BR939" s="249"/>
      <c r="BS939" s="239"/>
      <c r="BT939" s="344"/>
      <c r="BU939" s="314"/>
      <c r="BV939" s="315"/>
      <c r="BW939" s="314"/>
      <c r="BX939" s="314"/>
      <c r="BY939" s="314"/>
      <c r="BZ939" s="315"/>
      <c r="CA939" s="314"/>
      <c r="CB939" s="315"/>
      <c r="CC939" s="314"/>
      <c r="CD939" s="315"/>
      <c r="CE939" s="314"/>
      <c r="CF939" s="315"/>
      <c r="CG939" s="314"/>
      <c r="CH939" s="315"/>
      <c r="CI939" s="247" t="s">
        <v>151</v>
      </c>
      <c r="CJ939" s="235"/>
      <c r="CK939" s="235"/>
      <c r="CM939" s="237"/>
    </row>
    <row r="940" spans="1:91" ht="16.5">
      <c r="A940" t="s">
        <v>2620</v>
      </c>
      <c r="B940" s="213">
        <v>10311</v>
      </c>
      <c r="D940" s="219" t="s">
        <v>885</v>
      </c>
      <c r="E940" s="213" t="s">
        <v>819</v>
      </c>
      <c r="G940" s="213" t="s">
        <v>886</v>
      </c>
      <c r="H940" s="390" t="s">
        <v>2565</v>
      </c>
      <c r="I940" s="392">
        <f t="shared" si="539"/>
        <v>0</v>
      </c>
      <c r="J940" s="249" t="s">
        <v>1226</v>
      </c>
      <c r="K940" s="437">
        <v>0</v>
      </c>
      <c r="L940" s="438">
        <v>0</v>
      </c>
      <c r="M940" s="223">
        <v>1</v>
      </c>
      <c r="N940" s="223">
        <v>0</v>
      </c>
      <c r="O940" s="181">
        <v>0</v>
      </c>
      <c r="P940" s="426" t="s">
        <v>1226</v>
      </c>
      <c r="Q940" s="181">
        <v>0</v>
      </c>
      <c r="R940" s="426" t="s">
        <v>1226</v>
      </c>
      <c r="S940" s="48">
        <v>2</v>
      </c>
      <c r="T940" s="279">
        <v>0</v>
      </c>
      <c r="U940" s="181">
        <f t="shared" si="542"/>
        <v>2</v>
      </c>
      <c r="V940" s="251" t="s">
        <v>1226</v>
      </c>
      <c r="W940" s="437">
        <v>0</v>
      </c>
      <c r="X940" s="438">
        <v>0</v>
      </c>
      <c r="Y940" s="223">
        <v>2</v>
      </c>
      <c r="Z940" s="224">
        <v>0</v>
      </c>
      <c r="AA940" s="392">
        <f>+AC940</f>
        <v>2</v>
      </c>
      <c r="AB940" s="166" t="s">
        <v>1226</v>
      </c>
      <c r="AC940" s="222">
        <v>2</v>
      </c>
      <c r="AD940" s="259">
        <v>0</v>
      </c>
      <c r="AE940" s="223">
        <v>2</v>
      </c>
      <c r="AF940" s="259">
        <v>0</v>
      </c>
      <c r="AG940" s="392">
        <f t="shared" si="540"/>
        <v>2</v>
      </c>
      <c r="AH940" s="166" t="s">
        <v>1226</v>
      </c>
      <c r="AI940" s="222">
        <v>3</v>
      </c>
      <c r="AJ940" s="259">
        <v>0</v>
      </c>
      <c r="AK940" s="342"/>
      <c r="AL940" s="181">
        <f>+AN940</f>
        <v>2</v>
      </c>
      <c r="AM940" s="185" t="s">
        <v>1226</v>
      </c>
      <c r="AN940" s="437">
        <v>2</v>
      </c>
      <c r="AO940" s="452">
        <v>0</v>
      </c>
      <c r="AP940" s="693">
        <f>+AR940</f>
        <v>4</v>
      </c>
      <c r="AQ940" s="690" t="s">
        <v>1226</v>
      </c>
      <c r="AR940" s="701">
        <f>+AT940</f>
        <v>4</v>
      </c>
      <c r="AS940" s="690" t="s">
        <v>1226</v>
      </c>
      <c r="AT940" s="955">
        <v>4</v>
      </c>
      <c r="AU940" s="315">
        <v>0</v>
      </c>
      <c r="AV940" s="314">
        <v>4</v>
      </c>
      <c r="AW940" s="315">
        <v>0</v>
      </c>
      <c r="AX940" s="392">
        <f>+AZ940</f>
        <v>2</v>
      </c>
      <c r="AY940" s="166" t="s">
        <v>1226</v>
      </c>
      <c r="AZ940" s="392">
        <f>+BB940</f>
        <v>2</v>
      </c>
      <c r="BA940" s="166" t="s">
        <v>1226</v>
      </c>
      <c r="BB940" s="392">
        <f>+BD940</f>
        <v>2</v>
      </c>
      <c r="BC940" s="166" t="s">
        <v>1226</v>
      </c>
      <c r="BD940" s="392">
        <f>+BF940</f>
        <v>2</v>
      </c>
      <c r="BE940" s="166" t="s">
        <v>1226</v>
      </c>
      <c r="BF940" s="392">
        <f>+BH940</f>
        <v>2</v>
      </c>
      <c r="BG940" s="166" t="s">
        <v>1226</v>
      </c>
      <c r="BH940" s="164">
        <f>+BJ940</f>
        <v>2</v>
      </c>
      <c r="BI940" s="164" t="s">
        <v>1226</v>
      </c>
      <c r="BJ940" s="392">
        <f>+BL940</f>
        <v>2</v>
      </c>
      <c r="BK940" s="166" t="s">
        <v>1226</v>
      </c>
      <c r="BL940" s="919">
        <v>2</v>
      </c>
      <c r="BM940" s="326">
        <v>0</v>
      </c>
      <c r="BN940" s="238">
        <v>0</v>
      </c>
      <c r="BO940" s="239" t="s">
        <v>1226</v>
      </c>
      <c r="BP940" s="249"/>
      <c r="BQ940" s="239"/>
      <c r="BR940" s="249"/>
      <c r="BS940" s="239"/>
      <c r="BT940" s="344"/>
      <c r="BU940" s="314"/>
      <c r="BV940" s="315"/>
      <c r="BW940" s="314"/>
      <c r="BX940" s="314"/>
      <c r="BY940" s="314"/>
      <c r="BZ940" s="315"/>
      <c r="CA940" s="314"/>
      <c r="CB940" s="315"/>
      <c r="CC940" s="314"/>
      <c r="CD940" s="315"/>
      <c r="CE940" s="314"/>
      <c r="CF940" s="315"/>
      <c r="CG940" s="314"/>
      <c r="CH940" s="315"/>
      <c r="CI940" s="247"/>
      <c r="CJ940" s="235"/>
      <c r="CK940" s="235"/>
      <c r="CM940" s="237">
        <f>MAX(I940:AJ940)</f>
        <v>3</v>
      </c>
    </row>
    <row r="941" spans="1:91" ht="16.5">
      <c r="A941" t="s">
        <v>2620</v>
      </c>
      <c r="B941" s="213">
        <v>0</v>
      </c>
      <c r="D941" s="219" t="s">
        <v>885</v>
      </c>
      <c r="E941" s="213" t="s">
        <v>821</v>
      </c>
      <c r="G941" s="213" t="s">
        <v>886</v>
      </c>
      <c r="H941" s="390" t="s">
        <v>2206</v>
      </c>
      <c r="I941" s="392">
        <f t="shared" si="539"/>
        <v>0</v>
      </c>
      <c r="J941" s="249" t="s">
        <v>1226</v>
      </c>
      <c r="K941" s="437">
        <v>0</v>
      </c>
      <c r="L941" s="438">
        <v>0</v>
      </c>
      <c r="M941" s="223">
        <v>0</v>
      </c>
      <c r="N941" s="224">
        <v>0</v>
      </c>
      <c r="O941" s="185">
        <f>+M941</f>
        <v>0</v>
      </c>
      <c r="P941" s="426" t="s">
        <v>1226</v>
      </c>
      <c r="Q941" s="185">
        <f>+O941</f>
        <v>0</v>
      </c>
      <c r="R941" s="426" t="s">
        <v>1226</v>
      </c>
      <c r="S941" s="278">
        <v>0</v>
      </c>
      <c r="T941" s="279">
        <v>0</v>
      </c>
      <c r="U941" s="181">
        <f t="shared" si="542"/>
        <v>0</v>
      </c>
      <c r="V941" s="251" t="s">
        <v>1226</v>
      </c>
      <c r="W941" s="437">
        <v>0</v>
      </c>
      <c r="X941" s="438">
        <v>0</v>
      </c>
      <c r="Y941" s="223">
        <v>1</v>
      </c>
      <c r="Z941" s="224">
        <v>0</v>
      </c>
      <c r="AA941" s="392">
        <v>0</v>
      </c>
      <c r="AB941" s="166" t="s">
        <v>1226</v>
      </c>
      <c r="AC941" s="222">
        <v>0</v>
      </c>
      <c r="AD941" s="259">
        <v>0</v>
      </c>
      <c r="AE941" s="258">
        <v>0</v>
      </c>
      <c r="AF941" s="259">
        <v>0</v>
      </c>
      <c r="AG941" s="164">
        <f t="shared" si="540"/>
        <v>0</v>
      </c>
      <c r="AH941" s="166" t="s">
        <v>1226</v>
      </c>
      <c r="AI941" s="222">
        <v>0</v>
      </c>
      <c r="AJ941" s="259">
        <v>0</v>
      </c>
      <c r="AK941" s="342"/>
      <c r="AL941" s="748">
        <v>0</v>
      </c>
      <c r="AM941" s="694" t="s">
        <v>1226</v>
      </c>
      <c r="AN941" s="437">
        <v>0</v>
      </c>
      <c r="AO941" s="438">
        <v>0</v>
      </c>
      <c r="AP941" s="185">
        <v>0</v>
      </c>
      <c r="AQ941" s="690" t="s">
        <v>1226</v>
      </c>
      <c r="AR941" s="185">
        <v>0</v>
      </c>
      <c r="AS941" s="690" t="s">
        <v>1226</v>
      </c>
      <c r="AT941" s="252">
        <v>0</v>
      </c>
      <c r="AU941" s="433" t="s">
        <v>1226</v>
      </c>
      <c r="AV941" s="314">
        <v>0</v>
      </c>
      <c r="AW941" s="315">
        <v>0</v>
      </c>
      <c r="AX941" s="392">
        <v>0</v>
      </c>
      <c r="AY941" s="166" t="s">
        <v>1226</v>
      </c>
      <c r="AZ941" s="392">
        <v>0</v>
      </c>
      <c r="BA941" s="166" t="s">
        <v>1226</v>
      </c>
      <c r="BB941" s="392">
        <v>0</v>
      </c>
      <c r="BC941" s="166" t="s">
        <v>1226</v>
      </c>
      <c r="BD941" s="392">
        <v>0</v>
      </c>
      <c r="BE941" s="166" t="s">
        <v>1226</v>
      </c>
      <c r="BF941" s="392">
        <v>0</v>
      </c>
      <c r="BG941" s="166" t="s">
        <v>1226</v>
      </c>
      <c r="BH941" s="953">
        <v>0</v>
      </c>
      <c r="BI941" s="689">
        <v>0</v>
      </c>
      <c r="BJ941" s="392">
        <v>0</v>
      </c>
      <c r="BK941" s="166" t="s">
        <v>1226</v>
      </c>
      <c r="BL941" s="236">
        <v>0</v>
      </c>
      <c r="BM941" s="249" t="s">
        <v>1226</v>
      </c>
      <c r="BN941" s="238">
        <v>0</v>
      </c>
      <c r="BO941" s="239" t="s">
        <v>1226</v>
      </c>
      <c r="BP941" s="249"/>
      <c r="BQ941" s="239"/>
      <c r="BR941" s="249"/>
      <c r="BS941" s="239"/>
      <c r="BT941" s="344"/>
      <c r="BU941" s="314"/>
      <c r="BV941" s="315"/>
      <c r="BW941" s="314"/>
      <c r="BX941" s="314"/>
      <c r="BY941" s="314"/>
      <c r="BZ941" s="315"/>
      <c r="CA941" s="314"/>
      <c r="CB941" s="315"/>
      <c r="CC941" s="314"/>
      <c r="CD941" s="315"/>
      <c r="CE941" s="314"/>
      <c r="CF941" s="315"/>
      <c r="CG941" s="314"/>
      <c r="CH941" s="315"/>
      <c r="CI941" s="233"/>
    </row>
    <row r="942" spans="1:91" ht="16.5">
      <c r="A942" t="s">
        <v>2620</v>
      </c>
      <c r="B942" s="213">
        <v>10133</v>
      </c>
      <c r="D942" s="219" t="s">
        <v>885</v>
      </c>
      <c r="E942" s="213" t="s">
        <v>819</v>
      </c>
      <c r="G942" s="51" t="s">
        <v>886</v>
      </c>
      <c r="H942" s="390" t="s">
        <v>1861</v>
      </c>
      <c r="I942" s="392">
        <f t="shared" si="539"/>
        <v>3</v>
      </c>
      <c r="J942" s="249" t="s">
        <v>1226</v>
      </c>
      <c r="K942" s="437">
        <v>3</v>
      </c>
      <c r="L942" s="438">
        <v>0</v>
      </c>
      <c r="M942" s="223">
        <v>2</v>
      </c>
      <c r="N942" s="224">
        <v>0</v>
      </c>
      <c r="O942" s="181">
        <f>+M942</f>
        <v>2</v>
      </c>
      <c r="P942" s="426" t="s">
        <v>1226</v>
      </c>
      <c r="Q942" s="185">
        <f>+O942</f>
        <v>2</v>
      </c>
      <c r="R942" s="426" t="s">
        <v>1226</v>
      </c>
      <c r="S942" s="48">
        <v>3</v>
      </c>
      <c r="T942" s="279">
        <v>0</v>
      </c>
      <c r="U942" s="181">
        <f t="shared" si="542"/>
        <v>3</v>
      </c>
      <c r="V942" s="251" t="s">
        <v>1226</v>
      </c>
      <c r="W942" s="437">
        <v>2</v>
      </c>
      <c r="X942" s="438">
        <v>0</v>
      </c>
      <c r="Y942" s="223">
        <v>4</v>
      </c>
      <c r="Z942" s="224">
        <v>0</v>
      </c>
      <c r="AA942" s="392">
        <f>+Y942</f>
        <v>4</v>
      </c>
      <c r="AB942" s="166" t="s">
        <v>1226</v>
      </c>
      <c r="AC942" s="222">
        <v>3</v>
      </c>
      <c r="AD942" s="224">
        <v>0</v>
      </c>
      <c r="AE942" s="274">
        <v>3</v>
      </c>
      <c r="AF942" s="259">
        <v>0</v>
      </c>
      <c r="AG942" s="185">
        <f t="shared" si="540"/>
        <v>3</v>
      </c>
      <c r="AH942" s="426" t="s">
        <v>1226</v>
      </c>
      <c r="AI942" s="222">
        <v>2</v>
      </c>
      <c r="AJ942" s="259">
        <v>0</v>
      </c>
      <c r="AK942" s="342"/>
      <c r="AL942" s="181">
        <f>+AN942</f>
        <v>5</v>
      </c>
      <c r="AM942" s="694" t="s">
        <v>1226</v>
      </c>
      <c r="AN942" s="437">
        <v>5</v>
      </c>
      <c r="AO942" s="452">
        <v>0</v>
      </c>
      <c r="AP942" s="185">
        <f>+AN942</f>
        <v>5</v>
      </c>
      <c r="AQ942" s="690" t="s">
        <v>1226</v>
      </c>
      <c r="AR942" s="185">
        <f>+AP942</f>
        <v>5</v>
      </c>
      <c r="AS942" s="690" t="s">
        <v>1226</v>
      </c>
      <c r="AT942" s="314">
        <v>4</v>
      </c>
      <c r="AU942" s="315">
        <v>0</v>
      </c>
      <c r="AV942" s="314">
        <v>5</v>
      </c>
      <c r="AW942" s="315">
        <v>0</v>
      </c>
      <c r="AX942" s="392">
        <f>+AZ942</f>
        <v>4</v>
      </c>
      <c r="AY942" s="166" t="s">
        <v>1226</v>
      </c>
      <c r="AZ942" s="392">
        <f>+BB942</f>
        <v>4</v>
      </c>
      <c r="BA942" s="166" t="s">
        <v>1226</v>
      </c>
      <c r="BB942" s="392">
        <f>+BD942</f>
        <v>4</v>
      </c>
      <c r="BC942" s="166" t="s">
        <v>1226</v>
      </c>
      <c r="BD942" s="392">
        <f>+BF942</f>
        <v>4</v>
      </c>
      <c r="BE942" s="166" t="s">
        <v>1226</v>
      </c>
      <c r="BF942" s="392">
        <f>+BH942</f>
        <v>4</v>
      </c>
      <c r="BG942" s="166" t="s">
        <v>1226</v>
      </c>
      <c r="BH942" s="392">
        <f>+BJ942</f>
        <v>4</v>
      </c>
      <c r="BI942" s="166" t="s">
        <v>1226</v>
      </c>
      <c r="BJ942" s="392">
        <f>+BL942</f>
        <v>4</v>
      </c>
      <c r="BK942" s="166" t="s">
        <v>1226</v>
      </c>
      <c r="BL942" s="325">
        <v>4</v>
      </c>
      <c r="BM942" s="325">
        <v>0</v>
      </c>
      <c r="BN942" s="238">
        <v>0</v>
      </c>
      <c r="BO942" s="239" t="s">
        <v>1226</v>
      </c>
      <c r="BP942" s="249"/>
      <c r="BQ942" s="239"/>
      <c r="BR942" s="249"/>
      <c r="BS942" s="239"/>
      <c r="BT942" s="344"/>
      <c r="BU942" s="314"/>
      <c r="BV942" s="315"/>
      <c r="BW942" s="314"/>
      <c r="BX942" s="314"/>
      <c r="BY942" s="314"/>
      <c r="BZ942" s="315"/>
      <c r="CA942" s="314"/>
      <c r="CB942" s="315"/>
      <c r="CC942" s="314"/>
      <c r="CD942" s="315"/>
      <c r="CE942" s="314"/>
      <c r="CF942" s="315"/>
      <c r="CG942" s="314"/>
      <c r="CH942" s="315"/>
      <c r="CI942" s="247" t="s">
        <v>592</v>
      </c>
      <c r="CJ942" s="235" t="s">
        <v>591</v>
      </c>
      <c r="CK942" s="235"/>
      <c r="CM942" s="237">
        <f>MAX(I942:AJ942)</f>
        <v>4</v>
      </c>
    </row>
    <row r="943" spans="1:91" ht="16.5">
      <c r="A943" t="s">
        <v>2620</v>
      </c>
      <c r="B943" s="718">
        <v>0</v>
      </c>
      <c r="C943" t="s">
        <v>348</v>
      </c>
      <c r="D943" s="219" t="s">
        <v>885</v>
      </c>
      <c r="E943" s="213" t="s">
        <v>819</v>
      </c>
      <c r="G943" s="51" t="s">
        <v>886</v>
      </c>
      <c r="H943" s="390" t="s">
        <v>1860</v>
      </c>
      <c r="I943" s="392">
        <f t="shared" si="539"/>
        <v>1</v>
      </c>
      <c r="J943" s="249" t="s">
        <v>1226</v>
      </c>
      <c r="K943" s="437">
        <v>1</v>
      </c>
      <c r="L943" s="438">
        <v>0</v>
      </c>
      <c r="M943" s="223">
        <v>0</v>
      </c>
      <c r="N943" s="224">
        <v>0</v>
      </c>
      <c r="O943" s="278">
        <v>0</v>
      </c>
      <c r="P943" s="279">
        <v>0</v>
      </c>
      <c r="Q943" s="185">
        <v>0</v>
      </c>
      <c r="R943" s="426" t="s">
        <v>1226</v>
      </c>
      <c r="S943" s="278">
        <v>0</v>
      </c>
      <c r="T943" s="279">
        <v>0</v>
      </c>
      <c r="U943" s="181">
        <f t="shared" si="542"/>
        <v>0</v>
      </c>
      <c r="V943" s="251" t="s">
        <v>1226</v>
      </c>
      <c r="W943" s="437">
        <v>1</v>
      </c>
      <c r="X943" s="438">
        <v>0</v>
      </c>
      <c r="Y943" s="223">
        <v>2</v>
      </c>
      <c r="Z943" s="224">
        <v>0</v>
      </c>
      <c r="AA943" s="392">
        <f t="shared" ref="AA943:AA951" si="544">+AC943</f>
        <v>0</v>
      </c>
      <c r="AB943" s="166" t="s">
        <v>1226</v>
      </c>
      <c r="AC943" s="222">
        <v>0</v>
      </c>
      <c r="AD943" s="259">
        <v>0</v>
      </c>
      <c r="AE943" s="280">
        <v>0</v>
      </c>
      <c r="AF943" s="259">
        <v>0</v>
      </c>
      <c r="AG943" s="185">
        <f t="shared" si="540"/>
        <v>0</v>
      </c>
      <c r="AH943" s="426" t="s">
        <v>1226</v>
      </c>
      <c r="AI943" s="222">
        <v>0</v>
      </c>
      <c r="AJ943" s="259">
        <v>0</v>
      </c>
      <c r="AK943" s="342"/>
      <c r="AL943" s="181">
        <v>0</v>
      </c>
      <c r="AM943" s="694" t="s">
        <v>1226</v>
      </c>
      <c r="AN943" s="437">
        <v>1</v>
      </c>
      <c r="AO943" s="452">
        <v>0</v>
      </c>
      <c r="AP943" s="185">
        <f>+AN943</f>
        <v>1</v>
      </c>
      <c r="AQ943" s="690" t="s">
        <v>1226</v>
      </c>
      <c r="AR943" s="185">
        <f>+AP943</f>
        <v>1</v>
      </c>
      <c r="AS943" s="690" t="s">
        <v>1226</v>
      </c>
      <c r="AT943" s="314">
        <v>1</v>
      </c>
      <c r="AU943" s="315">
        <v>0</v>
      </c>
      <c r="AV943" s="314">
        <v>1</v>
      </c>
      <c r="AW943" s="315">
        <v>0</v>
      </c>
      <c r="AX943" s="392">
        <f>+AZ943</f>
        <v>1</v>
      </c>
      <c r="AY943" s="166" t="s">
        <v>1226</v>
      </c>
      <c r="AZ943" s="392">
        <f>+BB943</f>
        <v>1</v>
      </c>
      <c r="BA943" s="166" t="s">
        <v>1226</v>
      </c>
      <c r="BB943" s="392">
        <f>+BD943</f>
        <v>1</v>
      </c>
      <c r="BC943" s="166" t="s">
        <v>1226</v>
      </c>
      <c r="BD943" s="392">
        <f>+BF943</f>
        <v>1</v>
      </c>
      <c r="BE943" s="166" t="s">
        <v>1226</v>
      </c>
      <c r="BF943" s="392">
        <f>+BH943</f>
        <v>1</v>
      </c>
      <c r="BG943" s="166" t="s">
        <v>1226</v>
      </c>
      <c r="BH943" s="392">
        <f>+BJ943</f>
        <v>1</v>
      </c>
      <c r="BI943" s="166" t="s">
        <v>1226</v>
      </c>
      <c r="BJ943" s="392">
        <f>+BL943</f>
        <v>1</v>
      </c>
      <c r="BK943" s="166" t="s">
        <v>1226</v>
      </c>
      <c r="BL943" s="325">
        <v>1</v>
      </c>
      <c r="BM943" s="325">
        <v>0</v>
      </c>
      <c r="BN943" s="238">
        <v>0</v>
      </c>
      <c r="BO943" s="239" t="s">
        <v>1226</v>
      </c>
      <c r="BP943" s="249"/>
      <c r="BQ943" s="239"/>
      <c r="BR943" s="249"/>
      <c r="BS943" s="239"/>
      <c r="BT943" s="344"/>
      <c r="BU943" s="314"/>
      <c r="BV943" s="315"/>
      <c r="BW943" s="314"/>
      <c r="BX943" s="314"/>
      <c r="BY943" s="314"/>
      <c r="BZ943" s="315"/>
      <c r="CA943" s="314"/>
      <c r="CB943" s="315"/>
      <c r="CC943" s="314"/>
      <c r="CD943" s="315"/>
      <c r="CE943" s="314"/>
      <c r="CF943" s="315"/>
      <c r="CG943" s="314"/>
      <c r="CH943" s="315"/>
      <c r="CI943" s="247"/>
      <c r="CJ943" s="235"/>
      <c r="CK943" s="235"/>
      <c r="CM943" s="237"/>
    </row>
    <row r="944" spans="1:91" ht="16.5">
      <c r="A944" t="s">
        <v>2620</v>
      </c>
      <c r="B944" s="718">
        <v>0</v>
      </c>
      <c r="C944" t="s">
        <v>348</v>
      </c>
      <c r="D944" s="219" t="s">
        <v>885</v>
      </c>
      <c r="E944" s="213" t="s">
        <v>819</v>
      </c>
      <c r="G944" s="51" t="s">
        <v>886</v>
      </c>
      <c r="H944" s="390" t="s">
        <v>2564</v>
      </c>
      <c r="I944" s="392">
        <f t="shared" si="539"/>
        <v>1</v>
      </c>
      <c r="J944" s="249" t="s">
        <v>1226</v>
      </c>
      <c r="K944" s="437">
        <v>1</v>
      </c>
      <c r="L944" s="438">
        <v>0</v>
      </c>
      <c r="M944" s="223">
        <v>2</v>
      </c>
      <c r="N944" s="223">
        <v>0</v>
      </c>
      <c r="O944" s="278">
        <v>0</v>
      </c>
      <c r="P944" s="279">
        <v>0</v>
      </c>
      <c r="Q944" s="185">
        <v>0</v>
      </c>
      <c r="R944" s="426" t="s">
        <v>1226</v>
      </c>
      <c r="S944" s="278">
        <v>1</v>
      </c>
      <c r="T944" s="279">
        <v>0</v>
      </c>
      <c r="U944" s="181">
        <f t="shared" si="542"/>
        <v>1</v>
      </c>
      <c r="V944" s="251" t="s">
        <v>1226</v>
      </c>
      <c r="W944" s="437">
        <v>0</v>
      </c>
      <c r="X944" s="438">
        <v>0</v>
      </c>
      <c r="Y944" s="532">
        <v>0</v>
      </c>
      <c r="Z944" s="528">
        <v>0</v>
      </c>
      <c r="AA944" s="392">
        <f t="shared" si="544"/>
        <v>0</v>
      </c>
      <c r="AB944" s="166" t="s">
        <v>1226</v>
      </c>
      <c r="AC944" s="222">
        <v>0</v>
      </c>
      <c r="AD944" s="259">
        <v>0</v>
      </c>
      <c r="AE944" s="280">
        <v>0</v>
      </c>
      <c r="AF944" s="259">
        <v>0</v>
      </c>
      <c r="AG944" s="185">
        <f t="shared" si="540"/>
        <v>0</v>
      </c>
      <c r="AH944" s="426" t="s">
        <v>1226</v>
      </c>
      <c r="AI944" s="222">
        <v>0</v>
      </c>
      <c r="AJ944" s="259">
        <v>0</v>
      </c>
      <c r="AK944" s="342"/>
      <c r="AL944" s="181">
        <f>+AN944</f>
        <v>0</v>
      </c>
      <c r="AM944" s="694" t="s">
        <v>1226</v>
      </c>
      <c r="AN944" s="437">
        <v>0</v>
      </c>
      <c r="AO944" s="452">
        <v>0</v>
      </c>
      <c r="AP944" s="185">
        <f>+AN944</f>
        <v>0</v>
      </c>
      <c r="AQ944" s="690" t="s">
        <v>1226</v>
      </c>
      <c r="AR944" s="185">
        <f>+AP944</f>
        <v>0</v>
      </c>
      <c r="AS944" s="690" t="s">
        <v>1226</v>
      </c>
      <c r="AT944" s="314">
        <v>0</v>
      </c>
      <c r="AU944" s="315">
        <v>0</v>
      </c>
      <c r="AV944" s="314">
        <v>0</v>
      </c>
      <c r="AW944" s="315">
        <v>0</v>
      </c>
      <c r="AX944" s="392">
        <f>+AZ944</f>
        <v>0</v>
      </c>
      <c r="AY944" s="166" t="s">
        <v>1226</v>
      </c>
      <c r="AZ944" s="392">
        <f>+BB944</f>
        <v>0</v>
      </c>
      <c r="BA944" s="166" t="s">
        <v>1226</v>
      </c>
      <c r="BB944" s="392">
        <f>+BD944</f>
        <v>0</v>
      </c>
      <c r="BC944" s="166" t="s">
        <v>1226</v>
      </c>
      <c r="BD944" s="392">
        <f>+BF944</f>
        <v>0</v>
      </c>
      <c r="BE944" s="166" t="s">
        <v>1226</v>
      </c>
      <c r="BF944" s="392">
        <f>+BH944</f>
        <v>0</v>
      </c>
      <c r="BG944" s="166" t="s">
        <v>1226</v>
      </c>
      <c r="BH944" s="392">
        <f>+BJ944</f>
        <v>0</v>
      </c>
      <c r="BI944" s="166" t="s">
        <v>1226</v>
      </c>
      <c r="BJ944" s="392">
        <f>+BL944</f>
        <v>0</v>
      </c>
      <c r="BK944" s="166" t="s">
        <v>1226</v>
      </c>
      <c r="BL944" s="325">
        <v>0</v>
      </c>
      <c r="BM944" s="325">
        <v>0</v>
      </c>
      <c r="BN944" s="238"/>
      <c r="BO944" s="239"/>
      <c r="BP944" s="249"/>
      <c r="BQ944" s="239"/>
      <c r="BR944" s="249"/>
      <c r="BS944" s="239"/>
      <c r="BT944" s="344"/>
      <c r="BU944" s="314"/>
      <c r="BV944" s="315"/>
      <c r="BW944" s="314"/>
      <c r="BX944" s="314"/>
      <c r="BY944" s="314"/>
      <c r="BZ944" s="315"/>
      <c r="CA944" s="314"/>
      <c r="CB944" s="315"/>
      <c r="CC944" s="314"/>
      <c r="CD944" s="315"/>
      <c r="CE944" s="314"/>
      <c r="CF944" s="315"/>
      <c r="CG944" s="314"/>
      <c r="CH944" s="315"/>
      <c r="CI944" s="247"/>
      <c r="CJ944" s="235"/>
      <c r="CK944" s="235"/>
      <c r="CM944" s="237"/>
    </row>
    <row r="945" spans="1:91" ht="16.5">
      <c r="A945" t="s">
        <v>2620</v>
      </c>
      <c r="B945" s="213">
        <v>10063</v>
      </c>
      <c r="D945" s="219" t="s">
        <v>885</v>
      </c>
      <c r="E945" s="213" t="s">
        <v>819</v>
      </c>
      <c r="G945" s="213" t="s">
        <v>886</v>
      </c>
      <c r="H945" s="390" t="s">
        <v>1859</v>
      </c>
      <c r="I945" s="392">
        <f t="shared" si="539"/>
        <v>0</v>
      </c>
      <c r="J945" s="249" t="s">
        <v>1226</v>
      </c>
      <c r="K945" s="437">
        <v>0</v>
      </c>
      <c r="L945" s="438">
        <v>0</v>
      </c>
      <c r="M945" s="223">
        <v>0</v>
      </c>
      <c r="N945" s="223">
        <v>0</v>
      </c>
      <c r="O945" s="278">
        <v>0</v>
      </c>
      <c r="P945" s="279">
        <v>0</v>
      </c>
      <c r="Q945" s="185">
        <f t="shared" ref="Q945:Q971" si="545">+O945</f>
        <v>0</v>
      </c>
      <c r="R945" s="426" t="s">
        <v>1226</v>
      </c>
      <c r="S945" s="278">
        <v>0</v>
      </c>
      <c r="T945" s="279">
        <v>0</v>
      </c>
      <c r="U945" s="181">
        <f t="shared" si="542"/>
        <v>0</v>
      </c>
      <c r="V945" s="251" t="s">
        <v>1226</v>
      </c>
      <c r="W945" s="437">
        <v>1</v>
      </c>
      <c r="X945" s="438">
        <v>0</v>
      </c>
      <c r="Y945" s="236">
        <f>+AA945</f>
        <v>0</v>
      </c>
      <c r="Z945" s="239" t="s">
        <v>1226</v>
      </c>
      <c r="AA945" s="392">
        <f t="shared" si="544"/>
        <v>0</v>
      </c>
      <c r="AB945" s="166" t="s">
        <v>1226</v>
      </c>
      <c r="AC945" s="222">
        <v>0</v>
      </c>
      <c r="AD945" s="259">
        <v>0</v>
      </c>
      <c r="AE945" s="280">
        <v>0</v>
      </c>
      <c r="AF945" s="259">
        <v>0</v>
      </c>
      <c r="AG945" s="185">
        <f t="shared" si="540"/>
        <v>0</v>
      </c>
      <c r="AH945" s="426" t="s">
        <v>1226</v>
      </c>
      <c r="AI945" s="222">
        <v>2</v>
      </c>
      <c r="AJ945" s="259">
        <v>0</v>
      </c>
      <c r="AK945" s="342"/>
      <c r="AL945" s="701">
        <f t="shared" ref="AL945:AL952" si="546">+AI945</f>
        <v>2</v>
      </c>
      <c r="AM945" s="185" t="s">
        <v>1226</v>
      </c>
      <c r="AN945" s="437">
        <v>2</v>
      </c>
      <c r="AO945" s="452">
        <v>0</v>
      </c>
      <c r="AP945" s="185">
        <f>+AN945</f>
        <v>2</v>
      </c>
      <c r="AQ945" s="690" t="s">
        <v>1226</v>
      </c>
      <c r="AR945" s="185">
        <f>+AP945</f>
        <v>2</v>
      </c>
      <c r="AS945" s="690" t="s">
        <v>1226</v>
      </c>
      <c r="AT945" s="314">
        <v>4</v>
      </c>
      <c r="AU945" s="315">
        <v>0</v>
      </c>
      <c r="AV945" s="314">
        <v>0</v>
      </c>
      <c r="AW945" s="315">
        <v>0</v>
      </c>
      <c r="AX945" s="392">
        <f>+AZ945</f>
        <v>2</v>
      </c>
      <c r="AY945" s="166" t="s">
        <v>1226</v>
      </c>
      <c r="AZ945" s="392">
        <f>+BB945</f>
        <v>2</v>
      </c>
      <c r="BA945" s="166" t="s">
        <v>1226</v>
      </c>
      <c r="BB945" s="392">
        <f>+BD945</f>
        <v>2</v>
      </c>
      <c r="BC945" s="166" t="s">
        <v>1226</v>
      </c>
      <c r="BD945" s="392">
        <f>+BF945</f>
        <v>2</v>
      </c>
      <c r="BE945" s="166" t="s">
        <v>1226</v>
      </c>
      <c r="BF945" s="392">
        <f>+BH945</f>
        <v>2</v>
      </c>
      <c r="BG945" s="166" t="s">
        <v>1226</v>
      </c>
      <c r="BH945" s="392">
        <f>+BJ945</f>
        <v>2</v>
      </c>
      <c r="BI945" s="166" t="s">
        <v>1226</v>
      </c>
      <c r="BJ945" s="392">
        <f>+BL945</f>
        <v>2</v>
      </c>
      <c r="BK945" s="166" t="s">
        <v>1226</v>
      </c>
      <c r="BL945" s="325">
        <v>2</v>
      </c>
      <c r="BM945" s="325">
        <v>0</v>
      </c>
      <c r="BN945" s="238">
        <v>0</v>
      </c>
      <c r="BO945" s="239" t="s">
        <v>1226</v>
      </c>
      <c r="BP945" s="249"/>
      <c r="BQ945" s="239"/>
      <c r="BR945" s="249"/>
      <c r="BS945" s="239"/>
      <c r="BT945" s="344"/>
      <c r="BU945" s="314"/>
      <c r="BV945" s="315"/>
      <c r="BW945" s="314"/>
      <c r="BX945" s="314"/>
      <c r="BY945" s="314"/>
      <c r="BZ945" s="315"/>
      <c r="CA945" s="314"/>
      <c r="CB945" s="315"/>
      <c r="CC945" s="314"/>
      <c r="CD945" s="315"/>
      <c r="CE945" s="314"/>
      <c r="CF945" s="315"/>
      <c r="CG945" s="314"/>
      <c r="CH945" s="315"/>
      <c r="CI945" s="247" t="s">
        <v>151</v>
      </c>
      <c r="CJ945" s="235" t="s">
        <v>591</v>
      </c>
      <c r="CK945" s="235"/>
      <c r="CM945" s="237">
        <f>MAX(I945:AJ945)</f>
        <v>2</v>
      </c>
    </row>
    <row r="946" spans="1:91" ht="16.5">
      <c r="A946" t="s">
        <v>2620</v>
      </c>
      <c r="B946" s="51">
        <v>0</v>
      </c>
      <c r="D946" s="219" t="s">
        <v>885</v>
      </c>
      <c r="E946" s="51" t="s">
        <v>871</v>
      </c>
      <c r="F946" s="51"/>
      <c r="G946" s="213" t="s">
        <v>886</v>
      </c>
      <c r="H946" s="390" t="s">
        <v>2566</v>
      </c>
      <c r="I946" s="620">
        <f t="shared" si="539"/>
        <v>0</v>
      </c>
      <c r="J946" s="507" t="s">
        <v>1226</v>
      </c>
      <c r="K946" s="509">
        <v>0</v>
      </c>
      <c r="L946" s="512">
        <v>0</v>
      </c>
      <c r="M946" s="509">
        <v>0</v>
      </c>
      <c r="N946" s="512">
        <v>0</v>
      </c>
      <c r="O946" s="755">
        <v>1</v>
      </c>
      <c r="P946" s="756">
        <v>0</v>
      </c>
      <c r="Q946" s="705">
        <f t="shared" si="545"/>
        <v>1</v>
      </c>
      <c r="R946" s="706" t="s">
        <v>1226</v>
      </c>
      <c r="S946" s="48">
        <v>1</v>
      </c>
      <c r="T946" s="279">
        <v>0</v>
      </c>
      <c r="U946" s="181">
        <v>0</v>
      </c>
      <c r="V946" s="251" t="s">
        <v>1226</v>
      </c>
      <c r="W946" s="437">
        <v>0</v>
      </c>
      <c r="X946" s="438">
        <v>0</v>
      </c>
      <c r="Y946" s="236">
        <f>+AA946</f>
        <v>0</v>
      </c>
      <c r="Z946" s="239" t="s">
        <v>1226</v>
      </c>
      <c r="AA946" s="392">
        <f t="shared" si="544"/>
        <v>0</v>
      </c>
      <c r="AB946" s="166" t="s">
        <v>1226</v>
      </c>
      <c r="AC946" s="222">
        <v>0</v>
      </c>
      <c r="AD946" s="259">
        <v>0</v>
      </c>
      <c r="AE946" s="280">
        <v>0</v>
      </c>
      <c r="AF946" s="259">
        <v>0</v>
      </c>
      <c r="AG946" s="185">
        <f t="shared" si="540"/>
        <v>0</v>
      </c>
      <c r="AH946" s="426" t="s">
        <v>1226</v>
      </c>
      <c r="AI946" s="222">
        <v>0</v>
      </c>
      <c r="AJ946" s="224">
        <v>0</v>
      </c>
      <c r="AK946" s="342"/>
      <c r="AL946" s="701">
        <f t="shared" si="546"/>
        <v>0</v>
      </c>
      <c r="AM946" s="185" t="s">
        <v>1226</v>
      </c>
      <c r="AN946" s="437">
        <v>0</v>
      </c>
      <c r="AO946" s="452">
        <v>0</v>
      </c>
      <c r="AP946" s="185">
        <v>0</v>
      </c>
      <c r="AQ946" s="690" t="s">
        <v>1226</v>
      </c>
      <c r="AR946" s="185">
        <v>0</v>
      </c>
      <c r="AS946" s="690" t="s">
        <v>1226</v>
      </c>
      <c r="AT946" s="314">
        <v>0</v>
      </c>
      <c r="AU946" s="315">
        <v>0</v>
      </c>
      <c r="AV946" s="314">
        <v>0</v>
      </c>
      <c r="AW946" s="315">
        <v>0</v>
      </c>
      <c r="AX946" s="164">
        <f>+AZ946</f>
        <v>0</v>
      </c>
      <c r="AY946" s="164" t="s">
        <v>1226</v>
      </c>
      <c r="AZ946" s="392">
        <f>+BB946</f>
        <v>0</v>
      </c>
      <c r="BA946" s="166" t="s">
        <v>1226</v>
      </c>
      <c r="BB946" s="392">
        <f>+BD946</f>
        <v>0</v>
      </c>
      <c r="BC946" s="166" t="s">
        <v>1226</v>
      </c>
      <c r="BD946" s="392">
        <f>+BF946</f>
        <v>0</v>
      </c>
      <c r="BE946" s="166" t="s">
        <v>1226</v>
      </c>
      <c r="BF946" s="392">
        <f>+BH946</f>
        <v>0</v>
      </c>
      <c r="BG946" s="166" t="s">
        <v>1226</v>
      </c>
      <c r="BH946" s="164">
        <f>+BJ946</f>
        <v>0</v>
      </c>
      <c r="BI946" s="164" t="s">
        <v>1226</v>
      </c>
      <c r="BJ946" s="392">
        <f>+BL946</f>
        <v>0</v>
      </c>
      <c r="BK946" s="166" t="s">
        <v>1226</v>
      </c>
      <c r="BL946" s="919">
        <v>0</v>
      </c>
      <c r="BM946" s="326">
        <v>0</v>
      </c>
      <c r="BN946" s="238">
        <v>0</v>
      </c>
      <c r="BO946" s="239" t="s">
        <v>1226</v>
      </c>
      <c r="BP946" s="249"/>
      <c r="BQ946" s="239"/>
      <c r="BR946" s="236">
        <v>0</v>
      </c>
      <c r="BS946" s="239" t="s">
        <v>1226</v>
      </c>
      <c r="BT946" s="344"/>
      <c r="BU946" s="314"/>
      <c r="BV946" s="315"/>
      <c r="BW946" s="314"/>
      <c r="BX946" s="314"/>
      <c r="BY946" s="314"/>
      <c r="BZ946" s="315"/>
      <c r="CA946" s="314"/>
      <c r="CB946" s="315"/>
      <c r="CC946" s="314"/>
      <c r="CD946" s="315"/>
      <c r="CE946" s="314"/>
      <c r="CF946" s="315"/>
      <c r="CG946" s="314"/>
      <c r="CH946" s="315"/>
      <c r="CI946" s="247"/>
      <c r="CJ946" s="235"/>
      <c r="CK946" s="235"/>
      <c r="CM946" s="237"/>
    </row>
    <row r="947" spans="1:91" ht="16.5">
      <c r="A947" t="s">
        <v>2620</v>
      </c>
      <c r="B947" s="213">
        <v>10061</v>
      </c>
      <c r="D947" s="219" t="s">
        <v>228</v>
      </c>
      <c r="E947" s="213" t="s">
        <v>819</v>
      </c>
      <c r="G947" s="213" t="s">
        <v>886</v>
      </c>
      <c r="H947" s="390" t="s">
        <v>1858</v>
      </c>
      <c r="I947" s="170">
        <v>1</v>
      </c>
      <c r="J947" s="528">
        <v>2</v>
      </c>
      <c r="K947" s="170">
        <v>0</v>
      </c>
      <c r="L947" s="528">
        <v>5</v>
      </c>
      <c r="M947" s="170">
        <v>2</v>
      </c>
      <c r="N947" s="528">
        <v>2</v>
      </c>
      <c r="O947" s="181">
        <f>+M947</f>
        <v>2</v>
      </c>
      <c r="P947" s="426">
        <f>+N947</f>
        <v>2</v>
      </c>
      <c r="Q947" s="181">
        <f t="shared" si="545"/>
        <v>2</v>
      </c>
      <c r="R947" s="426">
        <f>+P947</f>
        <v>2</v>
      </c>
      <c r="S947" s="170">
        <v>0</v>
      </c>
      <c r="T947" s="528">
        <v>0</v>
      </c>
      <c r="U947" s="181">
        <f t="shared" ref="U947:U967" si="547">+S947</f>
        <v>0</v>
      </c>
      <c r="V947" s="251" t="s">
        <v>1226</v>
      </c>
      <c r="W947" s="533">
        <v>0</v>
      </c>
      <c r="X947" s="534">
        <v>0</v>
      </c>
      <c r="Y947" s="236">
        <f>+AA947</f>
        <v>0</v>
      </c>
      <c r="Z947" s="239" t="s">
        <v>1226</v>
      </c>
      <c r="AA947" s="181">
        <f t="shared" si="544"/>
        <v>0</v>
      </c>
      <c r="AB947" s="426" t="s">
        <v>1226</v>
      </c>
      <c r="AC947" s="170">
        <v>0</v>
      </c>
      <c r="AD947" s="528">
        <v>0</v>
      </c>
      <c r="AE947" s="258">
        <v>0</v>
      </c>
      <c r="AF947" s="259">
        <v>0</v>
      </c>
      <c r="AG947" s="185">
        <f t="shared" si="540"/>
        <v>0</v>
      </c>
      <c r="AH947" s="426" t="s">
        <v>1226</v>
      </c>
      <c r="AI947" s="223">
        <v>0</v>
      </c>
      <c r="AJ947" s="224">
        <v>0</v>
      </c>
      <c r="AK947" s="342"/>
      <c r="AL947" s="701">
        <f t="shared" si="546"/>
        <v>0</v>
      </c>
      <c r="AM947" s="185" t="s">
        <v>1226</v>
      </c>
      <c r="AN947" s="437">
        <v>0</v>
      </c>
      <c r="AO947" s="452">
        <v>0</v>
      </c>
      <c r="AP947" s="185">
        <v>0</v>
      </c>
      <c r="AQ947" s="690" t="s">
        <v>1226</v>
      </c>
      <c r="AR947" s="185">
        <v>0</v>
      </c>
      <c r="AS947" s="690" t="s">
        <v>1226</v>
      </c>
      <c r="AT947" s="185">
        <v>0</v>
      </c>
      <c r="AU947" s="690" t="s">
        <v>1226</v>
      </c>
      <c r="AV947" s="185">
        <v>0</v>
      </c>
      <c r="AW947" s="690" t="s">
        <v>1226</v>
      </c>
      <c r="AX947" s="325">
        <v>0</v>
      </c>
      <c r="AY947" s="325">
        <v>0</v>
      </c>
      <c r="AZ947" s="238">
        <v>0</v>
      </c>
      <c r="BA947" s="239" t="s">
        <v>1226</v>
      </c>
      <c r="BB947" s="238">
        <v>0</v>
      </c>
      <c r="BC947" s="239" t="s">
        <v>1226</v>
      </c>
      <c r="BD947" s="238">
        <v>0</v>
      </c>
      <c r="BE947" s="239" t="s">
        <v>1226</v>
      </c>
      <c r="BF947" s="238">
        <v>0</v>
      </c>
      <c r="BG947" s="239" t="s">
        <v>1226</v>
      </c>
      <c r="BH947" s="325">
        <v>0</v>
      </c>
      <c r="BI947" s="325">
        <v>0</v>
      </c>
      <c r="BJ947" s="238">
        <v>0</v>
      </c>
      <c r="BK947" s="239" t="s">
        <v>1226</v>
      </c>
      <c r="BL947" s="238">
        <v>0</v>
      </c>
      <c r="BM947" s="239" t="s">
        <v>1226</v>
      </c>
      <c r="BN947" s="238">
        <v>0</v>
      </c>
      <c r="BO947" s="239" t="s">
        <v>1226</v>
      </c>
      <c r="BP947" s="249"/>
      <c r="BQ947" s="239"/>
      <c r="BR947" s="249"/>
      <c r="BS947" s="239"/>
      <c r="BT947" s="344"/>
      <c r="BU947" s="314"/>
      <c r="BV947" s="315"/>
      <c r="BW947" s="314"/>
      <c r="BX947" s="314"/>
      <c r="BY947" s="314"/>
      <c r="BZ947" s="315"/>
      <c r="CA947" s="314"/>
      <c r="CB947" s="315"/>
      <c r="CC947" s="314"/>
      <c r="CD947" s="315"/>
      <c r="CE947" s="314"/>
      <c r="CF947" s="315"/>
      <c r="CG947" s="314"/>
      <c r="CH947" s="315"/>
      <c r="CI947" s="247" t="s">
        <v>151</v>
      </c>
      <c r="CJ947" s="235" t="s">
        <v>593</v>
      </c>
      <c r="CK947" s="235"/>
      <c r="CM947" s="237">
        <f>MAX(I947:AJ947)</f>
        <v>5</v>
      </c>
    </row>
    <row r="948" spans="1:91" ht="16.5">
      <c r="A948" t="s">
        <v>2620</v>
      </c>
      <c r="B948" s="213">
        <v>0</v>
      </c>
      <c r="D948" s="219" t="s">
        <v>228</v>
      </c>
      <c r="E948" s="213" t="s">
        <v>821</v>
      </c>
      <c r="G948" s="213" t="s">
        <v>886</v>
      </c>
      <c r="H948" s="390" t="s">
        <v>90</v>
      </c>
      <c r="I948" s="170">
        <v>0</v>
      </c>
      <c r="J948" s="528">
        <v>0</v>
      </c>
      <c r="K948" s="170">
        <v>2</v>
      </c>
      <c r="L948" s="528">
        <v>0</v>
      </c>
      <c r="M948" s="170">
        <v>0</v>
      </c>
      <c r="N948" s="528">
        <v>0</v>
      </c>
      <c r="O948" s="181">
        <f t="shared" ref="O948:O971" si="548">+M948</f>
        <v>0</v>
      </c>
      <c r="P948" s="426" t="s">
        <v>1226</v>
      </c>
      <c r="Q948" s="181">
        <f t="shared" si="545"/>
        <v>0</v>
      </c>
      <c r="R948" s="426" t="s">
        <v>1226</v>
      </c>
      <c r="S948" s="170">
        <v>0</v>
      </c>
      <c r="T948" s="528">
        <v>0</v>
      </c>
      <c r="U948" s="181">
        <f t="shared" si="547"/>
        <v>0</v>
      </c>
      <c r="V948" s="251" t="s">
        <v>1226</v>
      </c>
      <c r="W948" s="533">
        <v>0</v>
      </c>
      <c r="X948" s="534">
        <v>0</v>
      </c>
      <c r="Y948" s="532">
        <v>0</v>
      </c>
      <c r="Z948" s="528">
        <v>0</v>
      </c>
      <c r="AA948" s="181">
        <f t="shared" si="544"/>
        <v>0</v>
      </c>
      <c r="AB948" s="426" t="s">
        <v>1226</v>
      </c>
      <c r="AC948" s="170">
        <v>0</v>
      </c>
      <c r="AD948" s="528">
        <v>0</v>
      </c>
      <c r="AE948" s="258">
        <v>0</v>
      </c>
      <c r="AF948" s="259">
        <v>0</v>
      </c>
      <c r="AG948" s="700">
        <f>+AI948</f>
        <v>0</v>
      </c>
      <c r="AH948" s="426" t="s">
        <v>1226</v>
      </c>
      <c r="AI948" s="258">
        <v>0</v>
      </c>
      <c r="AJ948" s="259">
        <v>0</v>
      </c>
      <c r="AK948" s="342"/>
      <c r="AL948" s="701">
        <f t="shared" si="546"/>
        <v>0</v>
      </c>
      <c r="AM948" s="185" t="s">
        <v>1226</v>
      </c>
      <c r="AN948" s="437">
        <v>0</v>
      </c>
      <c r="AO948" s="452">
        <v>0</v>
      </c>
      <c r="AP948" s="185">
        <v>0</v>
      </c>
      <c r="AQ948" s="690" t="s">
        <v>1226</v>
      </c>
      <c r="AR948" s="185">
        <v>0</v>
      </c>
      <c r="AS948" s="690" t="s">
        <v>1226</v>
      </c>
      <c r="AT948" s="185">
        <v>0</v>
      </c>
      <c r="AU948" s="690" t="s">
        <v>1226</v>
      </c>
      <c r="AV948" s="185">
        <v>0</v>
      </c>
      <c r="AW948" s="690" t="s">
        <v>1226</v>
      </c>
      <c r="AX948" s="325">
        <v>0</v>
      </c>
      <c r="AY948" s="325">
        <v>0</v>
      </c>
      <c r="AZ948" s="238">
        <v>0</v>
      </c>
      <c r="BA948" s="239" t="s">
        <v>1226</v>
      </c>
      <c r="BB948" s="238">
        <v>0</v>
      </c>
      <c r="BC948" s="239" t="s">
        <v>1226</v>
      </c>
      <c r="BD948" s="238">
        <v>0</v>
      </c>
      <c r="BE948" s="239" t="s">
        <v>1226</v>
      </c>
      <c r="BF948" s="238">
        <v>0</v>
      </c>
      <c r="BG948" s="239" t="s">
        <v>1226</v>
      </c>
      <c r="BH948" s="325">
        <v>0</v>
      </c>
      <c r="BI948" s="325">
        <v>0</v>
      </c>
      <c r="BJ948" s="238">
        <v>0</v>
      </c>
      <c r="BK948" s="239" t="s">
        <v>1226</v>
      </c>
      <c r="BL948" s="238">
        <v>0</v>
      </c>
      <c r="BM948" s="239" t="s">
        <v>1226</v>
      </c>
      <c r="BN948" s="238">
        <v>0</v>
      </c>
      <c r="BO948" s="239" t="s">
        <v>1226</v>
      </c>
      <c r="BP948" s="249"/>
      <c r="BQ948" s="239"/>
      <c r="BR948" s="249"/>
      <c r="BS948" s="239"/>
      <c r="BT948" s="344"/>
      <c r="BU948" s="314"/>
      <c r="BV948" s="315"/>
      <c r="BW948" s="314"/>
      <c r="BX948" s="314"/>
      <c r="BY948" s="314"/>
      <c r="BZ948" s="315"/>
      <c r="CA948" s="314"/>
      <c r="CB948" s="315"/>
      <c r="CC948" s="314"/>
      <c r="CD948" s="315"/>
      <c r="CE948" s="314"/>
      <c r="CF948" s="315"/>
      <c r="CG948" s="314"/>
      <c r="CH948" s="315"/>
      <c r="CI948" s="233" t="s">
        <v>501</v>
      </c>
      <c r="CJ948" s="256" t="s">
        <v>597</v>
      </c>
    </row>
    <row r="949" spans="1:91" ht="16.5">
      <c r="A949" t="s">
        <v>2620</v>
      </c>
      <c r="B949" s="213">
        <v>0</v>
      </c>
      <c r="D949" s="219" t="s">
        <v>228</v>
      </c>
      <c r="E949" s="213" t="s">
        <v>821</v>
      </c>
      <c r="G949" s="213" t="s">
        <v>886</v>
      </c>
      <c r="H949" s="390" t="s">
        <v>91</v>
      </c>
      <c r="I949" s="170">
        <v>0</v>
      </c>
      <c r="J949" s="528">
        <v>1</v>
      </c>
      <c r="K949" s="170">
        <v>0</v>
      </c>
      <c r="L949" s="528">
        <v>0</v>
      </c>
      <c r="M949" s="170">
        <v>0</v>
      </c>
      <c r="N949" s="528">
        <v>0</v>
      </c>
      <c r="O949" s="181">
        <f t="shared" si="548"/>
        <v>0</v>
      </c>
      <c r="P949" s="426" t="s">
        <v>1226</v>
      </c>
      <c r="Q949" s="181">
        <f t="shared" si="545"/>
        <v>0</v>
      </c>
      <c r="R949" s="426" t="s">
        <v>1226</v>
      </c>
      <c r="S949" s="170">
        <v>0</v>
      </c>
      <c r="T949" s="528">
        <v>0</v>
      </c>
      <c r="U949" s="181">
        <f t="shared" si="547"/>
        <v>0</v>
      </c>
      <c r="V949" s="251" t="s">
        <v>1226</v>
      </c>
      <c r="W949" s="533">
        <v>0</v>
      </c>
      <c r="X949" s="534">
        <v>0</v>
      </c>
      <c r="Y949" s="532">
        <v>0</v>
      </c>
      <c r="Z949" s="528">
        <v>0</v>
      </c>
      <c r="AA949" s="181">
        <f t="shared" si="544"/>
        <v>0</v>
      </c>
      <c r="AB949" s="426" t="s">
        <v>1226</v>
      </c>
      <c r="AC949" s="170">
        <v>0</v>
      </c>
      <c r="AD949" s="528">
        <v>0</v>
      </c>
      <c r="AE949" s="258">
        <v>0</v>
      </c>
      <c r="AF949" s="259">
        <v>0</v>
      </c>
      <c r="AG949" s="700">
        <f>+AI949</f>
        <v>0</v>
      </c>
      <c r="AH949" s="426" t="s">
        <v>1226</v>
      </c>
      <c r="AI949" s="258">
        <v>0</v>
      </c>
      <c r="AJ949" s="259">
        <v>0</v>
      </c>
      <c r="AK949" s="342"/>
      <c r="AL949" s="701">
        <f t="shared" si="546"/>
        <v>0</v>
      </c>
      <c r="AM949" s="185" t="s">
        <v>1226</v>
      </c>
      <c r="AN949" s="437">
        <v>0</v>
      </c>
      <c r="AO949" s="452">
        <v>0</v>
      </c>
      <c r="AP949" s="181">
        <v>0</v>
      </c>
      <c r="AQ949" s="690" t="s">
        <v>1226</v>
      </c>
      <c r="AR949" s="181">
        <v>0</v>
      </c>
      <c r="AS949" s="690" t="s">
        <v>1226</v>
      </c>
      <c r="AT949" s="181">
        <v>0</v>
      </c>
      <c r="AU949" s="690" t="s">
        <v>1226</v>
      </c>
      <c r="AV949" s="181">
        <v>0</v>
      </c>
      <c r="AW949" s="690" t="s">
        <v>1226</v>
      </c>
      <c r="AX949" s="325">
        <v>0</v>
      </c>
      <c r="AY949" s="325">
        <v>0</v>
      </c>
      <c r="AZ949" s="238">
        <v>0</v>
      </c>
      <c r="BA949" s="239" t="s">
        <v>1226</v>
      </c>
      <c r="BB949" s="238">
        <v>0</v>
      </c>
      <c r="BC949" s="239" t="s">
        <v>1226</v>
      </c>
      <c r="BD949" s="238">
        <v>0</v>
      </c>
      <c r="BE949" s="239" t="s">
        <v>1226</v>
      </c>
      <c r="BF949" s="238">
        <v>0</v>
      </c>
      <c r="BG949" s="239" t="s">
        <v>1226</v>
      </c>
      <c r="BH949" s="325">
        <v>0</v>
      </c>
      <c r="BI949" s="325">
        <v>0</v>
      </c>
      <c r="BJ949" s="238">
        <v>0</v>
      </c>
      <c r="BK949" s="239" t="s">
        <v>1226</v>
      </c>
      <c r="BL949" s="238">
        <v>0</v>
      </c>
      <c r="BM949" s="239" t="s">
        <v>1226</v>
      </c>
      <c r="BN949" s="238">
        <v>0</v>
      </c>
      <c r="BO949" s="239" t="s">
        <v>1226</v>
      </c>
      <c r="BP949" s="249"/>
      <c r="BQ949" s="239"/>
      <c r="BR949" s="249"/>
      <c r="BS949" s="239"/>
      <c r="BT949" s="344"/>
      <c r="BU949" s="314"/>
      <c r="BV949" s="315"/>
      <c r="BW949" s="314"/>
      <c r="BX949" s="314"/>
      <c r="BY949" s="314"/>
      <c r="BZ949" s="315"/>
      <c r="CA949" s="314"/>
      <c r="CB949" s="315"/>
      <c r="CC949" s="314"/>
      <c r="CD949" s="315"/>
      <c r="CE949" s="314"/>
      <c r="CF949" s="315"/>
      <c r="CG949" s="314"/>
      <c r="CH949" s="315"/>
      <c r="CI949" s="233" t="s">
        <v>501</v>
      </c>
      <c r="CJ949" s="256" t="s">
        <v>597</v>
      </c>
    </row>
    <row r="950" spans="1:91" ht="16.5">
      <c r="A950" t="s">
        <v>2620</v>
      </c>
      <c r="B950" s="213">
        <v>0</v>
      </c>
      <c r="D950" s="219" t="s">
        <v>228</v>
      </c>
      <c r="E950" s="213" t="s">
        <v>821</v>
      </c>
      <c r="G950" s="213" t="s">
        <v>886</v>
      </c>
      <c r="H950" s="390" t="s">
        <v>235</v>
      </c>
      <c r="I950" s="170">
        <v>0</v>
      </c>
      <c r="J950" s="528">
        <v>0</v>
      </c>
      <c r="K950" s="170">
        <v>0</v>
      </c>
      <c r="L950" s="528">
        <v>1</v>
      </c>
      <c r="M950" s="170">
        <v>0</v>
      </c>
      <c r="N950" s="528">
        <v>0</v>
      </c>
      <c r="O950" s="181">
        <f t="shared" si="548"/>
        <v>0</v>
      </c>
      <c r="P950" s="426" t="s">
        <v>1226</v>
      </c>
      <c r="Q950" s="181">
        <f t="shared" si="545"/>
        <v>0</v>
      </c>
      <c r="R950" s="426" t="s">
        <v>1226</v>
      </c>
      <c r="S950" s="170">
        <v>0</v>
      </c>
      <c r="T950" s="528">
        <v>0</v>
      </c>
      <c r="U950" s="181">
        <f t="shared" si="547"/>
        <v>0</v>
      </c>
      <c r="V950" s="251" t="s">
        <v>1226</v>
      </c>
      <c r="W950" s="533">
        <v>0</v>
      </c>
      <c r="X950" s="534">
        <v>0</v>
      </c>
      <c r="Y950" s="532">
        <v>0</v>
      </c>
      <c r="Z950" s="528">
        <v>0</v>
      </c>
      <c r="AA950" s="181">
        <f t="shared" si="544"/>
        <v>0</v>
      </c>
      <c r="AB950" s="426" t="s">
        <v>1226</v>
      </c>
      <c r="AC950" s="170">
        <v>0</v>
      </c>
      <c r="AD950" s="528">
        <v>0</v>
      </c>
      <c r="AE950" s="258">
        <v>0</v>
      </c>
      <c r="AF950" s="259">
        <v>0</v>
      </c>
      <c r="AG950" s="700">
        <f>+AI950</f>
        <v>0</v>
      </c>
      <c r="AH950" s="426" t="s">
        <v>1226</v>
      </c>
      <c r="AI950" s="258">
        <v>0</v>
      </c>
      <c r="AJ950" s="259">
        <v>0</v>
      </c>
      <c r="AK950" s="342"/>
      <c r="AL950" s="701">
        <f t="shared" si="546"/>
        <v>0</v>
      </c>
      <c r="AM950" s="185" t="s">
        <v>1226</v>
      </c>
      <c r="AN950" s="453">
        <v>1</v>
      </c>
      <c r="AO950" s="452">
        <v>0</v>
      </c>
      <c r="AP950" s="185">
        <f>+AN950</f>
        <v>1</v>
      </c>
      <c r="AQ950" s="643" t="s">
        <v>1226</v>
      </c>
      <c r="AR950" s="185">
        <f>+AP950</f>
        <v>1</v>
      </c>
      <c r="AS950" s="643" t="s">
        <v>1226</v>
      </c>
      <c r="AT950" s="185">
        <f>+AR950</f>
        <v>1</v>
      </c>
      <c r="AU950" s="643" t="s">
        <v>1226</v>
      </c>
      <c r="AV950" s="185">
        <f>+AT950</f>
        <v>1</v>
      </c>
      <c r="AW950" s="643" t="s">
        <v>1226</v>
      </c>
      <c r="AX950" s="325">
        <v>0</v>
      </c>
      <c r="AY950" s="325">
        <v>0</v>
      </c>
      <c r="AZ950" s="238">
        <v>0</v>
      </c>
      <c r="BA950" s="239" t="s">
        <v>1226</v>
      </c>
      <c r="BB950" s="238">
        <v>0</v>
      </c>
      <c r="BC950" s="239" t="s">
        <v>1226</v>
      </c>
      <c r="BD950" s="238">
        <v>0</v>
      </c>
      <c r="BE950" s="239" t="s">
        <v>1226</v>
      </c>
      <c r="BF950" s="238">
        <v>0</v>
      </c>
      <c r="BG950" s="239" t="s">
        <v>1226</v>
      </c>
      <c r="BH950" s="325">
        <v>0</v>
      </c>
      <c r="BI950" s="325">
        <v>0</v>
      </c>
      <c r="BJ950" s="238">
        <v>0</v>
      </c>
      <c r="BK950" s="239" t="s">
        <v>1226</v>
      </c>
      <c r="BL950" s="238">
        <v>0</v>
      </c>
      <c r="BM950" s="239" t="s">
        <v>1226</v>
      </c>
      <c r="BN950" s="238">
        <v>0</v>
      </c>
      <c r="BO950" s="239" t="s">
        <v>1226</v>
      </c>
      <c r="BP950" s="249"/>
      <c r="BQ950" s="239"/>
      <c r="BR950" s="249"/>
      <c r="BS950" s="239"/>
      <c r="BT950" s="344"/>
      <c r="BU950" s="314"/>
      <c r="BV950" s="315"/>
      <c r="BW950" s="314"/>
      <c r="BX950" s="314"/>
      <c r="BY950" s="314"/>
      <c r="BZ950" s="315"/>
      <c r="CA950" s="314"/>
      <c r="CB950" s="315"/>
      <c r="CC950" s="314"/>
      <c r="CD950" s="315"/>
      <c r="CE950" s="314"/>
      <c r="CF950" s="315"/>
      <c r="CG950" s="314"/>
      <c r="CH950" s="315"/>
      <c r="CI950" s="126" t="s">
        <v>501</v>
      </c>
      <c r="CJ950" s="256" t="s">
        <v>597</v>
      </c>
    </row>
    <row r="951" spans="1:91" ht="16.5">
      <c r="A951" t="s">
        <v>2620</v>
      </c>
      <c r="B951" s="213">
        <v>0</v>
      </c>
      <c r="D951" s="219" t="s">
        <v>228</v>
      </c>
      <c r="E951" s="213" t="s">
        <v>821</v>
      </c>
      <c r="G951" s="213" t="s">
        <v>886</v>
      </c>
      <c r="H951" s="390" t="s">
        <v>1081</v>
      </c>
      <c r="I951" s="170">
        <v>0</v>
      </c>
      <c r="J951" s="528">
        <v>0</v>
      </c>
      <c r="K951" s="170">
        <v>0</v>
      </c>
      <c r="L951" s="528">
        <v>0</v>
      </c>
      <c r="M951" s="170">
        <v>0</v>
      </c>
      <c r="N951" s="528">
        <v>0</v>
      </c>
      <c r="O951" s="181">
        <f t="shared" si="548"/>
        <v>0</v>
      </c>
      <c r="P951" s="426" t="s">
        <v>1226</v>
      </c>
      <c r="Q951" s="181">
        <f t="shared" si="545"/>
        <v>0</v>
      </c>
      <c r="R951" s="426" t="s">
        <v>1226</v>
      </c>
      <c r="S951" s="170">
        <v>0</v>
      </c>
      <c r="T951" s="528">
        <v>0</v>
      </c>
      <c r="U951" s="181">
        <f t="shared" si="547"/>
        <v>0</v>
      </c>
      <c r="V951" s="251" t="s">
        <v>1226</v>
      </c>
      <c r="W951" s="533">
        <v>0</v>
      </c>
      <c r="X951" s="534">
        <v>0</v>
      </c>
      <c r="Y951" s="532">
        <v>0</v>
      </c>
      <c r="Z951" s="528">
        <v>0</v>
      </c>
      <c r="AA951" s="181">
        <f t="shared" si="544"/>
        <v>0</v>
      </c>
      <c r="AB951" s="426" t="s">
        <v>1226</v>
      </c>
      <c r="AC951" s="170">
        <v>0</v>
      </c>
      <c r="AD951" s="528">
        <v>0</v>
      </c>
      <c r="AE951" s="258">
        <v>0</v>
      </c>
      <c r="AF951" s="259">
        <v>0</v>
      </c>
      <c r="AG951" s="858" t="s">
        <v>1226</v>
      </c>
      <c r="AH951" s="426">
        <f>+AJ951</f>
        <v>2</v>
      </c>
      <c r="AI951" s="307">
        <v>0</v>
      </c>
      <c r="AJ951" s="259">
        <v>2</v>
      </c>
      <c r="AK951" s="342">
        <v>41966</v>
      </c>
      <c r="AL951" s="701">
        <f t="shared" si="546"/>
        <v>0</v>
      </c>
      <c r="AM951" s="185" t="s">
        <v>1226</v>
      </c>
      <c r="AN951" s="453">
        <v>0</v>
      </c>
      <c r="AO951" s="452">
        <v>0</v>
      </c>
      <c r="AP951" s="696">
        <v>0</v>
      </c>
      <c r="AQ951" s="690" t="s">
        <v>1226</v>
      </c>
      <c r="AR951" s="696">
        <v>0</v>
      </c>
      <c r="AS951" s="690" t="s">
        <v>1226</v>
      </c>
      <c r="AT951" s="696">
        <v>0</v>
      </c>
      <c r="AU951" s="690" t="s">
        <v>1226</v>
      </c>
      <c r="AV951" s="696">
        <v>0</v>
      </c>
      <c r="AW951" s="690" t="s">
        <v>1226</v>
      </c>
      <c r="AX951" s="919">
        <v>0</v>
      </c>
      <c r="AY951" s="326">
        <v>0</v>
      </c>
      <c r="AZ951" s="238">
        <v>0</v>
      </c>
      <c r="BA951" s="239" t="s">
        <v>1226</v>
      </c>
      <c r="BB951" s="238">
        <v>0</v>
      </c>
      <c r="BC951" s="239" t="s">
        <v>1226</v>
      </c>
      <c r="BD951" s="238">
        <v>0</v>
      </c>
      <c r="BE951" s="239" t="s">
        <v>1226</v>
      </c>
      <c r="BF951" s="238">
        <v>0</v>
      </c>
      <c r="BG951" s="239" t="s">
        <v>1226</v>
      </c>
      <c r="BH951" s="325">
        <v>0</v>
      </c>
      <c r="BI951" s="325">
        <v>0</v>
      </c>
      <c r="BJ951" s="238">
        <v>0</v>
      </c>
      <c r="BK951" s="239" t="s">
        <v>1226</v>
      </c>
      <c r="BL951" s="238">
        <v>0</v>
      </c>
      <c r="BM951" s="239" t="s">
        <v>1226</v>
      </c>
      <c r="BN951" s="238">
        <v>0</v>
      </c>
      <c r="BO951" s="239" t="s">
        <v>1226</v>
      </c>
      <c r="BP951" s="249"/>
      <c r="BQ951" s="239"/>
      <c r="BR951" s="249"/>
      <c r="BS951" s="239"/>
      <c r="BT951" s="344"/>
      <c r="BU951" s="314"/>
      <c r="BV951" s="315"/>
      <c r="BW951" s="314"/>
      <c r="BX951" s="314"/>
      <c r="BY951" s="314"/>
      <c r="BZ951" s="315"/>
      <c r="CA951" s="314"/>
      <c r="CB951" s="315"/>
      <c r="CC951" s="314"/>
      <c r="CD951" s="315"/>
      <c r="CE951" s="314"/>
      <c r="CF951" s="315"/>
      <c r="CG951" s="314"/>
      <c r="CH951" s="315"/>
      <c r="CI951" s="126" t="s">
        <v>896</v>
      </c>
      <c r="CJ951" s="256"/>
    </row>
    <row r="952" spans="1:91" ht="16.5">
      <c r="A952" t="s">
        <v>2620</v>
      </c>
      <c r="B952" s="213">
        <v>0</v>
      </c>
      <c r="D952" s="219" t="s">
        <v>228</v>
      </c>
      <c r="E952" s="213" t="s">
        <v>821</v>
      </c>
      <c r="G952" s="213" t="s">
        <v>886</v>
      </c>
      <c r="H952" s="390" t="s">
        <v>1082</v>
      </c>
      <c r="I952" s="58">
        <v>0</v>
      </c>
      <c r="J952" s="425" t="s">
        <v>1226</v>
      </c>
      <c r="K952" s="170">
        <v>0</v>
      </c>
      <c r="L952" s="528">
        <v>0</v>
      </c>
      <c r="M952" s="170">
        <v>0</v>
      </c>
      <c r="N952" s="528">
        <v>0</v>
      </c>
      <c r="O952" s="181">
        <f t="shared" si="548"/>
        <v>0</v>
      </c>
      <c r="P952" s="426" t="s">
        <v>1226</v>
      </c>
      <c r="Q952" s="181">
        <f t="shared" si="545"/>
        <v>0</v>
      </c>
      <c r="R952" s="426" t="s">
        <v>1226</v>
      </c>
      <c r="S952" s="170">
        <v>0</v>
      </c>
      <c r="T952" s="528">
        <v>0</v>
      </c>
      <c r="U952" s="181">
        <f t="shared" si="547"/>
        <v>0</v>
      </c>
      <c r="V952" s="251" t="s">
        <v>1226</v>
      </c>
      <c r="W952" s="533">
        <v>0</v>
      </c>
      <c r="X952" s="534">
        <v>0</v>
      </c>
      <c r="Y952" s="532">
        <v>0</v>
      </c>
      <c r="Z952" s="528">
        <v>0</v>
      </c>
      <c r="AA952" s="185">
        <v>0</v>
      </c>
      <c r="AB952" s="426" t="s">
        <v>1226</v>
      </c>
      <c r="AC952" s="532">
        <v>0</v>
      </c>
      <c r="AD952" s="528">
        <v>0</v>
      </c>
      <c r="AE952" s="258">
        <v>0</v>
      </c>
      <c r="AF952" s="259">
        <v>0</v>
      </c>
      <c r="AG952" s="185">
        <f>+AE952</f>
        <v>0</v>
      </c>
      <c r="AH952" s="426" t="s">
        <v>1226</v>
      </c>
      <c r="AI952" s="223">
        <v>0</v>
      </c>
      <c r="AJ952" s="259">
        <v>0</v>
      </c>
      <c r="AK952" s="342"/>
      <c r="AL952" s="701">
        <f t="shared" si="546"/>
        <v>0</v>
      </c>
      <c r="AM952" s="185" t="s">
        <v>1226</v>
      </c>
      <c r="AN952" s="453">
        <v>1</v>
      </c>
      <c r="AO952" s="452">
        <v>1</v>
      </c>
      <c r="AP952" s="185">
        <f t="shared" ref="AP952:AW952" si="549">+AN952</f>
        <v>1</v>
      </c>
      <c r="AQ952" s="690">
        <f t="shared" si="549"/>
        <v>1</v>
      </c>
      <c r="AR952" s="185">
        <f t="shared" si="549"/>
        <v>1</v>
      </c>
      <c r="AS952" s="690">
        <f t="shared" si="549"/>
        <v>1</v>
      </c>
      <c r="AT952" s="185">
        <f t="shared" si="549"/>
        <v>1</v>
      </c>
      <c r="AU952" s="690">
        <f t="shared" si="549"/>
        <v>1</v>
      </c>
      <c r="AV952" s="185">
        <f t="shared" si="549"/>
        <v>1</v>
      </c>
      <c r="AW952" s="690">
        <f t="shared" si="549"/>
        <v>1</v>
      </c>
      <c r="AX952" s="238">
        <v>0</v>
      </c>
      <c r="AY952" s="239" t="s">
        <v>1226</v>
      </c>
      <c r="AZ952" s="238">
        <v>0</v>
      </c>
      <c r="BA952" s="239" t="s">
        <v>1226</v>
      </c>
      <c r="BB952" s="238">
        <v>0</v>
      </c>
      <c r="BC952" s="239" t="s">
        <v>1226</v>
      </c>
      <c r="BD952" s="238">
        <v>0</v>
      </c>
      <c r="BE952" s="239" t="s">
        <v>1226</v>
      </c>
      <c r="BF952" s="238">
        <v>0</v>
      </c>
      <c r="BG952" s="239" t="s">
        <v>1226</v>
      </c>
      <c r="BH952" s="325">
        <v>0</v>
      </c>
      <c r="BI952" s="325">
        <v>0</v>
      </c>
      <c r="BJ952" s="238">
        <v>0</v>
      </c>
      <c r="BK952" s="239" t="s">
        <v>1226</v>
      </c>
      <c r="BL952" s="238">
        <v>0</v>
      </c>
      <c r="BM952" s="239" t="s">
        <v>1226</v>
      </c>
      <c r="BN952" s="238">
        <v>0</v>
      </c>
      <c r="BO952" s="239" t="s">
        <v>1226</v>
      </c>
      <c r="BP952" s="249"/>
      <c r="BQ952" s="239"/>
      <c r="BR952" s="249"/>
      <c r="BS952" s="239"/>
      <c r="BT952" s="344"/>
      <c r="BU952" s="314"/>
      <c r="BV952" s="315"/>
      <c r="BW952" s="314"/>
      <c r="BX952" s="314"/>
      <c r="BY952" s="314"/>
      <c r="BZ952" s="315"/>
      <c r="CA952" s="314"/>
      <c r="CB952" s="315"/>
      <c r="CC952" s="314"/>
      <c r="CD952" s="315"/>
      <c r="CE952" s="314"/>
      <c r="CF952" s="315"/>
      <c r="CG952" s="314"/>
      <c r="CH952" s="315"/>
      <c r="CI952" s="126" t="s">
        <v>501</v>
      </c>
      <c r="CJ952" s="256"/>
    </row>
    <row r="953" spans="1:91" ht="16.5">
      <c r="A953" t="s">
        <v>2620</v>
      </c>
      <c r="B953" s="213">
        <v>0</v>
      </c>
      <c r="D953" s="71" t="s">
        <v>228</v>
      </c>
      <c r="E953" s="213" t="s">
        <v>821</v>
      </c>
      <c r="G953" s="213" t="s">
        <v>886</v>
      </c>
      <c r="H953" s="390" t="s">
        <v>816</v>
      </c>
      <c r="I953" s="58">
        <v>0</v>
      </c>
      <c r="J953" s="425" t="s">
        <v>1226</v>
      </c>
      <c r="K953" s="170">
        <v>0</v>
      </c>
      <c r="L953" s="528">
        <v>0</v>
      </c>
      <c r="M953" s="170">
        <v>0</v>
      </c>
      <c r="N953" s="528">
        <v>0</v>
      </c>
      <c r="O953" s="181">
        <f t="shared" si="548"/>
        <v>0</v>
      </c>
      <c r="P953" s="426" t="s">
        <v>1226</v>
      </c>
      <c r="Q953" s="181">
        <f t="shared" si="545"/>
        <v>0</v>
      </c>
      <c r="R953" s="426" t="s">
        <v>1226</v>
      </c>
      <c r="S953" s="170">
        <v>0</v>
      </c>
      <c r="T953" s="528">
        <v>0</v>
      </c>
      <c r="U953" s="181">
        <f t="shared" si="547"/>
        <v>0</v>
      </c>
      <c r="V953" s="251" t="s">
        <v>1226</v>
      </c>
      <c r="W953" s="533">
        <v>0</v>
      </c>
      <c r="X953" s="534">
        <v>0</v>
      </c>
      <c r="Y953" s="532">
        <v>1</v>
      </c>
      <c r="Z953" s="528">
        <v>1</v>
      </c>
      <c r="AA953" s="857" t="s">
        <v>1226</v>
      </c>
      <c r="AB953" s="426">
        <v>1</v>
      </c>
      <c r="AC953" s="857" t="s">
        <v>1226</v>
      </c>
      <c r="AD953" s="425">
        <v>1</v>
      </c>
      <c r="AE953" s="307">
        <v>0</v>
      </c>
      <c r="AF953" s="259">
        <v>1</v>
      </c>
      <c r="AG953" s="858" t="s">
        <v>1226</v>
      </c>
      <c r="AH953" s="426">
        <v>1</v>
      </c>
      <c r="AI953" s="258">
        <v>0</v>
      </c>
      <c r="AJ953" s="259">
        <v>1</v>
      </c>
      <c r="AK953" s="342"/>
      <c r="AL953" s="785" t="s">
        <v>1226</v>
      </c>
      <c r="AM953" s="185">
        <v>1</v>
      </c>
      <c r="AN953" s="453">
        <v>0</v>
      </c>
      <c r="AO953" s="452">
        <v>1</v>
      </c>
      <c r="AP953" s="696">
        <v>0</v>
      </c>
      <c r="AQ953" s="690">
        <f>+AO953</f>
        <v>1</v>
      </c>
      <c r="AR953" s="696">
        <v>0</v>
      </c>
      <c r="AS953" s="690">
        <f>+AQ953</f>
        <v>1</v>
      </c>
      <c r="AT953" s="696">
        <v>0</v>
      </c>
      <c r="AU953" s="690">
        <f>+AS953</f>
        <v>1</v>
      </c>
      <c r="AV953" s="696">
        <v>0</v>
      </c>
      <c r="AW953" s="690">
        <f>+AU953</f>
        <v>1</v>
      </c>
      <c r="AX953" s="236">
        <v>0</v>
      </c>
      <c r="AY953" s="249" t="s">
        <v>1226</v>
      </c>
      <c r="AZ953" s="238">
        <v>0</v>
      </c>
      <c r="BA953" s="239" t="s">
        <v>1226</v>
      </c>
      <c r="BB953" s="238">
        <v>0</v>
      </c>
      <c r="BC953" s="239" t="s">
        <v>1226</v>
      </c>
      <c r="BD953" s="238">
        <v>0</v>
      </c>
      <c r="BE953" s="239" t="s">
        <v>1226</v>
      </c>
      <c r="BF953" s="238">
        <v>0</v>
      </c>
      <c r="BG953" s="239" t="s">
        <v>1226</v>
      </c>
      <c r="BH953" s="325">
        <v>0</v>
      </c>
      <c r="BI953" s="325">
        <v>0</v>
      </c>
      <c r="BJ953" s="238">
        <v>0</v>
      </c>
      <c r="BK953" s="239" t="s">
        <v>1226</v>
      </c>
      <c r="BL953" s="238">
        <v>0</v>
      </c>
      <c r="BM953" s="239" t="s">
        <v>1226</v>
      </c>
      <c r="BN953" s="238">
        <v>0</v>
      </c>
      <c r="BO953" s="239" t="s">
        <v>1226</v>
      </c>
      <c r="BP953" s="249"/>
      <c r="BQ953" s="239"/>
      <c r="BR953" s="249"/>
      <c r="BS953" s="239"/>
      <c r="BT953" s="344"/>
      <c r="BU953" s="314"/>
      <c r="BV953" s="315"/>
      <c r="BW953" s="314"/>
      <c r="BX953" s="314"/>
      <c r="BY953" s="314"/>
      <c r="BZ953" s="315"/>
      <c r="CA953" s="314"/>
      <c r="CB953" s="315"/>
      <c r="CC953" s="314"/>
      <c r="CD953" s="315"/>
      <c r="CE953" s="314"/>
      <c r="CF953" s="315"/>
      <c r="CG953" s="314"/>
      <c r="CH953" s="315"/>
      <c r="CI953" s="126" t="s">
        <v>939</v>
      </c>
      <c r="CJ953" s="256"/>
    </row>
    <row r="954" spans="1:91" ht="16.5">
      <c r="A954" t="s">
        <v>2621</v>
      </c>
      <c r="B954" s="213">
        <v>0</v>
      </c>
      <c r="D954" s="403" t="s">
        <v>887</v>
      </c>
      <c r="E954" s="213" t="s">
        <v>821</v>
      </c>
      <c r="G954" s="51" t="s">
        <v>887</v>
      </c>
      <c r="H954" s="390" t="s">
        <v>1182</v>
      </c>
      <c r="I954" s="285">
        <v>0</v>
      </c>
      <c r="J954" s="229">
        <v>0</v>
      </c>
      <c r="K954" s="285">
        <v>0</v>
      </c>
      <c r="L954" s="229">
        <v>0</v>
      </c>
      <c r="M954" s="285">
        <v>0</v>
      </c>
      <c r="N954" s="229">
        <v>0</v>
      </c>
      <c r="O954" s="286">
        <f t="shared" si="548"/>
        <v>0</v>
      </c>
      <c r="P954" s="287" t="s">
        <v>1226</v>
      </c>
      <c r="Q954" s="702">
        <f t="shared" si="545"/>
        <v>0</v>
      </c>
      <c r="R954" s="704" t="s">
        <v>1226</v>
      </c>
      <c r="S954" s="285">
        <v>0</v>
      </c>
      <c r="T954" s="229">
        <v>0</v>
      </c>
      <c r="U954" s="286">
        <f t="shared" si="547"/>
        <v>0</v>
      </c>
      <c r="V954" s="288" t="s">
        <v>1226</v>
      </c>
      <c r="W954" s="456">
        <v>0</v>
      </c>
      <c r="X954" s="473">
        <v>0</v>
      </c>
      <c r="Y954" s="289">
        <f>+W954</f>
        <v>0</v>
      </c>
      <c r="Z954" s="287" t="s">
        <v>1226</v>
      </c>
      <c r="AA954" s="286">
        <f>+Y954</f>
        <v>0</v>
      </c>
      <c r="AB954" s="287" t="s">
        <v>1226</v>
      </c>
      <c r="AC954" s="285">
        <v>0</v>
      </c>
      <c r="AD954" s="290">
        <v>0</v>
      </c>
      <c r="AE954" s="929">
        <v>0</v>
      </c>
      <c r="AF954" s="290">
        <v>0</v>
      </c>
      <c r="AG954" s="702">
        <f t="shared" ref="AG954:AG967" si="550">+AE954</f>
        <v>0</v>
      </c>
      <c r="AH954" s="704" t="s">
        <v>1226</v>
      </c>
      <c r="AI954" s="230">
        <v>0</v>
      </c>
      <c r="AJ954" s="229">
        <v>0</v>
      </c>
      <c r="AK954" s="292"/>
      <c r="AL954" s="868">
        <v>0</v>
      </c>
      <c r="AM954" s="703" t="s">
        <v>1226</v>
      </c>
      <c r="AN954" s="456">
        <v>0</v>
      </c>
      <c r="AO954" s="473">
        <v>0</v>
      </c>
      <c r="AP954" s="289">
        <v>0</v>
      </c>
      <c r="AQ954" s="287" t="s">
        <v>1226</v>
      </c>
      <c r="AR954" s="289">
        <v>0</v>
      </c>
      <c r="AS954" s="287" t="s">
        <v>1226</v>
      </c>
      <c r="AT954" s="289">
        <v>0</v>
      </c>
      <c r="AU954" s="287" t="s">
        <v>1226</v>
      </c>
      <c r="AV954" s="289">
        <v>0</v>
      </c>
      <c r="AW954" s="287" t="s">
        <v>1226</v>
      </c>
      <c r="AX954" s="579">
        <v>0</v>
      </c>
      <c r="AY954" s="579">
        <v>0</v>
      </c>
      <c r="AZ954" s="286">
        <v>0</v>
      </c>
      <c r="BA954" s="287" t="s">
        <v>1226</v>
      </c>
      <c r="BB954" s="286">
        <v>0</v>
      </c>
      <c r="BC954" s="287" t="s">
        <v>1226</v>
      </c>
      <c r="BD954" s="286">
        <v>0</v>
      </c>
      <c r="BE954" s="287" t="s">
        <v>1226</v>
      </c>
      <c r="BF954" s="286">
        <v>0</v>
      </c>
      <c r="BG954" s="287" t="s">
        <v>1226</v>
      </c>
      <c r="BH954" s="579">
        <v>0</v>
      </c>
      <c r="BI954" s="579">
        <v>0</v>
      </c>
      <c r="BJ954" s="286">
        <v>0</v>
      </c>
      <c r="BK954" s="287" t="s">
        <v>1226</v>
      </c>
      <c r="BL954" s="286">
        <v>0</v>
      </c>
      <c r="BM954" s="287" t="s">
        <v>1226</v>
      </c>
      <c r="BN954" s="286">
        <v>0</v>
      </c>
      <c r="BO954" s="287" t="s">
        <v>1226</v>
      </c>
      <c r="BP954" s="288"/>
      <c r="BQ954" s="287"/>
      <c r="BR954" s="288"/>
      <c r="BS954" s="287"/>
      <c r="BT954" s="262"/>
      <c r="BU954" s="245"/>
      <c r="BV954" s="246"/>
      <c r="BW954" s="245"/>
      <c r="BX954" s="245"/>
      <c r="BY954" s="245"/>
      <c r="BZ954" s="246"/>
      <c r="CA954" s="245"/>
      <c r="CB954" s="246"/>
      <c r="CC954" s="245"/>
      <c r="CD954" s="246"/>
      <c r="CE954" s="245"/>
      <c r="CF954" s="246"/>
      <c r="CG954" s="245"/>
      <c r="CH954" s="246"/>
      <c r="CI954" s="233" t="s">
        <v>501</v>
      </c>
      <c r="CJ954" s="256"/>
    </row>
    <row r="955" spans="1:91" ht="16.5">
      <c r="A955" t="s">
        <v>2621</v>
      </c>
      <c r="B955" s="213">
        <v>0</v>
      </c>
      <c r="D955" s="219" t="s">
        <v>89</v>
      </c>
      <c r="E955" s="213" t="s">
        <v>821</v>
      </c>
      <c r="G955" s="213" t="s">
        <v>887</v>
      </c>
      <c r="H955" s="390" t="s">
        <v>92</v>
      </c>
      <c r="I955" s="170">
        <v>0</v>
      </c>
      <c r="J955" s="528">
        <v>0</v>
      </c>
      <c r="K955" s="170">
        <v>0</v>
      </c>
      <c r="L955" s="528">
        <v>1</v>
      </c>
      <c r="M955" s="170">
        <v>0</v>
      </c>
      <c r="N955" s="528">
        <v>0</v>
      </c>
      <c r="O955" s="181">
        <f t="shared" si="548"/>
        <v>0</v>
      </c>
      <c r="P955" s="426" t="s">
        <v>1226</v>
      </c>
      <c r="Q955" s="181">
        <f t="shared" si="545"/>
        <v>0</v>
      </c>
      <c r="R955" s="426" t="s">
        <v>1226</v>
      </c>
      <c r="S955" s="170">
        <v>0</v>
      </c>
      <c r="T955" s="528">
        <v>0</v>
      </c>
      <c r="U955" s="181">
        <f t="shared" si="547"/>
        <v>0</v>
      </c>
      <c r="V955" s="251" t="s">
        <v>1226</v>
      </c>
      <c r="W955" s="533">
        <v>0</v>
      </c>
      <c r="X955" s="534">
        <v>0</v>
      </c>
      <c r="Y955" s="185">
        <f>+W955</f>
        <v>0</v>
      </c>
      <c r="Z955" s="426" t="s">
        <v>1226</v>
      </c>
      <c r="AA955" s="181">
        <f>+Y955</f>
        <v>0</v>
      </c>
      <c r="AB955" s="426" t="s">
        <v>1226</v>
      </c>
      <c r="AC955" s="170">
        <v>0</v>
      </c>
      <c r="AD955" s="528">
        <v>0</v>
      </c>
      <c r="AE955" s="222">
        <v>0</v>
      </c>
      <c r="AF955" s="259">
        <v>0</v>
      </c>
      <c r="AG955" s="181">
        <f t="shared" si="550"/>
        <v>0</v>
      </c>
      <c r="AH955" s="426" t="s">
        <v>1226</v>
      </c>
      <c r="AI955" s="223">
        <v>0</v>
      </c>
      <c r="AJ955" s="259">
        <v>0</v>
      </c>
      <c r="AK955" s="261">
        <v>42088</v>
      </c>
      <c r="AL955" s="181">
        <f>+AN955</f>
        <v>0</v>
      </c>
      <c r="AM955" s="691" t="s">
        <v>1226</v>
      </c>
      <c r="AN955" s="437">
        <v>0</v>
      </c>
      <c r="AO955" s="452">
        <v>0</v>
      </c>
      <c r="AP955" s="185">
        <v>0</v>
      </c>
      <c r="AQ955" s="426" t="s">
        <v>1226</v>
      </c>
      <c r="AR955" s="185">
        <v>0</v>
      </c>
      <c r="AS955" s="426" t="s">
        <v>1226</v>
      </c>
      <c r="AT955" s="185">
        <v>0</v>
      </c>
      <c r="AU955" s="426" t="s">
        <v>1226</v>
      </c>
      <c r="AV955" s="185">
        <v>0</v>
      </c>
      <c r="AW955" s="426" t="s">
        <v>1226</v>
      </c>
      <c r="AX955" s="325">
        <v>0</v>
      </c>
      <c r="AY955" s="325">
        <v>0</v>
      </c>
      <c r="AZ955" s="238">
        <v>0</v>
      </c>
      <c r="BA955" s="239" t="s">
        <v>1226</v>
      </c>
      <c r="BB955" s="238">
        <v>0</v>
      </c>
      <c r="BC955" s="239" t="s">
        <v>1226</v>
      </c>
      <c r="BD955" s="238">
        <v>0</v>
      </c>
      <c r="BE955" s="239" t="s">
        <v>1226</v>
      </c>
      <c r="BF955" s="238">
        <v>0</v>
      </c>
      <c r="BG955" s="239" t="s">
        <v>1226</v>
      </c>
      <c r="BH955" s="325">
        <v>0</v>
      </c>
      <c r="BI955" s="325">
        <v>0</v>
      </c>
      <c r="BJ955" s="238">
        <v>0</v>
      </c>
      <c r="BK955" s="239" t="s">
        <v>1226</v>
      </c>
      <c r="BL955" s="238">
        <v>0</v>
      </c>
      <c r="BM955" s="239" t="s">
        <v>1226</v>
      </c>
      <c r="BN955" s="238">
        <v>0</v>
      </c>
      <c r="BO955" s="239" t="s">
        <v>1226</v>
      </c>
      <c r="BP955" s="249"/>
      <c r="BQ955" s="239"/>
      <c r="BR955" s="249"/>
      <c r="BS955" s="239"/>
      <c r="BT955" s="262"/>
      <c r="BU955" s="245"/>
      <c r="BV955" s="246"/>
      <c r="BW955" s="245"/>
      <c r="BX955" s="245"/>
      <c r="BY955" s="245"/>
      <c r="BZ955" s="246"/>
      <c r="CA955" s="245"/>
      <c r="CB955" s="246"/>
      <c r="CC955" s="245"/>
      <c r="CD955" s="246"/>
      <c r="CE955" s="245"/>
      <c r="CF955" s="246"/>
      <c r="CG955" s="245"/>
      <c r="CH955" s="246"/>
      <c r="CI955" s="126" t="s">
        <v>501</v>
      </c>
      <c r="CJ955" s="256" t="s">
        <v>597</v>
      </c>
    </row>
    <row r="956" spans="1:91" ht="16.5">
      <c r="A956" t="s">
        <v>2621</v>
      </c>
      <c r="B956" s="213">
        <v>0</v>
      </c>
      <c r="D956" s="219" t="s">
        <v>89</v>
      </c>
      <c r="E956" s="213" t="s">
        <v>821</v>
      </c>
      <c r="G956" s="213" t="s">
        <v>887</v>
      </c>
      <c r="H956" s="390" t="s">
        <v>225</v>
      </c>
      <c r="I956" s="170">
        <v>0</v>
      </c>
      <c r="J956" s="528">
        <v>3</v>
      </c>
      <c r="K956" s="170">
        <v>0</v>
      </c>
      <c r="L956" s="528">
        <v>0</v>
      </c>
      <c r="M956" s="170">
        <v>0</v>
      </c>
      <c r="N956" s="528">
        <v>0</v>
      </c>
      <c r="O956" s="181">
        <f t="shared" si="548"/>
        <v>0</v>
      </c>
      <c r="P956" s="426" t="s">
        <v>1226</v>
      </c>
      <c r="Q956" s="181">
        <f t="shared" si="545"/>
        <v>0</v>
      </c>
      <c r="R956" s="426" t="s">
        <v>1226</v>
      </c>
      <c r="S956" s="170">
        <v>0</v>
      </c>
      <c r="T956" s="528">
        <v>0</v>
      </c>
      <c r="U956" s="181">
        <f t="shared" si="547"/>
        <v>0</v>
      </c>
      <c r="V956" s="251" t="s">
        <v>1226</v>
      </c>
      <c r="W956" s="533">
        <v>0</v>
      </c>
      <c r="X956" s="534">
        <v>0</v>
      </c>
      <c r="Y956" s="185">
        <f>+W956</f>
        <v>0</v>
      </c>
      <c r="Z956" s="426" t="s">
        <v>1226</v>
      </c>
      <c r="AA956" s="181">
        <f>+Y956</f>
        <v>0</v>
      </c>
      <c r="AB956" s="426" t="s">
        <v>1226</v>
      </c>
      <c r="AC956" s="170">
        <v>0</v>
      </c>
      <c r="AD956" s="528">
        <v>0</v>
      </c>
      <c r="AE956" s="222">
        <v>0</v>
      </c>
      <c r="AF956" s="259">
        <v>0</v>
      </c>
      <c r="AG956" s="181">
        <f t="shared" si="550"/>
        <v>0</v>
      </c>
      <c r="AH956" s="426" t="s">
        <v>1226</v>
      </c>
      <c r="AI956" s="223">
        <v>0</v>
      </c>
      <c r="AJ956" s="259">
        <v>0</v>
      </c>
      <c r="AK956" s="261">
        <v>42058</v>
      </c>
      <c r="AL956" s="185">
        <f>+AN956</f>
        <v>0</v>
      </c>
      <c r="AM956" s="643" t="s">
        <v>1226</v>
      </c>
      <c r="AN956" s="437">
        <v>0</v>
      </c>
      <c r="AO956" s="452">
        <v>0</v>
      </c>
      <c r="AP956" s="185">
        <v>0</v>
      </c>
      <c r="AQ956" s="426" t="s">
        <v>1226</v>
      </c>
      <c r="AR956" s="185">
        <v>0</v>
      </c>
      <c r="AS956" s="426" t="s">
        <v>1226</v>
      </c>
      <c r="AT956" s="185">
        <v>0</v>
      </c>
      <c r="AU956" s="426" t="s">
        <v>1226</v>
      </c>
      <c r="AV956" s="185">
        <v>0</v>
      </c>
      <c r="AW956" s="426" t="s">
        <v>1226</v>
      </c>
      <c r="AX956" s="325">
        <v>0</v>
      </c>
      <c r="AY956" s="325">
        <v>0</v>
      </c>
      <c r="AZ956" s="238">
        <v>0</v>
      </c>
      <c r="BA956" s="239" t="s">
        <v>1226</v>
      </c>
      <c r="BB956" s="238">
        <v>0</v>
      </c>
      <c r="BC956" s="239" t="s">
        <v>1226</v>
      </c>
      <c r="BD956" s="238">
        <v>0</v>
      </c>
      <c r="BE956" s="239" t="s">
        <v>1226</v>
      </c>
      <c r="BF956" s="238">
        <v>0</v>
      </c>
      <c r="BG956" s="239" t="s">
        <v>1226</v>
      </c>
      <c r="BH956" s="325">
        <v>0</v>
      </c>
      <c r="BI956" s="325">
        <v>0</v>
      </c>
      <c r="BJ956" s="238">
        <v>0</v>
      </c>
      <c r="BK956" s="239" t="s">
        <v>1226</v>
      </c>
      <c r="BL956" s="238">
        <v>0</v>
      </c>
      <c r="BM956" s="239" t="s">
        <v>1226</v>
      </c>
      <c r="BN956" s="238">
        <v>0</v>
      </c>
      <c r="BO956" s="239" t="s">
        <v>1226</v>
      </c>
      <c r="BP956" s="249"/>
      <c r="BQ956" s="239"/>
      <c r="BR956" s="249"/>
      <c r="BS956" s="239"/>
      <c r="BT956" s="262"/>
      <c r="BU956" s="245"/>
      <c r="BV956" s="246"/>
      <c r="BW956" s="245"/>
      <c r="BX956" s="245"/>
      <c r="BY956" s="245"/>
      <c r="BZ956" s="246"/>
      <c r="CA956" s="245"/>
      <c r="CB956" s="246"/>
      <c r="CC956" s="245"/>
      <c r="CD956" s="246"/>
      <c r="CE956" s="245"/>
      <c r="CF956" s="246"/>
      <c r="CG956" s="245"/>
      <c r="CH956" s="246"/>
      <c r="CI956" s="126" t="s">
        <v>501</v>
      </c>
      <c r="CJ956" s="256" t="s">
        <v>597</v>
      </c>
    </row>
    <row r="957" spans="1:91" ht="16.5">
      <c r="A957" t="s">
        <v>2621</v>
      </c>
      <c r="B957" s="61" t="s">
        <v>52</v>
      </c>
      <c r="D957" s="219" t="s">
        <v>89</v>
      </c>
      <c r="E957" s="213" t="s">
        <v>821</v>
      </c>
      <c r="G957" s="213" t="s">
        <v>887</v>
      </c>
      <c r="H957" s="390" t="s">
        <v>1919</v>
      </c>
      <c r="I957" s="170">
        <v>5</v>
      </c>
      <c r="J957" s="528" t="s">
        <v>997</v>
      </c>
      <c r="K957" s="170">
        <v>5</v>
      </c>
      <c r="L957" s="528">
        <v>0</v>
      </c>
      <c r="M957" s="170">
        <v>4</v>
      </c>
      <c r="N957" s="528">
        <v>0</v>
      </c>
      <c r="O957" s="181">
        <f t="shared" si="548"/>
        <v>4</v>
      </c>
      <c r="P957" s="426" t="s">
        <v>1226</v>
      </c>
      <c r="Q957" s="181">
        <f t="shared" si="545"/>
        <v>4</v>
      </c>
      <c r="R957" s="426" t="s">
        <v>1226</v>
      </c>
      <c r="S957" s="170">
        <v>0</v>
      </c>
      <c r="T957" s="528">
        <v>0</v>
      </c>
      <c r="U957" s="181">
        <f t="shared" si="547"/>
        <v>0</v>
      </c>
      <c r="V957" s="251" t="s">
        <v>1226</v>
      </c>
      <c r="W957" s="533">
        <v>0</v>
      </c>
      <c r="X957" s="534">
        <v>0</v>
      </c>
      <c r="Y957" s="185">
        <f>+W957</f>
        <v>0</v>
      </c>
      <c r="Z957" s="426" t="s">
        <v>1226</v>
      </c>
      <c r="AA957" s="181">
        <f>+Y957</f>
        <v>0</v>
      </c>
      <c r="AB957" s="426" t="s">
        <v>1226</v>
      </c>
      <c r="AC957" s="170">
        <v>0</v>
      </c>
      <c r="AD957" s="528">
        <v>0</v>
      </c>
      <c r="AE957" s="222">
        <v>0</v>
      </c>
      <c r="AF957" s="259">
        <v>0</v>
      </c>
      <c r="AG957" s="181">
        <f t="shared" si="550"/>
        <v>0</v>
      </c>
      <c r="AH957" s="426" t="s">
        <v>1226</v>
      </c>
      <c r="AI957" s="223">
        <v>0</v>
      </c>
      <c r="AJ957" s="259">
        <v>0</v>
      </c>
      <c r="AK957" s="261"/>
      <c r="AL957" s="181">
        <f>+AN957</f>
        <v>0</v>
      </c>
      <c r="AM957" s="691" t="s">
        <v>1226</v>
      </c>
      <c r="AN957" s="437">
        <v>0</v>
      </c>
      <c r="AO957" s="452">
        <v>0</v>
      </c>
      <c r="AP957" s="185">
        <v>0</v>
      </c>
      <c r="AQ957" s="426" t="s">
        <v>1226</v>
      </c>
      <c r="AR957" s="185">
        <v>0</v>
      </c>
      <c r="AS957" s="426" t="s">
        <v>1226</v>
      </c>
      <c r="AT957" s="185">
        <v>0</v>
      </c>
      <c r="AU957" s="426" t="s">
        <v>1226</v>
      </c>
      <c r="AV957" s="185">
        <v>0</v>
      </c>
      <c r="AW957" s="426" t="s">
        <v>1226</v>
      </c>
      <c r="AX957" s="325">
        <v>0</v>
      </c>
      <c r="AY957" s="325">
        <v>0</v>
      </c>
      <c r="AZ957" s="238">
        <v>0</v>
      </c>
      <c r="BA957" s="239" t="s">
        <v>1226</v>
      </c>
      <c r="BB957" s="238">
        <v>0</v>
      </c>
      <c r="BC957" s="239" t="s">
        <v>1226</v>
      </c>
      <c r="BD957" s="238">
        <v>0</v>
      </c>
      <c r="BE957" s="239" t="s">
        <v>1226</v>
      </c>
      <c r="BF957" s="238">
        <v>0</v>
      </c>
      <c r="BG957" s="239" t="s">
        <v>1226</v>
      </c>
      <c r="BH957" s="325">
        <v>0</v>
      </c>
      <c r="BI957" s="325">
        <v>0</v>
      </c>
      <c r="BJ957" s="238">
        <v>0</v>
      </c>
      <c r="BK957" s="239" t="s">
        <v>1226</v>
      </c>
      <c r="BL957" s="238">
        <v>0</v>
      </c>
      <c r="BM957" s="239" t="s">
        <v>1226</v>
      </c>
      <c r="BN957" s="238">
        <v>0</v>
      </c>
      <c r="BO957" s="239" t="s">
        <v>1226</v>
      </c>
      <c r="BP957" s="249"/>
      <c r="BQ957" s="239"/>
      <c r="BR957" s="249"/>
      <c r="BS957" s="239"/>
      <c r="BT957" s="262"/>
      <c r="BU957" s="245"/>
      <c r="BV957" s="246"/>
      <c r="BW957" s="245"/>
      <c r="BX957" s="245"/>
      <c r="BY957" s="245"/>
      <c r="BZ957" s="246"/>
      <c r="CA957" s="245"/>
      <c r="CB957" s="246"/>
      <c r="CC957" s="245"/>
      <c r="CD957" s="246"/>
      <c r="CE957" s="245"/>
      <c r="CF957" s="246"/>
      <c r="CG957" s="245"/>
      <c r="CH957" s="246"/>
      <c r="CI957" s="725" t="s">
        <v>1920</v>
      </c>
    </row>
    <row r="958" spans="1:91" ht="16.5">
      <c r="A958" t="s">
        <v>2621</v>
      </c>
      <c r="B958" s="213">
        <v>0</v>
      </c>
      <c r="D958" s="219" t="s">
        <v>89</v>
      </c>
      <c r="E958" s="213" t="s">
        <v>821</v>
      </c>
      <c r="G958" s="51" t="s">
        <v>887</v>
      </c>
      <c r="H958" s="390" t="s">
        <v>1169</v>
      </c>
      <c r="I958" s="170">
        <v>2</v>
      </c>
      <c r="J958" s="528">
        <v>0</v>
      </c>
      <c r="K958" s="170">
        <v>2</v>
      </c>
      <c r="L958" s="528">
        <v>0</v>
      </c>
      <c r="M958" s="170">
        <v>0</v>
      </c>
      <c r="N958" s="528">
        <v>0</v>
      </c>
      <c r="O958" s="181">
        <f t="shared" si="548"/>
        <v>0</v>
      </c>
      <c r="P958" s="426" t="s">
        <v>1226</v>
      </c>
      <c r="Q958" s="181">
        <f t="shared" si="545"/>
        <v>0</v>
      </c>
      <c r="R958" s="426" t="s">
        <v>1226</v>
      </c>
      <c r="S958" s="170">
        <v>0</v>
      </c>
      <c r="T958" s="528">
        <v>0</v>
      </c>
      <c r="U958" s="181">
        <f t="shared" si="547"/>
        <v>0</v>
      </c>
      <c r="V958" s="251" t="s">
        <v>1226</v>
      </c>
      <c r="W958" s="533">
        <v>0</v>
      </c>
      <c r="X958" s="534">
        <v>1</v>
      </c>
      <c r="Y958" s="185">
        <f>+W958</f>
        <v>0</v>
      </c>
      <c r="Z958" s="426" t="s">
        <v>1226</v>
      </c>
      <c r="AA958" s="181">
        <f>+Y958</f>
        <v>0</v>
      </c>
      <c r="AB958" s="426" t="s">
        <v>1226</v>
      </c>
      <c r="AC958" s="170">
        <v>0</v>
      </c>
      <c r="AD958" s="528">
        <v>0</v>
      </c>
      <c r="AE958" s="222">
        <v>0</v>
      </c>
      <c r="AF958" s="259">
        <v>0</v>
      </c>
      <c r="AG958" s="181">
        <f t="shared" si="550"/>
        <v>0</v>
      </c>
      <c r="AH958" s="426" t="s">
        <v>1226</v>
      </c>
      <c r="AI958" s="222">
        <v>0</v>
      </c>
      <c r="AJ958" s="259">
        <v>0</v>
      </c>
      <c r="AK958" s="261"/>
      <c r="AL958" s="700" t="s">
        <v>1226</v>
      </c>
      <c r="AM958" s="426">
        <f>+AO958</f>
        <v>1</v>
      </c>
      <c r="AN958" s="437">
        <v>0</v>
      </c>
      <c r="AO958" s="438">
        <v>1</v>
      </c>
      <c r="AP958" s="185">
        <v>0</v>
      </c>
      <c r="AQ958" s="690">
        <f>+AO958</f>
        <v>1</v>
      </c>
      <c r="AR958" s="185">
        <v>0</v>
      </c>
      <c r="AS958" s="690">
        <f>+AQ958</f>
        <v>1</v>
      </c>
      <c r="AT958" s="185">
        <v>0</v>
      </c>
      <c r="AU958" s="690">
        <f>+AS958</f>
        <v>1</v>
      </c>
      <c r="AV958" s="185">
        <v>0</v>
      </c>
      <c r="AW958" s="690">
        <f>+AU958</f>
        <v>1</v>
      </c>
      <c r="AX958" s="325">
        <v>0</v>
      </c>
      <c r="AY958" s="325">
        <v>0</v>
      </c>
      <c r="AZ958" s="238">
        <v>0</v>
      </c>
      <c r="BA958" s="239" t="s">
        <v>1226</v>
      </c>
      <c r="BB958" s="238">
        <v>0</v>
      </c>
      <c r="BC958" s="239" t="s">
        <v>1226</v>
      </c>
      <c r="BD958" s="238">
        <v>0</v>
      </c>
      <c r="BE958" s="239" t="s">
        <v>1226</v>
      </c>
      <c r="BF958" s="238">
        <v>0</v>
      </c>
      <c r="BG958" s="239" t="s">
        <v>1226</v>
      </c>
      <c r="BH958" s="325">
        <v>0</v>
      </c>
      <c r="BI958" s="325">
        <v>0</v>
      </c>
      <c r="BJ958" s="238">
        <v>0</v>
      </c>
      <c r="BK958" s="239" t="s">
        <v>1226</v>
      </c>
      <c r="BL958" s="238">
        <v>0</v>
      </c>
      <c r="BM958" s="239" t="s">
        <v>1226</v>
      </c>
      <c r="BN958" s="238">
        <v>0</v>
      </c>
      <c r="BO958" s="239" t="s">
        <v>1226</v>
      </c>
      <c r="BP958" s="249"/>
      <c r="BQ958" s="239"/>
      <c r="BR958" s="249"/>
      <c r="BS958" s="239"/>
      <c r="BT958" s="262"/>
      <c r="BU958" s="245"/>
      <c r="BV958" s="246"/>
      <c r="BW958" s="245"/>
      <c r="BX958" s="245"/>
      <c r="BY958" s="245"/>
      <c r="BZ958" s="246"/>
      <c r="CA958" s="245"/>
      <c r="CB958" s="246"/>
      <c r="CC958" s="245"/>
      <c r="CD958" s="246"/>
      <c r="CE958" s="245"/>
      <c r="CF958" s="246"/>
      <c r="CG958" s="245"/>
      <c r="CH958" s="246"/>
      <c r="CI958" s="126" t="s">
        <v>501</v>
      </c>
    </row>
    <row r="959" spans="1:91" ht="16.5">
      <c r="A959" t="s">
        <v>2621</v>
      </c>
      <c r="B959" s="213">
        <v>0</v>
      </c>
      <c r="D959" s="219" t="s">
        <v>89</v>
      </c>
      <c r="E959" t="s">
        <v>871</v>
      </c>
      <c r="F959"/>
      <c r="G959" s="51" t="s">
        <v>887</v>
      </c>
      <c r="H959" s="390" t="s">
        <v>2215</v>
      </c>
      <c r="I959" s="170">
        <v>0</v>
      </c>
      <c r="J959" s="528">
        <v>0</v>
      </c>
      <c r="K959" s="170">
        <v>0</v>
      </c>
      <c r="L959" s="528">
        <v>0</v>
      </c>
      <c r="M959" s="170">
        <v>0</v>
      </c>
      <c r="N959" s="528">
        <v>0</v>
      </c>
      <c r="O959" s="181">
        <f t="shared" si="548"/>
        <v>0</v>
      </c>
      <c r="P959" s="426" t="s">
        <v>1226</v>
      </c>
      <c r="Q959" s="181">
        <f t="shared" si="545"/>
        <v>0</v>
      </c>
      <c r="R959" s="426" t="s">
        <v>1226</v>
      </c>
      <c r="S959" s="170">
        <v>0</v>
      </c>
      <c r="T959" s="528">
        <v>0</v>
      </c>
      <c r="U959" s="181">
        <f t="shared" si="547"/>
        <v>0</v>
      </c>
      <c r="V959" s="251" t="s">
        <v>1226</v>
      </c>
      <c r="W959" s="533">
        <v>0</v>
      </c>
      <c r="X959" s="534">
        <v>0</v>
      </c>
      <c r="Y959" s="795">
        <v>1</v>
      </c>
      <c r="Z959" s="796">
        <v>0</v>
      </c>
      <c r="AA959" s="181">
        <v>0</v>
      </c>
      <c r="AB959" s="426" t="s">
        <v>1226</v>
      </c>
      <c r="AC959" s="799">
        <v>0</v>
      </c>
      <c r="AD959" s="55">
        <v>0</v>
      </c>
      <c r="AE959" s="222">
        <v>0</v>
      </c>
      <c r="AF959" s="259">
        <v>0</v>
      </c>
      <c r="AG959" s="181">
        <f t="shared" si="550"/>
        <v>0</v>
      </c>
      <c r="AH959" s="426" t="s">
        <v>1226</v>
      </c>
      <c r="AI959" s="222">
        <v>0</v>
      </c>
      <c r="AJ959" s="259">
        <v>0</v>
      </c>
      <c r="AK959" s="261"/>
      <c r="AL959" s="181">
        <f>+AN959</f>
        <v>0</v>
      </c>
      <c r="AM959" s="691" t="s">
        <v>1226</v>
      </c>
      <c r="AN959" s="437">
        <v>0</v>
      </c>
      <c r="AO959" s="452">
        <v>0</v>
      </c>
      <c r="AP959" s="181">
        <v>0</v>
      </c>
      <c r="AQ959" s="426" t="s">
        <v>1226</v>
      </c>
      <c r="AR959" s="181">
        <v>0</v>
      </c>
      <c r="AS959" s="426" t="s">
        <v>1226</v>
      </c>
      <c r="AT959" s="181">
        <v>0</v>
      </c>
      <c r="AU959" s="426" t="s">
        <v>1226</v>
      </c>
      <c r="AV959" s="181">
        <v>0</v>
      </c>
      <c r="AW959" s="426" t="s">
        <v>1226</v>
      </c>
      <c r="AX959" s="919">
        <v>0</v>
      </c>
      <c r="AY959" s="326">
        <v>0</v>
      </c>
      <c r="AZ959" s="238">
        <v>0</v>
      </c>
      <c r="BA959" s="239" t="s">
        <v>1226</v>
      </c>
      <c r="BB959" s="238">
        <v>0</v>
      </c>
      <c r="BC959" s="239" t="s">
        <v>1226</v>
      </c>
      <c r="BD959" s="238">
        <v>0</v>
      </c>
      <c r="BE959" s="239" t="s">
        <v>1226</v>
      </c>
      <c r="BF959" s="238">
        <v>0</v>
      </c>
      <c r="BG959" s="239" t="s">
        <v>1226</v>
      </c>
      <c r="BH959" s="325">
        <v>0</v>
      </c>
      <c r="BI959" s="325">
        <v>0</v>
      </c>
      <c r="BJ959" s="238">
        <v>0</v>
      </c>
      <c r="BK959" s="239" t="s">
        <v>1226</v>
      </c>
      <c r="BL959" s="238">
        <v>0</v>
      </c>
      <c r="BM959" s="239" t="s">
        <v>1226</v>
      </c>
      <c r="BN959" s="238">
        <v>0</v>
      </c>
      <c r="BO959" s="239" t="s">
        <v>1226</v>
      </c>
      <c r="BP959" s="249"/>
      <c r="BQ959" s="239"/>
      <c r="BR959" s="249"/>
      <c r="BS959" s="239"/>
      <c r="BT959" s="262"/>
      <c r="BU959" s="245"/>
      <c r="BV959" s="246"/>
      <c r="BW959" s="245"/>
      <c r="BX959" s="245"/>
      <c r="BY959" s="245"/>
      <c r="BZ959" s="246"/>
      <c r="CA959" s="245"/>
      <c r="CB959" s="246"/>
      <c r="CC959" s="245"/>
      <c r="CD959" s="246"/>
      <c r="CE959" s="245"/>
      <c r="CF959" s="246"/>
      <c r="CG959" s="245"/>
      <c r="CH959" s="246"/>
      <c r="CI959" s="126"/>
    </row>
    <row r="960" spans="1:91" ht="16.5">
      <c r="A960" t="s">
        <v>2621</v>
      </c>
      <c r="B960" s="61" t="s">
        <v>1592</v>
      </c>
      <c r="D960" s="219" t="s">
        <v>89</v>
      </c>
      <c r="E960" s="213" t="s">
        <v>821</v>
      </c>
      <c r="G960" s="213" t="s">
        <v>887</v>
      </c>
      <c r="H960" s="390" t="s">
        <v>1049</v>
      </c>
      <c r="I960" s="170">
        <v>0</v>
      </c>
      <c r="J960" s="528">
        <v>0</v>
      </c>
      <c r="K960" s="170">
        <v>0</v>
      </c>
      <c r="L960" s="528">
        <v>0</v>
      </c>
      <c r="M960" s="170">
        <v>0</v>
      </c>
      <c r="N960" s="528">
        <v>0</v>
      </c>
      <c r="O960" s="181">
        <f t="shared" si="548"/>
        <v>0</v>
      </c>
      <c r="P960" s="426" t="s">
        <v>1226</v>
      </c>
      <c r="Q960" s="181">
        <f t="shared" si="545"/>
        <v>0</v>
      </c>
      <c r="R960" s="426" t="s">
        <v>1226</v>
      </c>
      <c r="S960" s="170">
        <v>0</v>
      </c>
      <c r="T960" s="528">
        <v>0</v>
      </c>
      <c r="U960" s="181">
        <f t="shared" si="547"/>
        <v>0</v>
      </c>
      <c r="V960" s="251" t="s">
        <v>1226</v>
      </c>
      <c r="W960" s="533">
        <v>0</v>
      </c>
      <c r="X960" s="534">
        <v>0</v>
      </c>
      <c r="Y960" s="795">
        <v>0</v>
      </c>
      <c r="Z960" s="796">
        <v>0</v>
      </c>
      <c r="AA960" s="181">
        <v>0</v>
      </c>
      <c r="AB960" s="426">
        <v>0</v>
      </c>
      <c r="AC960" s="170">
        <v>0</v>
      </c>
      <c r="AD960" s="528">
        <v>0</v>
      </c>
      <c r="AE960" s="222">
        <v>0</v>
      </c>
      <c r="AF960" s="259">
        <v>0</v>
      </c>
      <c r="AG960" s="181">
        <f t="shared" si="550"/>
        <v>0</v>
      </c>
      <c r="AH960" s="426" t="s">
        <v>1226</v>
      </c>
      <c r="AI960" s="222">
        <v>0</v>
      </c>
      <c r="AJ960" s="259">
        <v>0</v>
      </c>
      <c r="AK960" s="261"/>
      <c r="AL960" s="701">
        <f>+AN960</f>
        <v>1</v>
      </c>
      <c r="AM960" s="694">
        <f>+AO960</f>
        <v>1</v>
      </c>
      <c r="AN960" s="437">
        <v>1</v>
      </c>
      <c r="AO960" s="438">
        <v>1</v>
      </c>
      <c r="AP960" s="185">
        <f t="shared" ref="AP960:AW960" si="551">+AN960</f>
        <v>1</v>
      </c>
      <c r="AQ960" s="690">
        <f t="shared" si="551"/>
        <v>1</v>
      </c>
      <c r="AR960" s="185">
        <f t="shared" si="551"/>
        <v>1</v>
      </c>
      <c r="AS960" s="690">
        <f t="shared" si="551"/>
        <v>1</v>
      </c>
      <c r="AT960" s="185">
        <f t="shared" si="551"/>
        <v>1</v>
      </c>
      <c r="AU960" s="690">
        <f t="shared" si="551"/>
        <v>1</v>
      </c>
      <c r="AV960" s="185">
        <f t="shared" si="551"/>
        <v>1</v>
      </c>
      <c r="AW960" s="690">
        <f t="shared" si="551"/>
        <v>1</v>
      </c>
      <c r="AX960" s="325">
        <v>0</v>
      </c>
      <c r="AY960" s="325">
        <v>0</v>
      </c>
      <c r="AZ960" s="238">
        <v>0</v>
      </c>
      <c r="BA960" s="239" t="s">
        <v>1226</v>
      </c>
      <c r="BB960" s="238">
        <v>0</v>
      </c>
      <c r="BC960" s="239" t="s">
        <v>1226</v>
      </c>
      <c r="BD960" s="238">
        <v>0</v>
      </c>
      <c r="BE960" s="239" t="s">
        <v>1226</v>
      </c>
      <c r="BF960" s="238">
        <v>0</v>
      </c>
      <c r="BG960" s="239" t="s">
        <v>1226</v>
      </c>
      <c r="BH960" s="325">
        <v>0</v>
      </c>
      <c r="BI960" s="325">
        <v>0</v>
      </c>
      <c r="BJ960" s="238">
        <v>0</v>
      </c>
      <c r="BK960" s="239" t="s">
        <v>1226</v>
      </c>
      <c r="BL960" s="238">
        <v>0</v>
      </c>
      <c r="BM960" s="239" t="s">
        <v>1226</v>
      </c>
      <c r="BN960" s="238">
        <v>0</v>
      </c>
      <c r="BO960" s="239" t="s">
        <v>1226</v>
      </c>
      <c r="BP960" s="249"/>
      <c r="BQ960" s="239"/>
      <c r="BR960" s="249"/>
      <c r="BS960" s="239"/>
      <c r="BT960" s="262"/>
      <c r="BU960" s="245"/>
      <c r="BV960" s="246"/>
      <c r="BW960" s="245"/>
      <c r="BX960" s="245"/>
      <c r="BY960" s="245"/>
      <c r="BZ960" s="246"/>
      <c r="CA960" s="245"/>
      <c r="CB960" s="246"/>
      <c r="CC960" s="245"/>
      <c r="CD960" s="246"/>
      <c r="CE960" s="245">
        <v>0</v>
      </c>
      <c r="CF960" s="246">
        <v>1</v>
      </c>
      <c r="CG960" s="245"/>
      <c r="CH960" s="246"/>
      <c r="CI960" s="103" t="s">
        <v>2214</v>
      </c>
      <c r="CJ960" s="256" t="s">
        <v>597</v>
      </c>
    </row>
    <row r="961" spans="1:91" ht="16.5">
      <c r="A961" t="s">
        <v>2621</v>
      </c>
      <c r="B961" s="213">
        <v>0</v>
      </c>
      <c r="D961" s="219" t="s">
        <v>89</v>
      </c>
      <c r="E961" s="213" t="s">
        <v>821</v>
      </c>
      <c r="G961" s="213" t="s">
        <v>887</v>
      </c>
      <c r="H961" s="390" t="s">
        <v>1050</v>
      </c>
      <c r="I961" s="170">
        <v>0</v>
      </c>
      <c r="J961" s="528">
        <v>0</v>
      </c>
      <c r="K961" s="170">
        <v>0</v>
      </c>
      <c r="L961" s="528">
        <v>0</v>
      </c>
      <c r="M961" s="170">
        <v>0</v>
      </c>
      <c r="N961" s="528">
        <v>0</v>
      </c>
      <c r="O961" s="181">
        <f t="shared" si="548"/>
        <v>0</v>
      </c>
      <c r="P961" s="426" t="s">
        <v>1226</v>
      </c>
      <c r="Q961" s="181">
        <f t="shared" si="545"/>
        <v>0</v>
      </c>
      <c r="R961" s="426" t="s">
        <v>1226</v>
      </c>
      <c r="S961" s="170">
        <v>0</v>
      </c>
      <c r="T961" s="528">
        <v>0</v>
      </c>
      <c r="U961" s="181">
        <f t="shared" si="547"/>
        <v>0</v>
      </c>
      <c r="V961" s="251" t="s">
        <v>1226</v>
      </c>
      <c r="W961" s="533">
        <v>0</v>
      </c>
      <c r="X961" s="534">
        <v>0</v>
      </c>
      <c r="Y961" s="795">
        <v>0</v>
      </c>
      <c r="Z961" s="796">
        <v>0</v>
      </c>
      <c r="AA961" s="181">
        <f t="shared" ref="AA961:AA966" si="552">+Y961</f>
        <v>0</v>
      </c>
      <c r="AB961" s="426" t="s">
        <v>1226</v>
      </c>
      <c r="AC961" s="58">
        <f>+AA961</f>
        <v>0</v>
      </c>
      <c r="AD961" s="426" t="s">
        <v>1226</v>
      </c>
      <c r="AE961" s="222">
        <v>0</v>
      </c>
      <c r="AF961" s="259">
        <v>0</v>
      </c>
      <c r="AG961" s="181">
        <f t="shared" si="550"/>
        <v>0</v>
      </c>
      <c r="AH961" s="426" t="s">
        <v>1226</v>
      </c>
      <c r="AI961" s="222">
        <v>0</v>
      </c>
      <c r="AJ961" s="259">
        <v>0</v>
      </c>
      <c r="AK961" s="261">
        <v>42346</v>
      </c>
      <c r="AL961" s="185">
        <f>+AN961</f>
        <v>1</v>
      </c>
      <c r="AM961" s="643" t="s">
        <v>1226</v>
      </c>
      <c r="AN961" s="437">
        <v>1</v>
      </c>
      <c r="AO961" s="452">
        <v>0</v>
      </c>
      <c r="AP961" s="185">
        <f>+AN961</f>
        <v>1</v>
      </c>
      <c r="AQ961" s="643" t="s">
        <v>1226</v>
      </c>
      <c r="AR961" s="185">
        <f>+AP961</f>
        <v>1</v>
      </c>
      <c r="AS961" s="643" t="s">
        <v>1226</v>
      </c>
      <c r="AT961" s="185">
        <f>+AR961</f>
        <v>1</v>
      </c>
      <c r="AU961" s="643" t="s">
        <v>1226</v>
      </c>
      <c r="AV961" s="185">
        <f>+AT961</f>
        <v>1</v>
      </c>
      <c r="AW961" s="643" t="s">
        <v>1226</v>
      </c>
      <c r="AX961" s="236">
        <v>0</v>
      </c>
      <c r="AY961" s="239" t="s">
        <v>1226</v>
      </c>
      <c r="AZ961" s="236">
        <v>0</v>
      </c>
      <c r="BA961" s="239" t="s">
        <v>1226</v>
      </c>
      <c r="BB961" s="236">
        <v>0</v>
      </c>
      <c r="BC961" s="239" t="s">
        <v>1226</v>
      </c>
      <c r="BD961" s="236">
        <v>0</v>
      </c>
      <c r="BE961" s="239" t="s">
        <v>1226</v>
      </c>
      <c r="BF961" s="236">
        <v>0</v>
      </c>
      <c r="BG961" s="239" t="s">
        <v>1226</v>
      </c>
      <c r="BH961" s="325">
        <v>0</v>
      </c>
      <c r="BI961" s="326">
        <v>0</v>
      </c>
      <c r="BJ961" s="236">
        <v>0</v>
      </c>
      <c r="BK961" s="239" t="s">
        <v>1226</v>
      </c>
      <c r="BL961" s="236">
        <v>0</v>
      </c>
      <c r="BM961" s="239" t="s">
        <v>1226</v>
      </c>
      <c r="BN961" s="236">
        <v>0</v>
      </c>
      <c r="BO961" s="239" t="s">
        <v>1226</v>
      </c>
      <c r="BP961" s="249"/>
      <c r="BQ961" s="239"/>
      <c r="BR961" s="249"/>
      <c r="BS961" s="239"/>
      <c r="BT961" s="262"/>
      <c r="BU961" s="245"/>
      <c r="BV961" s="246"/>
      <c r="BW961" s="245"/>
      <c r="BX961" s="245"/>
      <c r="BY961" s="245"/>
      <c r="BZ961" s="246"/>
      <c r="CA961" s="245"/>
      <c r="CB961" s="246"/>
      <c r="CC961" s="245"/>
      <c r="CD961" s="246"/>
      <c r="CE961" s="245"/>
      <c r="CF961" s="246"/>
      <c r="CG961" s="245"/>
      <c r="CH961" s="246"/>
      <c r="CI961" s="126" t="s">
        <v>501</v>
      </c>
      <c r="CJ961" s="256" t="s">
        <v>597</v>
      </c>
    </row>
    <row r="962" spans="1:91" ht="16.5">
      <c r="A962" t="s">
        <v>2621</v>
      </c>
      <c r="B962" s="213">
        <v>0</v>
      </c>
      <c r="D962" s="219" t="s">
        <v>89</v>
      </c>
      <c r="E962" s="213" t="s">
        <v>821</v>
      </c>
      <c r="G962" s="213" t="s">
        <v>887</v>
      </c>
      <c r="H962" s="390" t="s">
        <v>226</v>
      </c>
      <c r="I962" s="170">
        <v>0</v>
      </c>
      <c r="J962" s="528">
        <v>0</v>
      </c>
      <c r="K962" s="170">
        <v>0</v>
      </c>
      <c r="L962" s="528">
        <v>0</v>
      </c>
      <c r="M962" s="170">
        <v>0</v>
      </c>
      <c r="N962" s="528">
        <v>0</v>
      </c>
      <c r="O962" s="181">
        <f t="shared" si="548"/>
        <v>0</v>
      </c>
      <c r="P962" s="426" t="s">
        <v>1226</v>
      </c>
      <c r="Q962" s="181">
        <f t="shared" si="545"/>
        <v>0</v>
      </c>
      <c r="R962" s="426" t="s">
        <v>1226</v>
      </c>
      <c r="S962" s="170">
        <v>0</v>
      </c>
      <c r="T962" s="528">
        <v>0</v>
      </c>
      <c r="U962" s="181">
        <f t="shared" si="547"/>
        <v>0</v>
      </c>
      <c r="V962" s="251" t="s">
        <v>1226</v>
      </c>
      <c r="W962" s="533">
        <v>0</v>
      </c>
      <c r="X962" s="534">
        <v>0</v>
      </c>
      <c r="Y962" s="795">
        <v>0</v>
      </c>
      <c r="Z962" s="796">
        <v>0</v>
      </c>
      <c r="AA962" s="181">
        <f t="shared" si="552"/>
        <v>0</v>
      </c>
      <c r="AB962" s="426" t="s">
        <v>1226</v>
      </c>
      <c r="AC962" s="170">
        <v>0</v>
      </c>
      <c r="AD962" s="528">
        <v>0</v>
      </c>
      <c r="AE962" s="222">
        <v>0</v>
      </c>
      <c r="AF962" s="259">
        <v>0</v>
      </c>
      <c r="AG962" s="181">
        <f t="shared" si="550"/>
        <v>0</v>
      </c>
      <c r="AH962" s="426" t="s">
        <v>1226</v>
      </c>
      <c r="AI962" s="222">
        <v>0</v>
      </c>
      <c r="AJ962" s="259">
        <v>0</v>
      </c>
      <c r="AK962" s="261"/>
      <c r="AL962" s="786">
        <v>0</v>
      </c>
      <c r="AM962" s="185" t="s">
        <v>1226</v>
      </c>
      <c r="AN962" s="437">
        <v>0</v>
      </c>
      <c r="AO962" s="452">
        <v>0</v>
      </c>
      <c r="AP962" s="181">
        <v>0</v>
      </c>
      <c r="AQ962" s="426" t="s">
        <v>1226</v>
      </c>
      <c r="AR962" s="181">
        <v>0</v>
      </c>
      <c r="AS962" s="426" t="s">
        <v>1226</v>
      </c>
      <c r="AT962" s="181">
        <v>0</v>
      </c>
      <c r="AU962" s="426" t="s">
        <v>1226</v>
      </c>
      <c r="AV962" s="181">
        <v>0</v>
      </c>
      <c r="AW962" s="426" t="s">
        <v>1226</v>
      </c>
      <c r="AX962" s="325">
        <v>0</v>
      </c>
      <c r="AY962" s="325">
        <v>0</v>
      </c>
      <c r="AZ962" s="238">
        <v>0</v>
      </c>
      <c r="BA962" s="239" t="s">
        <v>1226</v>
      </c>
      <c r="BB962" s="238">
        <v>0</v>
      </c>
      <c r="BC962" s="239" t="s">
        <v>1226</v>
      </c>
      <c r="BD962" s="238">
        <v>0</v>
      </c>
      <c r="BE962" s="239" t="s">
        <v>1226</v>
      </c>
      <c r="BF962" s="238">
        <v>0</v>
      </c>
      <c r="BG962" s="239" t="s">
        <v>1226</v>
      </c>
      <c r="BH962" s="325">
        <v>0</v>
      </c>
      <c r="BI962" s="325">
        <v>0</v>
      </c>
      <c r="BJ962" s="238">
        <v>0</v>
      </c>
      <c r="BK962" s="239" t="s">
        <v>1226</v>
      </c>
      <c r="BL962" s="238">
        <v>0</v>
      </c>
      <c r="BM962" s="239" t="s">
        <v>1226</v>
      </c>
      <c r="BN962" s="238">
        <v>0</v>
      </c>
      <c r="BO962" s="239" t="s">
        <v>1226</v>
      </c>
      <c r="BP962" s="249"/>
      <c r="BQ962" s="239"/>
      <c r="BR962" s="249"/>
      <c r="BS962" s="239"/>
      <c r="BT962" s="262"/>
      <c r="BU962" s="245"/>
      <c r="BV962" s="246"/>
      <c r="BW962" s="245"/>
      <c r="BX962" s="245"/>
      <c r="BY962" s="245"/>
      <c r="BZ962" s="246"/>
      <c r="CA962" s="245"/>
      <c r="CB962" s="246"/>
      <c r="CC962" s="245"/>
      <c r="CD962" s="246"/>
      <c r="CE962" s="245"/>
      <c r="CF962" s="246"/>
      <c r="CG962" s="245"/>
      <c r="CH962" s="246"/>
      <c r="CI962" s="126" t="s">
        <v>227</v>
      </c>
      <c r="CJ962" s="256" t="s">
        <v>597</v>
      </c>
    </row>
    <row r="963" spans="1:91" ht="16.5">
      <c r="A963" t="s">
        <v>2621</v>
      </c>
      <c r="B963" s="213">
        <v>0</v>
      </c>
      <c r="D963" s="219" t="s">
        <v>89</v>
      </c>
      <c r="E963" s="213" t="s">
        <v>821</v>
      </c>
      <c r="G963" s="213" t="s">
        <v>887</v>
      </c>
      <c r="H963" s="390" t="s">
        <v>1051</v>
      </c>
      <c r="I963" s="170">
        <v>0</v>
      </c>
      <c r="J963" s="528">
        <v>0</v>
      </c>
      <c r="K963" s="170">
        <v>0</v>
      </c>
      <c r="L963" s="528">
        <v>0</v>
      </c>
      <c r="M963" s="170">
        <v>0</v>
      </c>
      <c r="N963" s="528">
        <v>0</v>
      </c>
      <c r="O963" s="181">
        <f t="shared" si="548"/>
        <v>0</v>
      </c>
      <c r="P963" s="426" t="s">
        <v>1226</v>
      </c>
      <c r="Q963" s="181">
        <f t="shared" si="545"/>
        <v>0</v>
      </c>
      <c r="R963" s="426" t="s">
        <v>1226</v>
      </c>
      <c r="S963" s="170">
        <v>0</v>
      </c>
      <c r="T963" s="528">
        <v>0</v>
      </c>
      <c r="U963" s="181">
        <f t="shared" si="547"/>
        <v>0</v>
      </c>
      <c r="V963" s="251" t="s">
        <v>1226</v>
      </c>
      <c r="W963" s="533">
        <v>0</v>
      </c>
      <c r="X963" s="534">
        <v>0</v>
      </c>
      <c r="Y963" s="795">
        <v>0</v>
      </c>
      <c r="Z963" s="796">
        <v>0</v>
      </c>
      <c r="AA963" s="181">
        <f t="shared" si="552"/>
        <v>0</v>
      </c>
      <c r="AB963" s="426" t="s">
        <v>1226</v>
      </c>
      <c r="AC963" s="170">
        <v>0</v>
      </c>
      <c r="AD963" s="528">
        <v>0</v>
      </c>
      <c r="AE963" s="222">
        <v>0</v>
      </c>
      <c r="AF963" s="259">
        <v>0</v>
      </c>
      <c r="AG963" s="181">
        <f t="shared" si="550"/>
        <v>0</v>
      </c>
      <c r="AH963" s="426" t="s">
        <v>1226</v>
      </c>
      <c r="AI963" s="222">
        <v>0</v>
      </c>
      <c r="AJ963" s="259">
        <v>0</v>
      </c>
      <c r="AK963" s="261"/>
      <c r="AL963" s="858" t="s">
        <v>1226</v>
      </c>
      <c r="AM963" s="185">
        <f>+AO963</f>
        <v>1</v>
      </c>
      <c r="AN963" s="437">
        <v>0</v>
      </c>
      <c r="AO963" s="438">
        <v>1</v>
      </c>
      <c r="AP963" s="185">
        <v>0</v>
      </c>
      <c r="AQ963" s="690">
        <f>+AO963</f>
        <v>1</v>
      </c>
      <c r="AR963" s="185">
        <v>0</v>
      </c>
      <c r="AS963" s="690">
        <f>+AQ963</f>
        <v>1</v>
      </c>
      <c r="AT963" s="185" t="s">
        <v>1226</v>
      </c>
      <c r="AU963" s="690">
        <f>+AS963</f>
        <v>1</v>
      </c>
      <c r="AV963" s="185" t="s">
        <v>1226</v>
      </c>
      <c r="AW963" s="690">
        <f>+AU963</f>
        <v>1</v>
      </c>
      <c r="AX963" s="325">
        <v>0</v>
      </c>
      <c r="AY963" s="325">
        <v>1</v>
      </c>
      <c r="AZ963" s="392" t="s">
        <v>1226</v>
      </c>
      <c r="BA963" s="690">
        <f>+AY963</f>
        <v>1</v>
      </c>
      <c r="BB963" s="392" t="s">
        <v>1226</v>
      </c>
      <c r="BC963" s="690">
        <f>+BA963</f>
        <v>1</v>
      </c>
      <c r="BD963" s="392" t="s">
        <v>1226</v>
      </c>
      <c r="BE963" s="690">
        <f>+BC963</f>
        <v>1</v>
      </c>
      <c r="BF963" s="392" t="s">
        <v>1226</v>
      </c>
      <c r="BG963" s="690">
        <f>+BE963</f>
        <v>1</v>
      </c>
      <c r="BH963" s="325">
        <v>0</v>
      </c>
      <c r="BI963" s="325">
        <v>1</v>
      </c>
      <c r="BJ963" s="392" t="s">
        <v>1226</v>
      </c>
      <c r="BK963" s="690">
        <f>+BI963</f>
        <v>1</v>
      </c>
      <c r="BL963" s="392" t="s">
        <v>1226</v>
      </c>
      <c r="BM963" s="690">
        <f>+BK963</f>
        <v>1</v>
      </c>
      <c r="BN963" s="392" t="s">
        <v>1226</v>
      </c>
      <c r="BO963" s="690">
        <f>+BM963</f>
        <v>1</v>
      </c>
      <c r="BP963" s="694"/>
      <c r="BQ963" s="690"/>
      <c r="BR963" s="694"/>
      <c r="BS963" s="690"/>
      <c r="BT963" s="262"/>
      <c r="BU963" s="245"/>
      <c r="BV963" s="246"/>
      <c r="BW963" s="245"/>
      <c r="BX963" s="245"/>
      <c r="BY963" s="245"/>
      <c r="BZ963" s="246"/>
      <c r="CA963" s="245"/>
      <c r="CB963" s="246"/>
      <c r="CC963" s="245"/>
      <c r="CD963" s="246"/>
      <c r="CE963" s="245"/>
      <c r="CF963" s="246"/>
      <c r="CG963" s="245"/>
      <c r="CH963" s="246"/>
      <c r="CI963" s="126" t="s">
        <v>501</v>
      </c>
      <c r="CJ963" s="256"/>
    </row>
    <row r="964" spans="1:91" ht="16.5">
      <c r="A964" t="s">
        <v>2621</v>
      </c>
      <c r="B964" s="213">
        <v>0</v>
      </c>
      <c r="D964" s="219" t="s">
        <v>89</v>
      </c>
      <c r="E964" s="213" t="s">
        <v>821</v>
      </c>
      <c r="G964" s="213" t="s">
        <v>887</v>
      </c>
      <c r="H964" s="390" t="s">
        <v>1052</v>
      </c>
      <c r="I964" s="170">
        <v>0</v>
      </c>
      <c r="J964" s="528">
        <v>0</v>
      </c>
      <c r="K964" s="170">
        <v>0</v>
      </c>
      <c r="L964" s="528">
        <v>0</v>
      </c>
      <c r="M964" s="170">
        <v>0</v>
      </c>
      <c r="N964" s="528">
        <v>0</v>
      </c>
      <c r="O964" s="181">
        <f t="shared" si="548"/>
        <v>0</v>
      </c>
      <c r="P964" s="426" t="s">
        <v>1226</v>
      </c>
      <c r="Q964" s="181">
        <f t="shared" si="545"/>
        <v>0</v>
      </c>
      <c r="R964" s="426" t="s">
        <v>1226</v>
      </c>
      <c r="S964" s="170">
        <v>0</v>
      </c>
      <c r="T964" s="528">
        <v>0</v>
      </c>
      <c r="U964" s="181">
        <f t="shared" si="547"/>
        <v>0</v>
      </c>
      <c r="V964" s="251" t="s">
        <v>1226</v>
      </c>
      <c r="W964" s="533">
        <v>0</v>
      </c>
      <c r="X964" s="534">
        <v>0</v>
      </c>
      <c r="Y964" s="795">
        <v>0</v>
      </c>
      <c r="Z964" s="796">
        <v>0</v>
      </c>
      <c r="AA964" s="181">
        <f t="shared" si="552"/>
        <v>0</v>
      </c>
      <c r="AB964" s="426" t="s">
        <v>1226</v>
      </c>
      <c r="AC964" s="170">
        <v>0</v>
      </c>
      <c r="AD964" s="528">
        <v>0</v>
      </c>
      <c r="AE964" s="222">
        <v>0</v>
      </c>
      <c r="AF964" s="259">
        <v>0</v>
      </c>
      <c r="AG964" s="181">
        <f t="shared" si="550"/>
        <v>0</v>
      </c>
      <c r="AH964" s="426" t="s">
        <v>1226</v>
      </c>
      <c r="AI964" s="222">
        <v>0</v>
      </c>
      <c r="AJ964" s="259">
        <v>0</v>
      </c>
      <c r="AK964" s="261"/>
      <c r="AL964" s="181">
        <f>+AN964</f>
        <v>1</v>
      </c>
      <c r="AM964" s="691" t="s">
        <v>1226</v>
      </c>
      <c r="AN964" s="437">
        <v>1</v>
      </c>
      <c r="AO964" s="452">
        <v>0</v>
      </c>
      <c r="AP964" s="185">
        <f>+AN964</f>
        <v>1</v>
      </c>
      <c r="AQ964" s="643" t="s">
        <v>1226</v>
      </c>
      <c r="AR964" s="185">
        <f>+AP964</f>
        <v>1</v>
      </c>
      <c r="AS964" s="643" t="s">
        <v>1226</v>
      </c>
      <c r="AT964" s="185">
        <f>+AR964</f>
        <v>1</v>
      </c>
      <c r="AU964" s="643" t="s">
        <v>1226</v>
      </c>
      <c r="AV964" s="185">
        <f>+AT964</f>
        <v>1</v>
      </c>
      <c r="AW964" s="643" t="s">
        <v>1226</v>
      </c>
      <c r="AX964" s="325">
        <v>0</v>
      </c>
      <c r="AY964" s="325">
        <v>0</v>
      </c>
      <c r="AZ964" s="238">
        <v>0</v>
      </c>
      <c r="BA964" s="239" t="s">
        <v>1226</v>
      </c>
      <c r="BB964" s="238">
        <v>0</v>
      </c>
      <c r="BC964" s="239" t="s">
        <v>1226</v>
      </c>
      <c r="BD964" s="238">
        <v>0</v>
      </c>
      <c r="BE964" s="239" t="s">
        <v>1226</v>
      </c>
      <c r="BF964" s="238">
        <v>0</v>
      </c>
      <c r="BG964" s="239" t="s">
        <v>1226</v>
      </c>
      <c r="BH964" s="325">
        <v>0</v>
      </c>
      <c r="BI964" s="325">
        <v>0</v>
      </c>
      <c r="BJ964" s="238">
        <v>0</v>
      </c>
      <c r="BK964" s="239" t="s">
        <v>1226</v>
      </c>
      <c r="BL964" s="238">
        <v>0</v>
      </c>
      <c r="BM964" s="239" t="s">
        <v>1226</v>
      </c>
      <c r="BN964" s="238">
        <v>0</v>
      </c>
      <c r="BO964" s="239" t="s">
        <v>1226</v>
      </c>
      <c r="BP964" s="249"/>
      <c r="BQ964" s="239"/>
      <c r="BR964" s="249"/>
      <c r="BS964" s="239"/>
      <c r="BT964" s="262"/>
      <c r="BU964" s="245"/>
      <c r="BV964" s="246"/>
      <c r="BW964" s="245"/>
      <c r="BX964" s="245"/>
      <c r="BY964" s="245"/>
      <c r="BZ964" s="246"/>
      <c r="CA964" s="245"/>
      <c r="CB964" s="246"/>
      <c r="CC964" s="245"/>
      <c r="CD964" s="246"/>
      <c r="CE964" s="245"/>
      <c r="CF964" s="246"/>
      <c r="CG964" s="245"/>
      <c r="CH964" s="246"/>
      <c r="CI964" s="126" t="s">
        <v>765</v>
      </c>
      <c r="CJ964" s="256"/>
    </row>
    <row r="965" spans="1:91" ht="16.5">
      <c r="A965" t="s">
        <v>2621</v>
      </c>
      <c r="B965" s="213">
        <v>0</v>
      </c>
      <c r="D965" s="219" t="s">
        <v>229</v>
      </c>
      <c r="E965" s="213" t="s">
        <v>821</v>
      </c>
      <c r="G965" s="213" t="s">
        <v>887</v>
      </c>
      <c r="H965" s="390" t="s">
        <v>230</v>
      </c>
      <c r="I965" s="170">
        <v>0</v>
      </c>
      <c r="J965" s="528">
        <v>1</v>
      </c>
      <c r="K965" s="170">
        <v>0</v>
      </c>
      <c r="L965" s="528">
        <v>1</v>
      </c>
      <c r="M965" s="170">
        <v>0</v>
      </c>
      <c r="N965" s="528">
        <v>1</v>
      </c>
      <c r="O965" s="181">
        <f t="shared" si="548"/>
        <v>0</v>
      </c>
      <c r="P965" s="426">
        <f>+N965</f>
        <v>1</v>
      </c>
      <c r="Q965" s="181">
        <f t="shared" si="545"/>
        <v>0</v>
      </c>
      <c r="R965" s="426" t="s">
        <v>1226</v>
      </c>
      <c r="S965" s="170">
        <v>0</v>
      </c>
      <c r="T965" s="528">
        <v>0</v>
      </c>
      <c r="U965" s="181">
        <f t="shared" si="547"/>
        <v>0</v>
      </c>
      <c r="V965" s="251" t="s">
        <v>1226</v>
      </c>
      <c r="W965" s="533">
        <v>0</v>
      </c>
      <c r="X965" s="534">
        <v>0</v>
      </c>
      <c r="Y965" s="795">
        <v>0</v>
      </c>
      <c r="Z965" s="796">
        <v>0</v>
      </c>
      <c r="AA965" s="181">
        <f t="shared" si="552"/>
        <v>0</v>
      </c>
      <c r="AB965" s="426" t="s">
        <v>1226</v>
      </c>
      <c r="AC965" s="170">
        <v>0</v>
      </c>
      <c r="AD965" s="528">
        <v>0</v>
      </c>
      <c r="AE965" s="222">
        <v>0</v>
      </c>
      <c r="AF965" s="259">
        <v>0</v>
      </c>
      <c r="AG965" s="181">
        <f t="shared" si="550"/>
        <v>0</v>
      </c>
      <c r="AH965" s="426" t="s">
        <v>1226</v>
      </c>
      <c r="AI965" s="222">
        <v>0</v>
      </c>
      <c r="AJ965" s="259">
        <v>0</v>
      </c>
      <c r="AK965" s="342"/>
      <c r="AL965" s="786">
        <f>+AN965</f>
        <v>0</v>
      </c>
      <c r="AM965" s="691" t="s">
        <v>1226</v>
      </c>
      <c r="AN965" s="437">
        <v>0</v>
      </c>
      <c r="AO965" s="452">
        <v>0</v>
      </c>
      <c r="AP965" s="688">
        <f>+AN965</f>
        <v>0</v>
      </c>
      <c r="AQ965" s="167" t="s">
        <v>1226</v>
      </c>
      <c r="AR965" s="688">
        <f>+AP965</f>
        <v>0</v>
      </c>
      <c r="AS965" s="167" t="s">
        <v>1226</v>
      </c>
      <c r="AT965" s="688">
        <f>+AR965</f>
        <v>0</v>
      </c>
      <c r="AU965" s="167" t="s">
        <v>1226</v>
      </c>
      <c r="AV965" s="688">
        <f>+AT965</f>
        <v>0</v>
      </c>
      <c r="AW965" s="167" t="s">
        <v>1226</v>
      </c>
      <c r="AX965" s="325">
        <v>0</v>
      </c>
      <c r="AY965" s="325">
        <v>0</v>
      </c>
      <c r="AZ965" s="238">
        <v>0</v>
      </c>
      <c r="BA965" s="239" t="s">
        <v>1226</v>
      </c>
      <c r="BB965" s="238">
        <v>0</v>
      </c>
      <c r="BC965" s="239" t="s">
        <v>1226</v>
      </c>
      <c r="BD965" s="238">
        <v>0</v>
      </c>
      <c r="BE965" s="239" t="s">
        <v>1226</v>
      </c>
      <c r="BF965" s="238">
        <v>0</v>
      </c>
      <c r="BG965" s="239" t="s">
        <v>1226</v>
      </c>
      <c r="BH965" s="325">
        <v>0</v>
      </c>
      <c r="BI965" s="325">
        <v>0</v>
      </c>
      <c r="BJ965" s="238">
        <v>0</v>
      </c>
      <c r="BK965" s="239" t="s">
        <v>1226</v>
      </c>
      <c r="BL965" s="238">
        <v>0</v>
      </c>
      <c r="BM965" s="239" t="s">
        <v>1226</v>
      </c>
      <c r="BN965" s="238">
        <v>0</v>
      </c>
      <c r="BO965" s="239" t="s">
        <v>1226</v>
      </c>
      <c r="BP965" s="249"/>
      <c r="BQ965" s="239"/>
      <c r="BR965" s="249"/>
      <c r="BS965" s="239"/>
      <c r="BT965" s="344"/>
      <c r="BU965" s="314"/>
      <c r="BV965" s="315"/>
      <c r="BW965" s="314"/>
      <c r="BX965" s="314"/>
      <c r="BY965" s="314"/>
      <c r="BZ965" s="315"/>
      <c r="CA965" s="314"/>
      <c r="CB965" s="315"/>
      <c r="CC965" s="314"/>
      <c r="CD965" s="315"/>
      <c r="CE965" s="314"/>
      <c r="CF965" s="315"/>
      <c r="CG965" s="314"/>
      <c r="CH965" s="315"/>
      <c r="CI965" s="233"/>
      <c r="CJ965" s="256" t="s">
        <v>597</v>
      </c>
    </row>
    <row r="966" spans="1:91" ht="16.5">
      <c r="A966" t="s">
        <v>2621</v>
      </c>
      <c r="B966" s="213">
        <v>0</v>
      </c>
      <c r="D966" s="219" t="s">
        <v>229</v>
      </c>
      <c r="E966" s="213" t="s">
        <v>821</v>
      </c>
      <c r="G966" s="213" t="s">
        <v>887</v>
      </c>
      <c r="H966" s="390" t="s">
        <v>236</v>
      </c>
      <c r="I966" s="170">
        <v>0</v>
      </c>
      <c r="J966" s="528">
        <v>0</v>
      </c>
      <c r="K966" s="170">
        <v>1</v>
      </c>
      <c r="L966" s="528">
        <v>0</v>
      </c>
      <c r="M966" s="170">
        <v>0</v>
      </c>
      <c r="N966" s="528">
        <v>0</v>
      </c>
      <c r="O966" s="181">
        <f t="shared" si="548"/>
        <v>0</v>
      </c>
      <c r="P966" s="426" t="s">
        <v>1226</v>
      </c>
      <c r="Q966" s="181">
        <f t="shared" si="545"/>
        <v>0</v>
      </c>
      <c r="R966" s="426" t="s">
        <v>1226</v>
      </c>
      <c r="S966" s="170">
        <v>0</v>
      </c>
      <c r="T966" s="528">
        <v>0</v>
      </c>
      <c r="U966" s="181">
        <f t="shared" si="547"/>
        <v>0</v>
      </c>
      <c r="V966" s="251" t="s">
        <v>1226</v>
      </c>
      <c r="W966" s="533">
        <v>0</v>
      </c>
      <c r="X966" s="534">
        <v>0</v>
      </c>
      <c r="Y966" s="795">
        <v>0</v>
      </c>
      <c r="Z966" s="796">
        <v>0</v>
      </c>
      <c r="AA966" s="181">
        <f t="shared" si="552"/>
        <v>0</v>
      </c>
      <c r="AB966" s="426" t="s">
        <v>1226</v>
      </c>
      <c r="AC966" s="170">
        <v>0</v>
      </c>
      <c r="AD966" s="528">
        <v>0</v>
      </c>
      <c r="AE966" s="222">
        <v>0</v>
      </c>
      <c r="AF966" s="259">
        <v>0</v>
      </c>
      <c r="AG966" s="185">
        <f t="shared" si="550"/>
        <v>0</v>
      </c>
      <c r="AH966" s="426" t="s">
        <v>1226</v>
      </c>
      <c r="AI966" s="222">
        <v>0</v>
      </c>
      <c r="AJ966" s="259">
        <v>0</v>
      </c>
      <c r="AK966" s="342"/>
      <c r="AL966" s="786">
        <f>+AN966</f>
        <v>0</v>
      </c>
      <c r="AM966" s="691" t="s">
        <v>1226</v>
      </c>
      <c r="AN966" s="437">
        <v>0</v>
      </c>
      <c r="AO966" s="452">
        <v>0</v>
      </c>
      <c r="AP966" s="688">
        <f>+AN966</f>
        <v>0</v>
      </c>
      <c r="AQ966" s="167" t="s">
        <v>1226</v>
      </c>
      <c r="AR966" s="688">
        <f>+AP966</f>
        <v>0</v>
      </c>
      <c r="AS966" s="167" t="s">
        <v>1226</v>
      </c>
      <c r="AT966" s="688">
        <f>+AR966</f>
        <v>0</v>
      </c>
      <c r="AU966" s="167" t="s">
        <v>1226</v>
      </c>
      <c r="AV966" s="688">
        <f>+AT966</f>
        <v>0</v>
      </c>
      <c r="AW966" s="167" t="s">
        <v>1226</v>
      </c>
      <c r="AX966" s="325">
        <v>0</v>
      </c>
      <c r="AY966" s="325">
        <v>0</v>
      </c>
      <c r="AZ966" s="238">
        <v>0</v>
      </c>
      <c r="BA966" s="239" t="s">
        <v>1226</v>
      </c>
      <c r="BB966" s="238">
        <v>0</v>
      </c>
      <c r="BC966" s="239" t="s">
        <v>1226</v>
      </c>
      <c r="BD966" s="238">
        <v>0</v>
      </c>
      <c r="BE966" s="239" t="s">
        <v>1226</v>
      </c>
      <c r="BF966" s="238">
        <v>0</v>
      </c>
      <c r="BG966" s="239" t="s">
        <v>1226</v>
      </c>
      <c r="BH966" s="325">
        <v>0</v>
      </c>
      <c r="BI966" s="325">
        <v>0</v>
      </c>
      <c r="BJ966" s="238">
        <v>0</v>
      </c>
      <c r="BK966" s="239" t="s">
        <v>1226</v>
      </c>
      <c r="BL966" s="238">
        <v>0</v>
      </c>
      <c r="BM966" s="239" t="s">
        <v>1226</v>
      </c>
      <c r="BN966" s="238">
        <v>0</v>
      </c>
      <c r="BO966" s="239" t="s">
        <v>1226</v>
      </c>
      <c r="BP966" s="249"/>
      <c r="BQ966" s="239"/>
      <c r="BR966" s="249"/>
      <c r="BS966" s="239"/>
      <c r="BT966" s="344"/>
      <c r="BU966" s="314"/>
      <c r="BV966" s="315"/>
      <c r="BW966" s="314"/>
      <c r="BX966" s="314"/>
      <c r="BY966" s="314"/>
      <c r="BZ966" s="315"/>
      <c r="CA966" s="314"/>
      <c r="CB966" s="315"/>
      <c r="CC966" s="314"/>
      <c r="CD966" s="315"/>
      <c r="CE966" s="314"/>
      <c r="CF966" s="315"/>
      <c r="CG966" s="314"/>
      <c r="CH966" s="315"/>
      <c r="CI966" s="233"/>
      <c r="CJ966" s="256" t="s">
        <v>597</v>
      </c>
    </row>
    <row r="967" spans="1:91" ht="16.5">
      <c r="A967" t="s">
        <v>2621</v>
      </c>
      <c r="B967" s="213">
        <v>0</v>
      </c>
      <c r="D967" s="219" t="s">
        <v>229</v>
      </c>
      <c r="E967" s="213" t="s">
        <v>821</v>
      </c>
      <c r="G967" s="213" t="s">
        <v>887</v>
      </c>
      <c r="H967" s="390" t="s">
        <v>1053</v>
      </c>
      <c r="I967" s="170">
        <v>0</v>
      </c>
      <c r="J967" s="528">
        <v>0</v>
      </c>
      <c r="K967" s="170">
        <v>0</v>
      </c>
      <c r="L967" s="528">
        <v>0</v>
      </c>
      <c r="M967" s="170">
        <v>0</v>
      </c>
      <c r="N967" s="528">
        <v>1</v>
      </c>
      <c r="O967" s="181">
        <f t="shared" si="548"/>
        <v>0</v>
      </c>
      <c r="P967" s="426">
        <f>+N967</f>
        <v>1</v>
      </c>
      <c r="Q967" s="181">
        <f t="shared" si="545"/>
        <v>0</v>
      </c>
      <c r="R967" s="426" t="s">
        <v>1226</v>
      </c>
      <c r="S967" s="170">
        <v>0</v>
      </c>
      <c r="T967" s="528">
        <v>0</v>
      </c>
      <c r="U967" s="181">
        <f t="shared" si="547"/>
        <v>0</v>
      </c>
      <c r="V967" s="251" t="s">
        <v>1226</v>
      </c>
      <c r="W967" s="533">
        <v>0</v>
      </c>
      <c r="X967" s="534">
        <v>0</v>
      </c>
      <c r="Y967" s="795">
        <v>0</v>
      </c>
      <c r="Z967" s="796">
        <v>0</v>
      </c>
      <c r="AA967" s="181">
        <f>+AC967</f>
        <v>1</v>
      </c>
      <c r="AB967" s="426" t="s">
        <v>1226</v>
      </c>
      <c r="AC967" s="170">
        <v>1</v>
      </c>
      <c r="AD967" s="528">
        <v>0</v>
      </c>
      <c r="AE967" s="222">
        <v>0</v>
      </c>
      <c r="AF967" s="259">
        <v>0</v>
      </c>
      <c r="AG967" s="181">
        <f t="shared" si="550"/>
        <v>0</v>
      </c>
      <c r="AH967" s="426" t="s">
        <v>1226</v>
      </c>
      <c r="AI967" s="222">
        <v>0</v>
      </c>
      <c r="AJ967" s="259">
        <v>0</v>
      </c>
      <c r="AK967" s="342"/>
      <c r="AL967" s="786">
        <f>+AN967</f>
        <v>0</v>
      </c>
      <c r="AM967" s="691" t="s">
        <v>1226</v>
      </c>
      <c r="AN967" s="437">
        <v>0</v>
      </c>
      <c r="AO967" s="452">
        <v>0</v>
      </c>
      <c r="AP967" s="688">
        <f>+AN967</f>
        <v>0</v>
      </c>
      <c r="AQ967" s="167" t="s">
        <v>1226</v>
      </c>
      <c r="AR967" s="688">
        <f>+AP967</f>
        <v>0</v>
      </c>
      <c r="AS967" s="167" t="s">
        <v>1226</v>
      </c>
      <c r="AT967" s="688">
        <f>+AR967</f>
        <v>0</v>
      </c>
      <c r="AU967" s="167" t="s">
        <v>1226</v>
      </c>
      <c r="AV967" s="688">
        <f>+AT967</f>
        <v>0</v>
      </c>
      <c r="AW967" s="167" t="s">
        <v>1226</v>
      </c>
      <c r="AX967" s="325">
        <v>0</v>
      </c>
      <c r="AY967" s="325">
        <v>0</v>
      </c>
      <c r="AZ967" s="238">
        <v>0</v>
      </c>
      <c r="BA967" s="239" t="s">
        <v>1226</v>
      </c>
      <c r="BB967" s="238">
        <v>0</v>
      </c>
      <c r="BC967" s="239" t="s">
        <v>1226</v>
      </c>
      <c r="BD967" s="238">
        <v>0</v>
      </c>
      <c r="BE967" s="239" t="s">
        <v>1226</v>
      </c>
      <c r="BF967" s="238">
        <v>0</v>
      </c>
      <c r="BG967" s="239" t="s">
        <v>1226</v>
      </c>
      <c r="BH967" s="325">
        <v>0</v>
      </c>
      <c r="BI967" s="325">
        <v>0</v>
      </c>
      <c r="BJ967" s="238">
        <v>0</v>
      </c>
      <c r="BK967" s="239" t="s">
        <v>1226</v>
      </c>
      <c r="BL967" s="238">
        <v>0</v>
      </c>
      <c r="BM967" s="239" t="s">
        <v>1226</v>
      </c>
      <c r="BN967" s="238">
        <v>0</v>
      </c>
      <c r="BO967" s="239" t="s">
        <v>1226</v>
      </c>
      <c r="BP967" s="249"/>
      <c r="BQ967" s="239"/>
      <c r="BR967" s="249"/>
      <c r="BS967" s="239"/>
      <c r="BT967" s="344"/>
      <c r="BU967" s="314"/>
      <c r="BV967" s="315"/>
      <c r="BW967" s="314"/>
      <c r="BX967" s="314"/>
      <c r="BY967" s="314"/>
      <c r="BZ967" s="315"/>
      <c r="CA967" s="314"/>
      <c r="CB967" s="315"/>
      <c r="CC967" s="314"/>
      <c r="CD967" s="315"/>
      <c r="CE967" s="314"/>
      <c r="CF967" s="315"/>
      <c r="CG967" s="314"/>
      <c r="CH967" s="315"/>
      <c r="CI967" s="233" t="s">
        <v>501</v>
      </c>
      <c r="CJ967" s="256"/>
    </row>
    <row r="968" spans="1:91" ht="16.5">
      <c r="A968" t="s">
        <v>2621</v>
      </c>
      <c r="B968" s="213">
        <v>10267</v>
      </c>
      <c r="D968" s="219" t="s">
        <v>231</v>
      </c>
      <c r="E968" s="213" t="s">
        <v>819</v>
      </c>
      <c r="G968" s="213" t="s">
        <v>887</v>
      </c>
      <c r="H968" s="390" t="s">
        <v>1857</v>
      </c>
      <c r="I968" s="170">
        <v>1</v>
      </c>
      <c r="J968" s="528">
        <v>1</v>
      </c>
      <c r="K968" s="170">
        <v>0</v>
      </c>
      <c r="L968" s="528">
        <v>1</v>
      </c>
      <c r="M968" s="170">
        <v>0</v>
      </c>
      <c r="N968" s="528">
        <v>0</v>
      </c>
      <c r="O968" s="181">
        <f t="shared" si="548"/>
        <v>0</v>
      </c>
      <c r="P968" s="426" t="s">
        <v>1226</v>
      </c>
      <c r="Q968" s="181">
        <f t="shared" si="545"/>
        <v>0</v>
      </c>
      <c r="R968" s="426" t="s">
        <v>1226</v>
      </c>
      <c r="S968" s="170">
        <v>0</v>
      </c>
      <c r="T968" s="528">
        <v>0</v>
      </c>
      <c r="U968" s="58">
        <v>0</v>
      </c>
      <c r="V968" s="101">
        <v>0</v>
      </c>
      <c r="W968" s="533">
        <v>0</v>
      </c>
      <c r="X968" s="534">
        <v>0</v>
      </c>
      <c r="Y968" s="185">
        <f>+W968</f>
        <v>0</v>
      </c>
      <c r="Z968" s="426" t="s">
        <v>1226</v>
      </c>
      <c r="AA968" s="181">
        <f t="shared" ref="AA968:AA975" si="553">+Y968</f>
        <v>0</v>
      </c>
      <c r="AB968" s="426" t="s">
        <v>1226</v>
      </c>
      <c r="AC968" s="170">
        <v>0</v>
      </c>
      <c r="AD968" s="528">
        <v>0</v>
      </c>
      <c r="AE968" s="222">
        <v>0</v>
      </c>
      <c r="AF968" s="259">
        <v>0</v>
      </c>
      <c r="AG968" s="786">
        <f>+AI968</f>
        <v>0</v>
      </c>
      <c r="AH968" s="426" t="s">
        <v>1226</v>
      </c>
      <c r="AI968" s="222">
        <v>0</v>
      </c>
      <c r="AJ968" s="259">
        <v>0</v>
      </c>
      <c r="AK968" s="342"/>
      <c r="AL968" s="786">
        <f>+AN968</f>
        <v>0</v>
      </c>
      <c r="AM968" s="691" t="s">
        <v>1226</v>
      </c>
      <c r="AN968" s="437">
        <v>0</v>
      </c>
      <c r="AO968" s="452">
        <v>0</v>
      </c>
      <c r="AP968" s="688">
        <f>+AN968</f>
        <v>0</v>
      </c>
      <c r="AQ968" s="167" t="s">
        <v>1226</v>
      </c>
      <c r="AR968" s="688">
        <f>+AP968</f>
        <v>0</v>
      </c>
      <c r="AS968" s="167" t="s">
        <v>1226</v>
      </c>
      <c r="AT968" s="688">
        <f>+AR968</f>
        <v>0</v>
      </c>
      <c r="AU968" s="167" t="s">
        <v>1226</v>
      </c>
      <c r="AV968" s="688">
        <f>+AT968</f>
        <v>0</v>
      </c>
      <c r="AW968" s="167" t="s">
        <v>1226</v>
      </c>
      <c r="AX968" s="325">
        <v>0</v>
      </c>
      <c r="AY968" s="325">
        <v>0</v>
      </c>
      <c r="AZ968" s="238">
        <v>0</v>
      </c>
      <c r="BA968" s="239" t="s">
        <v>1226</v>
      </c>
      <c r="BB968" s="238">
        <v>0</v>
      </c>
      <c r="BC968" s="239" t="s">
        <v>1226</v>
      </c>
      <c r="BD968" s="238">
        <v>0</v>
      </c>
      <c r="BE968" s="239" t="s">
        <v>1226</v>
      </c>
      <c r="BF968" s="238">
        <v>0</v>
      </c>
      <c r="BG968" s="239" t="s">
        <v>1226</v>
      </c>
      <c r="BH968" s="325">
        <v>0</v>
      </c>
      <c r="BI968" s="325">
        <v>0</v>
      </c>
      <c r="BJ968" s="238">
        <v>0</v>
      </c>
      <c r="BK968" s="239" t="s">
        <v>1226</v>
      </c>
      <c r="BL968" s="238">
        <v>0</v>
      </c>
      <c r="BM968" s="239" t="s">
        <v>1226</v>
      </c>
      <c r="BN968" s="238">
        <v>0</v>
      </c>
      <c r="BO968" s="239" t="s">
        <v>1226</v>
      </c>
      <c r="BP968" s="249"/>
      <c r="BQ968" s="239"/>
      <c r="BR968" s="249"/>
      <c r="BS968" s="239"/>
      <c r="BT968" s="344"/>
      <c r="BU968" s="314"/>
      <c r="BV968" s="315"/>
      <c r="BW968" s="314"/>
      <c r="BX968" s="314"/>
      <c r="BY968" s="314"/>
      <c r="BZ968" s="315"/>
      <c r="CA968" s="314"/>
      <c r="CB968" s="315"/>
      <c r="CC968" s="314"/>
      <c r="CD968" s="315"/>
      <c r="CE968" s="314"/>
      <c r="CF968" s="315"/>
      <c r="CG968" s="314"/>
      <c r="CH968" s="315"/>
      <c r="CI968" s="247" t="s">
        <v>150</v>
      </c>
      <c r="CJ968" s="234" t="s">
        <v>578</v>
      </c>
      <c r="CM968" s="237">
        <f>MAX(I968:AJ968)</f>
        <v>1</v>
      </c>
    </row>
    <row r="969" spans="1:91" ht="16.5">
      <c r="A969" t="s">
        <v>2621</v>
      </c>
      <c r="B969" s="213">
        <v>0</v>
      </c>
      <c r="D969" s="219" t="s">
        <v>231</v>
      </c>
      <c r="E969" s="213" t="s">
        <v>821</v>
      </c>
      <c r="G969" s="213" t="s">
        <v>887</v>
      </c>
      <c r="H969" s="390" t="s">
        <v>1170</v>
      </c>
      <c r="I969" s="170">
        <v>0</v>
      </c>
      <c r="J969" s="528">
        <v>0</v>
      </c>
      <c r="K969" s="170">
        <v>0</v>
      </c>
      <c r="L969" s="528">
        <v>0</v>
      </c>
      <c r="M969" s="170">
        <v>0</v>
      </c>
      <c r="N969" s="528">
        <v>0</v>
      </c>
      <c r="O969" s="181">
        <f t="shared" si="548"/>
        <v>0</v>
      </c>
      <c r="P969" s="426" t="s">
        <v>1226</v>
      </c>
      <c r="Q969" s="181">
        <f t="shared" si="545"/>
        <v>0</v>
      </c>
      <c r="R969" s="426" t="s">
        <v>1226</v>
      </c>
      <c r="S969" s="170">
        <v>0</v>
      </c>
      <c r="T969" s="528">
        <v>2</v>
      </c>
      <c r="U969" s="181">
        <f t="shared" ref="U969:U992" si="554">+S969</f>
        <v>0</v>
      </c>
      <c r="V969" s="251" t="s">
        <v>1226</v>
      </c>
      <c r="W969" s="533">
        <v>0</v>
      </c>
      <c r="X969" s="534">
        <v>0</v>
      </c>
      <c r="Y969" s="185">
        <f>+W969</f>
        <v>0</v>
      </c>
      <c r="Z969" s="426" t="s">
        <v>1226</v>
      </c>
      <c r="AA969" s="181">
        <f t="shared" si="553"/>
        <v>0</v>
      </c>
      <c r="AB969" s="426" t="s">
        <v>1226</v>
      </c>
      <c r="AC969" s="170">
        <v>0</v>
      </c>
      <c r="AD969" s="528">
        <v>0</v>
      </c>
      <c r="AE969" s="222">
        <v>0</v>
      </c>
      <c r="AF969" s="224">
        <v>0</v>
      </c>
      <c r="AG969" s="181">
        <f t="shared" ref="AG969:AG975" si="555">+AE969</f>
        <v>0</v>
      </c>
      <c r="AH969" s="426" t="s">
        <v>1226</v>
      </c>
      <c r="AI969" s="222">
        <v>0</v>
      </c>
      <c r="AJ969" s="259">
        <v>0</v>
      </c>
      <c r="AK969" s="342"/>
      <c r="AL969" s="786"/>
      <c r="AM969" s="691"/>
      <c r="AN969" s="437"/>
      <c r="AO969" s="452"/>
      <c r="AP969" s="688"/>
      <c r="AQ969" s="167"/>
      <c r="AR969" s="688"/>
      <c r="AS969" s="167"/>
      <c r="AT969" s="688"/>
      <c r="AU969" s="167"/>
      <c r="AV969" s="688"/>
      <c r="AW969" s="167"/>
      <c r="AX969" s="325">
        <v>0</v>
      </c>
      <c r="AY969" s="325">
        <v>0</v>
      </c>
      <c r="AZ969" s="238">
        <v>0</v>
      </c>
      <c r="BA969" s="239" t="s">
        <v>1226</v>
      </c>
      <c r="BB969" s="238">
        <v>0</v>
      </c>
      <c r="BC969" s="239" t="s">
        <v>1226</v>
      </c>
      <c r="BD969" s="238">
        <v>0</v>
      </c>
      <c r="BE969" s="239" t="s">
        <v>1226</v>
      </c>
      <c r="BF969" s="238">
        <v>0</v>
      </c>
      <c r="BG969" s="239" t="s">
        <v>1226</v>
      </c>
      <c r="BH969" s="325">
        <v>0</v>
      </c>
      <c r="BI969" s="325">
        <v>0</v>
      </c>
      <c r="BJ969" s="238">
        <v>0</v>
      </c>
      <c r="BK969" s="239" t="s">
        <v>1226</v>
      </c>
      <c r="BL969" s="238">
        <v>0</v>
      </c>
      <c r="BM969" s="239" t="s">
        <v>1226</v>
      </c>
      <c r="BN969" s="238">
        <v>0</v>
      </c>
      <c r="BO969" s="239" t="s">
        <v>1226</v>
      </c>
      <c r="BP969" s="249"/>
      <c r="BQ969" s="239"/>
      <c r="BR969" s="249"/>
      <c r="BS969" s="239"/>
      <c r="BT969" s="344"/>
      <c r="BU969" s="314"/>
      <c r="BV969" s="315"/>
      <c r="BW969" s="314"/>
      <c r="BX969" s="314"/>
      <c r="BY969" s="314"/>
      <c r="BZ969" s="315"/>
      <c r="CA969" s="314"/>
      <c r="CB969" s="315"/>
      <c r="CC969" s="314"/>
      <c r="CD969" s="315"/>
      <c r="CE969" s="314"/>
      <c r="CF969" s="315"/>
      <c r="CG969" s="314"/>
      <c r="CH969" s="315"/>
      <c r="CI969" s="247"/>
      <c r="CM969" s="237"/>
    </row>
    <row r="970" spans="1:91" ht="16.5">
      <c r="A970" t="s">
        <v>2621</v>
      </c>
      <c r="B970" s="213">
        <v>0</v>
      </c>
      <c r="D970" s="219" t="s">
        <v>231</v>
      </c>
      <c r="E970" s="213" t="s">
        <v>821</v>
      </c>
      <c r="G970" s="213" t="s">
        <v>887</v>
      </c>
      <c r="H970" s="390" t="s">
        <v>232</v>
      </c>
      <c r="I970" s="170">
        <v>0</v>
      </c>
      <c r="J970" s="528">
        <v>0</v>
      </c>
      <c r="K970" s="170">
        <v>0</v>
      </c>
      <c r="L970" s="528">
        <v>0</v>
      </c>
      <c r="M970" s="170">
        <v>0</v>
      </c>
      <c r="N970" s="528">
        <v>0</v>
      </c>
      <c r="O970" s="181">
        <f t="shared" si="548"/>
        <v>0</v>
      </c>
      <c r="P970" s="426">
        <v>0</v>
      </c>
      <c r="Q970" s="181">
        <f t="shared" si="545"/>
        <v>0</v>
      </c>
      <c r="R970" s="426" t="s">
        <v>1226</v>
      </c>
      <c r="S970" s="170">
        <v>0</v>
      </c>
      <c r="T970" s="528">
        <v>0</v>
      </c>
      <c r="U970" s="181">
        <f t="shared" si="554"/>
        <v>0</v>
      </c>
      <c r="V970" s="251" t="s">
        <v>1226</v>
      </c>
      <c r="W970" s="533">
        <v>0</v>
      </c>
      <c r="X970" s="534">
        <v>0</v>
      </c>
      <c r="Y970" s="795">
        <v>0</v>
      </c>
      <c r="Z970" s="796">
        <v>0</v>
      </c>
      <c r="AA970" s="181">
        <f t="shared" si="553"/>
        <v>0</v>
      </c>
      <c r="AB970" s="426" t="s">
        <v>1226</v>
      </c>
      <c r="AC970" s="170">
        <v>0</v>
      </c>
      <c r="AD970" s="528">
        <v>0</v>
      </c>
      <c r="AE970" s="222">
        <v>0</v>
      </c>
      <c r="AF970" s="259">
        <v>0</v>
      </c>
      <c r="AG970" s="181">
        <f t="shared" si="555"/>
        <v>0</v>
      </c>
      <c r="AH970" s="426" t="s">
        <v>1226</v>
      </c>
      <c r="AI970" s="222">
        <v>0</v>
      </c>
      <c r="AJ970" s="259">
        <v>0</v>
      </c>
      <c r="AK970" s="342"/>
      <c r="AL970" s="786">
        <f t="shared" ref="AL970:AL975" si="556">+AN970</f>
        <v>0</v>
      </c>
      <c r="AM970" s="691" t="s">
        <v>1226</v>
      </c>
      <c r="AN970" s="437">
        <v>0</v>
      </c>
      <c r="AO970" s="452">
        <v>0</v>
      </c>
      <c r="AP970" s="688">
        <f t="shared" ref="AP970:AP975" si="557">+AN970</f>
        <v>0</v>
      </c>
      <c r="AQ970" s="167" t="s">
        <v>1226</v>
      </c>
      <c r="AR970" s="688">
        <f t="shared" ref="AR970:AR975" si="558">+AP970</f>
        <v>0</v>
      </c>
      <c r="AS970" s="167" t="s">
        <v>1226</v>
      </c>
      <c r="AT970" s="688">
        <f t="shared" ref="AT970:AT975" si="559">+AR970</f>
        <v>0</v>
      </c>
      <c r="AU970" s="167" t="s">
        <v>1226</v>
      </c>
      <c r="AV970" s="688">
        <f t="shared" ref="AV970:AV975" si="560">+AT970</f>
        <v>0</v>
      </c>
      <c r="AW970" s="167" t="s">
        <v>1226</v>
      </c>
      <c r="AX970" s="325">
        <v>0</v>
      </c>
      <c r="AY970" s="325">
        <v>0</v>
      </c>
      <c r="AZ970" s="238">
        <v>0</v>
      </c>
      <c r="BA970" s="239" t="s">
        <v>1226</v>
      </c>
      <c r="BB970" s="238">
        <v>0</v>
      </c>
      <c r="BC970" s="239" t="s">
        <v>1226</v>
      </c>
      <c r="BD970" s="238">
        <v>0</v>
      </c>
      <c r="BE970" s="239" t="s">
        <v>1226</v>
      </c>
      <c r="BF970" s="238">
        <v>0</v>
      </c>
      <c r="BG970" s="239" t="s">
        <v>1226</v>
      </c>
      <c r="BH970" s="325">
        <v>0</v>
      </c>
      <c r="BI970" s="325">
        <v>0</v>
      </c>
      <c r="BJ970" s="238">
        <v>0</v>
      </c>
      <c r="BK970" s="239" t="s">
        <v>1226</v>
      </c>
      <c r="BL970" s="238">
        <v>0</v>
      </c>
      <c r="BM970" s="239" t="s">
        <v>1226</v>
      </c>
      <c r="BN970" s="238">
        <v>0</v>
      </c>
      <c r="BO970" s="239" t="s">
        <v>1226</v>
      </c>
      <c r="BP970" s="249"/>
      <c r="BQ970" s="239"/>
      <c r="BR970" s="249"/>
      <c r="BS970" s="239"/>
      <c r="BT970" s="344"/>
      <c r="BU970" s="314"/>
      <c r="BV970" s="315"/>
      <c r="BW970" s="314"/>
      <c r="BX970" s="314"/>
      <c r="BY970" s="314"/>
      <c r="BZ970" s="315"/>
      <c r="CA970" s="314"/>
      <c r="CB970" s="315"/>
      <c r="CC970" s="314"/>
      <c r="CD970" s="315"/>
      <c r="CE970" s="314"/>
      <c r="CF970" s="315"/>
      <c r="CG970" s="314"/>
      <c r="CH970" s="315"/>
      <c r="CI970" s="233" t="s">
        <v>501</v>
      </c>
      <c r="CJ970" s="256" t="s">
        <v>597</v>
      </c>
    </row>
    <row r="971" spans="1:91" ht="16.5">
      <c r="A971" t="s">
        <v>2621</v>
      </c>
      <c r="B971" s="213">
        <v>0</v>
      </c>
      <c r="D971" s="219" t="s">
        <v>231</v>
      </c>
      <c r="E971" s="213" t="s">
        <v>821</v>
      </c>
      <c r="G971" s="213" t="s">
        <v>887</v>
      </c>
      <c r="H971" s="390" t="s">
        <v>237</v>
      </c>
      <c r="I971" s="170">
        <v>0</v>
      </c>
      <c r="J971" s="528">
        <v>1</v>
      </c>
      <c r="K971" s="170">
        <v>0</v>
      </c>
      <c r="L971" s="528">
        <v>1</v>
      </c>
      <c r="M971" s="170">
        <v>0</v>
      </c>
      <c r="N971" s="528">
        <v>0</v>
      </c>
      <c r="O971" s="181">
        <f t="shared" si="548"/>
        <v>0</v>
      </c>
      <c r="P971" s="426" t="s">
        <v>1226</v>
      </c>
      <c r="Q971" s="181">
        <f t="shared" si="545"/>
        <v>0</v>
      </c>
      <c r="R971" s="426" t="s">
        <v>1226</v>
      </c>
      <c r="S971" s="170">
        <v>0</v>
      </c>
      <c r="T971" s="528">
        <v>0</v>
      </c>
      <c r="U971" s="181">
        <f t="shared" si="554"/>
        <v>0</v>
      </c>
      <c r="V971" s="251" t="s">
        <v>1226</v>
      </c>
      <c r="W971" s="533">
        <v>0</v>
      </c>
      <c r="X971" s="534">
        <v>0</v>
      </c>
      <c r="Y971" s="795">
        <v>0</v>
      </c>
      <c r="Z971" s="796">
        <v>0</v>
      </c>
      <c r="AA971" s="181">
        <f t="shared" si="553"/>
        <v>0</v>
      </c>
      <c r="AB971" s="426" t="s">
        <v>1226</v>
      </c>
      <c r="AC971" s="170">
        <v>0</v>
      </c>
      <c r="AD971" s="528">
        <v>0</v>
      </c>
      <c r="AE971" s="222">
        <v>0</v>
      </c>
      <c r="AF971" s="259">
        <v>0</v>
      </c>
      <c r="AG971" s="181">
        <f t="shared" si="555"/>
        <v>0</v>
      </c>
      <c r="AH971" s="426" t="s">
        <v>1226</v>
      </c>
      <c r="AI971" s="222">
        <v>0</v>
      </c>
      <c r="AJ971" s="259">
        <v>0</v>
      </c>
      <c r="AK971" s="342"/>
      <c r="AL971" s="786">
        <f t="shared" si="556"/>
        <v>0</v>
      </c>
      <c r="AM971" s="691" t="s">
        <v>1226</v>
      </c>
      <c r="AN971" s="437">
        <v>0</v>
      </c>
      <c r="AO971" s="452">
        <v>0</v>
      </c>
      <c r="AP971" s="688">
        <f t="shared" si="557"/>
        <v>0</v>
      </c>
      <c r="AQ971" s="167" t="s">
        <v>1226</v>
      </c>
      <c r="AR971" s="688">
        <f t="shared" si="558"/>
        <v>0</v>
      </c>
      <c r="AS971" s="167" t="s">
        <v>1226</v>
      </c>
      <c r="AT971" s="688">
        <f t="shared" si="559"/>
        <v>0</v>
      </c>
      <c r="AU971" s="167" t="s">
        <v>1226</v>
      </c>
      <c r="AV971" s="688">
        <f t="shared" si="560"/>
        <v>0</v>
      </c>
      <c r="AW971" s="167" t="s">
        <v>1226</v>
      </c>
      <c r="AX971" s="325">
        <v>0</v>
      </c>
      <c r="AY971" s="325">
        <v>0</v>
      </c>
      <c r="AZ971" s="238">
        <v>0</v>
      </c>
      <c r="BA971" s="239" t="s">
        <v>1226</v>
      </c>
      <c r="BB971" s="238">
        <v>0</v>
      </c>
      <c r="BC971" s="239" t="s">
        <v>1226</v>
      </c>
      <c r="BD971" s="238">
        <v>0</v>
      </c>
      <c r="BE971" s="239" t="s">
        <v>1226</v>
      </c>
      <c r="BF971" s="238">
        <v>0</v>
      </c>
      <c r="BG971" s="239" t="s">
        <v>1226</v>
      </c>
      <c r="BH971" s="325">
        <v>0</v>
      </c>
      <c r="BI971" s="325">
        <v>0</v>
      </c>
      <c r="BJ971" s="238">
        <v>0</v>
      </c>
      <c r="BK971" s="239" t="s">
        <v>1226</v>
      </c>
      <c r="BL971" s="238">
        <v>0</v>
      </c>
      <c r="BM971" s="239" t="s">
        <v>1226</v>
      </c>
      <c r="BN971" s="238">
        <v>0</v>
      </c>
      <c r="BO971" s="239" t="s">
        <v>1226</v>
      </c>
      <c r="BP971" s="249"/>
      <c r="BQ971" s="239"/>
      <c r="BR971" s="249"/>
      <c r="BS971" s="239"/>
      <c r="BT971" s="344"/>
      <c r="BU971" s="314"/>
      <c r="BV971" s="315"/>
      <c r="BW971" s="314"/>
      <c r="BX971" s="314"/>
      <c r="BY971" s="314"/>
      <c r="BZ971" s="315"/>
      <c r="CA971" s="314"/>
      <c r="CB971" s="315"/>
      <c r="CC971" s="314"/>
      <c r="CD971" s="315"/>
      <c r="CE971" s="314"/>
      <c r="CF971" s="315"/>
      <c r="CG971" s="314"/>
      <c r="CH971" s="315"/>
      <c r="CI971" s="233" t="s">
        <v>501</v>
      </c>
      <c r="CJ971" s="256" t="s">
        <v>597</v>
      </c>
    </row>
    <row r="972" spans="1:91" ht="16.5">
      <c r="A972" t="s">
        <v>2621</v>
      </c>
      <c r="B972" s="213">
        <v>0</v>
      </c>
      <c r="D972" s="219" t="s">
        <v>231</v>
      </c>
      <c r="E972" s="213" t="s">
        <v>821</v>
      </c>
      <c r="G972" s="213" t="s">
        <v>887</v>
      </c>
      <c r="H972" s="390" t="s">
        <v>233</v>
      </c>
      <c r="I972" s="170">
        <v>1</v>
      </c>
      <c r="J972" s="528">
        <v>0</v>
      </c>
      <c r="K972" s="170">
        <v>2</v>
      </c>
      <c r="L972" s="528">
        <v>0</v>
      </c>
      <c r="M972" s="170">
        <v>2</v>
      </c>
      <c r="N972" s="528">
        <v>0</v>
      </c>
      <c r="O972" s="181">
        <f>+Q972</f>
        <v>1</v>
      </c>
      <c r="P972" s="426" t="s">
        <v>1226</v>
      </c>
      <c r="Q972" s="181">
        <f>+S972</f>
        <v>1</v>
      </c>
      <c r="R972" s="426" t="s">
        <v>1226</v>
      </c>
      <c r="S972" s="170">
        <v>1</v>
      </c>
      <c r="T972" s="528">
        <v>0</v>
      </c>
      <c r="U972" s="181">
        <f t="shared" si="554"/>
        <v>1</v>
      </c>
      <c r="V972" s="251" t="s">
        <v>1226</v>
      </c>
      <c r="W972" s="533">
        <v>0</v>
      </c>
      <c r="X972" s="534">
        <v>0</v>
      </c>
      <c r="Y972" s="795">
        <v>0</v>
      </c>
      <c r="Z972" s="796">
        <v>0</v>
      </c>
      <c r="AA972" s="181">
        <f t="shared" si="553"/>
        <v>0</v>
      </c>
      <c r="AB972" s="426" t="s">
        <v>1226</v>
      </c>
      <c r="AC972" s="170">
        <v>0</v>
      </c>
      <c r="AD972" s="528">
        <v>0</v>
      </c>
      <c r="AE972" s="222">
        <v>0</v>
      </c>
      <c r="AF972" s="259">
        <v>0</v>
      </c>
      <c r="AG972" s="181">
        <f t="shared" si="555"/>
        <v>0</v>
      </c>
      <c r="AH972" s="426" t="s">
        <v>1226</v>
      </c>
      <c r="AI972" s="222">
        <v>0</v>
      </c>
      <c r="AJ972" s="259">
        <v>0</v>
      </c>
      <c r="AK972" s="342"/>
      <c r="AL972" s="786">
        <f t="shared" si="556"/>
        <v>0</v>
      </c>
      <c r="AM972" s="691" t="s">
        <v>1226</v>
      </c>
      <c r="AN972" s="437">
        <v>0</v>
      </c>
      <c r="AO972" s="452">
        <v>0</v>
      </c>
      <c r="AP972" s="688">
        <f t="shared" si="557"/>
        <v>0</v>
      </c>
      <c r="AQ972" s="167" t="s">
        <v>1226</v>
      </c>
      <c r="AR972" s="688">
        <f t="shared" si="558"/>
        <v>0</v>
      </c>
      <c r="AS972" s="167" t="s">
        <v>1226</v>
      </c>
      <c r="AT972" s="688">
        <f t="shared" si="559"/>
        <v>0</v>
      </c>
      <c r="AU972" s="167" t="s">
        <v>1226</v>
      </c>
      <c r="AV972" s="688">
        <f t="shared" si="560"/>
        <v>0</v>
      </c>
      <c r="AW972" s="167" t="s">
        <v>1226</v>
      </c>
      <c r="AX972" s="325">
        <v>0</v>
      </c>
      <c r="AY972" s="325">
        <v>0</v>
      </c>
      <c r="AZ972" s="238">
        <v>0</v>
      </c>
      <c r="BA972" s="239" t="s">
        <v>1226</v>
      </c>
      <c r="BB972" s="238">
        <v>0</v>
      </c>
      <c r="BC972" s="239" t="s">
        <v>1226</v>
      </c>
      <c r="BD972" s="238">
        <v>0</v>
      </c>
      <c r="BE972" s="239" t="s">
        <v>1226</v>
      </c>
      <c r="BF972" s="238">
        <v>0</v>
      </c>
      <c r="BG972" s="239" t="s">
        <v>1226</v>
      </c>
      <c r="BH972" s="325">
        <v>0</v>
      </c>
      <c r="BI972" s="325">
        <v>0</v>
      </c>
      <c r="BJ972" s="238">
        <v>0</v>
      </c>
      <c r="BK972" s="239" t="s">
        <v>1226</v>
      </c>
      <c r="BL972" s="238">
        <v>0</v>
      </c>
      <c r="BM972" s="239" t="s">
        <v>1226</v>
      </c>
      <c r="BN972" s="238">
        <v>0</v>
      </c>
      <c r="BO972" s="239" t="s">
        <v>1226</v>
      </c>
      <c r="BP972" s="249"/>
      <c r="BQ972" s="239"/>
      <c r="BR972" s="249"/>
      <c r="BS972" s="239"/>
      <c r="BT972" s="344"/>
      <c r="BU972" s="314"/>
      <c r="BV972" s="315"/>
      <c r="BW972" s="314"/>
      <c r="BX972" s="314"/>
      <c r="BY972" s="314"/>
      <c r="BZ972" s="315"/>
      <c r="CA972" s="314"/>
      <c r="CB972" s="315"/>
      <c r="CC972" s="314"/>
      <c r="CD972" s="315"/>
      <c r="CE972" s="314"/>
      <c r="CF972" s="315"/>
      <c r="CG972" s="314"/>
      <c r="CH972" s="315"/>
      <c r="CI972" s="233" t="s">
        <v>501</v>
      </c>
      <c r="CJ972" s="256" t="s">
        <v>597</v>
      </c>
    </row>
    <row r="973" spans="1:91" ht="16.5">
      <c r="A973" t="s">
        <v>2621</v>
      </c>
      <c r="B973" s="213">
        <v>0</v>
      </c>
      <c r="D973" s="71" t="s">
        <v>231</v>
      </c>
      <c r="E973" s="213" t="s">
        <v>821</v>
      </c>
      <c r="G973" s="213" t="s">
        <v>887</v>
      </c>
      <c r="H973" s="390" t="s">
        <v>234</v>
      </c>
      <c r="I973" s="170">
        <v>1</v>
      </c>
      <c r="J973" s="528">
        <v>0</v>
      </c>
      <c r="K973" s="170">
        <v>1</v>
      </c>
      <c r="L973" s="528"/>
      <c r="M973" s="170">
        <v>1</v>
      </c>
      <c r="N973" s="528">
        <v>0</v>
      </c>
      <c r="O973" s="181">
        <f>+M973</f>
        <v>1</v>
      </c>
      <c r="P973" s="426" t="s">
        <v>1226</v>
      </c>
      <c r="Q973" s="181">
        <f>+S973</f>
        <v>0</v>
      </c>
      <c r="R973" s="426" t="s">
        <v>1226</v>
      </c>
      <c r="S973" s="170">
        <v>0</v>
      </c>
      <c r="T973" s="528">
        <v>0</v>
      </c>
      <c r="U973" s="181">
        <f t="shared" si="554"/>
        <v>0</v>
      </c>
      <c r="V973" s="251" t="s">
        <v>1226</v>
      </c>
      <c r="W973" s="533">
        <v>0</v>
      </c>
      <c r="X973" s="534">
        <v>0</v>
      </c>
      <c r="Y973" s="795">
        <v>0</v>
      </c>
      <c r="Z973" s="796">
        <v>0</v>
      </c>
      <c r="AA973" s="181">
        <f t="shared" si="553"/>
        <v>0</v>
      </c>
      <c r="AB973" s="426" t="s">
        <v>1226</v>
      </c>
      <c r="AC973" s="170">
        <v>0</v>
      </c>
      <c r="AD973" s="528">
        <v>0</v>
      </c>
      <c r="AE973" s="222">
        <v>0</v>
      </c>
      <c r="AF973" s="224">
        <v>0</v>
      </c>
      <c r="AG973" s="181">
        <f t="shared" si="555"/>
        <v>0</v>
      </c>
      <c r="AH973" s="426" t="s">
        <v>1226</v>
      </c>
      <c r="AI973" s="3" t="s">
        <v>52</v>
      </c>
      <c r="AJ973" s="259">
        <v>0</v>
      </c>
      <c r="AK973" s="342"/>
      <c r="AL973" s="786">
        <f t="shared" si="556"/>
        <v>0</v>
      </c>
      <c r="AM973" s="691" t="s">
        <v>1226</v>
      </c>
      <c r="AN973" s="437">
        <v>0</v>
      </c>
      <c r="AO973" s="438">
        <v>1</v>
      </c>
      <c r="AP973" s="701">
        <f t="shared" si="557"/>
        <v>0</v>
      </c>
      <c r="AQ973" s="690">
        <f>+AO973</f>
        <v>1</v>
      </c>
      <c r="AR973" s="701">
        <f t="shared" si="558"/>
        <v>0</v>
      </c>
      <c r="AS973" s="690">
        <f>+AQ973</f>
        <v>1</v>
      </c>
      <c r="AT973" s="701">
        <f t="shared" si="559"/>
        <v>0</v>
      </c>
      <c r="AU973" s="690">
        <f>+AS973</f>
        <v>1</v>
      </c>
      <c r="AV973" s="701">
        <f t="shared" si="560"/>
        <v>0</v>
      </c>
      <c r="AW973" s="690">
        <f>+AU973</f>
        <v>1</v>
      </c>
      <c r="AX973" s="325">
        <v>0</v>
      </c>
      <c r="AY973" s="325">
        <v>0</v>
      </c>
      <c r="AZ973" s="238">
        <v>0</v>
      </c>
      <c r="BA973" s="239" t="s">
        <v>1226</v>
      </c>
      <c r="BB973" s="238">
        <v>0</v>
      </c>
      <c r="BC973" s="239" t="s">
        <v>1226</v>
      </c>
      <c r="BD973" s="238">
        <v>0</v>
      </c>
      <c r="BE973" s="239" t="s">
        <v>1226</v>
      </c>
      <c r="BF973" s="238">
        <v>0</v>
      </c>
      <c r="BG973" s="239" t="s">
        <v>1226</v>
      </c>
      <c r="BH973" s="325">
        <v>0</v>
      </c>
      <c r="BI973" s="325">
        <v>0</v>
      </c>
      <c r="BJ973" s="238">
        <v>0</v>
      </c>
      <c r="BK973" s="239" t="s">
        <v>1226</v>
      </c>
      <c r="BL973" s="238">
        <v>0</v>
      </c>
      <c r="BM973" s="239" t="s">
        <v>1226</v>
      </c>
      <c r="BN973" s="238">
        <v>0</v>
      </c>
      <c r="BO973" s="239" t="s">
        <v>1226</v>
      </c>
      <c r="BP973" s="249"/>
      <c r="BQ973" s="239"/>
      <c r="BR973" s="249"/>
      <c r="BS973" s="239"/>
      <c r="BT973" s="344"/>
      <c r="BU973" s="314"/>
      <c r="BV973" s="315"/>
      <c r="BW973" s="314"/>
      <c r="BX973" s="314"/>
      <c r="BY973" s="314"/>
      <c r="BZ973" s="315"/>
      <c r="CA973" s="314"/>
      <c r="CB973" s="315"/>
      <c r="CC973" s="314"/>
      <c r="CD973" s="315"/>
      <c r="CE973" s="314"/>
      <c r="CF973" s="315"/>
      <c r="CG973" s="314"/>
      <c r="CH973" s="315"/>
      <c r="CI973" s="233" t="s">
        <v>501</v>
      </c>
      <c r="CJ973" s="256" t="s">
        <v>597</v>
      </c>
    </row>
    <row r="974" spans="1:91" ht="16.5">
      <c r="A974" t="s">
        <v>2621</v>
      </c>
      <c r="B974" s="213">
        <v>0</v>
      </c>
      <c r="D974" s="219" t="s">
        <v>231</v>
      </c>
      <c r="E974" s="213" t="s">
        <v>821</v>
      </c>
      <c r="G974" s="213" t="s">
        <v>887</v>
      </c>
      <c r="H974" s="390" t="s">
        <v>1078</v>
      </c>
      <c r="I974" s="170">
        <v>0</v>
      </c>
      <c r="J974" s="528">
        <v>0</v>
      </c>
      <c r="K974" s="170">
        <v>0</v>
      </c>
      <c r="L974" s="528">
        <v>0</v>
      </c>
      <c r="M974" s="170">
        <v>0</v>
      </c>
      <c r="N974" s="528">
        <v>0</v>
      </c>
      <c r="O974" s="181">
        <f>+Q974</f>
        <v>0</v>
      </c>
      <c r="P974" s="426" t="s">
        <v>1226</v>
      </c>
      <c r="Q974" s="181">
        <f>+S974</f>
        <v>0</v>
      </c>
      <c r="R974" s="426" t="s">
        <v>1226</v>
      </c>
      <c r="S974" s="170">
        <v>0</v>
      </c>
      <c r="T974" s="528">
        <v>0</v>
      </c>
      <c r="U974" s="181">
        <f t="shared" si="554"/>
        <v>0</v>
      </c>
      <c r="V974" s="251" t="s">
        <v>1226</v>
      </c>
      <c r="W974" s="533">
        <v>1</v>
      </c>
      <c r="X974" s="534">
        <v>0</v>
      </c>
      <c r="Y974" s="185">
        <v>1</v>
      </c>
      <c r="Z974" s="426">
        <v>0</v>
      </c>
      <c r="AA974" s="181">
        <f t="shared" si="553"/>
        <v>1</v>
      </c>
      <c r="AB974" s="426" t="s">
        <v>1226</v>
      </c>
      <c r="AC974" s="170">
        <v>1</v>
      </c>
      <c r="AD974" s="528">
        <v>0</v>
      </c>
      <c r="AE974" s="223">
        <v>1</v>
      </c>
      <c r="AF974" s="224">
        <v>0</v>
      </c>
      <c r="AG974" s="185">
        <f t="shared" si="555"/>
        <v>1</v>
      </c>
      <c r="AH974" s="426" t="s">
        <v>1226</v>
      </c>
      <c r="AI974" s="222">
        <v>0</v>
      </c>
      <c r="AJ974" s="224">
        <v>0</v>
      </c>
      <c r="AK974" s="342"/>
      <c r="AL974" s="786">
        <f t="shared" si="556"/>
        <v>0</v>
      </c>
      <c r="AM974" s="691" t="s">
        <v>1226</v>
      </c>
      <c r="AN974" s="437">
        <v>0</v>
      </c>
      <c r="AO974" s="438">
        <v>0</v>
      </c>
      <c r="AP974" s="693">
        <f t="shared" si="557"/>
        <v>0</v>
      </c>
      <c r="AQ974" s="690" t="s">
        <v>1226</v>
      </c>
      <c r="AR974" s="693">
        <f t="shared" si="558"/>
        <v>0</v>
      </c>
      <c r="AS974" s="690" t="s">
        <v>1226</v>
      </c>
      <c r="AT974" s="693">
        <f t="shared" si="559"/>
        <v>0</v>
      </c>
      <c r="AU974" s="690" t="s">
        <v>1226</v>
      </c>
      <c r="AV974" s="693">
        <f t="shared" si="560"/>
        <v>0</v>
      </c>
      <c r="AW974" s="690" t="s">
        <v>1226</v>
      </c>
      <c r="AX974" s="325">
        <v>0</v>
      </c>
      <c r="AY974" s="325">
        <v>0</v>
      </c>
      <c r="AZ974" s="238">
        <v>0</v>
      </c>
      <c r="BA974" s="239" t="s">
        <v>1226</v>
      </c>
      <c r="BB974" s="238">
        <v>0</v>
      </c>
      <c r="BC974" s="239" t="s">
        <v>1226</v>
      </c>
      <c r="BD974" s="238">
        <v>0</v>
      </c>
      <c r="BE974" s="239" t="s">
        <v>1226</v>
      </c>
      <c r="BF974" s="238">
        <v>0</v>
      </c>
      <c r="BG974" s="239" t="s">
        <v>1226</v>
      </c>
      <c r="BH974" s="325">
        <v>0</v>
      </c>
      <c r="BI974" s="325">
        <v>0</v>
      </c>
      <c r="BJ974" s="238">
        <v>0</v>
      </c>
      <c r="BK974" s="239" t="s">
        <v>1226</v>
      </c>
      <c r="BL974" s="238">
        <v>0</v>
      </c>
      <c r="BM974" s="239" t="s">
        <v>1226</v>
      </c>
      <c r="BN974" s="238">
        <v>0</v>
      </c>
      <c r="BO974" s="239" t="s">
        <v>1226</v>
      </c>
      <c r="BP974" s="249"/>
      <c r="BQ974" s="239"/>
      <c r="BR974" s="249"/>
      <c r="BS974" s="239"/>
      <c r="BT974" s="344"/>
      <c r="BU974" s="314"/>
      <c r="BV974" s="315"/>
      <c r="BW974" s="314"/>
      <c r="BX974" s="314"/>
      <c r="BY974" s="314"/>
      <c r="BZ974" s="315"/>
      <c r="CA974" s="314"/>
      <c r="CB974" s="315"/>
      <c r="CC974" s="314"/>
      <c r="CD974" s="315"/>
      <c r="CE974" s="314"/>
      <c r="CF974" s="315"/>
      <c r="CG974" s="314"/>
      <c r="CH974" s="315"/>
      <c r="CI974" s="233" t="s">
        <v>845</v>
      </c>
      <c r="CJ974" s="256"/>
    </row>
    <row r="975" spans="1:91" ht="16.5">
      <c r="A975" t="s">
        <v>2621</v>
      </c>
      <c r="B975" s="213">
        <v>0</v>
      </c>
      <c r="D975" s="219" t="s">
        <v>231</v>
      </c>
      <c r="E975" s="213" t="s">
        <v>821</v>
      </c>
      <c r="G975" s="213" t="s">
        <v>887</v>
      </c>
      <c r="H975" s="390" t="s">
        <v>1079</v>
      </c>
      <c r="I975" s="170">
        <v>0</v>
      </c>
      <c r="J975" s="528">
        <v>0</v>
      </c>
      <c r="K975" s="170">
        <v>0</v>
      </c>
      <c r="L975" s="528">
        <v>0</v>
      </c>
      <c r="M975" s="170">
        <v>0</v>
      </c>
      <c r="N975" s="528">
        <v>0</v>
      </c>
      <c r="O975" s="181">
        <f>+M975</f>
        <v>0</v>
      </c>
      <c r="P975" s="426">
        <v>0</v>
      </c>
      <c r="Q975" s="181">
        <f>+O975</f>
        <v>0</v>
      </c>
      <c r="R975" s="426" t="s">
        <v>1226</v>
      </c>
      <c r="S975" s="170">
        <v>0</v>
      </c>
      <c r="T975" s="528">
        <v>0</v>
      </c>
      <c r="U975" s="181">
        <f t="shared" si="554"/>
        <v>0</v>
      </c>
      <c r="V975" s="251" t="s">
        <v>1226</v>
      </c>
      <c r="W975" s="533">
        <v>0</v>
      </c>
      <c r="X975" s="534">
        <v>0</v>
      </c>
      <c r="Y975" s="185">
        <v>0</v>
      </c>
      <c r="Z975" s="426">
        <v>0</v>
      </c>
      <c r="AA975" s="181">
        <f t="shared" si="553"/>
        <v>0</v>
      </c>
      <c r="AB975" s="426" t="s">
        <v>1226</v>
      </c>
      <c r="AC975" s="58">
        <f>+AA975</f>
        <v>0</v>
      </c>
      <c r="AD975" s="426" t="s">
        <v>1226</v>
      </c>
      <c r="AE975" s="223">
        <v>0</v>
      </c>
      <c r="AF975" s="224">
        <v>0</v>
      </c>
      <c r="AG975" s="185">
        <f t="shared" si="555"/>
        <v>0</v>
      </c>
      <c r="AH975" s="426" t="s">
        <v>1226</v>
      </c>
      <c r="AI975" s="222">
        <v>0</v>
      </c>
      <c r="AJ975" s="224">
        <v>0</v>
      </c>
      <c r="AK975" s="342"/>
      <c r="AL975" s="181">
        <f t="shared" si="556"/>
        <v>3</v>
      </c>
      <c r="AM975" s="691" t="s">
        <v>1226</v>
      </c>
      <c r="AN975" s="437">
        <v>3</v>
      </c>
      <c r="AO975" s="438">
        <v>0</v>
      </c>
      <c r="AP975" s="181">
        <f t="shared" si="557"/>
        <v>3</v>
      </c>
      <c r="AQ975" s="643" t="s">
        <v>1226</v>
      </c>
      <c r="AR975" s="181">
        <f t="shared" si="558"/>
        <v>3</v>
      </c>
      <c r="AS975" s="643" t="s">
        <v>1226</v>
      </c>
      <c r="AT975" s="181">
        <f t="shared" si="559"/>
        <v>3</v>
      </c>
      <c r="AU975" s="643" t="s">
        <v>1226</v>
      </c>
      <c r="AV975" s="181">
        <f t="shared" si="560"/>
        <v>3</v>
      </c>
      <c r="AW975" s="643" t="s">
        <v>1226</v>
      </c>
      <c r="AX975" s="325">
        <v>0</v>
      </c>
      <c r="AY975" s="325">
        <v>0</v>
      </c>
      <c r="AZ975" s="238">
        <v>0</v>
      </c>
      <c r="BA975" s="239" t="s">
        <v>1226</v>
      </c>
      <c r="BB975" s="238">
        <v>0</v>
      </c>
      <c r="BC975" s="239" t="s">
        <v>1226</v>
      </c>
      <c r="BD975" s="238">
        <v>0</v>
      </c>
      <c r="BE975" s="239" t="s">
        <v>1226</v>
      </c>
      <c r="BF975" s="238">
        <v>0</v>
      </c>
      <c r="BG975" s="239" t="s">
        <v>1226</v>
      </c>
      <c r="BH975" s="325">
        <v>0</v>
      </c>
      <c r="BI975" s="325">
        <v>0</v>
      </c>
      <c r="BJ975" s="238">
        <v>0</v>
      </c>
      <c r="BK975" s="239" t="s">
        <v>1226</v>
      </c>
      <c r="BL975" s="238">
        <v>0</v>
      </c>
      <c r="BM975" s="239" t="s">
        <v>1226</v>
      </c>
      <c r="BN975" s="238">
        <v>0</v>
      </c>
      <c r="BO975" s="239" t="s">
        <v>1226</v>
      </c>
      <c r="BP975" s="249"/>
      <c r="BQ975" s="239"/>
      <c r="BR975" s="249"/>
      <c r="BS975" s="239"/>
      <c r="BT975" s="344"/>
      <c r="BU975" s="314"/>
      <c r="BV975" s="315"/>
      <c r="BW975" s="314"/>
      <c r="BX975" s="314"/>
      <c r="BY975" s="314"/>
      <c r="BZ975" s="315">
        <v>1</v>
      </c>
      <c r="CA975" s="314"/>
      <c r="CB975" s="315">
        <v>1</v>
      </c>
      <c r="CC975" s="314">
        <v>1</v>
      </c>
      <c r="CD975" s="315">
        <v>1</v>
      </c>
      <c r="CE975" s="314"/>
      <c r="CF975" s="315"/>
      <c r="CG975" s="314"/>
      <c r="CH975" s="315"/>
      <c r="CI975" s="323" t="s">
        <v>501</v>
      </c>
      <c r="CJ975" s="256"/>
    </row>
    <row r="976" spans="1:91" ht="16.5">
      <c r="A976" t="s">
        <v>2621</v>
      </c>
      <c r="B976" s="213">
        <v>0</v>
      </c>
      <c r="D976" s="219" t="s">
        <v>241</v>
      </c>
      <c r="E976" s="213" t="s">
        <v>819</v>
      </c>
      <c r="G976" s="213" t="s">
        <v>887</v>
      </c>
      <c r="H976" s="390" t="s">
        <v>242</v>
      </c>
      <c r="I976" s="170">
        <v>0</v>
      </c>
      <c r="J976" s="528">
        <v>0</v>
      </c>
      <c r="K976" s="170">
        <v>1</v>
      </c>
      <c r="L976" s="528">
        <v>0</v>
      </c>
      <c r="M976" s="170">
        <v>1</v>
      </c>
      <c r="N976" s="528">
        <v>0</v>
      </c>
      <c r="O976" s="181">
        <f>+M976</f>
        <v>1</v>
      </c>
      <c r="P976" s="426" t="s">
        <v>1226</v>
      </c>
      <c r="Q976" s="181">
        <f>+O976</f>
        <v>1</v>
      </c>
      <c r="R976" s="426" t="s">
        <v>1226</v>
      </c>
      <c r="S976" s="170">
        <v>1</v>
      </c>
      <c r="T976" s="528">
        <v>0</v>
      </c>
      <c r="U976" s="181">
        <f t="shared" si="554"/>
        <v>1</v>
      </c>
      <c r="V976" s="251" t="s">
        <v>1226</v>
      </c>
      <c r="W976" s="533">
        <v>1</v>
      </c>
      <c r="X976" s="534">
        <v>0</v>
      </c>
      <c r="Y976" s="185">
        <f>+W976</f>
        <v>1</v>
      </c>
      <c r="Z976" s="426" t="s">
        <v>1226</v>
      </c>
      <c r="AA976" s="181">
        <f>+AC976</f>
        <v>1</v>
      </c>
      <c r="AB976" s="426" t="s">
        <v>1226</v>
      </c>
      <c r="AC976" s="170">
        <v>1</v>
      </c>
      <c r="AD976" s="528">
        <v>0</v>
      </c>
      <c r="AE976" s="307">
        <v>0</v>
      </c>
      <c r="AF976" s="259">
        <v>0</v>
      </c>
      <c r="AG976" s="181">
        <f>+AI976</f>
        <v>1</v>
      </c>
      <c r="AH976" s="426" t="s">
        <v>1226</v>
      </c>
      <c r="AI976" s="222">
        <v>1</v>
      </c>
      <c r="AJ976" s="224">
        <v>0</v>
      </c>
      <c r="AK976" s="342"/>
      <c r="AL976" s="278">
        <v>0</v>
      </c>
      <c r="AM976" s="280">
        <v>0</v>
      </c>
      <c r="AN976" s="437">
        <v>0</v>
      </c>
      <c r="AO976" s="452">
        <v>0</v>
      </c>
      <c r="AP976" s="185">
        <v>0</v>
      </c>
      <c r="AQ976" s="690" t="s">
        <v>1226</v>
      </c>
      <c r="AR976" s="185">
        <v>0</v>
      </c>
      <c r="AS976" s="690" t="s">
        <v>1226</v>
      </c>
      <c r="AT976" s="181">
        <v>0</v>
      </c>
      <c r="AU976" s="690" t="s">
        <v>1226</v>
      </c>
      <c r="AV976" s="181">
        <v>0</v>
      </c>
      <c r="AW976" s="690" t="s">
        <v>1226</v>
      </c>
      <c r="AX976" s="325">
        <v>0</v>
      </c>
      <c r="AY976" s="325">
        <v>0</v>
      </c>
      <c r="AZ976" s="238">
        <v>0</v>
      </c>
      <c r="BA976" s="239" t="s">
        <v>1226</v>
      </c>
      <c r="BB976" s="238">
        <v>0</v>
      </c>
      <c r="BC976" s="239" t="s">
        <v>1226</v>
      </c>
      <c r="BD976" s="238">
        <v>0</v>
      </c>
      <c r="BE976" s="239" t="s">
        <v>1226</v>
      </c>
      <c r="BF976" s="238">
        <v>0</v>
      </c>
      <c r="BG976" s="239" t="s">
        <v>1226</v>
      </c>
      <c r="BH976" s="325">
        <v>0</v>
      </c>
      <c r="BI976" s="325">
        <v>0</v>
      </c>
      <c r="BJ976" s="238">
        <v>0</v>
      </c>
      <c r="BK976" s="239" t="s">
        <v>1226</v>
      </c>
      <c r="BL976" s="238">
        <v>0</v>
      </c>
      <c r="BM976" s="239" t="s">
        <v>1226</v>
      </c>
      <c r="BN976" s="238">
        <v>0</v>
      </c>
      <c r="BO976" s="239" t="s">
        <v>1226</v>
      </c>
      <c r="BP976" s="249"/>
      <c r="BQ976" s="239"/>
      <c r="BR976" s="249"/>
      <c r="BS976" s="239"/>
      <c r="BT976" s="344"/>
      <c r="BU976" s="314"/>
      <c r="BV976" s="315"/>
      <c r="BW976" s="314"/>
      <c r="BX976" s="314"/>
      <c r="BY976" s="314"/>
      <c r="BZ976" s="315"/>
      <c r="CA976" s="314"/>
      <c r="CB976" s="315"/>
      <c r="CC976" s="314"/>
      <c r="CD976" s="315"/>
      <c r="CE976" s="314"/>
      <c r="CF976" s="315"/>
      <c r="CG976" s="314"/>
      <c r="CH976" s="315"/>
      <c r="CI976" s="233"/>
      <c r="CJ976" s="256" t="s">
        <v>597</v>
      </c>
      <c r="CM976" s="237">
        <f>MAX(I976:AJ976)</f>
        <v>1</v>
      </c>
    </row>
    <row r="977" spans="1:91" ht="16.5">
      <c r="A977" t="s">
        <v>2621</v>
      </c>
      <c r="B977" s="213">
        <v>0</v>
      </c>
      <c r="D977" s="219" t="s">
        <v>241</v>
      </c>
      <c r="E977" s="213" t="s">
        <v>871</v>
      </c>
      <c r="G977" s="213" t="s">
        <v>887</v>
      </c>
      <c r="H977" s="390" t="s">
        <v>1856</v>
      </c>
      <c r="I977" s="170">
        <v>0</v>
      </c>
      <c r="J977" s="528">
        <v>0</v>
      </c>
      <c r="K977" s="181">
        <v>0</v>
      </c>
      <c r="L977" s="426" t="s">
        <v>1226</v>
      </c>
      <c r="M977" s="170">
        <v>0</v>
      </c>
      <c r="N977" s="528">
        <v>0</v>
      </c>
      <c r="O977" s="181">
        <f>+M977</f>
        <v>0</v>
      </c>
      <c r="P977" s="426" t="s">
        <v>1226</v>
      </c>
      <c r="Q977" s="181">
        <f>+O977</f>
        <v>0</v>
      </c>
      <c r="R977" s="426" t="s">
        <v>1226</v>
      </c>
      <c r="S977" s="170">
        <v>0</v>
      </c>
      <c r="T977" s="528">
        <v>0</v>
      </c>
      <c r="U977" s="181">
        <f t="shared" si="554"/>
        <v>0</v>
      </c>
      <c r="V977" s="251" t="s">
        <v>1226</v>
      </c>
      <c r="W977" s="533">
        <v>0</v>
      </c>
      <c r="X977" s="534">
        <v>0</v>
      </c>
      <c r="Y977" s="185">
        <f>+AA977</f>
        <v>0</v>
      </c>
      <c r="Z977" s="426" t="s">
        <v>1226</v>
      </c>
      <c r="AA977" s="181">
        <f>+AC977</f>
        <v>0</v>
      </c>
      <c r="AB977" s="426" t="s">
        <v>1226</v>
      </c>
      <c r="AC977" s="170">
        <v>0</v>
      </c>
      <c r="AD977" s="528">
        <v>0</v>
      </c>
      <c r="AE977" s="307">
        <v>0</v>
      </c>
      <c r="AF977" s="259">
        <v>0</v>
      </c>
      <c r="AG977" s="181">
        <f>+AI977</f>
        <v>0</v>
      </c>
      <c r="AH977" s="426" t="s">
        <v>1226</v>
      </c>
      <c r="AI977" s="222">
        <v>0</v>
      </c>
      <c r="AJ977" s="259">
        <v>0</v>
      </c>
      <c r="AK977" s="342"/>
      <c r="AL977" s="278">
        <v>0</v>
      </c>
      <c r="AM977" s="280">
        <v>0</v>
      </c>
      <c r="AN977" s="437">
        <v>1</v>
      </c>
      <c r="AO977" s="452">
        <v>0</v>
      </c>
      <c r="AP977" s="181">
        <f>+AN977</f>
        <v>1</v>
      </c>
      <c r="AQ977" s="643" t="s">
        <v>1226</v>
      </c>
      <c r="AR977" s="181">
        <f>+AP977</f>
        <v>1</v>
      </c>
      <c r="AS977" s="643" t="s">
        <v>1226</v>
      </c>
      <c r="AT977" s="185">
        <f>+AR977</f>
        <v>1</v>
      </c>
      <c r="AU977" s="643" t="s">
        <v>1226</v>
      </c>
      <c r="AV977" s="185">
        <f>+AT977</f>
        <v>1</v>
      </c>
      <c r="AW977" s="643" t="s">
        <v>1226</v>
      </c>
      <c r="AX977" s="325">
        <v>0</v>
      </c>
      <c r="AY977" s="326">
        <v>0</v>
      </c>
      <c r="AZ977" s="238">
        <v>0</v>
      </c>
      <c r="BA977" s="239" t="s">
        <v>1226</v>
      </c>
      <c r="BB977" s="238">
        <v>0</v>
      </c>
      <c r="BC977" s="239" t="s">
        <v>1226</v>
      </c>
      <c r="BD977" s="238">
        <v>0</v>
      </c>
      <c r="BE977" s="239" t="s">
        <v>1226</v>
      </c>
      <c r="BF977" s="238">
        <v>0</v>
      </c>
      <c r="BG977" s="239" t="s">
        <v>1226</v>
      </c>
      <c r="BH977" s="919">
        <v>0</v>
      </c>
      <c r="BI977" s="326">
        <v>0</v>
      </c>
      <c r="BJ977" s="238">
        <v>0</v>
      </c>
      <c r="BK977" s="239" t="s">
        <v>1226</v>
      </c>
      <c r="BL977" s="238">
        <v>0</v>
      </c>
      <c r="BM977" s="239" t="s">
        <v>1226</v>
      </c>
      <c r="BN977" s="238">
        <v>0</v>
      </c>
      <c r="BO977" s="239" t="s">
        <v>1226</v>
      </c>
      <c r="BP977" s="249"/>
      <c r="BQ977" s="239"/>
      <c r="BR977" s="249"/>
      <c r="BS977" s="239"/>
      <c r="BT977" s="344"/>
      <c r="BU977" s="314"/>
      <c r="BV977" s="315"/>
      <c r="BW977" s="314"/>
      <c r="BX977" s="314"/>
      <c r="BY977" s="314"/>
      <c r="BZ977" s="315"/>
      <c r="CA977" s="314"/>
      <c r="CB977" s="315"/>
      <c r="CC977" s="314"/>
      <c r="CD977" s="315"/>
      <c r="CE977" s="314"/>
      <c r="CF977" s="315"/>
      <c r="CG977" s="314"/>
      <c r="CH977" s="315"/>
      <c r="CI977" s="233" t="s">
        <v>501</v>
      </c>
      <c r="CJ977" s="256"/>
      <c r="CM977" s="237">
        <f>MAX(I977:AJ977)</f>
        <v>0</v>
      </c>
    </row>
    <row r="978" spans="1:91" ht="16.5">
      <c r="A978" t="s">
        <v>2621</v>
      </c>
      <c r="B978" s="213">
        <v>0</v>
      </c>
      <c r="D978" s="219" t="s">
        <v>241</v>
      </c>
      <c r="E978" s="213" t="s">
        <v>821</v>
      </c>
      <c r="G978" s="213" t="s">
        <v>887</v>
      </c>
      <c r="H978" s="390" t="s">
        <v>1054</v>
      </c>
      <c r="I978" s="170">
        <v>0</v>
      </c>
      <c r="J978" s="528">
        <v>0</v>
      </c>
      <c r="K978" s="170">
        <v>0</v>
      </c>
      <c r="L978" s="528">
        <v>0</v>
      </c>
      <c r="M978" s="170">
        <v>0</v>
      </c>
      <c r="N978" s="528">
        <v>0</v>
      </c>
      <c r="O978" s="181">
        <f>+M978</f>
        <v>0</v>
      </c>
      <c r="P978" s="426" t="s">
        <v>1226</v>
      </c>
      <c r="Q978" s="181">
        <f>+O978</f>
        <v>0</v>
      </c>
      <c r="R978" s="426" t="s">
        <v>1226</v>
      </c>
      <c r="S978" s="170">
        <v>0</v>
      </c>
      <c r="T978" s="528">
        <v>0</v>
      </c>
      <c r="U978" s="181">
        <f t="shared" si="554"/>
        <v>0</v>
      </c>
      <c r="V978" s="251" t="s">
        <v>1226</v>
      </c>
      <c r="W978" s="533">
        <v>0</v>
      </c>
      <c r="X978" s="534">
        <v>0</v>
      </c>
      <c r="Y978" s="795">
        <v>0</v>
      </c>
      <c r="Z978" s="796">
        <v>0</v>
      </c>
      <c r="AA978" s="181">
        <f>+Y978</f>
        <v>0</v>
      </c>
      <c r="AB978" s="426" t="s">
        <v>1226</v>
      </c>
      <c r="AC978" s="170">
        <v>0</v>
      </c>
      <c r="AD978" s="528">
        <v>0</v>
      </c>
      <c r="AE978" s="222">
        <v>0</v>
      </c>
      <c r="AF978" s="259">
        <v>0</v>
      </c>
      <c r="AG978" s="181">
        <f>+AE978</f>
        <v>0</v>
      </c>
      <c r="AH978" s="426" t="s">
        <v>1226</v>
      </c>
      <c r="AI978" s="222">
        <v>0</v>
      </c>
      <c r="AJ978" s="259">
        <v>0</v>
      </c>
      <c r="AK978" s="342"/>
      <c r="AL978" s="278">
        <v>0</v>
      </c>
      <c r="AM978" s="280">
        <v>1</v>
      </c>
      <c r="AN978" s="437">
        <v>0</v>
      </c>
      <c r="AO978" s="452">
        <v>0</v>
      </c>
      <c r="AP978" s="181">
        <v>0</v>
      </c>
      <c r="AQ978" s="690" t="s">
        <v>1226</v>
      </c>
      <c r="AR978" s="181">
        <v>0</v>
      </c>
      <c r="AS978" s="690" t="s">
        <v>1226</v>
      </c>
      <c r="AT978" s="185">
        <v>0</v>
      </c>
      <c r="AU978" s="690" t="s">
        <v>1226</v>
      </c>
      <c r="AV978" s="185">
        <v>0</v>
      </c>
      <c r="AW978" s="690" t="s">
        <v>1226</v>
      </c>
      <c r="AX978" s="325">
        <v>0</v>
      </c>
      <c r="AY978" s="326">
        <v>0</v>
      </c>
      <c r="AZ978" s="238">
        <v>0</v>
      </c>
      <c r="BA978" s="239" t="s">
        <v>1226</v>
      </c>
      <c r="BB978" s="238">
        <v>0</v>
      </c>
      <c r="BC978" s="239" t="s">
        <v>1226</v>
      </c>
      <c r="BD978" s="238">
        <v>0</v>
      </c>
      <c r="BE978" s="239" t="s">
        <v>1226</v>
      </c>
      <c r="BF978" s="238">
        <v>0</v>
      </c>
      <c r="BG978" s="239" t="s">
        <v>1226</v>
      </c>
      <c r="BH978" s="919">
        <v>0</v>
      </c>
      <c r="BI978" s="326">
        <v>0</v>
      </c>
      <c r="BJ978" s="238">
        <v>0</v>
      </c>
      <c r="BK978" s="239" t="s">
        <v>1226</v>
      </c>
      <c r="BL978" s="238">
        <v>0</v>
      </c>
      <c r="BM978" s="239" t="s">
        <v>1226</v>
      </c>
      <c r="BN978" s="238">
        <v>0</v>
      </c>
      <c r="BO978" s="239" t="s">
        <v>1226</v>
      </c>
      <c r="BP978" s="249"/>
      <c r="BQ978" s="239"/>
      <c r="BR978" s="249"/>
      <c r="BS978" s="239"/>
      <c r="BT978" s="344"/>
      <c r="BU978" s="314"/>
      <c r="BV978" s="315"/>
      <c r="BW978" s="314"/>
      <c r="BX978" s="314"/>
      <c r="BY978" s="314"/>
      <c r="BZ978" s="315"/>
      <c r="CA978" s="314"/>
      <c r="CB978" s="315"/>
      <c r="CC978" s="314"/>
      <c r="CD978" s="315"/>
      <c r="CE978" s="314"/>
      <c r="CF978" s="315"/>
      <c r="CG978" s="314"/>
      <c r="CH978" s="315"/>
      <c r="CI978" s="233"/>
      <c r="CJ978" s="256"/>
    </row>
    <row r="979" spans="1:91" ht="16.5">
      <c r="A979" t="s">
        <v>2621</v>
      </c>
      <c r="B979" s="213">
        <v>0</v>
      </c>
      <c r="D979" s="219" t="s">
        <v>581</v>
      </c>
      <c r="E979" s="213" t="s">
        <v>821</v>
      </c>
      <c r="G979" s="213" t="s">
        <v>887</v>
      </c>
      <c r="H979" s="390" t="s">
        <v>1080</v>
      </c>
      <c r="I979" s="181">
        <v>0</v>
      </c>
      <c r="J979" s="426" t="s">
        <v>1226</v>
      </c>
      <c r="K979" s="170">
        <v>0</v>
      </c>
      <c r="L979" s="528">
        <v>0</v>
      </c>
      <c r="M979" s="170">
        <v>0</v>
      </c>
      <c r="N979" s="528">
        <v>0</v>
      </c>
      <c r="O979" s="181">
        <f>+Q979</f>
        <v>0</v>
      </c>
      <c r="P979" s="426" t="s">
        <v>1226</v>
      </c>
      <c r="Q979" s="181">
        <f>+S979</f>
        <v>0</v>
      </c>
      <c r="R979" s="426" t="s">
        <v>1226</v>
      </c>
      <c r="S979" s="170">
        <v>0</v>
      </c>
      <c r="T979" s="528">
        <v>0</v>
      </c>
      <c r="U979" s="181">
        <f t="shared" si="554"/>
        <v>0</v>
      </c>
      <c r="V979" s="251" t="s">
        <v>1226</v>
      </c>
      <c r="W979" s="533">
        <v>0</v>
      </c>
      <c r="X979" s="534">
        <v>0</v>
      </c>
      <c r="Y979" s="795">
        <v>0</v>
      </c>
      <c r="Z979" s="796">
        <v>0</v>
      </c>
      <c r="AA979" s="181">
        <f>+Y979</f>
        <v>0</v>
      </c>
      <c r="AB979" s="426" t="s">
        <v>1226</v>
      </c>
      <c r="AC979" s="170">
        <v>0</v>
      </c>
      <c r="AD979" s="528">
        <v>0</v>
      </c>
      <c r="AE979" s="222">
        <v>0</v>
      </c>
      <c r="AF979" s="259">
        <v>0</v>
      </c>
      <c r="AG979" s="185">
        <f>+AE979</f>
        <v>0</v>
      </c>
      <c r="AH979" s="426" t="s">
        <v>1226</v>
      </c>
      <c r="AI979" s="222">
        <v>0</v>
      </c>
      <c r="AJ979" s="259">
        <v>0</v>
      </c>
      <c r="AK979" s="342"/>
      <c r="AL979" s="181">
        <f t="shared" ref="AL979:AL992" si="561">+AN979</f>
        <v>1</v>
      </c>
      <c r="AM979" s="691" t="s">
        <v>1226</v>
      </c>
      <c r="AN979" s="437">
        <v>1</v>
      </c>
      <c r="AO979" s="452"/>
      <c r="AP979" s="181">
        <f>+AN979</f>
        <v>1</v>
      </c>
      <c r="AQ979" s="643" t="s">
        <v>1226</v>
      </c>
      <c r="AR979" s="181">
        <f>+AP979</f>
        <v>1</v>
      </c>
      <c r="AS979" s="643" t="s">
        <v>1226</v>
      </c>
      <c r="AT979" s="314">
        <v>0</v>
      </c>
      <c r="AU979" s="315">
        <v>0</v>
      </c>
      <c r="AV979" s="380">
        <v>0</v>
      </c>
      <c r="AW979" s="433" t="s">
        <v>1226</v>
      </c>
      <c r="AX979" s="694">
        <f>+AV979</f>
        <v>0</v>
      </c>
      <c r="AY979" s="167" t="s">
        <v>1226</v>
      </c>
      <c r="AZ979" s="392">
        <v>0</v>
      </c>
      <c r="BA979" s="166" t="s">
        <v>1226</v>
      </c>
      <c r="BB979" s="238">
        <v>0</v>
      </c>
      <c r="BC979" s="239" t="s">
        <v>1226</v>
      </c>
      <c r="BD979" s="238">
        <v>0</v>
      </c>
      <c r="BE979" s="239" t="s">
        <v>1226</v>
      </c>
      <c r="BF979" s="238">
        <v>0</v>
      </c>
      <c r="BG979" s="239" t="s">
        <v>1226</v>
      </c>
      <c r="BH979" s="238">
        <f>+BF979</f>
        <v>0</v>
      </c>
      <c r="BI979" s="239" t="s">
        <v>1226</v>
      </c>
      <c r="BJ979" s="238">
        <f>+BH979</f>
        <v>0</v>
      </c>
      <c r="BK979" s="239" t="s">
        <v>1226</v>
      </c>
      <c r="BL979" s="236">
        <f>+BJ979</f>
        <v>0</v>
      </c>
      <c r="BM979" s="249" t="s">
        <v>1226</v>
      </c>
      <c r="BN979" s="238">
        <f>+BL979</f>
        <v>0</v>
      </c>
      <c r="BO979" s="239" t="s">
        <v>1226</v>
      </c>
      <c r="BP979" s="249"/>
      <c r="BQ979" s="239"/>
      <c r="BR979" s="249"/>
      <c r="BS979" s="239"/>
      <c r="BT979" s="344"/>
      <c r="BU979" s="314"/>
      <c r="BV979" s="315"/>
      <c r="BW979" s="314"/>
      <c r="BX979" s="314"/>
      <c r="BY979" s="314"/>
      <c r="BZ979" s="315"/>
      <c r="CA979" s="314"/>
      <c r="CB979" s="315"/>
      <c r="CC979" s="314"/>
      <c r="CD979" s="315"/>
      <c r="CE979" s="314"/>
      <c r="CF979" s="315"/>
      <c r="CG979" s="314"/>
      <c r="CH979" s="315"/>
      <c r="CI979" s="323" t="s">
        <v>501</v>
      </c>
      <c r="CJ979" s="234" t="s">
        <v>597</v>
      </c>
    </row>
    <row r="980" spans="1:91" ht="16.5">
      <c r="A980" t="s">
        <v>2622</v>
      </c>
      <c r="B980" s="61" t="s">
        <v>52</v>
      </c>
      <c r="D980" t="s">
        <v>2743</v>
      </c>
      <c r="E980" s="213" t="s">
        <v>819</v>
      </c>
      <c r="G980" s="213" t="s">
        <v>889</v>
      </c>
      <c r="H980" s="390" t="s">
        <v>1850</v>
      </c>
      <c r="I980" s="181">
        <f>+K980</f>
        <v>5</v>
      </c>
      <c r="J980" s="426" t="s">
        <v>1226</v>
      </c>
      <c r="K980" s="170">
        <v>5</v>
      </c>
      <c r="L980" s="528" t="s">
        <v>132</v>
      </c>
      <c r="M980" s="170">
        <v>3</v>
      </c>
      <c r="N980" s="528">
        <v>0</v>
      </c>
      <c r="O980" s="181">
        <f>+M980</f>
        <v>3</v>
      </c>
      <c r="P980" s="426" t="s">
        <v>1226</v>
      </c>
      <c r="Q980" s="181">
        <f>+O980</f>
        <v>3</v>
      </c>
      <c r="R980" s="426" t="s">
        <v>1226</v>
      </c>
      <c r="S980" s="170">
        <v>6</v>
      </c>
      <c r="T980" s="528">
        <v>0</v>
      </c>
      <c r="U980" s="181">
        <f t="shared" si="554"/>
        <v>6</v>
      </c>
      <c r="V980" s="251" t="s">
        <v>1226</v>
      </c>
      <c r="W980" s="533">
        <v>5</v>
      </c>
      <c r="X980" s="534">
        <v>0</v>
      </c>
      <c r="Y980" s="185">
        <f t="shared" ref="Y980:Y985" si="562">+W980</f>
        <v>5</v>
      </c>
      <c r="Z980" s="426" t="s">
        <v>1226</v>
      </c>
      <c r="AA980" s="181">
        <f>+Y980</f>
        <v>5</v>
      </c>
      <c r="AB980" s="426" t="s">
        <v>1226</v>
      </c>
      <c r="AC980" s="172">
        <v>5</v>
      </c>
      <c r="AD980" s="174" t="s">
        <v>132</v>
      </c>
      <c r="AE980" s="258">
        <v>0</v>
      </c>
      <c r="AF980" s="259">
        <v>0</v>
      </c>
      <c r="AG980" s="181">
        <f>+AE980</f>
        <v>0</v>
      </c>
      <c r="AH980" s="426" t="s">
        <v>1226</v>
      </c>
      <c r="AI980" s="258">
        <v>0</v>
      </c>
      <c r="AJ980" s="259">
        <v>0</v>
      </c>
      <c r="AK980" s="372"/>
      <c r="AL980" s="181">
        <f t="shared" si="561"/>
        <v>0</v>
      </c>
      <c r="AM980" s="691" t="s">
        <v>1226</v>
      </c>
      <c r="AN980" s="437">
        <v>0</v>
      </c>
      <c r="AO980" s="452">
        <v>0</v>
      </c>
      <c r="AP980" s="185">
        <f>+AN980</f>
        <v>0</v>
      </c>
      <c r="AQ980" s="643" t="s">
        <v>1226</v>
      </c>
      <c r="AR980" s="185">
        <f>+AP980</f>
        <v>0</v>
      </c>
      <c r="AS980" s="643" t="s">
        <v>1226</v>
      </c>
      <c r="AT980" s="314">
        <v>0</v>
      </c>
      <c r="AU980" s="315">
        <v>0</v>
      </c>
      <c r="AV980" s="314">
        <v>0</v>
      </c>
      <c r="AW980" s="315">
        <v>0</v>
      </c>
      <c r="AX980" s="694">
        <v>0</v>
      </c>
      <c r="AY980" s="167" t="s">
        <v>1226</v>
      </c>
      <c r="AZ980" s="392">
        <v>0</v>
      </c>
      <c r="BA980" s="166" t="s">
        <v>1226</v>
      </c>
      <c r="BB980" s="238">
        <v>0</v>
      </c>
      <c r="BC980" s="239" t="s">
        <v>1226</v>
      </c>
      <c r="BD980" s="238">
        <v>0</v>
      </c>
      <c r="BE980" s="239" t="s">
        <v>1226</v>
      </c>
      <c r="BF980" s="238">
        <v>0</v>
      </c>
      <c r="BG980" s="239" t="s">
        <v>1226</v>
      </c>
      <c r="BH980" s="919">
        <v>0</v>
      </c>
      <c r="BI980" s="326">
        <v>0</v>
      </c>
      <c r="BJ980" s="238">
        <v>0</v>
      </c>
      <c r="BK980" s="239" t="s">
        <v>1226</v>
      </c>
      <c r="BL980" s="238">
        <v>0</v>
      </c>
      <c r="BM980" s="239" t="s">
        <v>1226</v>
      </c>
      <c r="BN980" s="236">
        <v>0</v>
      </c>
      <c r="BO980" s="239" t="s">
        <v>1226</v>
      </c>
      <c r="BP980" s="249"/>
      <c r="BQ980" s="239"/>
      <c r="BR980" s="249"/>
      <c r="BS980" s="249"/>
      <c r="BT980" s="373"/>
      <c r="BV980" s="370"/>
      <c r="BZ980" s="370"/>
      <c r="CD980" s="370"/>
      <c r="CF980" s="370"/>
      <c r="CH980" s="370"/>
      <c r="CI980" s="103" t="s">
        <v>1841</v>
      </c>
      <c r="CM980" s="237">
        <f t="shared" ref="CM980:CM985" si="563">MAX(I980:AJ980)</f>
        <v>6</v>
      </c>
    </row>
    <row r="981" spans="1:91" ht="16.5">
      <c r="A981" t="s">
        <v>2622</v>
      </c>
      <c r="B981" s="61" t="s">
        <v>52</v>
      </c>
      <c r="D981" t="s">
        <v>2743</v>
      </c>
      <c r="E981" s="213" t="s">
        <v>819</v>
      </c>
      <c r="G981" s="213" t="s">
        <v>889</v>
      </c>
      <c r="H981" s="390" t="s">
        <v>1849</v>
      </c>
      <c r="I981" s="181">
        <f>+K981</f>
        <v>1</v>
      </c>
      <c r="J981" s="426" t="s">
        <v>1226</v>
      </c>
      <c r="K981" s="170">
        <v>1</v>
      </c>
      <c r="L981" s="528">
        <v>0</v>
      </c>
      <c r="M981" s="170">
        <v>2</v>
      </c>
      <c r="N981" s="528">
        <v>5</v>
      </c>
      <c r="O981" s="181">
        <f>+Q981</f>
        <v>2</v>
      </c>
      <c r="P981" s="426">
        <f>+R981</f>
        <v>5</v>
      </c>
      <c r="Q981" s="181">
        <f>+S981</f>
        <v>2</v>
      </c>
      <c r="R981" s="426">
        <f>+T981</f>
        <v>5</v>
      </c>
      <c r="S981" s="170">
        <v>2</v>
      </c>
      <c r="T981" s="528">
        <v>5</v>
      </c>
      <c r="U981" s="181">
        <f t="shared" si="554"/>
        <v>2</v>
      </c>
      <c r="V981" s="251" t="s">
        <v>1226</v>
      </c>
      <c r="W981" s="533">
        <v>1</v>
      </c>
      <c r="X981" s="534">
        <v>0</v>
      </c>
      <c r="Y981" s="185">
        <f t="shared" si="562"/>
        <v>1</v>
      </c>
      <c r="Z981" s="426" t="s">
        <v>1226</v>
      </c>
      <c r="AA981" s="181">
        <f>+AC981</f>
        <v>2</v>
      </c>
      <c r="AB981" s="426">
        <f>+AD981</f>
        <v>0</v>
      </c>
      <c r="AC981" s="3">
        <v>2</v>
      </c>
      <c r="AD981" s="128">
        <v>0</v>
      </c>
      <c r="AE981" s="258">
        <v>2</v>
      </c>
      <c r="AF981" s="259">
        <v>3</v>
      </c>
      <c r="AG981" s="185">
        <v>0</v>
      </c>
      <c r="AH981" s="426" t="s">
        <v>1226</v>
      </c>
      <c r="AI981" s="185">
        <f>+AG981</f>
        <v>0</v>
      </c>
      <c r="AJ981" s="426" t="str">
        <f>+AH981</f>
        <v>nd</v>
      </c>
      <c r="AK981" s="372"/>
      <c r="AL981" s="181">
        <f t="shared" si="561"/>
        <v>0</v>
      </c>
      <c r="AM981" s="691" t="s">
        <v>1226</v>
      </c>
      <c r="AN981" s="437">
        <v>0</v>
      </c>
      <c r="AO981" s="452">
        <v>0</v>
      </c>
      <c r="AP981" s="185">
        <f>+AN981</f>
        <v>0</v>
      </c>
      <c r="AQ981" s="643" t="s">
        <v>1226</v>
      </c>
      <c r="AR981" s="185">
        <f>+AP981</f>
        <v>0</v>
      </c>
      <c r="AS981" s="643" t="s">
        <v>1226</v>
      </c>
      <c r="AT981" s="314">
        <v>0</v>
      </c>
      <c r="AU981" s="315">
        <v>0</v>
      </c>
      <c r="AV981" s="314">
        <v>0</v>
      </c>
      <c r="AW981" s="315">
        <v>0</v>
      </c>
      <c r="AX981" s="694">
        <v>0</v>
      </c>
      <c r="AY981" s="167" t="s">
        <v>1226</v>
      </c>
      <c r="AZ981" s="392">
        <v>0</v>
      </c>
      <c r="BA981" s="166" t="s">
        <v>1226</v>
      </c>
      <c r="BB981" s="238">
        <v>0</v>
      </c>
      <c r="BC981" s="239" t="s">
        <v>1226</v>
      </c>
      <c r="BD981" s="238">
        <v>0</v>
      </c>
      <c r="BE981" s="239" t="s">
        <v>1226</v>
      </c>
      <c r="BF981" s="238">
        <v>0</v>
      </c>
      <c r="BG981" s="239" t="s">
        <v>1226</v>
      </c>
      <c r="BH981" s="325">
        <v>0</v>
      </c>
      <c r="BI981" s="325">
        <v>0</v>
      </c>
      <c r="BJ981" s="238">
        <v>0</v>
      </c>
      <c r="BK981" s="239" t="s">
        <v>1226</v>
      </c>
      <c r="BL981" s="238">
        <v>0</v>
      </c>
      <c r="BM981" s="239" t="s">
        <v>1226</v>
      </c>
      <c r="BN981" s="238">
        <v>0</v>
      </c>
      <c r="BO981" s="239" t="s">
        <v>1226</v>
      </c>
      <c r="BP981" s="249"/>
      <c r="BQ981" s="239"/>
      <c r="BR981" s="249"/>
      <c r="BS981" s="239"/>
      <c r="BT981" s="373"/>
      <c r="BV981" s="370"/>
      <c r="BZ981" s="370"/>
      <c r="CD981" s="370"/>
      <c r="CF981" s="370"/>
      <c r="CH981" s="370"/>
      <c r="CI981" s="103" t="s">
        <v>1841</v>
      </c>
      <c r="CM981" s="237">
        <f t="shared" si="563"/>
        <v>5</v>
      </c>
    </row>
    <row r="982" spans="1:91" ht="16.5">
      <c r="A982" t="s">
        <v>2622</v>
      </c>
      <c r="B982" s="213">
        <v>10220</v>
      </c>
      <c r="D982" t="s">
        <v>2743</v>
      </c>
      <c r="E982" s="213" t="s">
        <v>819</v>
      </c>
      <c r="G982" s="213" t="s">
        <v>889</v>
      </c>
      <c r="H982" s="390" t="s">
        <v>1848</v>
      </c>
      <c r="I982" s="181">
        <f>+K982</f>
        <v>6</v>
      </c>
      <c r="J982" s="426" t="s">
        <v>1226</v>
      </c>
      <c r="K982" s="170">
        <v>6</v>
      </c>
      <c r="L982" s="528">
        <v>0</v>
      </c>
      <c r="M982" s="170">
        <v>6</v>
      </c>
      <c r="N982" s="528">
        <v>0</v>
      </c>
      <c r="O982" s="181">
        <f>+Q982</f>
        <v>5</v>
      </c>
      <c r="P982" s="426" t="s">
        <v>1226</v>
      </c>
      <c r="Q982" s="181">
        <f>+S982</f>
        <v>5</v>
      </c>
      <c r="R982" s="426" t="s">
        <v>1226</v>
      </c>
      <c r="S982" s="170">
        <v>5</v>
      </c>
      <c r="T982" s="528">
        <v>0</v>
      </c>
      <c r="U982" s="181">
        <f t="shared" si="554"/>
        <v>5</v>
      </c>
      <c r="V982" s="251" t="s">
        <v>1226</v>
      </c>
      <c r="W982" s="533">
        <v>2</v>
      </c>
      <c r="X982" s="534">
        <v>0</v>
      </c>
      <c r="Y982" s="185">
        <f t="shared" si="562"/>
        <v>2</v>
      </c>
      <c r="Z982" s="426" t="s">
        <v>1226</v>
      </c>
      <c r="AA982" s="185">
        <f t="shared" ref="AA982:AA988" si="564">+Y982</f>
        <v>2</v>
      </c>
      <c r="AB982" s="426" t="s">
        <v>1226</v>
      </c>
      <c r="AC982" s="3">
        <v>3</v>
      </c>
      <c r="AD982" s="128">
        <v>0</v>
      </c>
      <c r="AE982" s="258">
        <v>3</v>
      </c>
      <c r="AF982" s="259">
        <v>0</v>
      </c>
      <c r="AG982" s="185">
        <f>+AE982</f>
        <v>3</v>
      </c>
      <c r="AH982" s="426" t="s">
        <v>1226</v>
      </c>
      <c r="AI982" s="164">
        <f>+AG982</f>
        <v>3</v>
      </c>
      <c r="AJ982" s="166" t="s">
        <v>1226</v>
      </c>
      <c r="AK982" s="372">
        <v>42081</v>
      </c>
      <c r="AL982" s="181">
        <f t="shared" si="561"/>
        <v>1</v>
      </c>
      <c r="AM982" s="691" t="s">
        <v>1226</v>
      </c>
      <c r="AN982" s="437">
        <v>1</v>
      </c>
      <c r="AO982" s="452">
        <v>0</v>
      </c>
      <c r="AP982" s="185">
        <f>+AR982</f>
        <v>2</v>
      </c>
      <c r="AQ982" s="690" t="s">
        <v>1226</v>
      </c>
      <c r="AR982" s="185">
        <f>+AT982</f>
        <v>2</v>
      </c>
      <c r="AS982" s="690" t="s">
        <v>1226</v>
      </c>
      <c r="AT982" s="314">
        <v>2</v>
      </c>
      <c r="AU982" s="315">
        <v>0</v>
      </c>
      <c r="AV982" s="314">
        <v>2</v>
      </c>
      <c r="AW982" s="315">
        <v>0</v>
      </c>
      <c r="AX982" s="164">
        <f>+AZ982</f>
        <v>1</v>
      </c>
      <c r="AY982" s="166" t="s">
        <v>1226</v>
      </c>
      <c r="AZ982" s="392">
        <f>+BB982</f>
        <v>1</v>
      </c>
      <c r="BA982" s="166" t="s">
        <v>1226</v>
      </c>
      <c r="BB982" s="392">
        <f>+BD982</f>
        <v>1</v>
      </c>
      <c r="BC982" s="166" t="s">
        <v>1226</v>
      </c>
      <c r="BD982" s="392">
        <f>+BF982</f>
        <v>1</v>
      </c>
      <c r="BE982" s="166" t="s">
        <v>1226</v>
      </c>
      <c r="BF982" s="392">
        <f>+BH982</f>
        <v>1</v>
      </c>
      <c r="BG982" s="166" t="s">
        <v>1226</v>
      </c>
      <c r="BH982" s="314">
        <v>1</v>
      </c>
      <c r="BI982" s="314">
        <v>0</v>
      </c>
      <c r="BJ982" s="392">
        <f>+BH982</f>
        <v>1</v>
      </c>
      <c r="BK982" s="166" t="s">
        <v>1226</v>
      </c>
      <c r="BL982" s="392">
        <f>+BJ982</f>
        <v>1</v>
      </c>
      <c r="BM982" s="166" t="s">
        <v>1226</v>
      </c>
      <c r="BN982" s="392">
        <f>+BL982</f>
        <v>1</v>
      </c>
      <c r="BO982" s="166" t="s">
        <v>1226</v>
      </c>
      <c r="BP982" s="164"/>
      <c r="BQ982" s="166"/>
      <c r="BR982" s="164"/>
      <c r="BS982" s="166"/>
      <c r="BT982" s="373"/>
      <c r="BV982" s="370"/>
      <c r="BZ982" s="370"/>
      <c r="CC982" s="369">
        <v>3</v>
      </c>
      <c r="CD982" s="370"/>
      <c r="CF982" s="370"/>
      <c r="CH982" s="370"/>
      <c r="CI982" s="247" t="s">
        <v>577</v>
      </c>
      <c r="CJ982" s="234" t="s">
        <v>576</v>
      </c>
      <c r="CM982" s="237">
        <f t="shared" si="563"/>
        <v>6</v>
      </c>
    </row>
    <row r="983" spans="1:91" ht="16.5">
      <c r="A983" t="s">
        <v>2622</v>
      </c>
      <c r="B983" s="213">
        <v>10221</v>
      </c>
      <c r="D983" t="s">
        <v>2743</v>
      </c>
      <c r="E983" s="213" t="s">
        <v>819</v>
      </c>
      <c r="G983" s="213" t="s">
        <v>889</v>
      </c>
      <c r="H983" s="390" t="s">
        <v>1847</v>
      </c>
      <c r="I983" s="181">
        <v>0</v>
      </c>
      <c r="J983" s="426" t="s">
        <v>1226</v>
      </c>
      <c r="K983" s="170">
        <v>0</v>
      </c>
      <c r="L983" s="528">
        <v>0</v>
      </c>
      <c r="M983" s="170">
        <v>0</v>
      </c>
      <c r="N983" s="528">
        <v>0</v>
      </c>
      <c r="O983" s="181">
        <f>+Q983</f>
        <v>0</v>
      </c>
      <c r="P983" s="426" t="s">
        <v>1226</v>
      </c>
      <c r="Q983" s="181">
        <f>+S983</f>
        <v>0</v>
      </c>
      <c r="R983" s="426" t="s">
        <v>1226</v>
      </c>
      <c r="S983" s="170">
        <v>0</v>
      </c>
      <c r="T983" s="528">
        <v>0</v>
      </c>
      <c r="U983" s="181">
        <f t="shared" si="554"/>
        <v>0</v>
      </c>
      <c r="V983" s="251" t="s">
        <v>1226</v>
      </c>
      <c r="W983" s="533">
        <v>0</v>
      </c>
      <c r="X983" s="534">
        <v>0</v>
      </c>
      <c r="Y983" s="185">
        <f t="shared" si="562"/>
        <v>0</v>
      </c>
      <c r="Z983" s="426" t="s">
        <v>1226</v>
      </c>
      <c r="AA983" s="181">
        <f t="shared" si="564"/>
        <v>0</v>
      </c>
      <c r="AB983" s="426" t="s">
        <v>1226</v>
      </c>
      <c r="AC983" s="3">
        <v>0</v>
      </c>
      <c r="AD983" s="128">
        <v>0</v>
      </c>
      <c r="AE983" s="258">
        <v>0</v>
      </c>
      <c r="AF983" s="259">
        <v>0</v>
      </c>
      <c r="AG983" s="185">
        <f>+AI983</f>
        <v>15</v>
      </c>
      <c r="AH983" s="426" t="s">
        <v>1226</v>
      </c>
      <c r="AI983" s="358">
        <v>15</v>
      </c>
      <c r="AJ983" s="308">
        <v>0</v>
      </c>
      <c r="AK983" s="372"/>
      <c r="AL983" s="181">
        <f t="shared" si="561"/>
        <v>8</v>
      </c>
      <c r="AM983" s="691" t="s">
        <v>1226</v>
      </c>
      <c r="AN983" s="437">
        <v>8</v>
      </c>
      <c r="AO983" s="452">
        <v>0</v>
      </c>
      <c r="AP983" s="185">
        <f>+AN983</f>
        <v>8</v>
      </c>
      <c r="AQ983" s="690" t="s">
        <v>1226</v>
      </c>
      <c r="AR983" s="185">
        <f>+AP983</f>
        <v>8</v>
      </c>
      <c r="AS983" s="690" t="s">
        <v>1226</v>
      </c>
      <c r="AT983" s="314">
        <v>7</v>
      </c>
      <c r="AU983" s="315">
        <v>0</v>
      </c>
      <c r="AV983" s="314">
        <v>8</v>
      </c>
      <c r="AW983" s="315">
        <v>0</v>
      </c>
      <c r="AX983" s="392">
        <f>+AZ983</f>
        <v>5</v>
      </c>
      <c r="AY983" s="166" t="s">
        <v>1226</v>
      </c>
      <c r="AZ983" s="392">
        <f>+BB983</f>
        <v>5</v>
      </c>
      <c r="BA983" s="166" t="s">
        <v>1226</v>
      </c>
      <c r="BB983" s="392">
        <f>+BD983</f>
        <v>5</v>
      </c>
      <c r="BC983" s="166" t="s">
        <v>1226</v>
      </c>
      <c r="BD983" s="392">
        <f>+BF983</f>
        <v>5</v>
      </c>
      <c r="BE983" s="166" t="s">
        <v>1226</v>
      </c>
      <c r="BF983" s="392">
        <f>+BH983</f>
        <v>5</v>
      </c>
      <c r="BG983" s="166" t="s">
        <v>1226</v>
      </c>
      <c r="BH983" s="314">
        <v>5</v>
      </c>
      <c r="BI983" s="314">
        <v>0</v>
      </c>
      <c r="BJ983" s="392">
        <f>+BH983</f>
        <v>5</v>
      </c>
      <c r="BK983" s="166" t="s">
        <v>1226</v>
      </c>
      <c r="BL983" s="392">
        <f>+BJ983</f>
        <v>5</v>
      </c>
      <c r="BM983" s="166" t="s">
        <v>1226</v>
      </c>
      <c r="BN983" s="392">
        <f>+BL983</f>
        <v>5</v>
      </c>
      <c r="BO983" s="166" t="s">
        <v>1226</v>
      </c>
      <c r="BP983" s="164"/>
      <c r="BQ983" s="166"/>
      <c r="BR983" s="164"/>
      <c r="BS983" s="166"/>
      <c r="BT983" s="373"/>
      <c r="BV983" s="370"/>
      <c r="BZ983" s="370"/>
      <c r="CC983" s="369">
        <v>12</v>
      </c>
      <c r="CD983" s="370"/>
      <c r="CF983" s="370"/>
      <c r="CH983" s="370"/>
      <c r="CI983" s="247" t="s">
        <v>153</v>
      </c>
      <c r="CJ983" s="234" t="s">
        <v>576</v>
      </c>
      <c r="CM983" s="237">
        <f t="shared" si="563"/>
        <v>15</v>
      </c>
    </row>
    <row r="984" spans="1:91" ht="16.5">
      <c r="A984" t="s">
        <v>2622</v>
      </c>
      <c r="B984" s="61" t="s">
        <v>52</v>
      </c>
      <c r="D984" t="s">
        <v>2743</v>
      </c>
      <c r="E984" s="213" t="s">
        <v>819</v>
      </c>
      <c r="G984" s="213" t="s">
        <v>889</v>
      </c>
      <c r="H984" s="390" t="s">
        <v>1846</v>
      </c>
      <c r="I984" s="181">
        <f>+K984</f>
        <v>0</v>
      </c>
      <c r="J984" s="426" t="s">
        <v>1226</v>
      </c>
      <c r="K984" s="170">
        <v>0</v>
      </c>
      <c r="L984" s="528">
        <v>0</v>
      </c>
      <c r="M984" s="170">
        <v>0</v>
      </c>
      <c r="N984" s="528">
        <v>0</v>
      </c>
      <c r="O984" s="181">
        <f>+Q984</f>
        <v>0</v>
      </c>
      <c r="P984" s="426" t="s">
        <v>1226</v>
      </c>
      <c r="Q984" s="181">
        <f>+S984</f>
        <v>0</v>
      </c>
      <c r="R984" s="426" t="s">
        <v>1226</v>
      </c>
      <c r="S984" s="170">
        <v>0</v>
      </c>
      <c r="T984" s="528">
        <v>0</v>
      </c>
      <c r="U984" s="181">
        <f t="shared" si="554"/>
        <v>0</v>
      </c>
      <c r="V984" s="251" t="s">
        <v>1226</v>
      </c>
      <c r="W984" s="533">
        <v>3</v>
      </c>
      <c r="X984" s="534">
        <v>0</v>
      </c>
      <c r="Y984" s="185">
        <f t="shared" si="562"/>
        <v>3</v>
      </c>
      <c r="Z984" s="426" t="s">
        <v>1226</v>
      </c>
      <c r="AA984" s="181">
        <f t="shared" si="564"/>
        <v>3</v>
      </c>
      <c r="AB984" s="426" t="s">
        <v>1226</v>
      </c>
      <c r="AC984" s="3">
        <v>0</v>
      </c>
      <c r="AD984" s="128">
        <v>0</v>
      </c>
      <c r="AE984" s="258">
        <v>0</v>
      </c>
      <c r="AF984" s="259">
        <v>0</v>
      </c>
      <c r="AG984" s="185">
        <v>0</v>
      </c>
      <c r="AH984" s="426" t="s">
        <v>1226</v>
      </c>
      <c r="AI984" s="258">
        <v>0</v>
      </c>
      <c r="AJ984" s="259">
        <v>0</v>
      </c>
      <c r="AK984" s="372"/>
      <c r="AL984" s="181">
        <f t="shared" si="561"/>
        <v>0</v>
      </c>
      <c r="AM984" s="691" t="s">
        <v>1226</v>
      </c>
      <c r="AN984" s="437">
        <v>0</v>
      </c>
      <c r="AO984" s="452">
        <v>0</v>
      </c>
      <c r="AP984" s="185">
        <f>+AN984</f>
        <v>0</v>
      </c>
      <c r="AQ984" s="643" t="s">
        <v>1226</v>
      </c>
      <c r="AR984" s="185">
        <f>+AP984</f>
        <v>0</v>
      </c>
      <c r="AS984" s="643" t="s">
        <v>1226</v>
      </c>
      <c r="AT984" s="314">
        <v>0</v>
      </c>
      <c r="AU984" s="315">
        <v>0</v>
      </c>
      <c r="AV984" s="314">
        <v>0</v>
      </c>
      <c r="AW984" s="315">
        <v>0</v>
      </c>
      <c r="AX984" s="935">
        <v>0</v>
      </c>
      <c r="AY984" s="167" t="s">
        <v>1226</v>
      </c>
      <c r="AZ984" s="392">
        <v>0</v>
      </c>
      <c r="BA984" s="166" t="s">
        <v>1226</v>
      </c>
      <c r="BB984" s="392">
        <v>0</v>
      </c>
      <c r="BC984" s="166" t="s">
        <v>1226</v>
      </c>
      <c r="BD984" s="392">
        <v>0</v>
      </c>
      <c r="BE984" s="166" t="s">
        <v>1226</v>
      </c>
      <c r="BF984" s="392">
        <v>0</v>
      </c>
      <c r="BG984" s="166" t="s">
        <v>1226</v>
      </c>
      <c r="BH984" s="325">
        <v>0</v>
      </c>
      <c r="BI984" s="325">
        <v>0</v>
      </c>
      <c r="BJ984" s="392">
        <v>0</v>
      </c>
      <c r="BK984" s="166" t="s">
        <v>1226</v>
      </c>
      <c r="BL984" s="392">
        <v>0</v>
      </c>
      <c r="BM984" s="166" t="s">
        <v>1226</v>
      </c>
      <c r="BN984" s="392">
        <v>0</v>
      </c>
      <c r="BO984" s="166" t="s">
        <v>1226</v>
      </c>
      <c r="BP984" s="164"/>
      <c r="BQ984" s="166"/>
      <c r="BR984" s="164"/>
      <c r="BS984" s="166"/>
      <c r="BT984" s="373"/>
      <c r="BV984" s="370"/>
      <c r="BZ984" s="370"/>
      <c r="CD984" s="370"/>
      <c r="CF984" s="370"/>
      <c r="CH984" s="370"/>
      <c r="CI984" s="103" t="s">
        <v>1841</v>
      </c>
      <c r="CM984" s="237">
        <f t="shared" si="563"/>
        <v>3</v>
      </c>
    </row>
    <row r="985" spans="1:91" ht="16.5">
      <c r="A985" t="s">
        <v>2622</v>
      </c>
      <c r="B985" s="213">
        <v>10219</v>
      </c>
      <c r="D985" t="s">
        <v>2743</v>
      </c>
      <c r="E985" s="213" t="s">
        <v>819</v>
      </c>
      <c r="G985" s="213" t="s">
        <v>889</v>
      </c>
      <c r="H985" s="390" t="s">
        <v>1845</v>
      </c>
      <c r="I985" s="181">
        <f>+K985</f>
        <v>3</v>
      </c>
      <c r="J985" s="426" t="s">
        <v>1226</v>
      </c>
      <c r="K985" s="170">
        <v>3</v>
      </c>
      <c r="L985" s="528">
        <v>0</v>
      </c>
      <c r="M985" s="170">
        <v>4</v>
      </c>
      <c r="N985" s="528">
        <v>0</v>
      </c>
      <c r="O985" s="181">
        <f>+M985</f>
        <v>4</v>
      </c>
      <c r="P985" s="426" t="s">
        <v>1226</v>
      </c>
      <c r="Q985" s="181">
        <f>+O985</f>
        <v>4</v>
      </c>
      <c r="R985" s="426" t="s">
        <v>1226</v>
      </c>
      <c r="S985" s="170">
        <v>6</v>
      </c>
      <c r="T985" s="528">
        <v>0</v>
      </c>
      <c r="U985" s="181">
        <f t="shared" si="554"/>
        <v>6</v>
      </c>
      <c r="V985" s="251" t="s">
        <v>1226</v>
      </c>
      <c r="W985" s="533">
        <v>7</v>
      </c>
      <c r="X985" s="534">
        <v>0</v>
      </c>
      <c r="Y985" s="185">
        <f t="shared" si="562"/>
        <v>7</v>
      </c>
      <c r="Z985" s="426" t="s">
        <v>1226</v>
      </c>
      <c r="AA985" s="181">
        <f t="shared" si="564"/>
        <v>7</v>
      </c>
      <c r="AB985" s="426" t="s">
        <v>1226</v>
      </c>
      <c r="AC985" s="3">
        <v>7</v>
      </c>
      <c r="AD985" s="128">
        <v>0</v>
      </c>
      <c r="AE985" s="258">
        <v>6</v>
      </c>
      <c r="AF985" s="259">
        <v>0</v>
      </c>
      <c r="AG985" s="185">
        <f>+AE985</f>
        <v>6</v>
      </c>
      <c r="AH985" s="426" t="s">
        <v>1226</v>
      </c>
      <c r="AI985" s="258">
        <v>5</v>
      </c>
      <c r="AJ985" s="259">
        <v>0</v>
      </c>
      <c r="AK985" s="372"/>
      <c r="AL985" s="181">
        <f t="shared" si="561"/>
        <v>4</v>
      </c>
      <c r="AM985" s="691" t="s">
        <v>1226</v>
      </c>
      <c r="AN985" s="437">
        <v>4</v>
      </c>
      <c r="AO985" s="452">
        <v>0</v>
      </c>
      <c r="AP985" s="185">
        <f>+AR985</f>
        <v>8</v>
      </c>
      <c r="AQ985" s="643" t="s">
        <v>1226</v>
      </c>
      <c r="AR985" s="185">
        <f>+AT985</f>
        <v>8</v>
      </c>
      <c r="AS985" s="643" t="s">
        <v>1226</v>
      </c>
      <c r="AT985" s="314">
        <v>8</v>
      </c>
      <c r="AU985" s="315">
        <v>0</v>
      </c>
      <c r="AV985" s="314">
        <v>6</v>
      </c>
      <c r="AW985" s="315">
        <v>0</v>
      </c>
      <c r="AX985" s="164">
        <f>+AZ985</f>
        <v>8</v>
      </c>
      <c r="AY985" s="166" t="s">
        <v>1226</v>
      </c>
      <c r="AZ985" s="392">
        <f>+BB985</f>
        <v>8</v>
      </c>
      <c r="BA985" s="166" t="s">
        <v>1226</v>
      </c>
      <c r="BB985" s="392">
        <f>+BD985</f>
        <v>8</v>
      </c>
      <c r="BC985" s="166" t="s">
        <v>1226</v>
      </c>
      <c r="BD985" s="392">
        <f>+BF985</f>
        <v>8</v>
      </c>
      <c r="BE985" s="166" t="s">
        <v>1226</v>
      </c>
      <c r="BF985" s="392">
        <f>+BH985</f>
        <v>8</v>
      </c>
      <c r="BG985" s="166" t="s">
        <v>1226</v>
      </c>
      <c r="BH985" s="314">
        <v>8</v>
      </c>
      <c r="BI985" s="314">
        <v>0</v>
      </c>
      <c r="BJ985" s="392">
        <f>+BH985</f>
        <v>8</v>
      </c>
      <c r="BK985" s="166" t="s">
        <v>1226</v>
      </c>
      <c r="BL985" s="392">
        <f>+BJ985</f>
        <v>8</v>
      </c>
      <c r="BM985" s="166" t="s">
        <v>1226</v>
      </c>
      <c r="BN985" s="392">
        <f>+BL985</f>
        <v>8</v>
      </c>
      <c r="BO985" s="166" t="s">
        <v>1226</v>
      </c>
      <c r="BP985" s="164"/>
      <c r="BQ985" s="166"/>
      <c r="BR985" s="164"/>
      <c r="BS985" s="166"/>
      <c r="BT985" s="373"/>
      <c r="BV985" s="370"/>
      <c r="BZ985" s="370"/>
      <c r="CC985" s="369">
        <v>6</v>
      </c>
      <c r="CD985" s="370"/>
      <c r="CF985" s="370"/>
      <c r="CH985" s="370"/>
      <c r="CI985" s="247" t="s">
        <v>153</v>
      </c>
      <c r="CJ985" s="234" t="s">
        <v>576</v>
      </c>
      <c r="CM985" s="237">
        <f t="shared" si="563"/>
        <v>7</v>
      </c>
    </row>
    <row r="986" spans="1:91" ht="16.5">
      <c r="A986" t="s">
        <v>2622</v>
      </c>
      <c r="B986" s="213">
        <v>0</v>
      </c>
      <c r="D986" t="s">
        <v>2743</v>
      </c>
      <c r="E986" s="213" t="s">
        <v>821</v>
      </c>
      <c r="G986" s="213" t="s">
        <v>889</v>
      </c>
      <c r="H986" s="390" t="s">
        <v>2226</v>
      </c>
      <c r="I986" s="181">
        <v>0</v>
      </c>
      <c r="J986" s="426" t="s">
        <v>1226</v>
      </c>
      <c r="K986" s="170">
        <v>0</v>
      </c>
      <c r="L986" s="528">
        <v>0</v>
      </c>
      <c r="M986" s="170">
        <v>0</v>
      </c>
      <c r="N986" s="528">
        <v>0</v>
      </c>
      <c r="O986" s="181">
        <v>0</v>
      </c>
      <c r="P986" s="426" t="s">
        <v>1226</v>
      </c>
      <c r="Q986" s="181">
        <f>+O986</f>
        <v>0</v>
      </c>
      <c r="R986" s="426" t="s">
        <v>1226</v>
      </c>
      <c r="S986" s="170">
        <v>0</v>
      </c>
      <c r="T986" s="528">
        <v>0</v>
      </c>
      <c r="U986" s="181">
        <f t="shared" si="554"/>
        <v>0</v>
      </c>
      <c r="V986" s="251" t="s">
        <v>1226</v>
      </c>
      <c r="W986" s="533">
        <v>1</v>
      </c>
      <c r="X986" s="534">
        <v>0</v>
      </c>
      <c r="Y986" s="795">
        <v>0</v>
      </c>
      <c r="Z986" s="796">
        <v>0</v>
      </c>
      <c r="AA986" s="181">
        <f t="shared" si="564"/>
        <v>0</v>
      </c>
      <c r="AB986" s="426" t="s">
        <v>1226</v>
      </c>
      <c r="AC986" s="170">
        <v>0</v>
      </c>
      <c r="AD986" s="528">
        <v>0</v>
      </c>
      <c r="AE986" s="223">
        <v>0</v>
      </c>
      <c r="AF986" s="259">
        <v>0</v>
      </c>
      <c r="AG986" s="185">
        <f>+AE986</f>
        <v>0</v>
      </c>
      <c r="AH986" s="426" t="s">
        <v>1226</v>
      </c>
      <c r="AI986" s="223">
        <v>0</v>
      </c>
      <c r="AJ986" s="259">
        <v>0</v>
      </c>
      <c r="AK986" s="372"/>
      <c r="AL986" s="181">
        <f t="shared" si="561"/>
        <v>0</v>
      </c>
      <c r="AM986" s="691" t="s">
        <v>1226</v>
      </c>
      <c r="AN986" s="437">
        <v>0</v>
      </c>
      <c r="AO986" s="452">
        <v>0</v>
      </c>
      <c r="AP986" s="185">
        <f>+AN986</f>
        <v>0</v>
      </c>
      <c r="AQ986" s="643" t="s">
        <v>1226</v>
      </c>
      <c r="AR986" s="185">
        <f>+AP986</f>
        <v>0</v>
      </c>
      <c r="AS986" s="643" t="s">
        <v>1226</v>
      </c>
      <c r="AT986" s="252">
        <f>+AR986</f>
        <v>0</v>
      </c>
      <c r="AU986" s="378" t="s">
        <v>1226</v>
      </c>
      <c r="AV986" s="314">
        <v>0</v>
      </c>
      <c r="AW986" s="315">
        <v>0</v>
      </c>
      <c r="AX986" s="935">
        <v>0</v>
      </c>
      <c r="AY986" s="167" t="s">
        <v>1226</v>
      </c>
      <c r="AZ986" s="392">
        <v>0</v>
      </c>
      <c r="BA986" s="166" t="s">
        <v>1226</v>
      </c>
      <c r="BB986" s="238">
        <v>0</v>
      </c>
      <c r="BC986" s="239" t="s">
        <v>1226</v>
      </c>
      <c r="BD986" s="238">
        <v>0</v>
      </c>
      <c r="BE986" s="239" t="s">
        <v>1226</v>
      </c>
      <c r="BF986" s="238">
        <v>0</v>
      </c>
      <c r="BG986" s="239" t="s">
        <v>1226</v>
      </c>
      <c r="BH986" s="325">
        <v>0</v>
      </c>
      <c r="BI986" s="325">
        <v>0</v>
      </c>
      <c r="BJ986" s="238">
        <v>0</v>
      </c>
      <c r="BK986" s="239" t="s">
        <v>1226</v>
      </c>
      <c r="BL986" s="238">
        <v>0</v>
      </c>
      <c r="BM986" s="239" t="s">
        <v>1226</v>
      </c>
      <c r="BN986" s="238">
        <v>0</v>
      </c>
      <c r="BO986" s="239" t="s">
        <v>1226</v>
      </c>
      <c r="BP986" s="249"/>
      <c r="BQ986" s="239"/>
      <c r="BR986" s="249"/>
      <c r="BS986" s="239"/>
      <c r="BT986" s="373"/>
      <c r="BV986" s="370"/>
      <c r="BZ986" s="370"/>
      <c r="CD986" s="370"/>
      <c r="CF986" s="370"/>
      <c r="CH986" s="370"/>
      <c r="CI986" s="233" t="s">
        <v>895</v>
      </c>
    </row>
    <row r="987" spans="1:91" ht="16.5">
      <c r="A987" t="s">
        <v>2622</v>
      </c>
      <c r="B987" s="213">
        <v>0</v>
      </c>
      <c r="D987" t="s">
        <v>2743</v>
      </c>
      <c r="E987" s="213" t="s">
        <v>821</v>
      </c>
      <c r="G987" s="213" t="s">
        <v>889</v>
      </c>
      <c r="H987" s="390" t="s">
        <v>1083</v>
      </c>
      <c r="I987" s="181">
        <v>0</v>
      </c>
      <c r="J987" s="426" t="s">
        <v>1226</v>
      </c>
      <c r="K987" s="170">
        <v>0</v>
      </c>
      <c r="L987" s="528">
        <v>0</v>
      </c>
      <c r="M987" s="170">
        <v>0</v>
      </c>
      <c r="N987" s="528">
        <v>0</v>
      </c>
      <c r="O987" s="181">
        <v>0</v>
      </c>
      <c r="P987" s="426" t="s">
        <v>1226</v>
      </c>
      <c r="Q987" s="181">
        <f>+O987</f>
        <v>0</v>
      </c>
      <c r="R987" s="426" t="s">
        <v>1226</v>
      </c>
      <c r="S987" s="170">
        <v>0</v>
      </c>
      <c r="T987" s="528">
        <v>0</v>
      </c>
      <c r="U987" s="181">
        <f t="shared" si="554"/>
        <v>0</v>
      </c>
      <c r="V987" s="251" t="s">
        <v>1226</v>
      </c>
      <c r="W987" s="533">
        <v>0</v>
      </c>
      <c r="X987" s="534">
        <v>0</v>
      </c>
      <c r="Y987" s="795">
        <v>0</v>
      </c>
      <c r="Z987" s="796">
        <v>0</v>
      </c>
      <c r="AA987" s="181">
        <f t="shared" si="564"/>
        <v>0</v>
      </c>
      <c r="AB987" s="426" t="s">
        <v>1226</v>
      </c>
      <c r="AC987" s="170">
        <v>0</v>
      </c>
      <c r="AD987" s="528">
        <v>0</v>
      </c>
      <c r="AE987" s="222">
        <v>0</v>
      </c>
      <c r="AF987" s="259">
        <v>0</v>
      </c>
      <c r="AG987" s="181">
        <f>+AE987</f>
        <v>0</v>
      </c>
      <c r="AH987" s="426" t="s">
        <v>1226</v>
      </c>
      <c r="AI987" s="222">
        <v>0</v>
      </c>
      <c r="AJ987" s="259">
        <v>0</v>
      </c>
      <c r="AK987" s="372"/>
      <c r="AL987" s="181">
        <f t="shared" si="561"/>
        <v>1</v>
      </c>
      <c r="AM987" s="691" t="s">
        <v>1226</v>
      </c>
      <c r="AN987" s="437">
        <v>1</v>
      </c>
      <c r="AO987" s="452">
        <v>0</v>
      </c>
      <c r="AP987" s="185">
        <v>1</v>
      </c>
      <c r="AQ987" s="690" t="s">
        <v>1226</v>
      </c>
      <c r="AR987" s="185">
        <v>1</v>
      </c>
      <c r="AS987" s="690" t="s">
        <v>1226</v>
      </c>
      <c r="AT987" s="955">
        <v>0</v>
      </c>
      <c r="AU987" s="315">
        <v>0</v>
      </c>
      <c r="AV987" s="314">
        <v>0</v>
      </c>
      <c r="AW987" s="315">
        <v>0</v>
      </c>
      <c r="AX987" s="694">
        <v>0</v>
      </c>
      <c r="AY987" s="167" t="s">
        <v>1226</v>
      </c>
      <c r="AZ987" s="392">
        <v>0</v>
      </c>
      <c r="BA987" s="166" t="s">
        <v>1226</v>
      </c>
      <c r="BB987" s="238">
        <v>0</v>
      </c>
      <c r="BC987" s="239" t="s">
        <v>1226</v>
      </c>
      <c r="BD987" s="238">
        <v>0</v>
      </c>
      <c r="BE987" s="239" t="s">
        <v>1226</v>
      </c>
      <c r="BF987" s="238">
        <v>0</v>
      </c>
      <c r="BG987" s="239" t="s">
        <v>1226</v>
      </c>
      <c r="BH987" s="325">
        <v>0</v>
      </c>
      <c r="BI987" s="325">
        <v>0</v>
      </c>
      <c r="BJ987" s="238">
        <v>0</v>
      </c>
      <c r="BK987" s="239" t="s">
        <v>1226</v>
      </c>
      <c r="BL987" s="238">
        <v>0</v>
      </c>
      <c r="BM987" s="239" t="s">
        <v>1226</v>
      </c>
      <c r="BN987" s="238">
        <v>0</v>
      </c>
      <c r="BO987" s="239" t="s">
        <v>1226</v>
      </c>
      <c r="BP987" s="249"/>
      <c r="BQ987" s="239"/>
      <c r="BR987" s="249"/>
      <c r="BS987" s="239"/>
      <c r="BT987" s="373"/>
      <c r="BV987" s="370"/>
      <c r="BZ987" s="370"/>
      <c r="CD987" s="370"/>
      <c r="CF987" s="370"/>
      <c r="CH987" s="370"/>
      <c r="CI987" s="247"/>
    </row>
    <row r="988" spans="1:91" ht="16.5">
      <c r="A988" t="s">
        <v>2622</v>
      </c>
      <c r="B988" s="213">
        <v>0</v>
      </c>
      <c r="D988" t="s">
        <v>2743</v>
      </c>
      <c r="E988" s="213" t="s">
        <v>821</v>
      </c>
      <c r="G988" s="213" t="s">
        <v>889</v>
      </c>
      <c r="H988" s="390" t="s">
        <v>1084</v>
      </c>
      <c r="I988" s="181">
        <v>0</v>
      </c>
      <c r="J988" s="426" t="s">
        <v>1226</v>
      </c>
      <c r="K988" s="170">
        <v>0</v>
      </c>
      <c r="L988" s="528">
        <v>0</v>
      </c>
      <c r="M988" s="170">
        <v>0</v>
      </c>
      <c r="N988" s="528">
        <v>0</v>
      </c>
      <c r="O988" s="181">
        <v>0</v>
      </c>
      <c r="P988" s="426" t="s">
        <v>1226</v>
      </c>
      <c r="Q988" s="181">
        <f>+O988</f>
        <v>0</v>
      </c>
      <c r="R988" s="426" t="s">
        <v>1226</v>
      </c>
      <c r="S988" s="170">
        <v>0</v>
      </c>
      <c r="T988" s="528">
        <v>0</v>
      </c>
      <c r="U988" s="181">
        <f t="shared" si="554"/>
        <v>0</v>
      </c>
      <c r="V988" s="251" t="s">
        <v>1226</v>
      </c>
      <c r="W988" s="533">
        <v>0</v>
      </c>
      <c r="X988" s="534">
        <v>0</v>
      </c>
      <c r="Y988" s="795">
        <v>0</v>
      </c>
      <c r="Z988" s="796">
        <v>0</v>
      </c>
      <c r="AA988" s="181">
        <f t="shared" si="564"/>
        <v>0</v>
      </c>
      <c r="AB988" s="426" t="s">
        <v>1226</v>
      </c>
      <c r="AC988" s="170">
        <v>0</v>
      </c>
      <c r="AD988" s="528">
        <v>0</v>
      </c>
      <c r="AE988" s="222">
        <v>0</v>
      </c>
      <c r="AF988" s="259">
        <v>0</v>
      </c>
      <c r="AG988" s="181">
        <f>+AE988</f>
        <v>0</v>
      </c>
      <c r="AH988" s="426" t="s">
        <v>1226</v>
      </c>
      <c r="AI988" s="222">
        <v>0</v>
      </c>
      <c r="AJ988" s="259">
        <v>0</v>
      </c>
      <c r="AK988" s="372"/>
      <c r="AL988" s="181">
        <f t="shared" si="561"/>
        <v>1</v>
      </c>
      <c r="AM988" s="691" t="s">
        <v>1226</v>
      </c>
      <c r="AN988" s="437">
        <v>1</v>
      </c>
      <c r="AO988" s="452">
        <v>0</v>
      </c>
      <c r="AP988" s="185">
        <v>1</v>
      </c>
      <c r="AQ988" s="690" t="s">
        <v>1226</v>
      </c>
      <c r="AR988" s="185">
        <v>1</v>
      </c>
      <c r="AS988" s="690" t="s">
        <v>1226</v>
      </c>
      <c r="AT988" s="314">
        <v>0</v>
      </c>
      <c r="AU988" s="315">
        <v>0</v>
      </c>
      <c r="AV988" s="314">
        <v>0</v>
      </c>
      <c r="AW988" s="315">
        <v>0</v>
      </c>
      <c r="AX988" s="694">
        <v>0</v>
      </c>
      <c r="AY988" s="167" t="s">
        <v>1226</v>
      </c>
      <c r="AZ988" s="392">
        <v>0</v>
      </c>
      <c r="BA988" s="166" t="s">
        <v>1226</v>
      </c>
      <c r="BB988" s="238">
        <v>0</v>
      </c>
      <c r="BC988" s="239" t="s">
        <v>1226</v>
      </c>
      <c r="BD988" s="238">
        <v>0</v>
      </c>
      <c r="BE988" s="239" t="s">
        <v>1226</v>
      </c>
      <c r="BF988" s="238">
        <v>0</v>
      </c>
      <c r="BG988" s="239" t="s">
        <v>1226</v>
      </c>
      <c r="BH988" s="325">
        <v>0</v>
      </c>
      <c r="BI988" s="325">
        <v>0</v>
      </c>
      <c r="BJ988" s="238">
        <v>0</v>
      </c>
      <c r="BK988" s="239" t="s">
        <v>1226</v>
      </c>
      <c r="BL988" s="238">
        <v>0</v>
      </c>
      <c r="BM988" s="239" t="s">
        <v>1226</v>
      </c>
      <c r="BN988" s="238">
        <v>0</v>
      </c>
      <c r="BO988" s="239" t="s">
        <v>1226</v>
      </c>
      <c r="BP988" s="249"/>
      <c r="BQ988" s="239"/>
      <c r="BR988" s="249"/>
      <c r="BS988" s="239"/>
      <c r="BT988" s="373"/>
      <c r="BV988" s="370"/>
      <c r="BZ988" s="370"/>
      <c r="CD988" s="370"/>
      <c r="CF988" s="370"/>
      <c r="CH988" s="370"/>
      <c r="CI988" s="247"/>
    </row>
    <row r="989" spans="1:91" ht="16.5">
      <c r="A989" t="s">
        <v>2622</v>
      </c>
      <c r="B989" s="213">
        <v>0</v>
      </c>
      <c r="D989" t="s">
        <v>2743</v>
      </c>
      <c r="E989" s="213" t="s">
        <v>871</v>
      </c>
      <c r="G989" s="51" t="s">
        <v>889</v>
      </c>
      <c r="H989" s="390" t="s">
        <v>1171</v>
      </c>
      <c r="I989" s="181">
        <v>0</v>
      </c>
      <c r="J989" s="426" t="s">
        <v>1226</v>
      </c>
      <c r="K989" s="170">
        <v>0</v>
      </c>
      <c r="L989" s="528">
        <v>0</v>
      </c>
      <c r="M989" s="170">
        <v>0</v>
      </c>
      <c r="N989" s="528">
        <v>0</v>
      </c>
      <c r="O989" s="181">
        <v>0</v>
      </c>
      <c r="P989" s="426" t="s">
        <v>1226</v>
      </c>
      <c r="Q989" s="181">
        <v>0</v>
      </c>
      <c r="R989" s="426" t="s">
        <v>1226</v>
      </c>
      <c r="S989" s="170">
        <v>0</v>
      </c>
      <c r="T989" s="528">
        <v>0</v>
      </c>
      <c r="U989" s="181">
        <f t="shared" si="554"/>
        <v>0</v>
      </c>
      <c r="V989" s="251" t="s">
        <v>1226</v>
      </c>
      <c r="W989" s="533">
        <v>0</v>
      </c>
      <c r="X989" s="534">
        <v>0</v>
      </c>
      <c r="Y989" s="185">
        <v>0</v>
      </c>
      <c r="Z989" s="426" t="s">
        <v>1226</v>
      </c>
      <c r="AA989" s="181">
        <v>0</v>
      </c>
      <c r="AB989" s="426" t="s">
        <v>1226</v>
      </c>
      <c r="AC989" s="170">
        <v>0</v>
      </c>
      <c r="AD989" s="528">
        <v>0</v>
      </c>
      <c r="AE989" s="222">
        <v>0</v>
      </c>
      <c r="AF989" s="259">
        <v>0</v>
      </c>
      <c r="AG989" s="181">
        <v>0</v>
      </c>
      <c r="AH989" s="690" t="s">
        <v>1226</v>
      </c>
      <c r="AI989" s="222">
        <v>0</v>
      </c>
      <c r="AJ989" s="259">
        <v>0</v>
      </c>
      <c r="AK989" s="372"/>
      <c r="AL989" s="181">
        <f t="shared" si="561"/>
        <v>1</v>
      </c>
      <c r="AM989" s="691" t="s">
        <v>1226</v>
      </c>
      <c r="AN989" s="437">
        <v>1</v>
      </c>
      <c r="AO989" s="452">
        <v>0</v>
      </c>
      <c r="AP989" s="948"/>
      <c r="AQ989" s="643" t="s">
        <v>1226</v>
      </c>
      <c r="AR989" s="948"/>
      <c r="AS989" s="643" t="s">
        <v>1226</v>
      </c>
      <c r="AT989" s="314">
        <v>0</v>
      </c>
      <c r="AU989" s="315">
        <v>0</v>
      </c>
      <c r="AV989" s="314">
        <v>0</v>
      </c>
      <c r="AW989" s="315">
        <v>0</v>
      </c>
      <c r="AX989" s="694">
        <v>0</v>
      </c>
      <c r="AY989" s="167" t="s">
        <v>1226</v>
      </c>
      <c r="AZ989" s="392">
        <v>0</v>
      </c>
      <c r="BA989" s="166" t="s">
        <v>1226</v>
      </c>
      <c r="BB989" s="238">
        <v>0</v>
      </c>
      <c r="BC989" s="239" t="s">
        <v>1226</v>
      </c>
      <c r="BD989" s="238">
        <v>0</v>
      </c>
      <c r="BE989" s="239" t="s">
        <v>1226</v>
      </c>
      <c r="BF989" s="238">
        <v>0</v>
      </c>
      <c r="BG989" s="239" t="s">
        <v>1226</v>
      </c>
      <c r="BH989" s="236">
        <v>0</v>
      </c>
      <c r="BI989" s="249" t="s">
        <v>1226</v>
      </c>
      <c r="BJ989" s="238">
        <v>0</v>
      </c>
      <c r="BK989" s="239" t="s">
        <v>1226</v>
      </c>
      <c r="BL989" s="238">
        <v>0</v>
      </c>
      <c r="BM989" s="239" t="s">
        <v>1226</v>
      </c>
      <c r="BN989" s="238">
        <v>0</v>
      </c>
      <c r="BO989" s="239" t="s">
        <v>1226</v>
      </c>
      <c r="BP989" s="249"/>
      <c r="BQ989" s="239"/>
      <c r="BR989" s="249"/>
      <c r="BS989" s="239"/>
      <c r="BT989" s="373"/>
      <c r="BV989" s="370"/>
      <c r="BZ989" s="370"/>
      <c r="CD989" s="370"/>
      <c r="CF989" s="370"/>
      <c r="CH989" s="370"/>
      <c r="CI989" s="233" t="s">
        <v>223</v>
      </c>
      <c r="CM989" s="237">
        <f>MAX(I989:AJ989)</f>
        <v>0</v>
      </c>
    </row>
    <row r="990" spans="1:91" ht="16.5">
      <c r="A990" t="s">
        <v>2622</v>
      </c>
      <c r="B990" s="213">
        <v>0</v>
      </c>
      <c r="D990" t="s">
        <v>2743</v>
      </c>
      <c r="E990" s="213" t="s">
        <v>871</v>
      </c>
      <c r="G990" s="213" t="s">
        <v>889</v>
      </c>
      <c r="H990" s="390" t="s">
        <v>1844</v>
      </c>
      <c r="I990" s="181">
        <v>0</v>
      </c>
      <c r="J990" s="426" t="s">
        <v>1226</v>
      </c>
      <c r="K990" s="170">
        <v>0</v>
      </c>
      <c r="L990" s="528">
        <v>0</v>
      </c>
      <c r="M990" s="170">
        <v>0</v>
      </c>
      <c r="N990" s="528">
        <v>0</v>
      </c>
      <c r="O990" s="181">
        <v>0</v>
      </c>
      <c r="P990" s="426">
        <v>0</v>
      </c>
      <c r="Q990" s="181">
        <f>+O990</f>
        <v>0</v>
      </c>
      <c r="R990" s="426" t="s">
        <v>1226</v>
      </c>
      <c r="S990" s="170">
        <v>0</v>
      </c>
      <c r="T990" s="528">
        <v>0</v>
      </c>
      <c r="U990" s="181">
        <f t="shared" si="554"/>
        <v>0</v>
      </c>
      <c r="V990" s="251" t="s">
        <v>1226</v>
      </c>
      <c r="W990" s="533">
        <v>1</v>
      </c>
      <c r="X990" s="534">
        <v>1</v>
      </c>
      <c r="Y990" s="185">
        <f>+W990</f>
        <v>1</v>
      </c>
      <c r="Z990" s="426">
        <f>+X990</f>
        <v>1</v>
      </c>
      <c r="AA990" s="181">
        <f>+AC990</f>
        <v>0</v>
      </c>
      <c r="AB990" s="426" t="s">
        <v>1226</v>
      </c>
      <c r="AC990" s="170">
        <v>0</v>
      </c>
      <c r="AD990" s="528">
        <v>0</v>
      </c>
      <c r="AE990" s="307">
        <v>0</v>
      </c>
      <c r="AF990" s="259">
        <v>0</v>
      </c>
      <c r="AG990" s="185">
        <f>+AI990</f>
        <v>0</v>
      </c>
      <c r="AH990" s="426" t="s">
        <v>1226</v>
      </c>
      <c r="AI990" s="222">
        <v>0</v>
      </c>
      <c r="AJ990" s="259">
        <v>0</v>
      </c>
      <c r="AK990" s="372"/>
      <c r="AL990" s="181">
        <f t="shared" si="561"/>
        <v>0</v>
      </c>
      <c r="AM990" s="691" t="s">
        <v>1226</v>
      </c>
      <c r="AN990" s="437">
        <v>0</v>
      </c>
      <c r="AO990" s="452">
        <v>0</v>
      </c>
      <c r="AP990" s="181">
        <f>+AN990</f>
        <v>0</v>
      </c>
      <c r="AQ990" s="691" t="s">
        <v>1226</v>
      </c>
      <c r="AR990" s="181">
        <f>+AP990</f>
        <v>0</v>
      </c>
      <c r="AS990" s="691" t="s">
        <v>1226</v>
      </c>
      <c r="AT990" s="314">
        <v>0</v>
      </c>
      <c r="AU990" s="315">
        <v>0</v>
      </c>
      <c r="AV990" s="314">
        <v>0</v>
      </c>
      <c r="AW990" s="315">
        <v>0</v>
      </c>
      <c r="AX990" s="694">
        <v>0</v>
      </c>
      <c r="AY990" s="167" t="s">
        <v>1226</v>
      </c>
      <c r="AZ990" s="392">
        <v>0</v>
      </c>
      <c r="BA990" s="166" t="s">
        <v>1226</v>
      </c>
      <c r="BB990" s="238">
        <f>+AZ990</f>
        <v>0</v>
      </c>
      <c r="BC990" s="239" t="s">
        <v>1226</v>
      </c>
      <c r="BD990" s="238">
        <f>+BB990</f>
        <v>0</v>
      </c>
      <c r="BE990" s="239" t="s">
        <v>1226</v>
      </c>
      <c r="BF990" s="238">
        <f>+BD990</f>
        <v>0</v>
      </c>
      <c r="BG990" s="239" t="s">
        <v>1226</v>
      </c>
      <c r="BH990" s="238">
        <f>+BF990</f>
        <v>0</v>
      </c>
      <c r="BI990" s="239" t="s">
        <v>1226</v>
      </c>
      <c r="BJ990" s="238">
        <f>+BH990</f>
        <v>0</v>
      </c>
      <c r="BK990" s="239" t="s">
        <v>1226</v>
      </c>
      <c r="BL990" s="238">
        <f>+BJ990</f>
        <v>0</v>
      </c>
      <c r="BM990" s="239" t="s">
        <v>1226</v>
      </c>
      <c r="BN990" s="238">
        <f>+BL990</f>
        <v>0</v>
      </c>
      <c r="BO990" s="239" t="s">
        <v>1226</v>
      </c>
      <c r="BP990" s="249"/>
      <c r="BQ990" s="239"/>
      <c r="BR990" s="249"/>
      <c r="BS990" s="239"/>
      <c r="BT990" s="373"/>
      <c r="BV990" s="370"/>
      <c r="BZ990" s="370"/>
      <c r="CD990" s="370"/>
      <c r="CF990" s="370"/>
      <c r="CH990" s="370"/>
      <c r="CI990" s="233" t="s">
        <v>935</v>
      </c>
      <c r="CM990" s="237">
        <f>MAX(I990:AJ990)</f>
        <v>1</v>
      </c>
    </row>
    <row r="991" spans="1:91" ht="16.5">
      <c r="A991" t="s">
        <v>2622</v>
      </c>
      <c r="B991" s="213">
        <v>10241</v>
      </c>
      <c r="D991" s="219" t="s">
        <v>94</v>
      </c>
      <c r="E991" s="213" t="s">
        <v>819</v>
      </c>
      <c r="G991" s="213" t="s">
        <v>889</v>
      </c>
      <c r="H991" s="390" t="s">
        <v>1843</v>
      </c>
      <c r="I991" s="181">
        <f>+K991</f>
        <v>3</v>
      </c>
      <c r="J991" s="426" t="s">
        <v>1226</v>
      </c>
      <c r="K991" s="170">
        <v>3</v>
      </c>
      <c r="L991" s="528">
        <v>1</v>
      </c>
      <c r="M991" s="170">
        <v>3</v>
      </c>
      <c r="N991" s="528">
        <v>0</v>
      </c>
      <c r="O991" s="181">
        <f>+M991</f>
        <v>3</v>
      </c>
      <c r="P991" s="426" t="s">
        <v>1226</v>
      </c>
      <c r="Q991" s="181">
        <f>+O991</f>
        <v>3</v>
      </c>
      <c r="R991" s="426" t="s">
        <v>1226</v>
      </c>
      <c r="S991" s="170">
        <v>3</v>
      </c>
      <c r="T991" s="528">
        <v>0</v>
      </c>
      <c r="U991" s="181">
        <f t="shared" si="554"/>
        <v>3</v>
      </c>
      <c r="V991" s="251" t="s">
        <v>1226</v>
      </c>
      <c r="W991" s="533">
        <v>0</v>
      </c>
      <c r="X991" s="534">
        <v>0</v>
      </c>
      <c r="Y991" s="185">
        <v>0</v>
      </c>
      <c r="Z991" s="426" t="s">
        <v>1226</v>
      </c>
      <c r="AA991" s="181">
        <v>0</v>
      </c>
      <c r="AB991" s="426" t="s">
        <v>1226</v>
      </c>
      <c r="AC991" s="170">
        <v>0</v>
      </c>
      <c r="AD991" s="528">
        <v>0</v>
      </c>
      <c r="AE991" s="223">
        <v>0</v>
      </c>
      <c r="AF991" s="259">
        <v>0</v>
      </c>
      <c r="AG991" s="185">
        <f>+AI991</f>
        <v>4</v>
      </c>
      <c r="AH991" s="690" t="s">
        <v>1226</v>
      </c>
      <c r="AI991" s="222">
        <v>4</v>
      </c>
      <c r="AJ991" s="259">
        <v>0</v>
      </c>
      <c r="AK991" s="342"/>
      <c r="AL991" s="181">
        <f t="shared" si="561"/>
        <v>4</v>
      </c>
      <c r="AM991" s="691" t="s">
        <v>1226</v>
      </c>
      <c r="AN991" s="437">
        <v>4</v>
      </c>
      <c r="AO991" s="452">
        <v>0</v>
      </c>
      <c r="AP991" s="185">
        <f>+AN991</f>
        <v>4</v>
      </c>
      <c r="AQ991" s="690" t="s">
        <v>1226</v>
      </c>
      <c r="AR991" s="185">
        <f>+AP991</f>
        <v>4</v>
      </c>
      <c r="AS991" s="690" t="s">
        <v>1226</v>
      </c>
      <c r="AT991" s="314">
        <v>0</v>
      </c>
      <c r="AU991" s="315">
        <v>0</v>
      </c>
      <c r="AV991" s="314">
        <v>0</v>
      </c>
      <c r="AW991" s="315">
        <v>0</v>
      </c>
      <c r="AX991" s="694">
        <v>0</v>
      </c>
      <c r="AY991" s="167" t="s">
        <v>1226</v>
      </c>
      <c r="AZ991" s="392">
        <v>0</v>
      </c>
      <c r="BA991" s="166" t="s">
        <v>1226</v>
      </c>
      <c r="BB991" s="238">
        <f>+AZ991</f>
        <v>0</v>
      </c>
      <c r="BC991" s="239" t="s">
        <v>1226</v>
      </c>
      <c r="BD991" s="238">
        <f>+BB991</f>
        <v>0</v>
      </c>
      <c r="BE991" s="239" t="s">
        <v>1226</v>
      </c>
      <c r="BF991" s="238">
        <f>+BD991</f>
        <v>0</v>
      </c>
      <c r="BG991" s="239" t="s">
        <v>1226</v>
      </c>
      <c r="BH991" s="238">
        <f>+BF991</f>
        <v>0</v>
      </c>
      <c r="BI991" s="239" t="s">
        <v>1226</v>
      </c>
      <c r="BJ991" s="238">
        <f>+BH991</f>
        <v>0</v>
      </c>
      <c r="BK991" s="239" t="s">
        <v>1226</v>
      </c>
      <c r="BL991" s="238">
        <f>+BJ991</f>
        <v>0</v>
      </c>
      <c r="BM991" s="239" t="s">
        <v>1226</v>
      </c>
      <c r="BN991" s="238">
        <f>+BL991</f>
        <v>0</v>
      </c>
      <c r="BO991" s="239" t="s">
        <v>1226</v>
      </c>
      <c r="BP991" s="249"/>
      <c r="BQ991" s="239"/>
      <c r="BR991" s="249"/>
      <c r="BS991" s="239"/>
      <c r="BT991" s="344"/>
      <c r="BU991" s="314"/>
      <c r="BV991" s="315"/>
      <c r="BW991" s="314"/>
      <c r="BX991" s="314"/>
      <c r="BY991" s="314"/>
      <c r="BZ991" s="315"/>
      <c r="CA991" s="314">
        <v>3</v>
      </c>
      <c r="CB991" s="315"/>
      <c r="CC991" s="314"/>
      <c r="CD991" s="315"/>
      <c r="CE991" s="314"/>
      <c r="CF991" s="315"/>
      <c r="CG991" s="314"/>
      <c r="CH991" s="315"/>
      <c r="CI991" s="247" t="s">
        <v>571</v>
      </c>
      <c r="CJ991" s="234" t="s">
        <v>570</v>
      </c>
      <c r="CM991" s="237">
        <f>MAX(I991:AJ991)</f>
        <v>4</v>
      </c>
    </row>
    <row r="992" spans="1:91" ht="16.5">
      <c r="A992" t="s">
        <v>2622</v>
      </c>
      <c r="B992" s="61" t="s">
        <v>52</v>
      </c>
      <c r="D992" s="219" t="s">
        <v>94</v>
      </c>
      <c r="E992" s="213" t="s">
        <v>819</v>
      </c>
      <c r="G992" s="213" t="s">
        <v>889</v>
      </c>
      <c r="H992" s="390" t="s">
        <v>1840</v>
      </c>
      <c r="I992" s="181">
        <v>0</v>
      </c>
      <c r="J992" s="426" t="s">
        <v>1226</v>
      </c>
      <c r="K992" s="170">
        <v>0</v>
      </c>
      <c r="L992" s="528">
        <v>0</v>
      </c>
      <c r="M992" s="170">
        <v>0</v>
      </c>
      <c r="N992" s="528">
        <v>0</v>
      </c>
      <c r="O992" s="181">
        <v>0</v>
      </c>
      <c r="P992" s="426" t="s">
        <v>1226</v>
      </c>
      <c r="Q992" s="181">
        <v>0</v>
      </c>
      <c r="R992" s="426" t="s">
        <v>1226</v>
      </c>
      <c r="S992" s="170">
        <v>0</v>
      </c>
      <c r="T992" s="528">
        <v>0</v>
      </c>
      <c r="U992" s="181">
        <f t="shared" si="554"/>
        <v>0</v>
      </c>
      <c r="V992" s="251" t="s">
        <v>1226</v>
      </c>
      <c r="W992" s="533">
        <v>0</v>
      </c>
      <c r="X992" s="534">
        <v>0</v>
      </c>
      <c r="Y992" s="185">
        <v>0</v>
      </c>
      <c r="Z992" s="426" t="s">
        <v>1226</v>
      </c>
      <c r="AA992" s="181">
        <v>0</v>
      </c>
      <c r="AB992" s="426" t="s">
        <v>1226</v>
      </c>
      <c r="AC992" s="170">
        <v>0</v>
      </c>
      <c r="AD992" s="528">
        <v>0</v>
      </c>
      <c r="AE992" s="222">
        <v>0</v>
      </c>
      <c r="AF992" s="259">
        <v>0</v>
      </c>
      <c r="AG992" s="185">
        <v>0</v>
      </c>
      <c r="AH992" s="690" t="s">
        <v>1226</v>
      </c>
      <c r="AI992" s="222">
        <v>0</v>
      </c>
      <c r="AJ992" s="259">
        <v>0</v>
      </c>
      <c r="AK992" s="342"/>
      <c r="AL992" s="181">
        <f t="shared" si="561"/>
        <v>2</v>
      </c>
      <c r="AM992" s="691" t="s">
        <v>1226</v>
      </c>
      <c r="AN992" s="437">
        <v>2</v>
      </c>
      <c r="AO992" s="452"/>
      <c r="AP992" s="185">
        <f>+AN992</f>
        <v>2</v>
      </c>
      <c r="AQ992" s="690" t="s">
        <v>1226</v>
      </c>
      <c r="AR992" s="185">
        <f>+AP992</f>
        <v>2</v>
      </c>
      <c r="AS992" s="690" t="s">
        <v>1226</v>
      </c>
      <c r="AT992" s="314">
        <v>0</v>
      </c>
      <c r="AU992" s="315">
        <v>0</v>
      </c>
      <c r="AV992" s="314">
        <v>0</v>
      </c>
      <c r="AW992" s="315">
        <v>0</v>
      </c>
      <c r="AX992" s="694">
        <v>0</v>
      </c>
      <c r="AY992" s="167" t="s">
        <v>1226</v>
      </c>
      <c r="AZ992" s="392">
        <v>0</v>
      </c>
      <c r="BA992" s="166" t="s">
        <v>1226</v>
      </c>
      <c r="BB992" s="238">
        <f>+AZ992</f>
        <v>0</v>
      </c>
      <c r="BC992" s="239" t="s">
        <v>1226</v>
      </c>
      <c r="BD992" s="238">
        <f>+BB992</f>
        <v>0</v>
      </c>
      <c r="BE992" s="239" t="s">
        <v>1226</v>
      </c>
      <c r="BF992" s="238">
        <f>+BD992</f>
        <v>0</v>
      </c>
      <c r="BG992" s="239" t="s">
        <v>1226</v>
      </c>
      <c r="BH992" s="238">
        <f>+BF992</f>
        <v>0</v>
      </c>
      <c r="BI992" s="239" t="s">
        <v>1226</v>
      </c>
      <c r="BJ992" s="238">
        <f>+BH992</f>
        <v>0</v>
      </c>
      <c r="BK992" s="239" t="s">
        <v>1226</v>
      </c>
      <c r="BL992" s="238">
        <f>+BJ992</f>
        <v>0</v>
      </c>
      <c r="BM992" s="239" t="s">
        <v>1226</v>
      </c>
      <c r="BN992" s="238">
        <f>+BL992</f>
        <v>0</v>
      </c>
      <c r="BO992" s="239" t="s">
        <v>1226</v>
      </c>
      <c r="BP992" s="249"/>
      <c r="BQ992" s="239"/>
      <c r="BR992" s="249"/>
      <c r="BS992" s="239"/>
      <c r="BT992" s="344"/>
      <c r="BU992" s="314"/>
      <c r="BV992" s="315"/>
      <c r="BW992" s="314"/>
      <c r="BX992" s="314"/>
      <c r="BY992" s="314"/>
      <c r="BZ992" s="315"/>
      <c r="CA992" s="314"/>
      <c r="CB992" s="315"/>
      <c r="CC992" s="314"/>
      <c r="CD992" s="315"/>
      <c r="CE992" s="314"/>
      <c r="CF992" s="315"/>
      <c r="CG992" s="314"/>
      <c r="CH992" s="315"/>
      <c r="CI992" s="103" t="s">
        <v>1841</v>
      </c>
      <c r="CM992" s="237">
        <f>MAX(I992:AJ992)</f>
        <v>0</v>
      </c>
    </row>
    <row r="993" spans="1:91" ht="17.25" thickBot="1">
      <c r="A993" t="s">
        <v>2622</v>
      </c>
      <c r="B993" s="213">
        <v>0</v>
      </c>
      <c r="C993" s="51" t="s">
        <v>843</v>
      </c>
      <c r="D993" s="219" t="s">
        <v>94</v>
      </c>
      <c r="E993" s="213" t="s">
        <v>871</v>
      </c>
      <c r="G993" s="213" t="s">
        <v>889</v>
      </c>
      <c r="H993" s="390" t="s">
        <v>1111</v>
      </c>
      <c r="I993" s="58">
        <v>0</v>
      </c>
      <c r="J993" s="425"/>
      <c r="K993" s="170">
        <v>0</v>
      </c>
      <c r="L993" s="528">
        <v>0</v>
      </c>
      <c r="M993" s="170">
        <v>0</v>
      </c>
      <c r="N993" s="528"/>
      <c r="O993" s="58"/>
      <c r="P993" s="425"/>
      <c r="Q993" s="58"/>
      <c r="R993" s="425"/>
      <c r="S993" s="58">
        <v>0</v>
      </c>
      <c r="T993" s="425"/>
      <c r="U993" s="58">
        <v>0</v>
      </c>
      <c r="V993" s="425">
        <v>0</v>
      </c>
      <c r="W993" s="535">
        <v>0</v>
      </c>
      <c r="X993" s="914"/>
      <c r="Y993" s="101">
        <v>0</v>
      </c>
      <c r="Z993" s="425">
        <v>0</v>
      </c>
      <c r="AA993" s="58">
        <v>0</v>
      </c>
      <c r="AB993" s="425"/>
      <c r="AC993" s="58"/>
      <c r="AD993" s="425"/>
      <c r="AE993" s="532">
        <v>0</v>
      </c>
      <c r="AF993" s="425"/>
      <c r="AG993" s="58"/>
      <c r="AH993" s="425"/>
      <c r="AI993" s="101">
        <v>0</v>
      </c>
      <c r="AJ993" s="425"/>
      <c r="AK993" s="531"/>
      <c r="AL993" s="170"/>
      <c r="AM993" s="52"/>
      <c r="AN993" s="533"/>
      <c r="AO993" s="791"/>
      <c r="AP993" s="532"/>
      <c r="AQ993" s="161"/>
      <c r="AR993" s="797"/>
      <c r="AS993" s="790"/>
      <c r="AT993" s="797"/>
      <c r="AU993" s="790"/>
      <c r="AV993" s="532">
        <v>0</v>
      </c>
      <c r="AW993" s="161"/>
      <c r="AX993" s="696"/>
      <c r="AY993" s="696"/>
      <c r="AZ993" s="748"/>
      <c r="BA993" s="790"/>
      <c r="BB993" s="39"/>
      <c r="BC993" s="161"/>
      <c r="BD993" s="39"/>
      <c r="BE993" s="161"/>
      <c r="BF993" s="39"/>
      <c r="BG993" s="161"/>
      <c r="BH993" s="52"/>
      <c r="BI993" s="52"/>
      <c r="BJ993" s="39"/>
      <c r="BK993" s="161"/>
      <c r="BL993" s="39"/>
      <c r="BM993" s="161"/>
      <c r="BN993" s="39"/>
      <c r="BO993" s="161"/>
      <c r="BP993" s="52"/>
      <c r="BQ993" s="161"/>
      <c r="BR993" s="52"/>
      <c r="BS993" s="161"/>
      <c r="BT993" s="332"/>
      <c r="BV993" s="370"/>
      <c r="BZ993" s="370"/>
      <c r="CD993" s="370"/>
      <c r="CF993" s="370"/>
      <c r="CH993" s="370"/>
      <c r="CI993" s="233"/>
      <c r="CJ993" s="256" t="s">
        <v>597</v>
      </c>
      <c r="CM993" s="237">
        <f>MAX(I993:AJ993)</f>
        <v>0</v>
      </c>
    </row>
    <row r="994" spans="1:91" ht="16.5">
      <c r="A994" t="s">
        <v>2622</v>
      </c>
      <c r="B994" s="213">
        <v>0</v>
      </c>
      <c r="D994" s="219" t="s">
        <v>598</v>
      </c>
      <c r="E994" s="213" t="s">
        <v>821</v>
      </c>
      <c r="G994" s="213" t="s">
        <v>889</v>
      </c>
      <c r="H994" s="390" t="s">
        <v>1085</v>
      </c>
      <c r="I994" s="181">
        <v>0</v>
      </c>
      <c r="J994" s="426">
        <v>0</v>
      </c>
      <c r="K994" s="58">
        <v>0</v>
      </c>
      <c r="L994" s="425">
        <v>0</v>
      </c>
      <c r="M994" s="170">
        <v>0</v>
      </c>
      <c r="N994" s="528">
        <v>0</v>
      </c>
      <c r="O994" s="181">
        <v>0</v>
      </c>
      <c r="P994" s="426" t="s">
        <v>1226</v>
      </c>
      <c r="Q994" s="181">
        <f t="shared" ref="Q994:Q999" si="565">+O994</f>
        <v>0</v>
      </c>
      <c r="R994" s="426" t="s">
        <v>1226</v>
      </c>
      <c r="S994" s="170">
        <v>0</v>
      </c>
      <c r="T994" s="528">
        <v>0</v>
      </c>
      <c r="U994" s="181">
        <f t="shared" ref="U994:U1015" si="566">+S994</f>
        <v>0</v>
      </c>
      <c r="V994" s="251" t="s">
        <v>1226</v>
      </c>
      <c r="W994" s="533">
        <v>0</v>
      </c>
      <c r="X994" s="534">
        <v>0</v>
      </c>
      <c r="Y994" s="795">
        <v>0</v>
      </c>
      <c r="Z994" s="796">
        <v>0</v>
      </c>
      <c r="AA994" s="181">
        <f t="shared" ref="AA994:AA999" si="567">+Y994</f>
        <v>0</v>
      </c>
      <c r="AB994" s="426" t="s">
        <v>1226</v>
      </c>
      <c r="AC994" s="170">
        <v>0</v>
      </c>
      <c r="AD994" s="528">
        <v>0</v>
      </c>
      <c r="AE994" s="185">
        <v>0</v>
      </c>
      <c r="AF994" s="426" t="s">
        <v>1226</v>
      </c>
      <c r="AG994" s="185">
        <v>0</v>
      </c>
      <c r="AH994" s="426" t="s">
        <v>1226</v>
      </c>
      <c r="AI994" s="222">
        <v>0</v>
      </c>
      <c r="AJ994" s="4">
        <v>1</v>
      </c>
      <c r="AK994" s="372"/>
      <c r="AL994" s="701" t="s">
        <v>1226</v>
      </c>
      <c r="AM994" s="693">
        <f>+AJ994</f>
        <v>1</v>
      </c>
      <c r="AN994" s="437">
        <v>0</v>
      </c>
      <c r="AO994" s="438">
        <v>1</v>
      </c>
      <c r="AP994" s="693">
        <f t="shared" ref="AP994:AU994" si="568">+AN994</f>
        <v>0</v>
      </c>
      <c r="AQ994" s="690">
        <f t="shared" si="568"/>
        <v>1</v>
      </c>
      <c r="AR994" s="185">
        <f t="shared" si="568"/>
        <v>0</v>
      </c>
      <c r="AS994" s="690">
        <f t="shared" si="568"/>
        <v>1</v>
      </c>
      <c r="AT994" s="185">
        <f t="shared" si="568"/>
        <v>0</v>
      </c>
      <c r="AU994" s="690">
        <f t="shared" si="568"/>
        <v>1</v>
      </c>
      <c r="AV994" s="314">
        <v>0</v>
      </c>
      <c r="AW994" s="315">
        <v>0</v>
      </c>
      <c r="AX994" s="695">
        <v>0</v>
      </c>
      <c r="AY994" s="823">
        <v>0</v>
      </c>
      <c r="AZ994" s="392">
        <v>0</v>
      </c>
      <c r="BA994" s="166" t="s">
        <v>1226</v>
      </c>
      <c r="BB994" s="238">
        <f t="shared" ref="BB994:BB1018" si="569">+AZ994</f>
        <v>0</v>
      </c>
      <c r="BC994" s="239" t="s">
        <v>1226</v>
      </c>
      <c r="BD994" s="238">
        <f t="shared" ref="BD994:BD1004" si="570">+BB994</f>
        <v>0</v>
      </c>
      <c r="BE994" s="239" t="s">
        <v>1226</v>
      </c>
      <c r="BF994" s="238">
        <f t="shared" ref="BF994:BF1017" si="571">+BD994</f>
        <v>0</v>
      </c>
      <c r="BG994" s="239" t="s">
        <v>1226</v>
      </c>
      <c r="BH994" s="955">
        <v>0</v>
      </c>
      <c r="BI994" s="315">
        <v>0</v>
      </c>
      <c r="BJ994" s="238">
        <f t="shared" ref="BJ994:BJ1017" si="572">+BH994</f>
        <v>0</v>
      </c>
      <c r="BK994" s="239" t="s">
        <v>1226</v>
      </c>
      <c r="BL994" s="238">
        <f t="shared" ref="BL994:BL999" si="573">+BJ994</f>
        <v>0</v>
      </c>
      <c r="BM994" s="239" t="s">
        <v>1226</v>
      </c>
      <c r="BN994" s="392">
        <f t="shared" ref="BN994:BN1016" si="574">+BL994</f>
        <v>0</v>
      </c>
      <c r="BO994" s="166" t="s">
        <v>1226</v>
      </c>
      <c r="BP994" s="249"/>
      <c r="BQ994" s="239"/>
      <c r="BR994" s="249"/>
      <c r="BS994" s="239"/>
      <c r="BT994" s="373"/>
      <c r="BU994" s="333"/>
      <c r="BV994" s="334"/>
      <c r="BW994" s="333"/>
      <c r="BX994" s="333"/>
      <c r="BY994" s="333"/>
      <c r="BZ994" s="334"/>
      <c r="CA994" s="333"/>
      <c r="CB994" s="334"/>
      <c r="CC994" s="333"/>
      <c r="CD994" s="334"/>
      <c r="CE994" s="333"/>
      <c r="CF994" s="334"/>
      <c r="CG994" s="333"/>
      <c r="CH994" s="334"/>
      <c r="CI994" s="126" t="s">
        <v>501</v>
      </c>
      <c r="CJ994" s="256"/>
    </row>
    <row r="995" spans="1:91" ht="16.5">
      <c r="A995" t="s">
        <v>2622</v>
      </c>
      <c r="B995" s="213">
        <v>0</v>
      </c>
      <c r="D995" s="219" t="s">
        <v>598</v>
      </c>
      <c r="E995" s="213" t="s">
        <v>821</v>
      </c>
      <c r="G995" s="213" t="s">
        <v>889</v>
      </c>
      <c r="H995" s="390" t="s">
        <v>1086</v>
      </c>
      <c r="I995" s="181">
        <v>0</v>
      </c>
      <c r="J995" s="426">
        <v>0</v>
      </c>
      <c r="K995" s="170">
        <v>0</v>
      </c>
      <c r="L995" s="528">
        <v>0</v>
      </c>
      <c r="M995" s="170">
        <v>0</v>
      </c>
      <c r="N995" s="528">
        <v>0</v>
      </c>
      <c r="O995" s="392">
        <v>0</v>
      </c>
      <c r="P995" s="166" t="s">
        <v>1226</v>
      </c>
      <c r="Q995" s="392">
        <f t="shared" si="565"/>
        <v>0</v>
      </c>
      <c r="R995" s="166" t="s">
        <v>1226</v>
      </c>
      <c r="S995" s="222">
        <v>0</v>
      </c>
      <c r="T995" s="224">
        <v>0</v>
      </c>
      <c r="U995" s="181">
        <f t="shared" si="566"/>
        <v>0</v>
      </c>
      <c r="V995" s="251" t="s">
        <v>1226</v>
      </c>
      <c r="W995" s="533">
        <v>0</v>
      </c>
      <c r="X995" s="534">
        <v>0</v>
      </c>
      <c r="Y995" s="795">
        <v>0</v>
      </c>
      <c r="Z995" s="796">
        <v>0</v>
      </c>
      <c r="AA995" s="181">
        <f t="shared" si="567"/>
        <v>0</v>
      </c>
      <c r="AB995" s="426" t="s">
        <v>1226</v>
      </c>
      <c r="AC995" s="170">
        <v>0</v>
      </c>
      <c r="AD995" s="528">
        <v>0</v>
      </c>
      <c r="AE995" s="329">
        <f>+AG995</f>
        <v>0</v>
      </c>
      <c r="AF995" s="259">
        <v>0</v>
      </c>
      <c r="AG995" s="185">
        <v>0</v>
      </c>
      <c r="AH995" s="426" t="s">
        <v>1226</v>
      </c>
      <c r="AI995" s="222">
        <v>0</v>
      </c>
      <c r="AJ995" s="259">
        <v>0</v>
      </c>
      <c r="AK995" s="342"/>
      <c r="AL995" s="181">
        <f>+AN995</f>
        <v>1</v>
      </c>
      <c r="AM995" s="691" t="s">
        <v>1226</v>
      </c>
      <c r="AN995" s="437">
        <v>1</v>
      </c>
      <c r="AO995" s="438">
        <v>0</v>
      </c>
      <c r="AP995" s="185">
        <f>+AN995</f>
        <v>1</v>
      </c>
      <c r="AQ995" s="690" t="s">
        <v>1226</v>
      </c>
      <c r="AR995" s="181">
        <f>+AP995</f>
        <v>1</v>
      </c>
      <c r="AS995" s="690" t="s">
        <v>1226</v>
      </c>
      <c r="AT995" s="181">
        <f>+AR995</f>
        <v>1</v>
      </c>
      <c r="AU995" s="690" t="s">
        <v>1226</v>
      </c>
      <c r="AV995" s="314">
        <v>0</v>
      </c>
      <c r="AW995" s="315">
        <v>0</v>
      </c>
      <c r="AX995" s="695">
        <v>0</v>
      </c>
      <c r="AY995" s="695">
        <v>0</v>
      </c>
      <c r="AZ995" s="392">
        <v>0</v>
      </c>
      <c r="BA995" s="166" t="s">
        <v>1226</v>
      </c>
      <c r="BB995" s="238">
        <f t="shared" si="569"/>
        <v>0</v>
      </c>
      <c r="BC995" s="239" t="s">
        <v>1226</v>
      </c>
      <c r="BD995" s="238">
        <f t="shared" si="570"/>
        <v>0</v>
      </c>
      <c r="BE995" s="239" t="s">
        <v>1226</v>
      </c>
      <c r="BF995" s="238">
        <f t="shared" si="571"/>
        <v>0</v>
      </c>
      <c r="BG995" s="239" t="s">
        <v>1226</v>
      </c>
      <c r="BH995" s="314">
        <v>0</v>
      </c>
      <c r="BI995" s="314">
        <v>0</v>
      </c>
      <c r="BJ995" s="238">
        <f t="shared" si="572"/>
        <v>0</v>
      </c>
      <c r="BK995" s="239" t="s">
        <v>1226</v>
      </c>
      <c r="BL995" s="238">
        <f t="shared" si="573"/>
        <v>0</v>
      </c>
      <c r="BM995" s="239" t="s">
        <v>1226</v>
      </c>
      <c r="BN995" s="392">
        <f t="shared" si="574"/>
        <v>0</v>
      </c>
      <c r="BO995" s="166" t="s">
        <v>1226</v>
      </c>
      <c r="BP995" s="249"/>
      <c r="BQ995" s="239"/>
      <c r="BR995" s="249"/>
      <c r="BS995" s="239"/>
      <c r="BT995" s="344"/>
      <c r="BU995" s="314"/>
      <c r="BV995" s="315"/>
      <c r="BW995" s="314"/>
      <c r="BX995" s="314"/>
      <c r="BY995" s="314"/>
      <c r="BZ995" s="315"/>
      <c r="CA995" s="314"/>
      <c r="CB995" s="315"/>
      <c r="CC995" s="314"/>
      <c r="CD995" s="315"/>
      <c r="CE995" s="314"/>
      <c r="CF995" s="315"/>
      <c r="CG995" s="314"/>
      <c r="CH995" s="315"/>
      <c r="CI995" s="126" t="s">
        <v>501</v>
      </c>
      <c r="CJ995" s="256"/>
    </row>
    <row r="996" spans="1:91" ht="16.5">
      <c r="A996" t="s">
        <v>2622</v>
      </c>
      <c r="B996" s="213">
        <v>0</v>
      </c>
      <c r="D996" s="219" t="s">
        <v>598</v>
      </c>
      <c r="E996" s="213" t="s">
        <v>821</v>
      </c>
      <c r="G996" s="213" t="s">
        <v>889</v>
      </c>
      <c r="H996" s="390" t="s">
        <v>1087</v>
      </c>
      <c r="I996" s="181">
        <v>0</v>
      </c>
      <c r="J996" s="426" t="s">
        <v>1226</v>
      </c>
      <c r="K996" s="170">
        <v>0</v>
      </c>
      <c r="L996" s="528">
        <v>0</v>
      </c>
      <c r="M996" s="170">
        <v>0</v>
      </c>
      <c r="N996" s="528">
        <v>0</v>
      </c>
      <c r="O996" s="181">
        <v>0</v>
      </c>
      <c r="P996" s="426" t="s">
        <v>1226</v>
      </c>
      <c r="Q996" s="181">
        <f t="shared" si="565"/>
        <v>0</v>
      </c>
      <c r="R996" s="426" t="s">
        <v>1226</v>
      </c>
      <c r="S996" s="170">
        <v>0</v>
      </c>
      <c r="T996" s="528">
        <v>0</v>
      </c>
      <c r="U996" s="181">
        <f t="shared" si="566"/>
        <v>0</v>
      </c>
      <c r="V996" s="251" t="s">
        <v>1226</v>
      </c>
      <c r="W996" s="533">
        <v>0</v>
      </c>
      <c r="X996" s="534">
        <v>0</v>
      </c>
      <c r="Y996" s="795">
        <v>0</v>
      </c>
      <c r="Z996" s="796">
        <v>0</v>
      </c>
      <c r="AA996" s="181">
        <f t="shared" si="567"/>
        <v>0</v>
      </c>
      <c r="AB996" s="426" t="s">
        <v>1226</v>
      </c>
      <c r="AC996" s="170">
        <v>0</v>
      </c>
      <c r="AD996" s="528">
        <v>0</v>
      </c>
      <c r="AE996" s="329">
        <f>+AG996</f>
        <v>0</v>
      </c>
      <c r="AF996" s="259">
        <v>0</v>
      </c>
      <c r="AG996" s="181">
        <v>0</v>
      </c>
      <c r="AH996" s="426" t="s">
        <v>1226</v>
      </c>
      <c r="AI996" s="222">
        <v>0</v>
      </c>
      <c r="AJ996" s="259">
        <v>0</v>
      </c>
      <c r="AK996" s="342"/>
      <c r="AL996" s="181">
        <f>+AN996</f>
        <v>1</v>
      </c>
      <c r="AM996" s="691" t="s">
        <v>1226</v>
      </c>
      <c r="AN996" s="437">
        <v>1</v>
      </c>
      <c r="AO996" s="438"/>
      <c r="AP996" s="185">
        <f>+AN996</f>
        <v>1</v>
      </c>
      <c r="AQ996" s="690" t="s">
        <v>1226</v>
      </c>
      <c r="AR996" s="185">
        <f>+AP996</f>
        <v>1</v>
      </c>
      <c r="AS996" s="690" t="s">
        <v>1226</v>
      </c>
      <c r="AT996" s="185">
        <f>+AR996</f>
        <v>1</v>
      </c>
      <c r="AU996" s="690" t="s">
        <v>1226</v>
      </c>
      <c r="AV996" s="314">
        <v>1</v>
      </c>
      <c r="AW996" s="315">
        <v>0</v>
      </c>
      <c r="AX996" s="164">
        <v>0</v>
      </c>
      <c r="AY996" s="164" t="s">
        <v>1226</v>
      </c>
      <c r="AZ996" s="392">
        <v>0</v>
      </c>
      <c r="BA996" s="166" t="s">
        <v>1226</v>
      </c>
      <c r="BB996" s="238">
        <f t="shared" si="569"/>
        <v>0</v>
      </c>
      <c r="BC996" s="239" t="s">
        <v>1226</v>
      </c>
      <c r="BD996" s="238">
        <f t="shared" si="570"/>
        <v>0</v>
      </c>
      <c r="BE996" s="239" t="s">
        <v>1226</v>
      </c>
      <c r="BF996" s="238">
        <f t="shared" si="571"/>
        <v>0</v>
      </c>
      <c r="BG996" s="239" t="s">
        <v>1226</v>
      </c>
      <c r="BH996" s="314">
        <v>0</v>
      </c>
      <c r="BI996" s="314">
        <v>0</v>
      </c>
      <c r="BJ996" s="238">
        <f t="shared" si="572"/>
        <v>0</v>
      </c>
      <c r="BK996" s="239" t="s">
        <v>1226</v>
      </c>
      <c r="BL996" s="238">
        <f t="shared" si="573"/>
        <v>0</v>
      </c>
      <c r="BM996" s="239" t="s">
        <v>1226</v>
      </c>
      <c r="BN996" s="392">
        <f t="shared" si="574"/>
        <v>0</v>
      </c>
      <c r="BO996" s="166" t="s">
        <v>1226</v>
      </c>
      <c r="BP996" s="249"/>
      <c r="BQ996" s="239"/>
      <c r="BR996" s="249"/>
      <c r="BS996" s="239"/>
      <c r="BT996" s="344"/>
      <c r="BU996" s="314"/>
      <c r="BV996" s="315"/>
      <c r="BW996" s="314"/>
      <c r="BX996" s="314"/>
      <c r="BY996" s="314"/>
      <c r="BZ996" s="315"/>
      <c r="CA996" s="314"/>
      <c r="CB996" s="315"/>
      <c r="CC996" s="314"/>
      <c r="CD996" s="315"/>
      <c r="CE996" s="314"/>
      <c r="CF996" s="315"/>
      <c r="CG996" s="314"/>
      <c r="CH996" s="315"/>
      <c r="CI996" s="126" t="s">
        <v>501</v>
      </c>
      <c r="CJ996" s="256"/>
    </row>
    <row r="997" spans="1:91" ht="16.5">
      <c r="A997" t="s">
        <v>2622</v>
      </c>
      <c r="B997" s="213">
        <v>0</v>
      </c>
      <c r="D997" s="219" t="s">
        <v>598</v>
      </c>
      <c r="E997" s="213" t="s">
        <v>821</v>
      </c>
      <c r="G997" s="213" t="s">
        <v>889</v>
      </c>
      <c r="H997" s="390" t="s">
        <v>1088</v>
      </c>
      <c r="I997" s="181">
        <v>0</v>
      </c>
      <c r="J997" s="426" t="s">
        <v>1226</v>
      </c>
      <c r="K997" s="170">
        <v>0</v>
      </c>
      <c r="L997" s="528">
        <v>0</v>
      </c>
      <c r="M997" s="170">
        <v>0</v>
      </c>
      <c r="N997" s="528">
        <v>0</v>
      </c>
      <c r="O997" s="181">
        <v>0</v>
      </c>
      <c r="P997" s="426" t="s">
        <v>1226</v>
      </c>
      <c r="Q997" s="181">
        <f t="shared" si="565"/>
        <v>0</v>
      </c>
      <c r="R997" s="426" t="s">
        <v>1226</v>
      </c>
      <c r="S997" s="170">
        <v>0</v>
      </c>
      <c r="T997" s="528">
        <v>0</v>
      </c>
      <c r="U997" s="181">
        <f t="shared" si="566"/>
        <v>0</v>
      </c>
      <c r="V997" s="251" t="s">
        <v>1226</v>
      </c>
      <c r="W997" s="533">
        <v>0</v>
      </c>
      <c r="X997" s="534">
        <v>0</v>
      </c>
      <c r="Y997" s="795">
        <v>0</v>
      </c>
      <c r="Z997" s="796">
        <v>0</v>
      </c>
      <c r="AA997" s="181">
        <f t="shared" si="567"/>
        <v>0</v>
      </c>
      <c r="AB997" s="426" t="s">
        <v>1226</v>
      </c>
      <c r="AC997" s="170">
        <v>0</v>
      </c>
      <c r="AD997" s="528">
        <v>0</v>
      </c>
      <c r="AE997" s="307">
        <v>1</v>
      </c>
      <c r="AF997" s="259">
        <v>0</v>
      </c>
      <c r="AG997" s="181">
        <f>+AI997</f>
        <v>1</v>
      </c>
      <c r="AH997" s="426">
        <f>+AJ997</f>
        <v>1</v>
      </c>
      <c r="AI997" s="222">
        <v>1</v>
      </c>
      <c r="AJ997" s="224">
        <v>1</v>
      </c>
      <c r="AK997" s="342"/>
      <c r="AL997" s="701">
        <v>0</v>
      </c>
      <c r="AM997" s="691" t="s">
        <v>1226</v>
      </c>
      <c r="AN997" s="437">
        <v>0</v>
      </c>
      <c r="AO997" s="438">
        <v>1</v>
      </c>
      <c r="AP997" s="693">
        <f>+AN997</f>
        <v>0</v>
      </c>
      <c r="AQ997" s="794">
        <f>+AO997</f>
        <v>1</v>
      </c>
      <c r="AR997" s="693">
        <f>+AP997</f>
        <v>0</v>
      </c>
      <c r="AS997" s="794">
        <f>+AQ997</f>
        <v>1</v>
      </c>
      <c r="AT997" s="693">
        <f>+AR997</f>
        <v>0</v>
      </c>
      <c r="AU997" s="794">
        <f>+AS997</f>
        <v>1</v>
      </c>
      <c r="AV997" s="314">
        <v>1</v>
      </c>
      <c r="AW997" s="315">
        <v>1</v>
      </c>
      <c r="AX997" s="392">
        <v>0</v>
      </c>
      <c r="AY997" s="166" t="s">
        <v>1226</v>
      </c>
      <c r="AZ997" s="392">
        <v>0</v>
      </c>
      <c r="BA997" s="166" t="s">
        <v>1226</v>
      </c>
      <c r="BB997" s="238">
        <f t="shared" si="569"/>
        <v>0</v>
      </c>
      <c r="BC997" s="239" t="s">
        <v>1226</v>
      </c>
      <c r="BD997" s="238">
        <f t="shared" si="570"/>
        <v>0</v>
      </c>
      <c r="BE997" s="239" t="s">
        <v>1226</v>
      </c>
      <c r="BF997" s="238">
        <f t="shared" si="571"/>
        <v>0</v>
      </c>
      <c r="BG997" s="239" t="s">
        <v>1226</v>
      </c>
      <c r="BH997" s="314">
        <v>0</v>
      </c>
      <c r="BI997" s="314">
        <v>0</v>
      </c>
      <c r="BJ997" s="238">
        <f t="shared" si="572"/>
        <v>0</v>
      </c>
      <c r="BK997" s="239" t="s">
        <v>1226</v>
      </c>
      <c r="BL997" s="238">
        <f t="shared" si="573"/>
        <v>0</v>
      </c>
      <c r="BM997" s="239" t="s">
        <v>1226</v>
      </c>
      <c r="BN997" s="392">
        <f t="shared" si="574"/>
        <v>0</v>
      </c>
      <c r="BO997" s="166" t="s">
        <v>1226</v>
      </c>
      <c r="BP997" s="249"/>
      <c r="BQ997" s="239"/>
      <c r="BR997" s="249"/>
      <c r="BS997" s="239"/>
      <c r="BT997" s="344"/>
      <c r="BU997" s="314"/>
      <c r="BV997" s="315"/>
      <c r="BW997" s="314"/>
      <c r="BX997" s="314"/>
      <c r="BY997" s="314"/>
      <c r="BZ997" s="315"/>
      <c r="CA997" s="314"/>
      <c r="CB997" s="315"/>
      <c r="CC997" s="314"/>
      <c r="CD997" s="315"/>
      <c r="CE997" s="314"/>
      <c r="CF997" s="315"/>
      <c r="CG997" s="314"/>
      <c r="CH997" s="315"/>
      <c r="CI997" s="126"/>
      <c r="CJ997" s="256"/>
    </row>
    <row r="998" spans="1:91" ht="16.5">
      <c r="A998" t="s">
        <v>2622</v>
      </c>
      <c r="B998" s="213">
        <v>0</v>
      </c>
      <c r="D998" s="219" t="s">
        <v>598</v>
      </c>
      <c r="E998" s="213" t="s">
        <v>821</v>
      </c>
      <c r="G998" s="213" t="s">
        <v>889</v>
      </c>
      <c r="H998" s="390" t="s">
        <v>1089</v>
      </c>
      <c r="I998" s="181">
        <v>0</v>
      </c>
      <c r="J998" s="426" t="s">
        <v>1226</v>
      </c>
      <c r="K998" s="170">
        <v>0</v>
      </c>
      <c r="L998" s="528">
        <v>0</v>
      </c>
      <c r="M998" s="170">
        <v>0</v>
      </c>
      <c r="N998" s="528">
        <v>0</v>
      </c>
      <c r="O998" s="181">
        <v>0</v>
      </c>
      <c r="P998" s="426" t="s">
        <v>1226</v>
      </c>
      <c r="Q998" s="181">
        <f t="shared" si="565"/>
        <v>0</v>
      </c>
      <c r="R998" s="426" t="s">
        <v>1226</v>
      </c>
      <c r="S998" s="170">
        <v>0</v>
      </c>
      <c r="T998" s="528">
        <v>0</v>
      </c>
      <c r="U998" s="181">
        <f t="shared" si="566"/>
        <v>0</v>
      </c>
      <c r="V998" s="251" t="s">
        <v>1226</v>
      </c>
      <c r="W998" s="533">
        <v>0</v>
      </c>
      <c r="X998" s="534">
        <v>0</v>
      </c>
      <c r="Y998" s="795">
        <v>0</v>
      </c>
      <c r="Z998" s="796">
        <v>0</v>
      </c>
      <c r="AA998" s="181">
        <f t="shared" si="567"/>
        <v>0</v>
      </c>
      <c r="AB998" s="426" t="s">
        <v>1226</v>
      </c>
      <c r="AC998" s="170">
        <v>0</v>
      </c>
      <c r="AD998" s="528">
        <v>0</v>
      </c>
      <c r="AE998" s="223">
        <v>0</v>
      </c>
      <c r="AF998" s="259">
        <v>0</v>
      </c>
      <c r="AG998" s="787">
        <f>+AI998</f>
        <v>0</v>
      </c>
      <c r="AH998" s="426" t="s">
        <v>1226</v>
      </c>
      <c r="AI998" s="222">
        <v>0</v>
      </c>
      <c r="AJ998" s="259">
        <v>0</v>
      </c>
      <c r="AK998" s="342"/>
      <c r="AL998" s="181">
        <f>+AN998</f>
        <v>2</v>
      </c>
      <c r="AM998" s="691" t="s">
        <v>1226</v>
      </c>
      <c r="AN998" s="437">
        <v>2</v>
      </c>
      <c r="AO998" s="438">
        <v>0</v>
      </c>
      <c r="AP998" s="185">
        <f>+AN998</f>
        <v>2</v>
      </c>
      <c r="AQ998" s="690" t="s">
        <v>1226</v>
      </c>
      <c r="AR998" s="181">
        <f>+AP998</f>
        <v>2</v>
      </c>
      <c r="AS998" s="690" t="s">
        <v>1226</v>
      </c>
      <c r="AT998" s="181">
        <f>+AR998</f>
        <v>2</v>
      </c>
      <c r="AU998" s="690" t="s">
        <v>1226</v>
      </c>
      <c r="AV998" s="314">
        <v>0</v>
      </c>
      <c r="AW998" s="315">
        <v>0</v>
      </c>
      <c r="AX998" s="392">
        <v>0</v>
      </c>
      <c r="AY998" s="166" t="s">
        <v>1226</v>
      </c>
      <c r="AZ998" s="392">
        <v>0</v>
      </c>
      <c r="BA998" s="166" t="s">
        <v>1226</v>
      </c>
      <c r="BB998" s="238">
        <f t="shared" si="569"/>
        <v>0</v>
      </c>
      <c r="BC998" s="239" t="s">
        <v>1226</v>
      </c>
      <c r="BD998" s="238">
        <f t="shared" si="570"/>
        <v>0</v>
      </c>
      <c r="BE998" s="239" t="s">
        <v>1226</v>
      </c>
      <c r="BF998" s="238">
        <f t="shared" si="571"/>
        <v>0</v>
      </c>
      <c r="BG998" s="239" t="s">
        <v>1226</v>
      </c>
      <c r="BH998" s="314">
        <v>0</v>
      </c>
      <c r="BI998" s="314">
        <v>0</v>
      </c>
      <c r="BJ998" s="238">
        <f t="shared" si="572"/>
        <v>0</v>
      </c>
      <c r="BK998" s="239" t="s">
        <v>1226</v>
      </c>
      <c r="BL998" s="238">
        <f t="shared" si="573"/>
        <v>0</v>
      </c>
      <c r="BM998" s="239" t="s">
        <v>1226</v>
      </c>
      <c r="BN998" s="392">
        <f t="shared" si="574"/>
        <v>0</v>
      </c>
      <c r="BO998" s="166" t="s">
        <v>1226</v>
      </c>
      <c r="BP998" s="249"/>
      <c r="BQ998" s="239"/>
      <c r="BR998" s="249"/>
      <c r="BS998" s="239"/>
      <c r="BT998" s="344"/>
      <c r="BU998" s="314"/>
      <c r="BV998" s="315"/>
      <c r="BW998" s="314"/>
      <c r="BX998" s="314"/>
      <c r="BY998" s="314"/>
      <c r="BZ998" s="315"/>
      <c r="CA998" s="314"/>
      <c r="CB998" s="315"/>
      <c r="CC998" s="314"/>
      <c r="CD998" s="315"/>
      <c r="CE998" s="314"/>
      <c r="CF998" s="315"/>
      <c r="CG998" s="314"/>
      <c r="CH998" s="315"/>
      <c r="CI998" s="126"/>
      <c r="CJ998" s="256"/>
    </row>
    <row r="999" spans="1:91" ht="16.5">
      <c r="A999" t="s">
        <v>2622</v>
      </c>
      <c r="B999" s="213">
        <v>0</v>
      </c>
      <c r="D999" s="219" t="s">
        <v>598</v>
      </c>
      <c r="E999" s="213" t="s">
        <v>821</v>
      </c>
      <c r="G999" s="213" t="s">
        <v>889</v>
      </c>
      <c r="H999" s="390" t="s">
        <v>1090</v>
      </c>
      <c r="I999" s="181">
        <v>0</v>
      </c>
      <c r="J999" s="426" t="s">
        <v>1226</v>
      </c>
      <c r="K999" s="170">
        <v>0</v>
      </c>
      <c r="L999" s="528">
        <v>0</v>
      </c>
      <c r="M999" s="170">
        <v>0</v>
      </c>
      <c r="N999" s="528">
        <v>0</v>
      </c>
      <c r="O999" s="181">
        <v>0</v>
      </c>
      <c r="P999" s="426" t="s">
        <v>1226</v>
      </c>
      <c r="Q999" s="181">
        <f t="shared" si="565"/>
        <v>0</v>
      </c>
      <c r="R999" s="426" t="s">
        <v>1226</v>
      </c>
      <c r="S999" s="170">
        <v>0</v>
      </c>
      <c r="T999" s="528">
        <v>0</v>
      </c>
      <c r="U999" s="181">
        <f t="shared" si="566"/>
        <v>0</v>
      </c>
      <c r="V999" s="251" t="s">
        <v>1226</v>
      </c>
      <c r="W999" s="533">
        <v>0</v>
      </c>
      <c r="X999" s="534">
        <v>0</v>
      </c>
      <c r="Y999" s="795">
        <v>0</v>
      </c>
      <c r="Z999" s="796">
        <v>0</v>
      </c>
      <c r="AA999" s="181">
        <f t="shared" si="567"/>
        <v>0</v>
      </c>
      <c r="AB999" s="426" t="s">
        <v>1226</v>
      </c>
      <c r="AC999" s="170">
        <v>0</v>
      </c>
      <c r="AD999" s="528">
        <v>0</v>
      </c>
      <c r="AE999" s="222">
        <v>0</v>
      </c>
      <c r="AF999" s="259">
        <v>0</v>
      </c>
      <c r="AG999" s="787">
        <f>+AI999</f>
        <v>0</v>
      </c>
      <c r="AH999" s="426" t="s">
        <v>1226</v>
      </c>
      <c r="AI999" s="222">
        <v>0</v>
      </c>
      <c r="AJ999" s="259">
        <v>0</v>
      </c>
      <c r="AK999" s="342"/>
      <c r="AL999" s="701"/>
      <c r="AM999" s="691"/>
      <c r="AN999" s="437">
        <v>0</v>
      </c>
      <c r="AO999" s="438">
        <v>0</v>
      </c>
      <c r="AP999" s="185">
        <f>+AN999</f>
        <v>0</v>
      </c>
      <c r="AQ999" s="690" t="s">
        <v>1226</v>
      </c>
      <c r="AR999" s="185">
        <f>+AP999</f>
        <v>0</v>
      </c>
      <c r="AS999" s="643" t="s">
        <v>1226</v>
      </c>
      <c r="AT999" s="252">
        <f>+AR999</f>
        <v>0</v>
      </c>
      <c r="AU999" s="378" t="s">
        <v>1226</v>
      </c>
      <c r="AV999" s="314">
        <v>1</v>
      </c>
      <c r="AW999" s="315">
        <v>0</v>
      </c>
      <c r="AX999" s="392">
        <v>0</v>
      </c>
      <c r="AY999" s="166" t="s">
        <v>1226</v>
      </c>
      <c r="AZ999" s="392">
        <v>0</v>
      </c>
      <c r="BA999" s="166" t="s">
        <v>1226</v>
      </c>
      <c r="BB999" s="238">
        <f t="shared" si="569"/>
        <v>0</v>
      </c>
      <c r="BC999" s="239" t="s">
        <v>1226</v>
      </c>
      <c r="BD999" s="238">
        <f t="shared" si="570"/>
        <v>0</v>
      </c>
      <c r="BE999" s="239" t="s">
        <v>1226</v>
      </c>
      <c r="BF999" s="238">
        <f t="shared" si="571"/>
        <v>0</v>
      </c>
      <c r="BG999" s="239" t="s">
        <v>1226</v>
      </c>
      <c r="BH999" s="314">
        <v>0</v>
      </c>
      <c r="BI999" s="314">
        <v>0</v>
      </c>
      <c r="BJ999" s="238">
        <f t="shared" si="572"/>
        <v>0</v>
      </c>
      <c r="BK999" s="239" t="s">
        <v>1226</v>
      </c>
      <c r="BL999" s="238">
        <f t="shared" si="573"/>
        <v>0</v>
      </c>
      <c r="BM999" s="239" t="s">
        <v>1226</v>
      </c>
      <c r="BN999" s="392">
        <f t="shared" si="574"/>
        <v>0</v>
      </c>
      <c r="BO999" s="166" t="s">
        <v>1226</v>
      </c>
      <c r="BP999" s="249"/>
      <c r="BQ999" s="239"/>
      <c r="BR999" s="249"/>
      <c r="BS999" s="239"/>
      <c r="BT999" s="344"/>
      <c r="BU999" s="314"/>
      <c r="BV999" s="315"/>
      <c r="BW999" s="314"/>
      <c r="BX999" s="314"/>
      <c r="BY999" s="314">
        <v>0</v>
      </c>
      <c r="BZ999" s="315">
        <v>3</v>
      </c>
      <c r="CA999" s="314"/>
      <c r="CB999" s="315"/>
      <c r="CC999" s="314"/>
      <c r="CD999" s="315"/>
      <c r="CE999" s="314"/>
      <c r="CF999" s="315"/>
      <c r="CG999" s="314"/>
      <c r="CH999" s="315"/>
      <c r="CI999" s="126"/>
      <c r="CJ999" s="256"/>
    </row>
    <row r="1000" spans="1:91" ht="16.5">
      <c r="A1000" t="s">
        <v>2622</v>
      </c>
      <c r="B1000" s="213">
        <v>10218</v>
      </c>
      <c r="D1000" s="219" t="s">
        <v>168</v>
      </c>
      <c r="E1000" s="213" t="s">
        <v>819</v>
      </c>
      <c r="G1000" s="219" t="s">
        <v>889</v>
      </c>
      <c r="H1000" s="390" t="s">
        <v>1839</v>
      </c>
      <c r="I1000" s="181">
        <v>0</v>
      </c>
      <c r="J1000" s="426" t="s">
        <v>1226</v>
      </c>
      <c r="K1000" s="170">
        <v>0</v>
      </c>
      <c r="L1000" s="528">
        <v>0</v>
      </c>
      <c r="M1000" s="170">
        <v>0</v>
      </c>
      <c r="N1000" s="528">
        <v>0</v>
      </c>
      <c r="O1000" s="181">
        <v>0</v>
      </c>
      <c r="P1000" s="426">
        <v>0</v>
      </c>
      <c r="Q1000" s="181">
        <v>0</v>
      </c>
      <c r="R1000" s="426" t="s">
        <v>1226</v>
      </c>
      <c r="S1000" s="170">
        <v>0</v>
      </c>
      <c r="T1000" s="528">
        <v>0</v>
      </c>
      <c r="U1000" s="181">
        <f t="shared" si="566"/>
        <v>0</v>
      </c>
      <c r="V1000" s="251" t="s">
        <v>1226</v>
      </c>
      <c r="W1000" s="533">
        <v>0</v>
      </c>
      <c r="X1000" s="534">
        <v>0</v>
      </c>
      <c r="Y1000" s="185">
        <f>+AA1000</f>
        <v>0</v>
      </c>
      <c r="Z1000" s="426" t="s">
        <v>1226</v>
      </c>
      <c r="AA1000" s="58">
        <v>0</v>
      </c>
      <c r="AB1000" s="425">
        <v>0</v>
      </c>
      <c r="AC1000" s="170">
        <v>0</v>
      </c>
      <c r="AD1000" s="528">
        <v>0</v>
      </c>
      <c r="AE1000" s="307">
        <v>0</v>
      </c>
      <c r="AF1000" s="259">
        <v>0</v>
      </c>
      <c r="AG1000" s="185">
        <f>+AI1000</f>
        <v>0</v>
      </c>
      <c r="AH1000" s="426" t="s">
        <v>1226</v>
      </c>
      <c r="AI1000" s="222">
        <v>0</v>
      </c>
      <c r="AJ1000" s="259">
        <v>0</v>
      </c>
      <c r="AK1000" s="342"/>
      <c r="AL1000" s="181">
        <f>+AN1000</f>
        <v>1</v>
      </c>
      <c r="AM1000" s="691" t="s">
        <v>1226</v>
      </c>
      <c r="AN1000" s="437">
        <v>1</v>
      </c>
      <c r="AO1000" s="452">
        <v>0</v>
      </c>
      <c r="AP1000" s="185">
        <v>1</v>
      </c>
      <c r="AQ1000" s="690" t="s">
        <v>1226</v>
      </c>
      <c r="AR1000" s="181">
        <v>1</v>
      </c>
      <c r="AS1000" s="690" t="s">
        <v>1226</v>
      </c>
      <c r="AT1000" s="955">
        <v>0</v>
      </c>
      <c r="AU1000" s="315">
        <v>0</v>
      </c>
      <c r="AV1000" s="314">
        <v>0</v>
      </c>
      <c r="AW1000" s="315">
        <v>0</v>
      </c>
      <c r="AX1000" s="392">
        <v>0</v>
      </c>
      <c r="AY1000" s="166" t="s">
        <v>1226</v>
      </c>
      <c r="AZ1000" s="392">
        <v>0</v>
      </c>
      <c r="BA1000" s="166" t="s">
        <v>1226</v>
      </c>
      <c r="BB1000" s="238">
        <f t="shared" si="569"/>
        <v>0</v>
      </c>
      <c r="BC1000" s="239" t="s">
        <v>1226</v>
      </c>
      <c r="BD1000" s="238">
        <f t="shared" si="570"/>
        <v>0</v>
      </c>
      <c r="BE1000" s="239" t="s">
        <v>1226</v>
      </c>
      <c r="BF1000" s="238">
        <f t="shared" si="571"/>
        <v>0</v>
      </c>
      <c r="BG1000" s="239" t="s">
        <v>1226</v>
      </c>
      <c r="BH1000" s="236">
        <f>+BF1000</f>
        <v>0</v>
      </c>
      <c r="BI1000" s="249" t="s">
        <v>1226</v>
      </c>
      <c r="BJ1000" s="238">
        <f t="shared" si="572"/>
        <v>0</v>
      </c>
      <c r="BK1000" s="239" t="s">
        <v>1226</v>
      </c>
      <c r="BL1000" s="955">
        <v>0</v>
      </c>
      <c r="BM1000" s="315">
        <v>0</v>
      </c>
      <c r="BN1000" s="392">
        <f t="shared" si="574"/>
        <v>0</v>
      </c>
      <c r="BO1000" s="166" t="s">
        <v>1226</v>
      </c>
      <c r="BP1000" s="249"/>
      <c r="BQ1000" s="239"/>
      <c r="BR1000" s="249"/>
      <c r="BS1000" s="239"/>
      <c r="BT1000" s="344"/>
      <c r="BU1000" s="314"/>
      <c r="BV1000" s="315"/>
      <c r="BW1000" s="314"/>
      <c r="BX1000" s="314"/>
      <c r="BY1000" s="314"/>
      <c r="BZ1000" s="315"/>
      <c r="CA1000" s="314"/>
      <c r="CB1000" s="315"/>
      <c r="CC1000" s="314"/>
      <c r="CD1000" s="315"/>
      <c r="CE1000" s="314"/>
      <c r="CF1000" s="315"/>
      <c r="CG1000" s="314"/>
      <c r="CH1000" s="315"/>
      <c r="CI1000" s="725" t="s">
        <v>150</v>
      </c>
      <c r="CJ1000" s="234" t="s">
        <v>575</v>
      </c>
      <c r="CM1000" s="237">
        <f>MAX(I1000:AJ1000)</f>
        <v>0</v>
      </c>
    </row>
    <row r="1001" spans="1:91" ht="16.5">
      <c r="A1001" t="s">
        <v>2622</v>
      </c>
      <c r="B1001" s="213">
        <v>10318</v>
      </c>
      <c r="D1001" s="219" t="s">
        <v>168</v>
      </c>
      <c r="E1001" s="213" t="s">
        <v>819</v>
      </c>
      <c r="G1001" s="219" t="s">
        <v>889</v>
      </c>
      <c r="H1001" s="390" t="s">
        <v>1842</v>
      </c>
      <c r="I1001" s="181">
        <v>0</v>
      </c>
      <c r="J1001" s="426" t="s">
        <v>1226</v>
      </c>
      <c r="K1001" s="170">
        <v>0</v>
      </c>
      <c r="L1001" s="528">
        <v>0</v>
      </c>
      <c r="M1001" s="170">
        <v>0</v>
      </c>
      <c r="N1001" s="528">
        <v>0</v>
      </c>
      <c r="O1001" s="181">
        <v>0</v>
      </c>
      <c r="P1001" s="426">
        <v>0</v>
      </c>
      <c r="Q1001" s="181">
        <v>0</v>
      </c>
      <c r="R1001" s="426" t="s">
        <v>1226</v>
      </c>
      <c r="S1001" s="170">
        <v>0</v>
      </c>
      <c r="T1001" s="528">
        <v>0</v>
      </c>
      <c r="U1001" s="181">
        <f t="shared" si="566"/>
        <v>0</v>
      </c>
      <c r="V1001" s="251" t="s">
        <v>1226</v>
      </c>
      <c r="W1001" s="533">
        <v>1</v>
      </c>
      <c r="X1001" s="534">
        <v>0</v>
      </c>
      <c r="Y1001" s="185">
        <f>+AA1001</f>
        <v>0</v>
      </c>
      <c r="Z1001" s="426" t="s">
        <v>1226</v>
      </c>
      <c r="AA1001" s="58">
        <v>0</v>
      </c>
      <c r="AB1001" s="425">
        <v>0</v>
      </c>
      <c r="AC1001" s="170">
        <v>0</v>
      </c>
      <c r="AD1001" s="528">
        <v>0</v>
      </c>
      <c r="AE1001" s="258">
        <v>0</v>
      </c>
      <c r="AF1001" s="259">
        <v>0</v>
      </c>
      <c r="AG1001" s="185">
        <f>+AI1001</f>
        <v>0</v>
      </c>
      <c r="AH1001" s="426" t="s">
        <v>1226</v>
      </c>
      <c r="AI1001" s="222">
        <v>0</v>
      </c>
      <c r="AJ1001" s="259">
        <v>0</v>
      </c>
      <c r="AK1001" s="342"/>
      <c r="AL1001" s="181">
        <v>0</v>
      </c>
      <c r="AM1001" s="691" t="s">
        <v>1226</v>
      </c>
      <c r="AN1001" s="437">
        <v>0</v>
      </c>
      <c r="AO1001" s="452">
        <v>0</v>
      </c>
      <c r="AP1001" s="185">
        <v>0</v>
      </c>
      <c r="AQ1001" s="690" t="s">
        <v>1226</v>
      </c>
      <c r="AR1001" s="185">
        <v>0</v>
      </c>
      <c r="AS1001" s="690" t="s">
        <v>1226</v>
      </c>
      <c r="AT1001" s="314">
        <v>0</v>
      </c>
      <c r="AU1001" s="315">
        <v>0</v>
      </c>
      <c r="AV1001" s="314">
        <v>2</v>
      </c>
      <c r="AW1001" s="315">
        <v>0</v>
      </c>
      <c r="AX1001" s="392">
        <v>0</v>
      </c>
      <c r="AY1001" s="166" t="s">
        <v>1226</v>
      </c>
      <c r="AZ1001" s="392">
        <v>0</v>
      </c>
      <c r="BA1001" s="166" t="s">
        <v>1226</v>
      </c>
      <c r="BB1001" s="238">
        <f t="shared" si="569"/>
        <v>0</v>
      </c>
      <c r="BC1001" s="239" t="s">
        <v>1226</v>
      </c>
      <c r="BD1001" s="238">
        <f t="shared" si="570"/>
        <v>0</v>
      </c>
      <c r="BE1001" s="239" t="s">
        <v>1226</v>
      </c>
      <c r="BF1001" s="238">
        <f t="shared" si="571"/>
        <v>0</v>
      </c>
      <c r="BG1001" s="239" t="s">
        <v>1226</v>
      </c>
      <c r="BH1001" s="238">
        <f>+BF1001</f>
        <v>0</v>
      </c>
      <c r="BI1001" s="239" t="s">
        <v>1226</v>
      </c>
      <c r="BJ1001" s="238">
        <f t="shared" si="572"/>
        <v>0</v>
      </c>
      <c r="BK1001" s="239" t="s">
        <v>1226</v>
      </c>
      <c r="BL1001" s="314">
        <v>1</v>
      </c>
      <c r="BM1001" s="314">
        <v>0</v>
      </c>
      <c r="BN1001" s="392">
        <f t="shared" si="574"/>
        <v>1</v>
      </c>
      <c r="BO1001" s="166" t="s">
        <v>1226</v>
      </c>
      <c r="BP1001" s="249"/>
      <c r="BQ1001" s="239"/>
      <c r="BR1001" s="249"/>
      <c r="BS1001" s="239"/>
      <c r="BT1001" s="344"/>
      <c r="BU1001" s="314"/>
      <c r="BV1001" s="315"/>
      <c r="BW1001" s="314"/>
      <c r="BX1001" s="314"/>
      <c r="BY1001" s="314">
        <v>4</v>
      </c>
      <c r="BZ1001" s="315"/>
      <c r="CA1001" s="314">
        <v>2</v>
      </c>
      <c r="CB1001" s="315"/>
      <c r="CC1001" s="314">
        <v>2</v>
      </c>
      <c r="CD1001" s="315"/>
      <c r="CE1001" s="314"/>
      <c r="CF1001" s="315"/>
      <c r="CG1001" s="314"/>
      <c r="CH1001" s="315"/>
      <c r="CI1001" s="725"/>
      <c r="CM1001" s="237">
        <f>MAX(I1001:AJ1001)</f>
        <v>1</v>
      </c>
    </row>
    <row r="1002" spans="1:91" ht="16.5">
      <c r="A1002" t="s">
        <v>2622</v>
      </c>
      <c r="B1002" s="61" t="s">
        <v>1610</v>
      </c>
      <c r="D1002" s="219" t="s">
        <v>168</v>
      </c>
      <c r="E1002" s="213" t="s">
        <v>819</v>
      </c>
      <c r="G1002" s="219" t="s">
        <v>889</v>
      </c>
      <c r="H1002" s="390" t="s">
        <v>2227</v>
      </c>
      <c r="I1002" s="181">
        <v>0</v>
      </c>
      <c r="J1002" s="426" t="s">
        <v>1226</v>
      </c>
      <c r="K1002" s="170">
        <v>0</v>
      </c>
      <c r="L1002" s="528">
        <v>0</v>
      </c>
      <c r="M1002" s="170">
        <v>0</v>
      </c>
      <c r="N1002" s="528">
        <v>0</v>
      </c>
      <c r="O1002" s="797">
        <v>0</v>
      </c>
      <c r="P1002" s="796">
        <v>0</v>
      </c>
      <c r="Q1002" s="181">
        <v>0</v>
      </c>
      <c r="R1002" s="426" t="s">
        <v>1226</v>
      </c>
      <c r="S1002" s="170">
        <v>0</v>
      </c>
      <c r="T1002" s="528">
        <v>0</v>
      </c>
      <c r="U1002" s="181">
        <f t="shared" si="566"/>
        <v>0</v>
      </c>
      <c r="V1002" s="251" t="s">
        <v>1226</v>
      </c>
      <c r="W1002" s="533">
        <v>0</v>
      </c>
      <c r="X1002" s="534">
        <v>0</v>
      </c>
      <c r="Y1002" s="532">
        <v>0</v>
      </c>
      <c r="Z1002" s="528">
        <v>0</v>
      </c>
      <c r="AA1002" s="170">
        <v>0</v>
      </c>
      <c r="AB1002" s="528">
        <v>0</v>
      </c>
      <c r="AC1002" s="170">
        <v>0</v>
      </c>
      <c r="AD1002" s="528">
        <v>0</v>
      </c>
      <c r="AE1002" s="258">
        <v>0</v>
      </c>
      <c r="AF1002" s="259">
        <v>0</v>
      </c>
      <c r="AG1002" s="185">
        <f>+AE1002</f>
        <v>0</v>
      </c>
      <c r="AH1002" s="426" t="s">
        <v>1226</v>
      </c>
      <c r="AI1002" s="307">
        <v>0</v>
      </c>
      <c r="AJ1002" s="259">
        <v>0</v>
      </c>
      <c r="AK1002" s="342"/>
      <c r="AL1002" s="181">
        <v>0</v>
      </c>
      <c r="AM1002" s="694" t="s">
        <v>1226</v>
      </c>
      <c r="AN1002" s="437">
        <v>0</v>
      </c>
      <c r="AO1002" s="452">
        <v>0</v>
      </c>
      <c r="AP1002" s="185">
        <v>0</v>
      </c>
      <c r="AQ1002" s="690" t="s">
        <v>1226</v>
      </c>
      <c r="AR1002" s="185">
        <v>0</v>
      </c>
      <c r="AS1002" s="690" t="s">
        <v>1226</v>
      </c>
      <c r="AT1002" s="314">
        <v>0</v>
      </c>
      <c r="AU1002" s="315">
        <v>0</v>
      </c>
      <c r="AV1002" s="314">
        <v>0</v>
      </c>
      <c r="AW1002" s="315">
        <v>0</v>
      </c>
      <c r="AX1002" s="392">
        <v>0</v>
      </c>
      <c r="AY1002" s="166" t="s">
        <v>1226</v>
      </c>
      <c r="AZ1002" s="392">
        <v>0</v>
      </c>
      <c r="BA1002" s="166" t="s">
        <v>1226</v>
      </c>
      <c r="BB1002" s="238">
        <f t="shared" si="569"/>
        <v>0</v>
      </c>
      <c r="BC1002" s="239" t="s">
        <v>1226</v>
      </c>
      <c r="BD1002" s="238">
        <f t="shared" si="570"/>
        <v>0</v>
      </c>
      <c r="BE1002" s="239" t="s">
        <v>1226</v>
      </c>
      <c r="BF1002" s="238">
        <f t="shared" si="571"/>
        <v>0</v>
      </c>
      <c r="BG1002" s="239" t="s">
        <v>1226</v>
      </c>
      <c r="BH1002" s="238">
        <f>+BF1002</f>
        <v>0</v>
      </c>
      <c r="BI1002" s="239" t="s">
        <v>1226</v>
      </c>
      <c r="BJ1002" s="238">
        <f t="shared" si="572"/>
        <v>0</v>
      </c>
      <c r="BK1002" s="239" t="s">
        <v>1226</v>
      </c>
      <c r="BL1002" s="314">
        <v>0</v>
      </c>
      <c r="BM1002" s="314">
        <v>0</v>
      </c>
      <c r="BN1002" s="392">
        <f t="shared" si="574"/>
        <v>0</v>
      </c>
      <c r="BO1002" s="166" t="s">
        <v>1226</v>
      </c>
      <c r="BP1002" s="249"/>
      <c r="BQ1002" s="239"/>
      <c r="BR1002" s="236">
        <f>+BN1002</f>
        <v>0</v>
      </c>
      <c r="BS1002" s="239" t="s">
        <v>1226</v>
      </c>
      <c r="BT1002" s="344"/>
      <c r="BU1002" s="314"/>
      <c r="BV1002" s="315"/>
      <c r="BW1002" s="314"/>
      <c r="BX1002" s="314"/>
      <c r="BY1002" s="314"/>
      <c r="BZ1002" s="315"/>
      <c r="CA1002" s="314"/>
      <c r="CB1002" s="315"/>
      <c r="CC1002" s="314"/>
      <c r="CD1002" s="315"/>
      <c r="CE1002" s="314"/>
      <c r="CF1002" s="315"/>
      <c r="CG1002" s="314"/>
      <c r="CH1002" s="315"/>
      <c r="CI1002" s="725" t="s">
        <v>148</v>
      </c>
      <c r="CM1002" s="237"/>
    </row>
    <row r="1003" spans="1:91" ht="16.5">
      <c r="A1003" t="s">
        <v>2622</v>
      </c>
      <c r="B1003" s="61" t="s">
        <v>1610</v>
      </c>
      <c r="D1003" s="219" t="s">
        <v>168</v>
      </c>
      <c r="E1003" s="213" t="s">
        <v>819</v>
      </c>
      <c r="G1003" s="219" t="s">
        <v>889</v>
      </c>
      <c r="H1003" s="390" t="s">
        <v>2228</v>
      </c>
      <c r="I1003" s="181">
        <v>0</v>
      </c>
      <c r="J1003" s="426" t="s">
        <v>1226</v>
      </c>
      <c r="K1003" s="170">
        <v>0</v>
      </c>
      <c r="L1003" s="528">
        <v>0</v>
      </c>
      <c r="M1003" s="170">
        <v>0</v>
      </c>
      <c r="N1003" s="528">
        <v>0</v>
      </c>
      <c r="O1003" s="797">
        <v>0</v>
      </c>
      <c r="P1003" s="796">
        <v>0</v>
      </c>
      <c r="Q1003" s="181">
        <v>0</v>
      </c>
      <c r="R1003" s="426" t="s">
        <v>1226</v>
      </c>
      <c r="S1003" s="170">
        <v>0</v>
      </c>
      <c r="T1003" s="528">
        <v>0</v>
      </c>
      <c r="U1003" s="181">
        <f t="shared" si="566"/>
        <v>0</v>
      </c>
      <c r="V1003" s="251" t="s">
        <v>1226</v>
      </c>
      <c r="W1003" s="533">
        <v>0</v>
      </c>
      <c r="X1003" s="534">
        <v>0</v>
      </c>
      <c r="Y1003" s="532">
        <v>0</v>
      </c>
      <c r="Z1003" s="528">
        <v>0</v>
      </c>
      <c r="AA1003" s="532">
        <v>0</v>
      </c>
      <c r="AB1003" s="528">
        <v>0</v>
      </c>
      <c r="AC1003" s="532">
        <v>0</v>
      </c>
      <c r="AD1003" s="528">
        <v>0</v>
      </c>
      <c r="AE1003" s="258">
        <v>0</v>
      </c>
      <c r="AF1003" s="259">
        <v>0</v>
      </c>
      <c r="AG1003" s="181">
        <f>+AE1003</f>
        <v>0</v>
      </c>
      <c r="AH1003" s="426" t="s">
        <v>1226</v>
      </c>
      <c r="AI1003" s="258">
        <v>0</v>
      </c>
      <c r="AJ1003" s="259">
        <v>0</v>
      </c>
      <c r="AK1003" s="342"/>
      <c r="AL1003" s="181">
        <v>0</v>
      </c>
      <c r="AM1003" s="694" t="s">
        <v>1226</v>
      </c>
      <c r="AN1003" s="437">
        <v>0</v>
      </c>
      <c r="AO1003" s="452">
        <v>0</v>
      </c>
      <c r="AP1003" s="185">
        <v>0</v>
      </c>
      <c r="AQ1003" s="690" t="s">
        <v>1226</v>
      </c>
      <c r="AR1003" s="185">
        <v>0</v>
      </c>
      <c r="AS1003" s="690" t="s">
        <v>1226</v>
      </c>
      <c r="AT1003" s="314">
        <v>0</v>
      </c>
      <c r="AU1003" s="315">
        <v>0</v>
      </c>
      <c r="AV1003" s="314">
        <v>0</v>
      </c>
      <c r="AW1003" s="315">
        <v>0</v>
      </c>
      <c r="AX1003" s="392">
        <v>0</v>
      </c>
      <c r="AY1003" s="166" t="s">
        <v>1226</v>
      </c>
      <c r="AZ1003" s="392">
        <v>0</v>
      </c>
      <c r="BA1003" s="166" t="s">
        <v>1226</v>
      </c>
      <c r="BB1003" s="238">
        <f t="shared" si="569"/>
        <v>0</v>
      </c>
      <c r="BC1003" s="239" t="s">
        <v>1226</v>
      </c>
      <c r="BD1003" s="238">
        <f t="shared" si="570"/>
        <v>0</v>
      </c>
      <c r="BE1003" s="239" t="s">
        <v>1226</v>
      </c>
      <c r="BF1003" s="238">
        <f t="shared" si="571"/>
        <v>0</v>
      </c>
      <c r="BG1003" s="239" t="s">
        <v>1226</v>
      </c>
      <c r="BH1003" s="238">
        <f>+BF1003</f>
        <v>0</v>
      </c>
      <c r="BI1003" s="239" t="s">
        <v>1226</v>
      </c>
      <c r="BJ1003" s="238">
        <f t="shared" si="572"/>
        <v>0</v>
      </c>
      <c r="BK1003" s="239" t="s">
        <v>1226</v>
      </c>
      <c r="BL1003" s="314">
        <v>0</v>
      </c>
      <c r="BM1003" s="314">
        <v>0</v>
      </c>
      <c r="BN1003" s="392">
        <f t="shared" si="574"/>
        <v>0</v>
      </c>
      <c r="BO1003" s="166" t="s">
        <v>1226</v>
      </c>
      <c r="BP1003" s="249"/>
      <c r="BQ1003" s="239"/>
      <c r="BR1003" s="236">
        <f>+BN1003</f>
        <v>0</v>
      </c>
      <c r="BS1003" s="239" t="s">
        <v>1226</v>
      </c>
      <c r="BT1003" s="344"/>
      <c r="BU1003" s="314"/>
      <c r="BV1003" s="315"/>
      <c r="BW1003" s="314"/>
      <c r="BX1003" s="314"/>
      <c r="BY1003" s="314"/>
      <c r="BZ1003" s="315"/>
      <c r="CA1003" s="314"/>
      <c r="CB1003" s="315"/>
      <c r="CC1003" s="314"/>
      <c r="CD1003" s="315"/>
      <c r="CE1003" s="314"/>
      <c r="CF1003" s="315"/>
      <c r="CG1003" s="314"/>
      <c r="CH1003" s="315"/>
      <c r="CI1003" s="725" t="s">
        <v>148</v>
      </c>
      <c r="CM1003" s="237"/>
    </row>
    <row r="1004" spans="1:91" ht="16.5">
      <c r="A1004" t="s">
        <v>2622</v>
      </c>
      <c r="B1004" s="213">
        <v>0</v>
      </c>
      <c r="D1004" s="219" t="s">
        <v>238</v>
      </c>
      <c r="E1004" s="213" t="s">
        <v>821</v>
      </c>
      <c r="G1004" s="219" t="s">
        <v>889</v>
      </c>
      <c r="H1004" s="390" t="s">
        <v>1070</v>
      </c>
      <c r="I1004" s="181">
        <v>0</v>
      </c>
      <c r="J1004" s="426" t="s">
        <v>1226</v>
      </c>
      <c r="K1004" s="170">
        <v>1</v>
      </c>
      <c r="L1004" s="528">
        <v>1</v>
      </c>
      <c r="M1004" s="170">
        <v>0</v>
      </c>
      <c r="N1004" s="528">
        <v>0</v>
      </c>
      <c r="O1004" s="181">
        <v>0</v>
      </c>
      <c r="P1004" s="426" t="s">
        <v>1226</v>
      </c>
      <c r="Q1004" s="181">
        <f>+O1004</f>
        <v>0</v>
      </c>
      <c r="R1004" s="426" t="s">
        <v>1226</v>
      </c>
      <c r="S1004" s="170">
        <v>0</v>
      </c>
      <c r="T1004" s="528">
        <v>0</v>
      </c>
      <c r="U1004" s="181">
        <f t="shared" si="566"/>
        <v>0</v>
      </c>
      <c r="V1004" s="251" t="s">
        <v>1226</v>
      </c>
      <c r="W1004" s="533">
        <v>0</v>
      </c>
      <c r="X1004" s="534">
        <v>0</v>
      </c>
      <c r="Y1004" s="532">
        <v>0</v>
      </c>
      <c r="Z1004" s="528">
        <v>0</v>
      </c>
      <c r="AA1004" s="101">
        <f>+Y1004</f>
        <v>0</v>
      </c>
      <c r="AB1004" s="426" t="s">
        <v>1226</v>
      </c>
      <c r="AC1004" s="532">
        <v>0</v>
      </c>
      <c r="AD1004" s="528">
        <v>0</v>
      </c>
      <c r="AE1004" s="258">
        <v>0</v>
      </c>
      <c r="AF1004" s="259">
        <v>0</v>
      </c>
      <c r="AG1004" s="181">
        <f>+AE1004</f>
        <v>0</v>
      </c>
      <c r="AH1004" s="426" t="s">
        <v>1226</v>
      </c>
      <c r="AI1004" s="258">
        <v>0</v>
      </c>
      <c r="AJ1004" s="259">
        <v>0</v>
      </c>
      <c r="AK1004" s="342">
        <v>42081</v>
      </c>
      <c r="AL1004" s="181">
        <v>0</v>
      </c>
      <c r="AM1004" s="694" t="s">
        <v>1226</v>
      </c>
      <c r="AN1004" s="437">
        <v>0</v>
      </c>
      <c r="AO1004" s="452">
        <v>0</v>
      </c>
      <c r="AP1004" s="185">
        <v>0</v>
      </c>
      <c r="AQ1004" s="690" t="s">
        <v>1226</v>
      </c>
      <c r="AR1004" s="185">
        <v>0</v>
      </c>
      <c r="AS1004" s="690" t="s">
        <v>1226</v>
      </c>
      <c r="AT1004" s="185">
        <v>0</v>
      </c>
      <c r="AU1004" s="690" t="s">
        <v>1226</v>
      </c>
      <c r="AV1004" s="314">
        <v>0</v>
      </c>
      <c r="AW1004" s="315">
        <v>0</v>
      </c>
      <c r="AX1004" s="954">
        <v>0</v>
      </c>
      <c r="AY1004" s="823">
        <v>0</v>
      </c>
      <c r="AZ1004" s="392">
        <v>0</v>
      </c>
      <c r="BA1004" s="166" t="s">
        <v>1226</v>
      </c>
      <c r="BB1004" s="238">
        <f t="shared" si="569"/>
        <v>0</v>
      </c>
      <c r="BC1004" s="239" t="s">
        <v>1226</v>
      </c>
      <c r="BD1004" s="238">
        <f t="shared" si="570"/>
        <v>0</v>
      </c>
      <c r="BE1004" s="239" t="s">
        <v>1226</v>
      </c>
      <c r="BF1004" s="238">
        <f t="shared" si="571"/>
        <v>0</v>
      </c>
      <c r="BG1004" s="239" t="s">
        <v>1226</v>
      </c>
      <c r="BH1004" s="955">
        <v>0</v>
      </c>
      <c r="BI1004" s="315">
        <v>0</v>
      </c>
      <c r="BJ1004" s="238">
        <f t="shared" si="572"/>
        <v>0</v>
      </c>
      <c r="BK1004" s="239" t="s">
        <v>1226</v>
      </c>
      <c r="BL1004" s="236">
        <f t="shared" ref="BL1004:BL1017" si="575">+BJ1004</f>
        <v>0</v>
      </c>
      <c r="BM1004" s="249" t="s">
        <v>1226</v>
      </c>
      <c r="BN1004" s="392">
        <f t="shared" si="574"/>
        <v>0</v>
      </c>
      <c r="BO1004" s="166" t="s">
        <v>1226</v>
      </c>
      <c r="BP1004" s="249"/>
      <c r="BQ1004" s="239"/>
      <c r="BR1004" s="249"/>
      <c r="BS1004" s="239"/>
      <c r="BT1004" s="344"/>
      <c r="BU1004" s="314"/>
      <c r="BV1004" s="315"/>
      <c r="BW1004" s="314"/>
      <c r="BX1004" s="314"/>
      <c r="BY1004" s="314"/>
      <c r="BZ1004" s="315"/>
      <c r="CA1004" s="314"/>
      <c r="CB1004" s="315"/>
      <c r="CC1004" s="314"/>
      <c r="CD1004" s="315"/>
      <c r="CE1004" s="314"/>
      <c r="CF1004" s="315"/>
      <c r="CG1004" s="314"/>
      <c r="CH1004" s="315"/>
      <c r="CI1004" s="126"/>
      <c r="CJ1004" s="234" t="s">
        <v>597</v>
      </c>
    </row>
    <row r="1005" spans="1:91" ht="16.5">
      <c r="A1005" t="s">
        <v>2622</v>
      </c>
      <c r="B1005" s="61" t="s">
        <v>1610</v>
      </c>
      <c r="D1005" s="219" t="s">
        <v>238</v>
      </c>
      <c r="E1005" s="213" t="s">
        <v>821</v>
      </c>
      <c r="G1005" s="219" t="s">
        <v>889</v>
      </c>
      <c r="H1005" s="390" t="s">
        <v>1077</v>
      </c>
      <c r="I1005" s="181">
        <v>0</v>
      </c>
      <c r="J1005" s="426" t="s">
        <v>1226</v>
      </c>
      <c r="K1005" s="170">
        <v>0</v>
      </c>
      <c r="L1005" s="528">
        <v>0</v>
      </c>
      <c r="M1005" s="170">
        <v>0</v>
      </c>
      <c r="N1005" s="528">
        <v>0</v>
      </c>
      <c r="O1005" s="181">
        <v>0</v>
      </c>
      <c r="P1005" s="426" t="s">
        <v>1226</v>
      </c>
      <c r="Q1005" s="181">
        <f>+O1005</f>
        <v>0</v>
      </c>
      <c r="R1005" s="426" t="s">
        <v>1226</v>
      </c>
      <c r="S1005" s="170">
        <v>0</v>
      </c>
      <c r="T1005" s="528">
        <v>0</v>
      </c>
      <c r="U1005" s="181">
        <f t="shared" si="566"/>
        <v>0</v>
      </c>
      <c r="V1005" s="251" t="s">
        <v>1226</v>
      </c>
      <c r="W1005" s="533">
        <v>0</v>
      </c>
      <c r="X1005" s="534">
        <v>0</v>
      </c>
      <c r="Y1005" s="532">
        <v>0</v>
      </c>
      <c r="Z1005" s="528">
        <v>0</v>
      </c>
      <c r="AA1005" s="58">
        <f>+Y1005</f>
        <v>0</v>
      </c>
      <c r="AB1005" s="426" t="s">
        <v>1226</v>
      </c>
      <c r="AC1005" s="170">
        <v>0</v>
      </c>
      <c r="AD1005" s="528">
        <v>0</v>
      </c>
      <c r="AE1005" s="258">
        <v>0</v>
      </c>
      <c r="AF1005" s="259">
        <v>0</v>
      </c>
      <c r="AG1005" s="181">
        <f>+AE1005</f>
        <v>0</v>
      </c>
      <c r="AH1005" s="426" t="s">
        <v>1226</v>
      </c>
      <c r="AI1005" s="258">
        <v>0</v>
      </c>
      <c r="AJ1005" s="259">
        <v>0</v>
      </c>
      <c r="AK1005" s="342"/>
      <c r="AL1005" s="181">
        <f>+AN1005</f>
        <v>2</v>
      </c>
      <c r="AM1005" s="691" t="s">
        <v>1226</v>
      </c>
      <c r="AN1005" s="437">
        <v>2</v>
      </c>
      <c r="AO1005" s="452">
        <v>0</v>
      </c>
      <c r="AP1005" s="185">
        <f>+AN1005</f>
        <v>2</v>
      </c>
      <c r="AQ1005" s="690" t="s">
        <v>1226</v>
      </c>
      <c r="AR1005" s="185">
        <f>+AP1005</f>
        <v>2</v>
      </c>
      <c r="AS1005" s="690" t="s">
        <v>1226</v>
      </c>
      <c r="AT1005" s="181">
        <f>+AR1005</f>
        <v>2</v>
      </c>
      <c r="AU1005" s="690" t="s">
        <v>1226</v>
      </c>
      <c r="AV1005" s="314">
        <v>0</v>
      </c>
      <c r="AW1005" s="315">
        <v>0</v>
      </c>
      <c r="AX1005" s="695">
        <v>0</v>
      </c>
      <c r="AY1005" s="823">
        <v>0</v>
      </c>
      <c r="AZ1005" s="392">
        <v>0</v>
      </c>
      <c r="BA1005" s="166" t="s">
        <v>1226</v>
      </c>
      <c r="BB1005" s="238">
        <f t="shared" ref="BB1005:BB1016" si="576">+AZ1005</f>
        <v>0</v>
      </c>
      <c r="BC1005" s="239" t="s">
        <v>1226</v>
      </c>
      <c r="BD1005" s="238">
        <f t="shared" ref="BD1005:BD1016" si="577">+BB1005</f>
        <v>0</v>
      </c>
      <c r="BE1005" s="239" t="s">
        <v>1226</v>
      </c>
      <c r="BF1005" s="238">
        <f t="shared" ref="BF1005:BF1016" si="578">+BD1005</f>
        <v>0</v>
      </c>
      <c r="BG1005" s="239" t="s">
        <v>1226</v>
      </c>
      <c r="BH1005" s="955">
        <v>0</v>
      </c>
      <c r="BI1005" s="314">
        <v>0</v>
      </c>
      <c r="BJ1005" s="238">
        <f t="shared" si="572"/>
        <v>0</v>
      </c>
      <c r="BK1005" s="239" t="s">
        <v>1226</v>
      </c>
      <c r="BL1005" s="238">
        <f t="shared" si="575"/>
        <v>0</v>
      </c>
      <c r="BM1005" s="239" t="s">
        <v>1226</v>
      </c>
      <c r="BN1005" s="392">
        <f t="shared" si="574"/>
        <v>0</v>
      </c>
      <c r="BO1005" s="166" t="s">
        <v>1226</v>
      </c>
      <c r="BP1005" s="249"/>
      <c r="BQ1005" s="239"/>
      <c r="BR1005" s="249"/>
      <c r="BS1005" s="239"/>
      <c r="BT1005" s="344"/>
      <c r="BU1005" s="314"/>
      <c r="BV1005" s="315"/>
      <c r="BW1005" s="314"/>
      <c r="BX1005" s="314"/>
      <c r="BY1005" s="314"/>
      <c r="BZ1005" s="315"/>
      <c r="CA1005" s="314"/>
      <c r="CB1005" s="315"/>
      <c r="CC1005" s="314"/>
      <c r="CD1005" s="315"/>
      <c r="CE1005" s="314"/>
      <c r="CF1005" s="315"/>
      <c r="CG1005" s="314"/>
      <c r="CH1005" s="315"/>
      <c r="CI1005" s="725" t="s">
        <v>148</v>
      </c>
      <c r="CJ1005" s="234" t="s">
        <v>597</v>
      </c>
    </row>
    <row r="1006" spans="1:91" ht="16.5">
      <c r="A1006" t="s">
        <v>2622</v>
      </c>
      <c r="B1006" s="213">
        <v>0</v>
      </c>
      <c r="D1006" s="219" t="s">
        <v>238</v>
      </c>
      <c r="E1006" s="213" t="s">
        <v>822</v>
      </c>
      <c r="G1006" s="219" t="s">
        <v>889</v>
      </c>
      <c r="H1006" s="390" t="s">
        <v>1838</v>
      </c>
      <c r="I1006" s="181">
        <v>0</v>
      </c>
      <c r="J1006" s="426" t="s">
        <v>1226</v>
      </c>
      <c r="K1006" s="170">
        <v>0</v>
      </c>
      <c r="L1006" s="528">
        <v>0</v>
      </c>
      <c r="M1006" s="170">
        <v>0</v>
      </c>
      <c r="N1006" s="528">
        <v>0</v>
      </c>
      <c r="O1006" s="181">
        <v>0</v>
      </c>
      <c r="P1006" s="426" t="s">
        <v>1226</v>
      </c>
      <c r="Q1006" s="181">
        <v>0</v>
      </c>
      <c r="R1006" s="426" t="s">
        <v>1226</v>
      </c>
      <c r="S1006" s="170">
        <v>0</v>
      </c>
      <c r="T1006" s="528">
        <v>0</v>
      </c>
      <c r="U1006" s="181">
        <f t="shared" si="566"/>
        <v>0</v>
      </c>
      <c r="V1006" s="251" t="s">
        <v>1226</v>
      </c>
      <c r="W1006" s="533">
        <v>0</v>
      </c>
      <c r="X1006" s="534">
        <v>0</v>
      </c>
      <c r="Y1006" s="532">
        <v>0</v>
      </c>
      <c r="Z1006" s="528">
        <v>0</v>
      </c>
      <c r="AA1006" s="58">
        <v>0</v>
      </c>
      <c r="AB1006" s="426" t="s">
        <v>1226</v>
      </c>
      <c r="AC1006" s="170">
        <v>0</v>
      </c>
      <c r="AD1006" s="528">
        <v>0</v>
      </c>
      <c r="AE1006" s="258">
        <v>0</v>
      </c>
      <c r="AF1006" s="259">
        <v>0</v>
      </c>
      <c r="AG1006" s="181">
        <v>0</v>
      </c>
      <c r="AH1006" s="690" t="s">
        <v>1226</v>
      </c>
      <c r="AI1006" s="223">
        <v>0</v>
      </c>
      <c r="AJ1006" s="259">
        <v>0</v>
      </c>
      <c r="AK1006" s="342"/>
      <c r="AL1006" s="181">
        <v>0</v>
      </c>
      <c r="AM1006" s="694" t="s">
        <v>1226</v>
      </c>
      <c r="AN1006" s="437">
        <v>0</v>
      </c>
      <c r="AO1006" s="452">
        <v>0</v>
      </c>
      <c r="AP1006" s="185">
        <v>0</v>
      </c>
      <c r="AQ1006" s="690" t="s">
        <v>1226</v>
      </c>
      <c r="AR1006" s="185">
        <v>0</v>
      </c>
      <c r="AS1006" s="690" t="s">
        <v>1226</v>
      </c>
      <c r="AT1006" s="185">
        <v>0</v>
      </c>
      <c r="AU1006" s="690" t="s">
        <v>1226</v>
      </c>
      <c r="AV1006" s="314">
        <v>0</v>
      </c>
      <c r="AW1006" s="315">
        <v>0</v>
      </c>
      <c r="AX1006" s="695">
        <v>0</v>
      </c>
      <c r="AY1006" s="823">
        <v>0</v>
      </c>
      <c r="AZ1006" s="392">
        <v>0</v>
      </c>
      <c r="BA1006" s="166" t="s">
        <v>1226</v>
      </c>
      <c r="BB1006" s="238">
        <f t="shared" si="576"/>
        <v>0</v>
      </c>
      <c r="BC1006" s="239" t="s">
        <v>1226</v>
      </c>
      <c r="BD1006" s="238">
        <f t="shared" si="577"/>
        <v>0</v>
      </c>
      <c r="BE1006" s="239" t="s">
        <v>1226</v>
      </c>
      <c r="BF1006" s="238">
        <f t="shared" si="578"/>
        <v>0</v>
      </c>
      <c r="BG1006" s="239" t="s">
        <v>1226</v>
      </c>
      <c r="BH1006" s="955">
        <v>0</v>
      </c>
      <c r="BI1006" s="314">
        <v>0</v>
      </c>
      <c r="BJ1006" s="238">
        <f t="shared" si="572"/>
        <v>0</v>
      </c>
      <c r="BK1006" s="239" t="s">
        <v>1226</v>
      </c>
      <c r="BL1006" s="238">
        <f t="shared" si="575"/>
        <v>0</v>
      </c>
      <c r="BM1006" s="239" t="s">
        <v>1226</v>
      </c>
      <c r="BN1006" s="392">
        <f t="shared" si="574"/>
        <v>0</v>
      </c>
      <c r="BO1006" s="166" t="s">
        <v>1226</v>
      </c>
      <c r="BP1006" s="249"/>
      <c r="BQ1006" s="239"/>
      <c r="BR1006" s="249"/>
      <c r="BS1006" s="239"/>
      <c r="BT1006" s="344"/>
      <c r="BU1006" s="314"/>
      <c r="BV1006" s="315"/>
      <c r="BW1006" s="314"/>
      <c r="BX1006" s="314"/>
      <c r="BY1006" s="314"/>
      <c r="BZ1006" s="315"/>
      <c r="CA1006" s="314"/>
      <c r="CB1006" s="315"/>
      <c r="CC1006" s="314"/>
      <c r="CD1006" s="315"/>
      <c r="CE1006" s="314"/>
      <c r="CF1006" s="315"/>
      <c r="CG1006" s="314"/>
      <c r="CH1006" s="315"/>
      <c r="CI1006" s="126"/>
      <c r="CM1006" s="237">
        <f>MAX(I1006:AJ1006)</f>
        <v>0</v>
      </c>
    </row>
    <row r="1007" spans="1:91" ht="16.5">
      <c r="A1007" t="s">
        <v>2622</v>
      </c>
      <c r="B1007" s="213">
        <v>0</v>
      </c>
      <c r="D1007" s="219" t="s">
        <v>84</v>
      </c>
      <c r="E1007" s="213" t="s">
        <v>821</v>
      </c>
      <c r="G1007" s="213" t="s">
        <v>889</v>
      </c>
      <c r="H1007" s="390" t="s">
        <v>93</v>
      </c>
      <c r="I1007" s="702" t="s">
        <v>936</v>
      </c>
      <c r="J1007" s="704">
        <v>0</v>
      </c>
      <c r="K1007" s="792">
        <v>6</v>
      </c>
      <c r="L1007" s="793">
        <v>6</v>
      </c>
      <c r="M1007" s="170">
        <v>6</v>
      </c>
      <c r="N1007" s="528">
        <v>5</v>
      </c>
      <c r="O1007" s="181">
        <f>+M1007</f>
        <v>6</v>
      </c>
      <c r="P1007" s="426">
        <f>+N1007</f>
        <v>5</v>
      </c>
      <c r="Q1007" s="181">
        <f>+O1007</f>
        <v>6</v>
      </c>
      <c r="R1007" s="426">
        <f>+P1007</f>
        <v>5</v>
      </c>
      <c r="S1007" s="170">
        <v>0</v>
      </c>
      <c r="T1007" s="528">
        <v>0</v>
      </c>
      <c r="U1007" s="181">
        <f t="shared" si="566"/>
        <v>0</v>
      </c>
      <c r="V1007" s="185">
        <f>+T1007</f>
        <v>0</v>
      </c>
      <c r="W1007" s="533">
        <v>0</v>
      </c>
      <c r="X1007" s="534">
        <v>0</v>
      </c>
      <c r="Y1007" s="532"/>
      <c r="Z1007" s="528"/>
      <c r="AA1007" s="58">
        <f t="shared" ref="AA1007:AA1016" si="579">+Y1007</f>
        <v>0</v>
      </c>
      <c r="AB1007" s="426" t="s">
        <v>1226</v>
      </c>
      <c r="AC1007" s="170">
        <v>0</v>
      </c>
      <c r="AD1007" s="528">
        <v>0</v>
      </c>
      <c r="AE1007" s="258">
        <v>0</v>
      </c>
      <c r="AF1007" s="259">
        <v>0</v>
      </c>
      <c r="AG1007" s="381">
        <f t="shared" ref="AG1007:AG1021" si="580">+AE1007</f>
        <v>0</v>
      </c>
      <c r="AH1007" s="423" t="s">
        <v>1226</v>
      </c>
      <c r="AI1007" s="307">
        <v>0</v>
      </c>
      <c r="AJ1007" s="259">
        <v>0</v>
      </c>
      <c r="AK1007" s="342"/>
      <c r="AL1007" s="181">
        <v>0</v>
      </c>
      <c r="AM1007" s="694" t="s">
        <v>1226</v>
      </c>
      <c r="AN1007" s="437">
        <v>0</v>
      </c>
      <c r="AO1007" s="452">
        <v>0</v>
      </c>
      <c r="AP1007" s="185">
        <v>0</v>
      </c>
      <c r="AQ1007" s="690" t="s">
        <v>1226</v>
      </c>
      <c r="AR1007" s="185">
        <v>0</v>
      </c>
      <c r="AS1007" s="690" t="s">
        <v>1226</v>
      </c>
      <c r="AT1007" s="185">
        <v>0</v>
      </c>
      <c r="AU1007" s="690" t="s">
        <v>1226</v>
      </c>
      <c r="AV1007" s="314">
        <v>0</v>
      </c>
      <c r="AW1007" s="315">
        <v>0</v>
      </c>
      <c r="AX1007" s="695">
        <v>0</v>
      </c>
      <c r="AY1007" s="823">
        <v>0</v>
      </c>
      <c r="AZ1007" s="392">
        <v>0</v>
      </c>
      <c r="BA1007" s="166" t="s">
        <v>1226</v>
      </c>
      <c r="BB1007" s="238">
        <f t="shared" si="576"/>
        <v>0</v>
      </c>
      <c r="BC1007" s="239" t="s">
        <v>1226</v>
      </c>
      <c r="BD1007" s="238">
        <f t="shared" si="577"/>
        <v>0</v>
      </c>
      <c r="BE1007" s="239" t="s">
        <v>1226</v>
      </c>
      <c r="BF1007" s="238">
        <f t="shared" si="578"/>
        <v>0</v>
      </c>
      <c r="BG1007" s="239" t="s">
        <v>1226</v>
      </c>
      <c r="BH1007" s="955">
        <v>0</v>
      </c>
      <c r="BI1007" s="314">
        <v>0</v>
      </c>
      <c r="BJ1007" s="238">
        <f t="shared" si="572"/>
        <v>0</v>
      </c>
      <c r="BK1007" s="239" t="s">
        <v>1226</v>
      </c>
      <c r="BL1007" s="238">
        <f t="shared" si="575"/>
        <v>0</v>
      </c>
      <c r="BM1007" s="239" t="s">
        <v>1226</v>
      </c>
      <c r="BN1007" s="392">
        <f t="shared" si="574"/>
        <v>0</v>
      </c>
      <c r="BO1007" s="166" t="s">
        <v>1226</v>
      </c>
      <c r="BP1007" s="249"/>
      <c r="BQ1007" s="239"/>
      <c r="BR1007" s="249"/>
      <c r="BS1007" s="239"/>
      <c r="BT1007" s="344"/>
      <c r="BU1007" s="314"/>
      <c r="BV1007" s="315"/>
      <c r="BW1007" s="314"/>
      <c r="BX1007" s="314"/>
      <c r="BY1007" s="314"/>
      <c r="BZ1007" s="315"/>
      <c r="CA1007" s="314"/>
      <c r="CB1007" s="315"/>
      <c r="CC1007" s="314"/>
      <c r="CD1007" s="315"/>
      <c r="CE1007" s="314"/>
      <c r="CF1007" s="315"/>
      <c r="CG1007" s="314"/>
      <c r="CH1007" s="315"/>
      <c r="CI1007" s="126"/>
      <c r="CJ1007" s="256" t="s">
        <v>597</v>
      </c>
    </row>
    <row r="1008" spans="1:91" ht="16.5">
      <c r="A1008" t="s">
        <v>2622</v>
      </c>
      <c r="B1008" s="213">
        <v>0</v>
      </c>
      <c r="D1008" s="219" t="s">
        <v>84</v>
      </c>
      <c r="E1008" t="s">
        <v>819</v>
      </c>
      <c r="F1008"/>
      <c r="G1008" s="213" t="s">
        <v>889</v>
      </c>
      <c r="H1008" s="390" t="s">
        <v>2563</v>
      </c>
      <c r="I1008" s="702" t="s">
        <v>936</v>
      </c>
      <c r="J1008" s="704">
        <v>0</v>
      </c>
      <c r="K1008" s="792">
        <v>0</v>
      </c>
      <c r="L1008" s="793">
        <v>2</v>
      </c>
      <c r="M1008" s="170">
        <v>0</v>
      </c>
      <c r="N1008" s="528">
        <v>0</v>
      </c>
      <c r="O1008" s="181">
        <f t="shared" ref="O1008:O1013" si="581">+M1008</f>
        <v>0</v>
      </c>
      <c r="P1008" s="426" t="s">
        <v>1226</v>
      </c>
      <c r="Q1008" s="181">
        <f t="shared" ref="Q1008:Q1013" si="582">+O1008</f>
        <v>0</v>
      </c>
      <c r="R1008" s="426" t="s">
        <v>1226</v>
      </c>
      <c r="S1008" s="170">
        <v>0</v>
      </c>
      <c r="T1008" s="528">
        <v>0</v>
      </c>
      <c r="U1008" s="181">
        <f t="shared" si="566"/>
        <v>0</v>
      </c>
      <c r="V1008" s="423" t="s">
        <v>1226</v>
      </c>
      <c r="W1008" s="533">
        <v>0</v>
      </c>
      <c r="X1008" s="534">
        <v>0</v>
      </c>
      <c r="Y1008" s="532">
        <v>0</v>
      </c>
      <c r="Z1008" s="528">
        <v>0</v>
      </c>
      <c r="AA1008" s="58">
        <f t="shared" si="579"/>
        <v>0</v>
      </c>
      <c r="AB1008" s="426" t="s">
        <v>1226</v>
      </c>
      <c r="AC1008" s="170">
        <v>0</v>
      </c>
      <c r="AD1008" s="528">
        <v>0</v>
      </c>
      <c r="AE1008" s="258">
        <v>0</v>
      </c>
      <c r="AF1008" s="259">
        <v>0</v>
      </c>
      <c r="AG1008" s="181">
        <f t="shared" si="580"/>
        <v>0</v>
      </c>
      <c r="AH1008" s="426" t="s">
        <v>1226</v>
      </c>
      <c r="AI1008" s="258">
        <v>0</v>
      </c>
      <c r="AJ1008" s="259">
        <v>0</v>
      </c>
      <c r="AK1008" s="342"/>
      <c r="AL1008" s="181">
        <f>+AN1008</f>
        <v>0</v>
      </c>
      <c r="AM1008" s="691" t="s">
        <v>1226</v>
      </c>
      <c r="AN1008" s="437">
        <v>0</v>
      </c>
      <c r="AO1008" s="452">
        <v>0</v>
      </c>
      <c r="AP1008" s="185">
        <v>0</v>
      </c>
      <c r="AQ1008" s="690" t="s">
        <v>1226</v>
      </c>
      <c r="AR1008" s="185">
        <v>0</v>
      </c>
      <c r="AS1008" s="690" t="s">
        <v>1226</v>
      </c>
      <c r="AT1008" s="185">
        <v>0</v>
      </c>
      <c r="AU1008" s="690" t="s">
        <v>1226</v>
      </c>
      <c r="AV1008" s="314">
        <v>0</v>
      </c>
      <c r="AW1008" s="315">
        <v>0</v>
      </c>
      <c r="AX1008" s="695">
        <v>0</v>
      </c>
      <c r="AY1008" s="823">
        <v>0</v>
      </c>
      <c r="AZ1008" s="392">
        <v>0</v>
      </c>
      <c r="BA1008" s="166" t="s">
        <v>1226</v>
      </c>
      <c r="BB1008" s="238">
        <f t="shared" si="576"/>
        <v>0</v>
      </c>
      <c r="BC1008" s="239" t="s">
        <v>1226</v>
      </c>
      <c r="BD1008" s="238">
        <f t="shared" si="577"/>
        <v>0</v>
      </c>
      <c r="BE1008" s="239" t="s">
        <v>1226</v>
      </c>
      <c r="BF1008" s="238">
        <f t="shared" si="578"/>
        <v>0</v>
      </c>
      <c r="BG1008" s="239" t="s">
        <v>1226</v>
      </c>
      <c r="BH1008" s="955">
        <v>0</v>
      </c>
      <c r="BI1008" s="314">
        <v>0</v>
      </c>
      <c r="BJ1008" s="238">
        <f t="shared" si="572"/>
        <v>0</v>
      </c>
      <c r="BK1008" s="239" t="s">
        <v>1226</v>
      </c>
      <c r="BL1008" s="238">
        <f t="shared" si="575"/>
        <v>0</v>
      </c>
      <c r="BM1008" s="239" t="s">
        <v>1226</v>
      </c>
      <c r="BN1008" s="392">
        <f t="shared" si="574"/>
        <v>0</v>
      </c>
      <c r="BO1008" s="166" t="s">
        <v>1226</v>
      </c>
      <c r="BP1008" s="249"/>
      <c r="BQ1008" s="239"/>
      <c r="BR1008" s="249"/>
      <c r="BS1008" s="239"/>
      <c r="BT1008" s="344"/>
      <c r="BU1008" s="314"/>
      <c r="BV1008" s="315"/>
      <c r="BW1008" s="314"/>
      <c r="BX1008" s="314"/>
      <c r="BY1008" s="314"/>
      <c r="BZ1008" s="315"/>
      <c r="CA1008" s="314"/>
      <c r="CB1008" s="315"/>
      <c r="CC1008" s="314"/>
      <c r="CD1008" s="315"/>
      <c r="CE1008" s="314"/>
      <c r="CF1008" s="315"/>
      <c r="CG1008" s="314"/>
      <c r="CH1008" s="315"/>
      <c r="CI1008" s="126"/>
      <c r="CJ1008" s="256"/>
    </row>
    <row r="1009" spans="1:91" ht="16.5">
      <c r="A1009" t="s">
        <v>2622</v>
      </c>
      <c r="B1009" s="213">
        <v>0</v>
      </c>
      <c r="D1009" s="219" t="s">
        <v>84</v>
      </c>
      <c r="E1009" s="213" t="s">
        <v>821</v>
      </c>
      <c r="G1009" s="213" t="s">
        <v>889</v>
      </c>
      <c r="H1009" s="390" t="s">
        <v>2224</v>
      </c>
      <c r="I1009" s="702" t="s">
        <v>936</v>
      </c>
      <c r="J1009" s="704">
        <v>0</v>
      </c>
      <c r="K1009" s="170">
        <v>0</v>
      </c>
      <c r="L1009" s="528">
        <v>0</v>
      </c>
      <c r="M1009" s="170">
        <v>0</v>
      </c>
      <c r="N1009" s="528">
        <v>0</v>
      </c>
      <c r="O1009" s="181">
        <f t="shared" si="581"/>
        <v>0</v>
      </c>
      <c r="P1009" s="426" t="s">
        <v>1226</v>
      </c>
      <c r="Q1009" s="181">
        <f t="shared" si="582"/>
        <v>0</v>
      </c>
      <c r="R1009" s="426" t="s">
        <v>1226</v>
      </c>
      <c r="S1009" s="170">
        <v>0</v>
      </c>
      <c r="T1009" s="528">
        <v>0</v>
      </c>
      <c r="U1009" s="181">
        <f t="shared" si="566"/>
        <v>0</v>
      </c>
      <c r="V1009" s="251" t="s">
        <v>1226</v>
      </c>
      <c r="W1009" s="533">
        <v>0</v>
      </c>
      <c r="X1009" s="534">
        <v>0</v>
      </c>
      <c r="Y1009" s="532">
        <v>0</v>
      </c>
      <c r="Z1009" s="528">
        <v>0</v>
      </c>
      <c r="AA1009" s="58">
        <f t="shared" si="579"/>
        <v>0</v>
      </c>
      <c r="AB1009" s="426" t="s">
        <v>1226</v>
      </c>
      <c r="AC1009" s="170">
        <v>0</v>
      </c>
      <c r="AD1009" s="528">
        <v>0</v>
      </c>
      <c r="AE1009" s="258">
        <v>0</v>
      </c>
      <c r="AF1009" s="259">
        <v>0</v>
      </c>
      <c r="AG1009" s="181">
        <f t="shared" si="580"/>
        <v>0</v>
      </c>
      <c r="AH1009" s="426" t="s">
        <v>1226</v>
      </c>
      <c r="AI1009" s="258">
        <v>0</v>
      </c>
      <c r="AJ1009" s="259">
        <v>0</v>
      </c>
      <c r="AK1009" s="342"/>
      <c r="AL1009" s="181">
        <f>+AN1009</f>
        <v>1</v>
      </c>
      <c r="AM1009" s="691" t="s">
        <v>1226</v>
      </c>
      <c r="AN1009" s="437">
        <v>1</v>
      </c>
      <c r="AO1009" s="438">
        <v>0</v>
      </c>
      <c r="AP1009" s="185">
        <v>0</v>
      </c>
      <c r="AQ1009" s="690" t="s">
        <v>1226</v>
      </c>
      <c r="AR1009" s="185">
        <f>+AP1009</f>
        <v>0</v>
      </c>
      <c r="AS1009" s="690" t="s">
        <v>1226</v>
      </c>
      <c r="AT1009" s="185">
        <f>+AR1009</f>
        <v>0</v>
      </c>
      <c r="AU1009" s="690" t="s">
        <v>1226</v>
      </c>
      <c r="AV1009" s="314">
        <v>0</v>
      </c>
      <c r="AW1009" s="315">
        <v>0</v>
      </c>
      <c r="AX1009" s="695">
        <v>0</v>
      </c>
      <c r="AY1009" s="823">
        <v>0</v>
      </c>
      <c r="AZ1009" s="392">
        <v>0</v>
      </c>
      <c r="BA1009" s="166" t="s">
        <v>1226</v>
      </c>
      <c r="BB1009" s="238">
        <f t="shared" si="576"/>
        <v>0</v>
      </c>
      <c r="BC1009" s="239" t="s">
        <v>1226</v>
      </c>
      <c r="BD1009" s="238">
        <f t="shared" si="577"/>
        <v>0</v>
      </c>
      <c r="BE1009" s="239" t="s">
        <v>1226</v>
      </c>
      <c r="BF1009" s="238">
        <f t="shared" si="578"/>
        <v>0</v>
      </c>
      <c r="BG1009" s="239" t="s">
        <v>1226</v>
      </c>
      <c r="BH1009" s="955">
        <v>0</v>
      </c>
      <c r="BI1009" s="314">
        <v>0</v>
      </c>
      <c r="BJ1009" s="238">
        <f t="shared" si="572"/>
        <v>0</v>
      </c>
      <c r="BK1009" s="239" t="s">
        <v>1226</v>
      </c>
      <c r="BL1009" s="238">
        <f t="shared" si="575"/>
        <v>0</v>
      </c>
      <c r="BM1009" s="239" t="s">
        <v>1226</v>
      </c>
      <c r="BN1009" s="392">
        <f t="shared" si="574"/>
        <v>0</v>
      </c>
      <c r="BO1009" s="166" t="s">
        <v>1226</v>
      </c>
      <c r="BP1009" s="249"/>
      <c r="BQ1009" s="239"/>
      <c r="BR1009" s="249"/>
      <c r="BS1009" s="239"/>
      <c r="BT1009" s="344"/>
      <c r="BU1009" s="314"/>
      <c r="BV1009" s="315"/>
      <c r="BW1009" s="314"/>
      <c r="BX1009" s="314"/>
      <c r="BY1009" s="314"/>
      <c r="BZ1009" s="315"/>
      <c r="CA1009" s="314"/>
      <c r="CB1009" s="315"/>
      <c r="CC1009" s="314"/>
      <c r="CD1009" s="315"/>
      <c r="CE1009" s="314"/>
      <c r="CF1009" s="315"/>
      <c r="CG1009" s="314"/>
      <c r="CH1009" s="315"/>
      <c r="CI1009" s="126" t="s">
        <v>501</v>
      </c>
      <c r="CJ1009" s="256"/>
    </row>
    <row r="1010" spans="1:91" ht="16.5">
      <c r="A1010" t="s">
        <v>2622</v>
      </c>
      <c r="B1010" s="213">
        <v>10129</v>
      </c>
      <c r="D1010" s="219" t="s">
        <v>84</v>
      </c>
      <c r="E1010" s="213" t="s">
        <v>821</v>
      </c>
      <c r="G1010" s="213" t="s">
        <v>889</v>
      </c>
      <c r="H1010" s="390" t="s">
        <v>1071</v>
      </c>
      <c r="I1010" s="702" t="s">
        <v>936</v>
      </c>
      <c r="J1010" s="704">
        <v>0</v>
      </c>
      <c r="K1010" s="170">
        <v>0</v>
      </c>
      <c r="L1010" s="528">
        <v>0</v>
      </c>
      <c r="M1010" s="170">
        <v>0</v>
      </c>
      <c r="N1010" s="528">
        <v>0</v>
      </c>
      <c r="O1010" s="181">
        <f t="shared" si="581"/>
        <v>0</v>
      </c>
      <c r="P1010" s="426" t="s">
        <v>1226</v>
      </c>
      <c r="Q1010" s="181">
        <f t="shared" si="582"/>
        <v>0</v>
      </c>
      <c r="R1010" s="426" t="s">
        <v>1226</v>
      </c>
      <c r="S1010" s="170">
        <v>0</v>
      </c>
      <c r="T1010" s="528">
        <v>0</v>
      </c>
      <c r="U1010" s="181">
        <f t="shared" si="566"/>
        <v>0</v>
      </c>
      <c r="V1010" s="251" t="s">
        <v>1226</v>
      </c>
      <c r="W1010" s="533">
        <v>0</v>
      </c>
      <c r="X1010" s="534">
        <v>0</v>
      </c>
      <c r="Y1010" s="532">
        <v>0</v>
      </c>
      <c r="Z1010" s="528">
        <v>0</v>
      </c>
      <c r="AA1010" s="58">
        <f t="shared" si="579"/>
        <v>0</v>
      </c>
      <c r="AB1010" s="426" t="s">
        <v>1226</v>
      </c>
      <c r="AC1010" s="170">
        <v>0</v>
      </c>
      <c r="AD1010" s="528">
        <v>0</v>
      </c>
      <c r="AE1010" s="258">
        <v>0</v>
      </c>
      <c r="AF1010" s="259">
        <v>0</v>
      </c>
      <c r="AG1010" s="181">
        <f t="shared" si="580"/>
        <v>0</v>
      </c>
      <c r="AH1010" s="426" t="s">
        <v>1226</v>
      </c>
      <c r="AI1010" s="258">
        <v>0</v>
      </c>
      <c r="AJ1010" s="259">
        <v>0</v>
      </c>
      <c r="AK1010" s="342"/>
      <c r="AL1010" s="181">
        <v>0</v>
      </c>
      <c r="AM1010" s="694" t="s">
        <v>1226</v>
      </c>
      <c r="AN1010" s="437">
        <v>0</v>
      </c>
      <c r="AO1010" s="452">
        <v>0</v>
      </c>
      <c r="AP1010" s="185">
        <v>0</v>
      </c>
      <c r="AQ1010" s="690" t="s">
        <v>1226</v>
      </c>
      <c r="AR1010" s="185">
        <v>0</v>
      </c>
      <c r="AS1010" s="690" t="s">
        <v>1226</v>
      </c>
      <c r="AT1010" s="185">
        <v>0</v>
      </c>
      <c r="AU1010" s="690" t="s">
        <v>1226</v>
      </c>
      <c r="AV1010" s="314">
        <v>0</v>
      </c>
      <c r="AW1010" s="315">
        <v>0</v>
      </c>
      <c r="AX1010" s="695">
        <v>0</v>
      </c>
      <c r="AY1010" s="823">
        <v>0</v>
      </c>
      <c r="AZ1010" s="392">
        <v>0</v>
      </c>
      <c r="BA1010" s="166" t="s">
        <v>1226</v>
      </c>
      <c r="BB1010" s="238">
        <f t="shared" si="576"/>
        <v>0</v>
      </c>
      <c r="BC1010" s="239" t="s">
        <v>1226</v>
      </c>
      <c r="BD1010" s="238">
        <f t="shared" si="577"/>
        <v>0</v>
      </c>
      <c r="BE1010" s="239" t="s">
        <v>1226</v>
      </c>
      <c r="BF1010" s="238">
        <f t="shared" si="578"/>
        <v>0</v>
      </c>
      <c r="BG1010" s="239" t="s">
        <v>1226</v>
      </c>
      <c r="BH1010" s="955">
        <v>0</v>
      </c>
      <c r="BI1010" s="314">
        <v>0</v>
      </c>
      <c r="BJ1010" s="238">
        <f t="shared" si="572"/>
        <v>0</v>
      </c>
      <c r="BK1010" s="239" t="s">
        <v>1226</v>
      </c>
      <c r="BL1010" s="238">
        <f t="shared" si="575"/>
        <v>0</v>
      </c>
      <c r="BM1010" s="239" t="s">
        <v>1226</v>
      </c>
      <c r="BN1010" s="392">
        <f t="shared" si="574"/>
        <v>0</v>
      </c>
      <c r="BO1010" s="166" t="s">
        <v>1226</v>
      </c>
      <c r="BP1010" s="249"/>
      <c r="BQ1010" s="239"/>
      <c r="BR1010" s="249"/>
      <c r="BS1010" s="239"/>
      <c r="BT1010" s="344"/>
      <c r="BU1010" s="314"/>
      <c r="BV1010" s="315"/>
      <c r="BW1010" s="314"/>
      <c r="BX1010" s="314"/>
      <c r="BY1010" s="314"/>
      <c r="BZ1010" s="315"/>
      <c r="CA1010" s="314"/>
      <c r="CB1010" s="315"/>
      <c r="CC1010" s="314"/>
      <c r="CD1010" s="315"/>
      <c r="CE1010" s="314"/>
      <c r="CF1010" s="315"/>
      <c r="CG1010" s="314"/>
      <c r="CH1010" s="315"/>
      <c r="CI1010" s="103" t="s">
        <v>2805</v>
      </c>
      <c r="CJ1010" s="11" t="s">
        <v>2806</v>
      </c>
    </row>
    <row r="1011" spans="1:91" ht="16.5">
      <c r="A1011" t="s">
        <v>2622</v>
      </c>
      <c r="B1011" s="213">
        <v>0</v>
      </c>
      <c r="D1011" s="219" t="s">
        <v>84</v>
      </c>
      <c r="E1011" s="213" t="s">
        <v>821</v>
      </c>
      <c r="G1011" s="213" t="s">
        <v>889</v>
      </c>
      <c r="H1011" s="390" t="s">
        <v>1072</v>
      </c>
      <c r="I1011" s="702" t="s">
        <v>936</v>
      </c>
      <c r="J1011" s="704">
        <v>0</v>
      </c>
      <c r="K1011" s="170">
        <v>0</v>
      </c>
      <c r="L1011" s="528">
        <v>0</v>
      </c>
      <c r="M1011" s="170">
        <v>0</v>
      </c>
      <c r="N1011" s="528">
        <v>0</v>
      </c>
      <c r="O1011" s="181">
        <f t="shared" si="581"/>
        <v>0</v>
      </c>
      <c r="P1011" s="426" t="s">
        <v>1226</v>
      </c>
      <c r="Q1011" s="181">
        <f t="shared" si="582"/>
        <v>0</v>
      </c>
      <c r="R1011" s="426" t="s">
        <v>1226</v>
      </c>
      <c r="S1011" s="170">
        <v>0</v>
      </c>
      <c r="T1011" s="528">
        <v>0</v>
      </c>
      <c r="U1011" s="181">
        <f t="shared" si="566"/>
        <v>0</v>
      </c>
      <c r="V1011" s="251" t="s">
        <v>1226</v>
      </c>
      <c r="W1011" s="533">
        <v>0</v>
      </c>
      <c r="X1011" s="534">
        <v>0</v>
      </c>
      <c r="Y1011" s="532">
        <v>0</v>
      </c>
      <c r="Z1011" s="528">
        <v>0</v>
      </c>
      <c r="AA1011" s="58">
        <f t="shared" si="579"/>
        <v>0</v>
      </c>
      <c r="AB1011" s="426" t="s">
        <v>1226</v>
      </c>
      <c r="AC1011" s="170">
        <v>0</v>
      </c>
      <c r="AD1011" s="528">
        <v>0</v>
      </c>
      <c r="AE1011" s="258">
        <v>0</v>
      </c>
      <c r="AF1011" s="259">
        <v>0</v>
      </c>
      <c r="AG1011" s="181">
        <f t="shared" si="580"/>
        <v>0</v>
      </c>
      <c r="AH1011" s="426" t="s">
        <v>1226</v>
      </c>
      <c r="AI1011" s="223">
        <v>0</v>
      </c>
      <c r="AJ1011" s="4" t="s">
        <v>1004</v>
      </c>
      <c r="AK1011" s="261"/>
      <c r="AL1011" s="181">
        <v>0</v>
      </c>
      <c r="AM1011" s="185" t="s">
        <v>1226</v>
      </c>
      <c r="AN1011" s="437">
        <v>0</v>
      </c>
      <c r="AO1011" s="438">
        <v>0</v>
      </c>
      <c r="AP1011" s="185">
        <v>0</v>
      </c>
      <c r="AQ1011" s="426" t="s">
        <v>1226</v>
      </c>
      <c r="AR1011" s="185">
        <v>0</v>
      </c>
      <c r="AS1011" s="426" t="s">
        <v>1226</v>
      </c>
      <c r="AT1011" s="185">
        <v>0</v>
      </c>
      <c r="AU1011" s="426" t="s">
        <v>1226</v>
      </c>
      <c r="AV1011" s="245">
        <v>0</v>
      </c>
      <c r="AW1011" s="246">
        <v>0</v>
      </c>
      <c r="AX1011" s="695">
        <v>0</v>
      </c>
      <c r="AY1011" s="823">
        <v>0</v>
      </c>
      <c r="AZ1011" s="392">
        <v>0</v>
      </c>
      <c r="BA1011" s="166" t="s">
        <v>1226</v>
      </c>
      <c r="BB1011" s="238">
        <f t="shared" si="576"/>
        <v>0</v>
      </c>
      <c r="BC1011" s="239" t="s">
        <v>1226</v>
      </c>
      <c r="BD1011" s="238">
        <f t="shared" si="577"/>
        <v>0</v>
      </c>
      <c r="BE1011" s="239" t="s">
        <v>1226</v>
      </c>
      <c r="BF1011" s="238">
        <f t="shared" si="578"/>
        <v>0</v>
      </c>
      <c r="BG1011" s="239" t="s">
        <v>1226</v>
      </c>
      <c r="BH1011" s="955">
        <v>0</v>
      </c>
      <c r="BI1011" s="314">
        <v>0</v>
      </c>
      <c r="BJ1011" s="238">
        <f t="shared" si="572"/>
        <v>0</v>
      </c>
      <c r="BK1011" s="239" t="s">
        <v>1226</v>
      </c>
      <c r="BL1011" s="238">
        <f t="shared" si="575"/>
        <v>0</v>
      </c>
      <c r="BM1011" s="239" t="s">
        <v>1226</v>
      </c>
      <c r="BN1011" s="392">
        <f t="shared" si="574"/>
        <v>0</v>
      </c>
      <c r="BO1011" s="166" t="s">
        <v>1226</v>
      </c>
      <c r="BP1011" s="249"/>
      <c r="BQ1011" s="239"/>
      <c r="BR1011" s="249"/>
      <c r="BS1011" s="239"/>
      <c r="BT1011" s="262"/>
      <c r="BU1011" s="245"/>
      <c r="BV1011" s="246"/>
      <c r="BW1011" s="245"/>
      <c r="BX1011" s="245"/>
      <c r="BY1011" s="245"/>
      <c r="BZ1011" s="246"/>
      <c r="CA1011" s="245"/>
      <c r="CB1011" s="246"/>
      <c r="CC1011" s="245"/>
      <c r="CD1011" s="246"/>
      <c r="CE1011" s="245"/>
      <c r="CF1011" s="246"/>
      <c r="CG1011" s="245"/>
      <c r="CH1011" s="246"/>
      <c r="CI1011" s="126" t="s">
        <v>501</v>
      </c>
      <c r="CJ1011" s="256"/>
    </row>
    <row r="1012" spans="1:91" ht="16.5">
      <c r="A1012" t="s">
        <v>2622</v>
      </c>
      <c r="B1012" s="213">
        <v>0</v>
      </c>
      <c r="D1012" s="219" t="s">
        <v>84</v>
      </c>
      <c r="E1012" s="213" t="s">
        <v>821</v>
      </c>
      <c r="G1012" s="213" t="s">
        <v>889</v>
      </c>
      <c r="H1012" s="390" t="s">
        <v>1073</v>
      </c>
      <c r="I1012" s="702" t="s">
        <v>936</v>
      </c>
      <c r="J1012" s="704">
        <v>0</v>
      </c>
      <c r="K1012" s="170">
        <v>0</v>
      </c>
      <c r="L1012" s="528">
        <v>0</v>
      </c>
      <c r="M1012" s="170">
        <v>0</v>
      </c>
      <c r="N1012" s="528">
        <v>0</v>
      </c>
      <c r="O1012" s="181">
        <f t="shared" si="581"/>
        <v>0</v>
      </c>
      <c r="P1012" s="426" t="s">
        <v>1226</v>
      </c>
      <c r="Q1012" s="181">
        <f t="shared" si="582"/>
        <v>0</v>
      </c>
      <c r="R1012" s="426" t="s">
        <v>1226</v>
      </c>
      <c r="S1012" s="170">
        <v>0</v>
      </c>
      <c r="T1012" s="528">
        <v>0</v>
      </c>
      <c r="U1012" s="181">
        <f t="shared" si="566"/>
        <v>0</v>
      </c>
      <c r="V1012" s="251" t="s">
        <v>1226</v>
      </c>
      <c r="W1012" s="533">
        <v>0</v>
      </c>
      <c r="X1012" s="534">
        <v>0</v>
      </c>
      <c r="Y1012" s="532">
        <v>0</v>
      </c>
      <c r="Z1012" s="528">
        <v>0</v>
      </c>
      <c r="AA1012" s="58">
        <f t="shared" si="579"/>
        <v>0</v>
      </c>
      <c r="AB1012" s="426" t="s">
        <v>1226</v>
      </c>
      <c r="AC1012" s="170">
        <v>0</v>
      </c>
      <c r="AD1012" s="528">
        <v>0</v>
      </c>
      <c r="AE1012" s="258">
        <v>1</v>
      </c>
      <c r="AF1012" s="259">
        <v>0</v>
      </c>
      <c r="AG1012" s="181">
        <f t="shared" si="580"/>
        <v>1</v>
      </c>
      <c r="AH1012" s="426" t="s">
        <v>1226</v>
      </c>
      <c r="AI1012" s="307">
        <v>0</v>
      </c>
      <c r="AJ1012" s="259">
        <v>0</v>
      </c>
      <c r="AK1012" s="342"/>
      <c r="AL1012" s="181">
        <v>0</v>
      </c>
      <c r="AM1012" s="694" t="s">
        <v>1226</v>
      </c>
      <c r="AN1012" s="437">
        <v>0</v>
      </c>
      <c r="AO1012" s="452">
        <v>0</v>
      </c>
      <c r="AP1012" s="185">
        <v>0</v>
      </c>
      <c r="AQ1012" s="690" t="s">
        <v>1226</v>
      </c>
      <c r="AR1012" s="185">
        <v>0</v>
      </c>
      <c r="AS1012" s="690" t="s">
        <v>1226</v>
      </c>
      <c r="AT1012" s="185">
        <v>0</v>
      </c>
      <c r="AU1012" s="690" t="s">
        <v>1226</v>
      </c>
      <c r="AV1012" s="314">
        <v>0</v>
      </c>
      <c r="AW1012" s="315">
        <v>0</v>
      </c>
      <c r="AX1012" s="695">
        <v>0</v>
      </c>
      <c r="AY1012" s="823">
        <v>0</v>
      </c>
      <c r="AZ1012" s="392">
        <v>0</v>
      </c>
      <c r="BA1012" s="166" t="s">
        <v>1226</v>
      </c>
      <c r="BB1012" s="238">
        <f t="shared" si="576"/>
        <v>0</v>
      </c>
      <c r="BC1012" s="239" t="s">
        <v>1226</v>
      </c>
      <c r="BD1012" s="238">
        <f t="shared" si="577"/>
        <v>0</v>
      </c>
      <c r="BE1012" s="239" t="s">
        <v>1226</v>
      </c>
      <c r="BF1012" s="238">
        <f t="shared" si="578"/>
        <v>0</v>
      </c>
      <c r="BG1012" s="239" t="s">
        <v>1226</v>
      </c>
      <c r="BH1012" s="955">
        <v>0</v>
      </c>
      <c r="BI1012" s="314">
        <v>0</v>
      </c>
      <c r="BJ1012" s="238">
        <f t="shared" si="572"/>
        <v>0</v>
      </c>
      <c r="BK1012" s="239" t="s">
        <v>1226</v>
      </c>
      <c r="BL1012" s="238">
        <f t="shared" si="575"/>
        <v>0</v>
      </c>
      <c r="BM1012" s="239" t="s">
        <v>1226</v>
      </c>
      <c r="BN1012" s="392">
        <f t="shared" si="574"/>
        <v>0</v>
      </c>
      <c r="BO1012" s="166" t="s">
        <v>1226</v>
      </c>
      <c r="BP1012" s="249"/>
      <c r="BQ1012" s="239"/>
      <c r="BR1012" s="249"/>
      <c r="BS1012" s="239"/>
      <c r="BT1012" s="344"/>
      <c r="BU1012" s="314"/>
      <c r="BV1012" s="315"/>
      <c r="BW1012" s="314"/>
      <c r="BX1012" s="314"/>
      <c r="BY1012" s="314"/>
      <c r="BZ1012" s="315"/>
      <c r="CA1012" s="314"/>
      <c r="CB1012" s="315"/>
      <c r="CC1012" s="314"/>
      <c r="CD1012" s="315"/>
      <c r="CE1012" s="314"/>
      <c r="CF1012" s="315"/>
      <c r="CG1012" s="314"/>
      <c r="CH1012" s="315"/>
      <c r="CI1012" s="126" t="s">
        <v>501</v>
      </c>
    </row>
    <row r="1013" spans="1:91" ht="16.5">
      <c r="A1013" t="s">
        <v>2622</v>
      </c>
      <c r="B1013" s="213">
        <v>0</v>
      </c>
      <c r="D1013" s="219" t="s">
        <v>84</v>
      </c>
      <c r="E1013" s="213" t="s">
        <v>821</v>
      </c>
      <c r="G1013" s="51" t="s">
        <v>889</v>
      </c>
      <c r="H1013" s="390" t="s">
        <v>1074</v>
      </c>
      <c r="I1013" s="702" t="s">
        <v>936</v>
      </c>
      <c r="J1013" s="704">
        <v>0</v>
      </c>
      <c r="K1013" s="170">
        <v>0</v>
      </c>
      <c r="L1013" s="528">
        <v>0</v>
      </c>
      <c r="M1013" s="170">
        <v>0</v>
      </c>
      <c r="N1013" s="528">
        <v>0</v>
      </c>
      <c r="O1013" s="181">
        <f t="shared" si="581"/>
        <v>0</v>
      </c>
      <c r="P1013" s="426" t="s">
        <v>1226</v>
      </c>
      <c r="Q1013" s="181">
        <f t="shared" si="582"/>
        <v>0</v>
      </c>
      <c r="R1013" s="426" t="s">
        <v>1226</v>
      </c>
      <c r="S1013" s="170">
        <v>0</v>
      </c>
      <c r="T1013" s="528">
        <v>0</v>
      </c>
      <c r="U1013" s="181">
        <f t="shared" si="566"/>
        <v>0</v>
      </c>
      <c r="V1013" s="251" t="s">
        <v>1226</v>
      </c>
      <c r="W1013" s="533">
        <v>0</v>
      </c>
      <c r="X1013" s="534">
        <v>0</v>
      </c>
      <c r="Y1013" s="532">
        <v>0</v>
      </c>
      <c r="Z1013" s="528">
        <v>0</v>
      </c>
      <c r="AA1013" s="58">
        <f t="shared" si="579"/>
        <v>0</v>
      </c>
      <c r="AB1013" s="426" t="s">
        <v>1226</v>
      </c>
      <c r="AC1013" s="170">
        <v>0</v>
      </c>
      <c r="AD1013" s="528">
        <v>0</v>
      </c>
      <c r="AE1013" s="258">
        <v>0</v>
      </c>
      <c r="AF1013" s="259">
        <v>0</v>
      </c>
      <c r="AG1013" s="181">
        <f t="shared" si="580"/>
        <v>0</v>
      </c>
      <c r="AH1013" s="426" t="s">
        <v>1226</v>
      </c>
      <c r="AI1013" s="18">
        <v>0</v>
      </c>
      <c r="AJ1013" s="259">
        <v>0</v>
      </c>
      <c r="AK1013" s="342"/>
      <c r="AL1013" s="181">
        <f>+AN1013</f>
        <v>1</v>
      </c>
      <c r="AM1013" s="691" t="s">
        <v>1226</v>
      </c>
      <c r="AN1013" s="437">
        <v>1</v>
      </c>
      <c r="AO1013" s="454">
        <v>0</v>
      </c>
      <c r="AP1013" s="185">
        <v>0</v>
      </c>
      <c r="AQ1013" s="690" t="s">
        <v>1226</v>
      </c>
      <c r="AR1013" s="185">
        <f>+AP1013</f>
        <v>0</v>
      </c>
      <c r="AS1013" s="690" t="s">
        <v>1226</v>
      </c>
      <c r="AT1013" s="185">
        <f>+AR1013</f>
        <v>0</v>
      </c>
      <c r="AU1013" s="690" t="s">
        <v>1226</v>
      </c>
      <c r="AV1013" s="314">
        <v>0</v>
      </c>
      <c r="AW1013" s="315">
        <v>0</v>
      </c>
      <c r="AX1013" s="695">
        <v>0</v>
      </c>
      <c r="AY1013" s="823">
        <v>0</v>
      </c>
      <c r="AZ1013" s="392">
        <v>0</v>
      </c>
      <c r="BA1013" s="166" t="s">
        <v>1226</v>
      </c>
      <c r="BB1013" s="238">
        <f t="shared" si="576"/>
        <v>0</v>
      </c>
      <c r="BC1013" s="239" t="s">
        <v>1226</v>
      </c>
      <c r="BD1013" s="238">
        <f t="shared" si="577"/>
        <v>0</v>
      </c>
      <c r="BE1013" s="239" t="s">
        <v>1226</v>
      </c>
      <c r="BF1013" s="238">
        <f t="shared" si="578"/>
        <v>0</v>
      </c>
      <c r="BG1013" s="239" t="s">
        <v>1226</v>
      </c>
      <c r="BH1013" s="955">
        <v>0</v>
      </c>
      <c r="BI1013" s="314">
        <v>0</v>
      </c>
      <c r="BJ1013" s="238">
        <f t="shared" si="572"/>
        <v>0</v>
      </c>
      <c r="BK1013" s="239" t="s">
        <v>1226</v>
      </c>
      <c r="BL1013" s="238">
        <f t="shared" si="575"/>
        <v>0</v>
      </c>
      <c r="BM1013" s="239" t="s">
        <v>1226</v>
      </c>
      <c r="BN1013" s="392">
        <f t="shared" si="574"/>
        <v>0</v>
      </c>
      <c r="BO1013" s="166" t="s">
        <v>1226</v>
      </c>
      <c r="BP1013" s="249"/>
      <c r="BQ1013" s="239"/>
      <c r="BR1013" s="249"/>
      <c r="BS1013" s="239"/>
      <c r="BT1013" s="344"/>
      <c r="BU1013" s="314"/>
      <c r="BV1013" s="315"/>
      <c r="BW1013" s="314"/>
      <c r="BX1013" s="314"/>
      <c r="BY1013" s="314"/>
      <c r="BZ1013" s="315"/>
      <c r="CA1013" s="314"/>
      <c r="CB1013" s="315"/>
      <c r="CC1013" s="314"/>
      <c r="CD1013" s="315"/>
      <c r="CE1013" s="314"/>
      <c r="CF1013" s="315"/>
      <c r="CG1013" s="314"/>
      <c r="CH1013" s="315"/>
      <c r="CI1013" s="126" t="s">
        <v>501</v>
      </c>
    </row>
    <row r="1014" spans="1:91" ht="16.5">
      <c r="A1014" t="s">
        <v>2622</v>
      </c>
      <c r="B1014" s="213">
        <v>0</v>
      </c>
      <c r="D1014" s="219" t="s">
        <v>84</v>
      </c>
      <c r="E1014" s="213" t="s">
        <v>821</v>
      </c>
      <c r="G1014" s="213" t="s">
        <v>889</v>
      </c>
      <c r="H1014" s="390" t="s">
        <v>1075</v>
      </c>
      <c r="I1014" s="702" t="s">
        <v>936</v>
      </c>
      <c r="J1014" s="704">
        <v>0</v>
      </c>
      <c r="K1014" s="170">
        <v>0</v>
      </c>
      <c r="L1014" s="528">
        <v>0</v>
      </c>
      <c r="M1014" s="170">
        <v>1</v>
      </c>
      <c r="N1014" s="528">
        <v>0</v>
      </c>
      <c r="O1014" s="181">
        <f>+Q1014</f>
        <v>0</v>
      </c>
      <c r="P1014" s="426" t="s">
        <v>1226</v>
      </c>
      <c r="Q1014" s="181">
        <f>+S1014</f>
        <v>0</v>
      </c>
      <c r="R1014" s="426" t="s">
        <v>1226</v>
      </c>
      <c r="S1014" s="170">
        <v>0</v>
      </c>
      <c r="T1014" s="528">
        <v>0</v>
      </c>
      <c r="U1014" s="181">
        <f t="shared" si="566"/>
        <v>0</v>
      </c>
      <c r="V1014" s="251" t="s">
        <v>1226</v>
      </c>
      <c r="W1014" s="533">
        <v>0</v>
      </c>
      <c r="X1014" s="534">
        <v>0</v>
      </c>
      <c r="Y1014" s="532">
        <v>0</v>
      </c>
      <c r="Z1014" s="528">
        <v>0</v>
      </c>
      <c r="AA1014" s="58">
        <f t="shared" si="579"/>
        <v>0</v>
      </c>
      <c r="AB1014" s="426" t="s">
        <v>1226</v>
      </c>
      <c r="AC1014" s="170">
        <v>0</v>
      </c>
      <c r="AD1014" s="528">
        <v>0</v>
      </c>
      <c r="AE1014" s="258">
        <v>0</v>
      </c>
      <c r="AF1014" s="259">
        <v>0</v>
      </c>
      <c r="AG1014" s="181">
        <f t="shared" si="580"/>
        <v>0</v>
      </c>
      <c r="AH1014" s="426" t="s">
        <v>1226</v>
      </c>
      <c r="AI1014" s="258">
        <v>0</v>
      </c>
      <c r="AJ1014" s="259">
        <v>0</v>
      </c>
      <c r="AK1014" s="342"/>
      <c r="AL1014" s="181">
        <v>0</v>
      </c>
      <c r="AM1014" s="694" t="s">
        <v>1226</v>
      </c>
      <c r="AN1014" s="437">
        <v>0</v>
      </c>
      <c r="AO1014" s="452">
        <v>0</v>
      </c>
      <c r="AP1014" s="185">
        <v>0</v>
      </c>
      <c r="AQ1014" s="690" t="s">
        <v>1226</v>
      </c>
      <c r="AR1014" s="185">
        <v>0</v>
      </c>
      <c r="AS1014" s="690" t="s">
        <v>1226</v>
      </c>
      <c r="AT1014" s="185">
        <v>0</v>
      </c>
      <c r="AU1014" s="690" t="s">
        <v>1226</v>
      </c>
      <c r="AV1014" s="314">
        <v>0</v>
      </c>
      <c r="AW1014" s="315">
        <v>0</v>
      </c>
      <c r="AX1014" s="695">
        <v>0</v>
      </c>
      <c r="AY1014" s="823">
        <v>0</v>
      </c>
      <c r="AZ1014" s="392">
        <v>0</v>
      </c>
      <c r="BA1014" s="166" t="s">
        <v>1226</v>
      </c>
      <c r="BB1014" s="238">
        <f t="shared" si="576"/>
        <v>0</v>
      </c>
      <c r="BC1014" s="239" t="s">
        <v>1226</v>
      </c>
      <c r="BD1014" s="238">
        <f t="shared" si="577"/>
        <v>0</v>
      </c>
      <c r="BE1014" s="239" t="s">
        <v>1226</v>
      </c>
      <c r="BF1014" s="238">
        <f t="shared" si="578"/>
        <v>0</v>
      </c>
      <c r="BG1014" s="239" t="s">
        <v>1226</v>
      </c>
      <c r="BH1014" s="955">
        <v>0</v>
      </c>
      <c r="BI1014" s="314">
        <v>0</v>
      </c>
      <c r="BJ1014" s="238">
        <f t="shared" si="572"/>
        <v>0</v>
      </c>
      <c r="BK1014" s="239" t="s">
        <v>1226</v>
      </c>
      <c r="BL1014" s="238">
        <f t="shared" si="575"/>
        <v>0</v>
      </c>
      <c r="BM1014" s="239" t="s">
        <v>1226</v>
      </c>
      <c r="BN1014" s="392">
        <f t="shared" si="574"/>
        <v>0</v>
      </c>
      <c r="BO1014" s="166" t="s">
        <v>1226</v>
      </c>
      <c r="BP1014" s="249"/>
      <c r="BQ1014" s="239"/>
      <c r="BR1014" s="249"/>
      <c r="BS1014" s="239"/>
      <c r="BT1014" s="344"/>
      <c r="BU1014" s="314"/>
      <c r="BV1014" s="315"/>
      <c r="BW1014" s="314"/>
      <c r="BX1014" s="314"/>
      <c r="BY1014" s="314"/>
      <c r="BZ1014" s="315"/>
      <c r="CA1014" s="314"/>
      <c r="CB1014" s="315"/>
      <c r="CC1014" s="314"/>
      <c r="CD1014" s="315"/>
      <c r="CE1014" s="314"/>
      <c r="CF1014" s="315"/>
      <c r="CG1014" s="314"/>
      <c r="CH1014" s="315"/>
      <c r="CI1014" s="323"/>
    </row>
    <row r="1015" spans="1:91" ht="16.5">
      <c r="A1015" t="s">
        <v>2622</v>
      </c>
      <c r="B1015" s="61" t="s">
        <v>1610</v>
      </c>
      <c r="D1015" s="219" t="s">
        <v>84</v>
      </c>
      <c r="E1015" s="51" t="s">
        <v>821</v>
      </c>
      <c r="F1015" s="51"/>
      <c r="G1015" s="213" t="s">
        <v>889</v>
      </c>
      <c r="H1015" s="390" t="s">
        <v>2225</v>
      </c>
      <c r="I1015" s="702" t="s">
        <v>936</v>
      </c>
      <c r="J1015" s="704">
        <v>0</v>
      </c>
      <c r="K1015" s="170">
        <v>0</v>
      </c>
      <c r="L1015" s="528">
        <v>0</v>
      </c>
      <c r="M1015" s="170">
        <v>1</v>
      </c>
      <c r="N1015" s="528">
        <v>0</v>
      </c>
      <c r="O1015" s="181">
        <f>+Q1015</f>
        <v>0</v>
      </c>
      <c r="P1015" s="426" t="s">
        <v>1226</v>
      </c>
      <c r="Q1015" s="181">
        <f>+S1015</f>
        <v>0</v>
      </c>
      <c r="R1015" s="426" t="s">
        <v>1226</v>
      </c>
      <c r="S1015" s="170">
        <v>0</v>
      </c>
      <c r="T1015" s="528">
        <v>0</v>
      </c>
      <c r="U1015" s="181">
        <f t="shared" si="566"/>
        <v>0</v>
      </c>
      <c r="V1015" s="251" t="s">
        <v>1226</v>
      </c>
      <c r="W1015" s="533">
        <v>1</v>
      </c>
      <c r="X1015" s="534">
        <v>0</v>
      </c>
      <c r="Y1015" s="532">
        <v>1</v>
      </c>
      <c r="Z1015" s="528">
        <v>0</v>
      </c>
      <c r="AA1015" s="181">
        <f t="shared" si="579"/>
        <v>1</v>
      </c>
      <c r="AB1015" s="426"/>
      <c r="AC1015" s="170">
        <v>0</v>
      </c>
      <c r="AD1015" s="528">
        <v>0</v>
      </c>
      <c r="AE1015" s="258">
        <v>0</v>
      </c>
      <c r="AF1015" s="259">
        <v>0</v>
      </c>
      <c r="AG1015" s="181">
        <f t="shared" si="580"/>
        <v>0</v>
      </c>
      <c r="AH1015" s="426" t="s">
        <v>1226</v>
      </c>
      <c r="AI1015" s="258">
        <v>0</v>
      </c>
      <c r="AJ1015" s="259">
        <v>0</v>
      </c>
      <c r="AK1015" s="342"/>
      <c r="AL1015" s="181">
        <v>0</v>
      </c>
      <c r="AM1015" s="694" t="s">
        <v>1226</v>
      </c>
      <c r="AN1015" s="437">
        <v>0</v>
      </c>
      <c r="AO1015" s="452">
        <v>0</v>
      </c>
      <c r="AP1015" s="185">
        <v>0</v>
      </c>
      <c r="AQ1015" s="690" t="s">
        <v>1226</v>
      </c>
      <c r="AR1015" s="181">
        <v>0</v>
      </c>
      <c r="AS1015" s="690" t="s">
        <v>1226</v>
      </c>
      <c r="AT1015" s="181">
        <v>0</v>
      </c>
      <c r="AU1015" s="690" t="s">
        <v>1226</v>
      </c>
      <c r="AV1015" s="314">
        <v>0</v>
      </c>
      <c r="AW1015" s="315">
        <v>0</v>
      </c>
      <c r="AX1015" s="695">
        <v>0</v>
      </c>
      <c r="AY1015" s="823">
        <v>0</v>
      </c>
      <c r="AZ1015" s="392">
        <v>0</v>
      </c>
      <c r="BA1015" s="166" t="s">
        <v>1226</v>
      </c>
      <c r="BB1015" s="238">
        <f t="shared" si="576"/>
        <v>0</v>
      </c>
      <c r="BC1015" s="239" t="s">
        <v>1226</v>
      </c>
      <c r="BD1015" s="238">
        <f t="shared" si="577"/>
        <v>0</v>
      </c>
      <c r="BE1015" s="239" t="s">
        <v>1226</v>
      </c>
      <c r="BF1015" s="238">
        <f t="shared" si="578"/>
        <v>0</v>
      </c>
      <c r="BG1015" s="239" t="s">
        <v>1226</v>
      </c>
      <c r="BH1015" s="955">
        <v>0</v>
      </c>
      <c r="BI1015" s="314">
        <v>0</v>
      </c>
      <c r="BJ1015" s="238">
        <f t="shared" si="572"/>
        <v>0</v>
      </c>
      <c r="BK1015" s="239" t="s">
        <v>1226</v>
      </c>
      <c r="BL1015" s="238">
        <f t="shared" si="575"/>
        <v>0</v>
      </c>
      <c r="BM1015" s="239" t="s">
        <v>1226</v>
      </c>
      <c r="BN1015" s="392">
        <f t="shared" si="574"/>
        <v>0</v>
      </c>
      <c r="BO1015" s="166" t="s">
        <v>1226</v>
      </c>
      <c r="BP1015" s="249"/>
      <c r="BQ1015" s="239"/>
      <c r="BR1015" s="249"/>
      <c r="BS1015" s="239"/>
      <c r="BT1015" s="344"/>
      <c r="BU1015" s="314"/>
      <c r="BV1015" s="315"/>
      <c r="BW1015" s="314"/>
      <c r="BX1015" s="314"/>
      <c r="BY1015" s="314"/>
      <c r="BZ1015" s="315"/>
      <c r="CA1015" s="314"/>
      <c r="CB1015" s="315"/>
      <c r="CC1015" s="314"/>
      <c r="CD1015" s="315"/>
      <c r="CE1015" s="314"/>
      <c r="CF1015" s="315"/>
      <c r="CG1015" s="314"/>
      <c r="CH1015" s="315"/>
      <c r="CI1015" s="323"/>
    </row>
    <row r="1016" spans="1:91" ht="17.25" thickBot="1">
      <c r="A1016" t="s">
        <v>2622</v>
      </c>
      <c r="B1016" s="213">
        <v>0</v>
      </c>
      <c r="D1016" s="71" t="s">
        <v>84</v>
      </c>
      <c r="E1016" s="213" t="s">
        <v>821</v>
      </c>
      <c r="G1016" s="213" t="s">
        <v>889</v>
      </c>
      <c r="H1016" s="390" t="s">
        <v>1076</v>
      </c>
      <c r="I1016" s="702" t="s">
        <v>936</v>
      </c>
      <c r="J1016" s="704">
        <v>0</v>
      </c>
      <c r="K1016" s="170">
        <v>0</v>
      </c>
      <c r="L1016" s="528">
        <v>0</v>
      </c>
      <c r="M1016" s="170">
        <v>1</v>
      </c>
      <c r="N1016" s="528">
        <v>0</v>
      </c>
      <c r="O1016" s="181">
        <f>+Q1016</f>
        <v>0</v>
      </c>
      <c r="P1016" s="426" t="s">
        <v>1226</v>
      </c>
      <c r="Q1016" s="181">
        <f>+S1016</f>
        <v>0</v>
      </c>
      <c r="R1016" s="426" t="s">
        <v>1226</v>
      </c>
      <c r="S1016" s="170">
        <v>0</v>
      </c>
      <c r="T1016" s="528">
        <v>0</v>
      </c>
      <c r="U1016" s="181">
        <f>+W1016</f>
        <v>0</v>
      </c>
      <c r="V1016" s="185" t="s">
        <v>1226</v>
      </c>
      <c r="W1016" s="533">
        <v>0</v>
      </c>
      <c r="X1016" s="534">
        <v>1</v>
      </c>
      <c r="Y1016" s="532">
        <v>0</v>
      </c>
      <c r="Z1016" s="528">
        <v>1</v>
      </c>
      <c r="AA1016" s="181">
        <f t="shared" si="579"/>
        <v>0</v>
      </c>
      <c r="AB1016" s="426">
        <f>+Z1016</f>
        <v>1</v>
      </c>
      <c r="AC1016" s="170">
        <v>0</v>
      </c>
      <c r="AD1016" s="528">
        <v>0</v>
      </c>
      <c r="AE1016" s="258">
        <v>0</v>
      </c>
      <c r="AF1016" s="259">
        <v>0</v>
      </c>
      <c r="AG1016" s="181">
        <f t="shared" si="580"/>
        <v>0</v>
      </c>
      <c r="AH1016" s="426" t="s">
        <v>1226</v>
      </c>
      <c r="AI1016" s="258">
        <v>0</v>
      </c>
      <c r="AJ1016" s="259">
        <v>0</v>
      </c>
      <c r="AK1016" s="342"/>
      <c r="AL1016" s="181">
        <v>0</v>
      </c>
      <c r="AM1016" s="694" t="s">
        <v>1226</v>
      </c>
      <c r="AN1016" s="437">
        <v>0</v>
      </c>
      <c r="AO1016" s="452">
        <v>0</v>
      </c>
      <c r="AP1016" s="164">
        <v>0</v>
      </c>
      <c r="AQ1016" s="167" t="s">
        <v>1226</v>
      </c>
      <c r="AR1016" s="392">
        <v>0</v>
      </c>
      <c r="AS1016" s="167" t="s">
        <v>1226</v>
      </c>
      <c r="AT1016" s="392">
        <v>0</v>
      </c>
      <c r="AU1016" s="167" t="s">
        <v>1226</v>
      </c>
      <c r="AV1016" s="314">
        <v>0</v>
      </c>
      <c r="AW1016" s="315">
        <v>0</v>
      </c>
      <c r="AX1016" s="695">
        <v>0</v>
      </c>
      <c r="AY1016" s="823">
        <v>0</v>
      </c>
      <c r="AZ1016" s="392">
        <v>0</v>
      </c>
      <c r="BA1016" s="166" t="s">
        <v>1226</v>
      </c>
      <c r="BB1016" s="238">
        <f t="shared" si="576"/>
        <v>0</v>
      </c>
      <c r="BC1016" s="239" t="s">
        <v>1226</v>
      </c>
      <c r="BD1016" s="238">
        <f t="shared" si="577"/>
        <v>0</v>
      </c>
      <c r="BE1016" s="239" t="s">
        <v>1226</v>
      </c>
      <c r="BF1016" s="238">
        <f t="shared" si="578"/>
        <v>0</v>
      </c>
      <c r="BG1016" s="239" t="s">
        <v>1226</v>
      </c>
      <c r="BH1016" s="955">
        <v>0</v>
      </c>
      <c r="BI1016" s="314">
        <v>0</v>
      </c>
      <c r="BJ1016" s="238">
        <f t="shared" si="572"/>
        <v>0</v>
      </c>
      <c r="BK1016" s="239" t="s">
        <v>1226</v>
      </c>
      <c r="BL1016" s="238">
        <f t="shared" si="575"/>
        <v>0</v>
      </c>
      <c r="BM1016" s="239" t="s">
        <v>1226</v>
      </c>
      <c r="BN1016" s="392">
        <f t="shared" si="574"/>
        <v>0</v>
      </c>
      <c r="BO1016" s="166" t="s">
        <v>1226</v>
      </c>
      <c r="BP1016" s="249"/>
      <c r="BQ1016" s="239"/>
      <c r="BR1016" s="249"/>
      <c r="BS1016" s="239"/>
      <c r="BT1016" s="344"/>
      <c r="BU1016" s="314"/>
      <c r="BV1016" s="315"/>
      <c r="BW1016" s="314"/>
      <c r="BX1016" s="314"/>
      <c r="BY1016" s="314"/>
      <c r="BZ1016" s="315"/>
      <c r="CA1016" s="314"/>
      <c r="CB1016" s="315"/>
      <c r="CC1016" s="314"/>
      <c r="CD1016" s="315"/>
      <c r="CE1016" s="314"/>
      <c r="CF1016" s="315"/>
      <c r="CG1016" s="314"/>
      <c r="CH1016" s="315"/>
      <c r="CI1016" s="323"/>
    </row>
    <row r="1017" spans="1:91" ht="17.25" thickBot="1">
      <c r="A1017" t="s">
        <v>2549</v>
      </c>
      <c r="B1017" s="61" t="s">
        <v>1610</v>
      </c>
      <c r="D1017" s="219" t="s">
        <v>926</v>
      </c>
      <c r="E1017" s="213" t="s">
        <v>819</v>
      </c>
      <c r="G1017" s="219" t="s">
        <v>888</v>
      </c>
      <c r="H1017" s="506" t="s">
        <v>1166</v>
      </c>
      <c r="I1017" s="524">
        <v>0</v>
      </c>
      <c r="J1017" s="526">
        <v>0</v>
      </c>
      <c r="K1017" s="527">
        <v>0</v>
      </c>
      <c r="L1017" s="525">
        <v>0</v>
      </c>
      <c r="M1017" s="901">
        <f>+O1017</f>
        <v>5</v>
      </c>
      <c r="N1017" s="904" t="s">
        <v>1226</v>
      </c>
      <c r="O1017" s="527">
        <v>5</v>
      </c>
      <c r="P1017" s="525" t="s">
        <v>132</v>
      </c>
      <c r="Q1017" s="901">
        <f>+S1017</f>
        <v>4</v>
      </c>
      <c r="R1017" s="904" t="s">
        <v>1226</v>
      </c>
      <c r="S1017" s="901">
        <f>+U1017</f>
        <v>4</v>
      </c>
      <c r="T1017" s="904" t="s">
        <v>1226</v>
      </c>
      <c r="U1017" s="527">
        <v>4</v>
      </c>
      <c r="V1017" s="525" t="s">
        <v>132</v>
      </c>
      <c r="W1017" s="505">
        <v>0</v>
      </c>
      <c r="X1017" s="523" t="s">
        <v>1226</v>
      </c>
      <c r="Y1017" s="524">
        <v>0</v>
      </c>
      <c r="Z1017" s="526" t="s">
        <v>1226</v>
      </c>
      <c r="AA1017" s="527">
        <v>0</v>
      </c>
      <c r="AB1017" s="525">
        <v>0</v>
      </c>
      <c r="AC1017" s="527">
        <v>0</v>
      </c>
      <c r="AD1017" s="525">
        <v>0</v>
      </c>
      <c r="AE1017" s="901">
        <f>+AC1017</f>
        <v>0</v>
      </c>
      <c r="AF1017" s="904" t="s">
        <v>1226</v>
      </c>
      <c r="AG1017" s="901">
        <f t="shared" si="580"/>
        <v>0</v>
      </c>
      <c r="AH1017" s="904" t="s">
        <v>1226</v>
      </c>
      <c r="AI1017" s="901">
        <f>+AG1017</f>
        <v>0</v>
      </c>
      <c r="AJ1017" s="904" t="s">
        <v>1226</v>
      </c>
      <c r="AK1017" s="312"/>
      <c r="AL1017" s="940">
        <v>6</v>
      </c>
      <c r="AM1017" s="845" t="s">
        <v>132</v>
      </c>
      <c r="AN1017" s="940">
        <v>5</v>
      </c>
      <c r="AO1017" s="945" t="s">
        <v>132</v>
      </c>
      <c r="AP1017" s="947">
        <v>5</v>
      </c>
      <c r="AQ1017" s="848" t="s">
        <v>132</v>
      </c>
      <c r="AR1017" s="957">
        <f>+AP1017</f>
        <v>5</v>
      </c>
      <c r="AS1017" s="961" t="s">
        <v>1226</v>
      </c>
      <c r="AT1017" s="965">
        <f>+AR1017</f>
        <v>5</v>
      </c>
      <c r="AU1017" s="966" t="s">
        <v>1226</v>
      </c>
      <c r="AV1017" s="940">
        <v>5</v>
      </c>
      <c r="AW1017" s="845" t="s">
        <v>132</v>
      </c>
      <c r="AX1017" s="236">
        <f>+AV1017</f>
        <v>5</v>
      </c>
      <c r="AY1017" s="249" t="s">
        <v>1226</v>
      </c>
      <c r="AZ1017" s="164">
        <f>+AX1017</f>
        <v>5</v>
      </c>
      <c r="BA1017" s="164" t="s">
        <v>1226</v>
      </c>
      <c r="BB1017" s="164">
        <f t="shared" si="569"/>
        <v>5</v>
      </c>
      <c r="BC1017" s="164" t="s">
        <v>1226</v>
      </c>
      <c r="BD1017" s="258">
        <v>4</v>
      </c>
      <c r="BE1017" s="18" t="s">
        <v>132</v>
      </c>
      <c r="BF1017" s="164">
        <f t="shared" si="571"/>
        <v>4</v>
      </c>
      <c r="BG1017" s="164" t="s">
        <v>1226</v>
      </c>
      <c r="BH1017" s="164">
        <f>+BF1017</f>
        <v>4</v>
      </c>
      <c r="BI1017" s="164" t="s">
        <v>1226</v>
      </c>
      <c r="BJ1017" s="164">
        <f t="shared" si="572"/>
        <v>4</v>
      </c>
      <c r="BK1017" s="164" t="s">
        <v>1226</v>
      </c>
      <c r="BL1017" s="164">
        <f t="shared" si="575"/>
        <v>4</v>
      </c>
      <c r="BM1017" s="164" t="s">
        <v>1226</v>
      </c>
      <c r="BN1017" s="164">
        <f>+BL1017</f>
        <v>4</v>
      </c>
      <c r="BO1017" s="166" t="s">
        <v>1226</v>
      </c>
      <c r="BP1017" s="164"/>
      <c r="BQ1017" s="166"/>
      <c r="BR1017" s="164"/>
      <c r="BS1017" s="164"/>
      <c r="BT1017" s="313"/>
      <c r="BU1017" s="314"/>
      <c r="BV1017" s="315"/>
      <c r="BW1017" s="314"/>
      <c r="BX1017" s="314"/>
      <c r="BY1017" s="314"/>
      <c r="BZ1017" s="315"/>
      <c r="CA1017" s="314"/>
      <c r="CB1017" s="315"/>
      <c r="CC1017" s="314"/>
      <c r="CD1017" s="315"/>
      <c r="CE1017" s="314"/>
      <c r="CF1017" s="315"/>
      <c r="CG1017" s="314"/>
      <c r="CH1017" s="315"/>
      <c r="CI1017" s="233"/>
      <c r="CM1017" s="237">
        <f>MAX(I1017:AJ1017)</f>
        <v>5</v>
      </c>
    </row>
    <row r="1018" spans="1:91" ht="16.5">
      <c r="A1018" t="s">
        <v>2549</v>
      </c>
      <c r="B1018" s="61">
        <v>10110</v>
      </c>
      <c r="D1018" s="403" t="s">
        <v>275</v>
      </c>
      <c r="E1018" s="213" t="s">
        <v>819</v>
      </c>
      <c r="G1018" s="219" t="s">
        <v>888</v>
      </c>
      <c r="H1018" s="390" t="s">
        <v>2219</v>
      </c>
      <c r="I1018" s="170">
        <v>0</v>
      </c>
      <c r="J1018" s="528">
        <v>0</v>
      </c>
      <c r="K1018" s="170">
        <v>1</v>
      </c>
      <c r="L1018" s="528">
        <v>1</v>
      </c>
      <c r="M1018" s="181">
        <f>+K1018</f>
        <v>1</v>
      </c>
      <c r="N1018" s="426">
        <f>+L1018</f>
        <v>1</v>
      </c>
      <c r="O1018" s="792">
        <v>1</v>
      </c>
      <c r="P1018" s="793">
        <v>1</v>
      </c>
      <c r="Q1018" s="181">
        <f>+S1018</f>
        <v>0</v>
      </c>
      <c r="R1018" s="426" t="s">
        <v>1226</v>
      </c>
      <c r="S1018" s="181">
        <f>+U1018</f>
        <v>0</v>
      </c>
      <c r="T1018" s="426" t="s">
        <v>1226</v>
      </c>
      <c r="U1018" s="170">
        <v>0</v>
      </c>
      <c r="V1018" s="528">
        <v>0</v>
      </c>
      <c r="W1018" s="170">
        <v>0</v>
      </c>
      <c r="X1018" s="528">
        <v>0</v>
      </c>
      <c r="Y1018" s="170">
        <v>0</v>
      </c>
      <c r="Z1018" s="528">
        <v>0</v>
      </c>
      <c r="AA1018" s="170">
        <v>0</v>
      </c>
      <c r="AB1018" s="528">
        <v>0</v>
      </c>
      <c r="AC1018" s="170">
        <v>0</v>
      </c>
      <c r="AD1018" s="528">
        <v>0</v>
      </c>
      <c r="AE1018" s="185">
        <f>+AC1018</f>
        <v>0</v>
      </c>
      <c r="AF1018" s="426" t="s">
        <v>1226</v>
      </c>
      <c r="AG1018" s="185">
        <f t="shared" si="580"/>
        <v>0</v>
      </c>
      <c r="AH1018" s="426" t="s">
        <v>1226</v>
      </c>
      <c r="AI1018" s="185">
        <f>+AG1018</f>
        <v>0</v>
      </c>
      <c r="AJ1018" s="426" t="s">
        <v>1226</v>
      </c>
      <c r="AK1018" s="465"/>
      <c r="AL1018" s="435">
        <v>0</v>
      </c>
      <c r="AM1018" s="486">
        <v>0</v>
      </c>
      <c r="AN1018" s="932">
        <v>0</v>
      </c>
      <c r="AO1018" s="944" t="s">
        <v>1226</v>
      </c>
      <c r="AP1018" s="437">
        <v>0</v>
      </c>
      <c r="AQ1018" s="452">
        <v>0</v>
      </c>
      <c r="AR1018" s="164">
        <f>+AP1018</f>
        <v>0</v>
      </c>
      <c r="AS1018" s="167" t="s">
        <v>1226</v>
      </c>
      <c r="AT1018" s="392">
        <f>+AR1018</f>
        <v>0</v>
      </c>
      <c r="AU1018" s="165" t="s">
        <v>1226</v>
      </c>
      <c r="AV1018" s="435">
        <v>0</v>
      </c>
      <c r="AW1018" s="486">
        <v>0</v>
      </c>
      <c r="AX1018" s="238">
        <f>+AV1018</f>
        <v>0</v>
      </c>
      <c r="AY1018" s="239" t="s">
        <v>1226</v>
      </c>
      <c r="AZ1018" s="392">
        <f>+AX1018</f>
        <v>0</v>
      </c>
      <c r="BA1018" s="166" t="s">
        <v>1226</v>
      </c>
      <c r="BB1018" s="392">
        <f t="shared" si="569"/>
        <v>0</v>
      </c>
      <c r="BC1018" s="166" t="s">
        <v>1226</v>
      </c>
      <c r="BD1018" s="258">
        <v>0</v>
      </c>
      <c r="BE1018" s="18">
        <v>0</v>
      </c>
      <c r="BF1018" s="392">
        <f>+BH1018</f>
        <v>0</v>
      </c>
      <c r="BG1018" s="166" t="s">
        <v>1226</v>
      </c>
      <c r="BH1018" s="392">
        <f>+BJ1018</f>
        <v>0</v>
      </c>
      <c r="BI1018" s="166" t="s">
        <v>1226</v>
      </c>
      <c r="BJ1018" s="392">
        <f>+BL1018</f>
        <v>0</v>
      </c>
      <c r="BK1018" s="166" t="s">
        <v>1226</v>
      </c>
      <c r="BL1018" s="392">
        <f>+BN1018</f>
        <v>0</v>
      </c>
      <c r="BM1018" s="166" t="s">
        <v>1226</v>
      </c>
      <c r="BN1018" s="392">
        <f>+BR1018</f>
        <v>0</v>
      </c>
      <c r="BO1018" s="166" t="s">
        <v>1226</v>
      </c>
      <c r="BP1018" s="164"/>
      <c r="BQ1018" s="166"/>
      <c r="BR1018" s="164">
        <f>+BT1018</f>
        <v>0</v>
      </c>
      <c r="BS1018" s="166" t="s">
        <v>1226</v>
      </c>
      <c r="BT1018" s="313"/>
      <c r="BU1018" s="314"/>
      <c r="BV1018" s="315"/>
      <c r="BW1018" s="314"/>
      <c r="BX1018" s="314"/>
      <c r="BY1018" s="314"/>
      <c r="BZ1018" s="315"/>
      <c r="CA1018" s="314"/>
      <c r="CB1018" s="315"/>
      <c r="CC1018" s="314"/>
      <c r="CD1018" s="315"/>
      <c r="CE1018" s="314"/>
      <c r="CF1018" s="315"/>
      <c r="CG1018" s="314"/>
      <c r="CH1018" s="315"/>
      <c r="CI1018" s="247" t="s">
        <v>150</v>
      </c>
      <c r="CM1018" s="237"/>
    </row>
    <row r="1019" spans="1:91" ht="16.5">
      <c r="A1019" t="s">
        <v>2549</v>
      </c>
      <c r="B1019" s="61">
        <v>10234</v>
      </c>
      <c r="D1019" s="403" t="s">
        <v>2222</v>
      </c>
      <c r="E1019" s="213" t="s">
        <v>819</v>
      </c>
      <c r="G1019" s="219" t="s">
        <v>888</v>
      </c>
      <c r="H1019" s="390" t="s">
        <v>2223</v>
      </c>
      <c r="I1019" s="170">
        <v>0</v>
      </c>
      <c r="J1019" s="528">
        <v>0</v>
      </c>
      <c r="K1019" s="570">
        <v>0</v>
      </c>
      <c r="L1019" s="571">
        <v>5</v>
      </c>
      <c r="M1019" s="181">
        <f>+K1019</f>
        <v>0</v>
      </c>
      <c r="N1019" s="426">
        <f>+L1019</f>
        <v>5</v>
      </c>
      <c r="O1019" s="170">
        <v>0</v>
      </c>
      <c r="P1019" s="528">
        <v>5</v>
      </c>
      <c r="Q1019" s="181" t="s">
        <v>1226</v>
      </c>
      <c r="R1019" s="426">
        <f>+P1019</f>
        <v>5</v>
      </c>
      <c r="S1019" s="181" t="s">
        <v>1226</v>
      </c>
      <c r="T1019" s="426">
        <f>+P1019</f>
        <v>5</v>
      </c>
      <c r="U1019" s="170">
        <v>0</v>
      </c>
      <c r="V1019" s="528">
        <v>5</v>
      </c>
      <c r="W1019" s="181" t="s">
        <v>1226</v>
      </c>
      <c r="X1019" s="426">
        <f>+T1019</f>
        <v>5</v>
      </c>
      <c r="Y1019" s="570">
        <v>0</v>
      </c>
      <c r="Z1019" s="571">
        <v>5</v>
      </c>
      <c r="AA1019" s="170">
        <v>0</v>
      </c>
      <c r="AB1019" s="528">
        <v>5</v>
      </c>
      <c r="AC1019" s="170">
        <v>0</v>
      </c>
      <c r="AD1019" s="528">
        <v>4</v>
      </c>
      <c r="AE1019" s="185" t="s">
        <v>1226</v>
      </c>
      <c r="AF1019" s="423">
        <f>+AD1019</f>
        <v>4</v>
      </c>
      <c r="AG1019" s="185" t="str">
        <f t="shared" si="580"/>
        <v>nd</v>
      </c>
      <c r="AH1019" s="423">
        <f>+AF1019</f>
        <v>4</v>
      </c>
      <c r="AI1019" s="185" t="str">
        <f>+AG1019</f>
        <v>nd</v>
      </c>
      <c r="AJ1019" s="423">
        <f>+AH1019</f>
        <v>4</v>
      </c>
      <c r="AK1019" s="465">
        <v>42247</v>
      </c>
      <c r="AL1019" s="437">
        <v>0</v>
      </c>
      <c r="AM1019" s="452">
        <v>0</v>
      </c>
      <c r="AN1019" s="222">
        <v>0</v>
      </c>
      <c r="AO1019" s="259">
        <v>0</v>
      </c>
      <c r="AP1019" s="437">
        <v>0</v>
      </c>
      <c r="AQ1019" s="452">
        <v>0</v>
      </c>
      <c r="AR1019" s="164">
        <v>0</v>
      </c>
      <c r="AS1019" s="167" t="s">
        <v>1226</v>
      </c>
      <c r="AT1019" s="392">
        <v>0</v>
      </c>
      <c r="AU1019" s="165" t="s">
        <v>1226</v>
      </c>
      <c r="AV1019" s="437">
        <v>0</v>
      </c>
      <c r="AW1019" s="452">
        <v>0</v>
      </c>
      <c r="AX1019" s="919">
        <v>0</v>
      </c>
      <c r="AY1019" s="326">
        <v>0</v>
      </c>
      <c r="AZ1019" s="392">
        <f>+BB1019</f>
        <v>0</v>
      </c>
      <c r="BA1019" s="166" t="s">
        <v>1226</v>
      </c>
      <c r="BB1019" s="392">
        <f>+BD1019</f>
        <v>0</v>
      </c>
      <c r="BC1019" s="166" t="s">
        <v>1226</v>
      </c>
      <c r="BD1019" s="258">
        <v>0</v>
      </c>
      <c r="BE1019" s="18">
        <v>0</v>
      </c>
      <c r="BF1019" s="392">
        <f>+BH1019</f>
        <v>0</v>
      </c>
      <c r="BG1019" s="166" t="s">
        <v>1226</v>
      </c>
      <c r="BH1019" s="392">
        <f>+BJ1019</f>
        <v>0</v>
      </c>
      <c r="BI1019" s="166" t="s">
        <v>1226</v>
      </c>
      <c r="BJ1019" s="392">
        <f>+BL1019</f>
        <v>0</v>
      </c>
      <c r="BK1019" s="166" t="s">
        <v>1226</v>
      </c>
      <c r="BL1019" s="392">
        <f>+BN1019</f>
        <v>0</v>
      </c>
      <c r="BM1019" s="166" t="s">
        <v>1226</v>
      </c>
      <c r="BN1019" s="392">
        <f>+BT1019</f>
        <v>0</v>
      </c>
      <c r="BO1019" s="166" t="s">
        <v>1226</v>
      </c>
      <c r="BP1019" s="164"/>
      <c r="BQ1019" s="166"/>
      <c r="BR1019" s="164"/>
      <c r="BS1019" s="166"/>
      <c r="BT1019" s="313"/>
      <c r="BU1019" s="314"/>
      <c r="BV1019" s="315"/>
      <c r="BW1019" s="314"/>
      <c r="BX1019" s="314"/>
      <c r="BY1019" s="314"/>
      <c r="BZ1019" s="315"/>
      <c r="CA1019" s="314"/>
      <c r="CB1019" s="315"/>
      <c r="CC1019" s="314"/>
      <c r="CD1019" s="315"/>
      <c r="CE1019" s="314"/>
      <c r="CF1019" s="315"/>
      <c r="CG1019" s="314"/>
      <c r="CH1019" s="315"/>
      <c r="CI1019" s="247" t="s">
        <v>153</v>
      </c>
      <c r="CM1019" s="237"/>
    </row>
    <row r="1020" spans="1:91" ht="16.5">
      <c r="A1020" t="s">
        <v>2549</v>
      </c>
      <c r="B1020" s="61" t="s">
        <v>1610</v>
      </c>
      <c r="D1020" s="219" t="s">
        <v>888</v>
      </c>
      <c r="E1020" t="s">
        <v>819</v>
      </c>
      <c r="F1020"/>
      <c r="G1020" s="219" t="s">
        <v>888</v>
      </c>
      <c r="H1020" s="390" t="s">
        <v>2220</v>
      </c>
      <c r="I1020" s="170">
        <v>0</v>
      </c>
      <c r="J1020" s="528">
        <v>0</v>
      </c>
      <c r="K1020" s="170">
        <v>0</v>
      </c>
      <c r="L1020" s="528">
        <v>0</v>
      </c>
      <c r="M1020" s="181">
        <f t="shared" ref="M1020:M1027" si="583">+O1020</f>
        <v>0</v>
      </c>
      <c r="N1020" s="426" t="s">
        <v>1226</v>
      </c>
      <c r="O1020" s="170">
        <v>0</v>
      </c>
      <c r="P1020" s="528">
        <v>0</v>
      </c>
      <c r="Q1020" s="181">
        <f t="shared" ref="Q1020:Q1027" si="584">+S1020</f>
        <v>0</v>
      </c>
      <c r="R1020" s="426" t="s">
        <v>1226</v>
      </c>
      <c r="S1020" s="181">
        <f t="shared" ref="S1020:S1027" si="585">+U1020</f>
        <v>0</v>
      </c>
      <c r="T1020" s="426" t="s">
        <v>1226</v>
      </c>
      <c r="U1020" s="170">
        <v>0</v>
      </c>
      <c r="V1020" s="528">
        <v>0</v>
      </c>
      <c r="W1020" s="170">
        <v>0</v>
      </c>
      <c r="X1020" s="528">
        <v>0</v>
      </c>
      <c r="Y1020" s="170">
        <v>0</v>
      </c>
      <c r="Z1020" s="528">
        <v>0</v>
      </c>
      <c r="AA1020" s="170">
        <v>0</v>
      </c>
      <c r="AB1020" s="528">
        <v>0</v>
      </c>
      <c r="AC1020" s="170">
        <v>0</v>
      </c>
      <c r="AD1020" s="528">
        <v>0</v>
      </c>
      <c r="AE1020" s="185">
        <f>+AC1020</f>
        <v>0</v>
      </c>
      <c r="AF1020" s="423" t="s">
        <v>1226</v>
      </c>
      <c r="AG1020" s="185">
        <f t="shared" si="580"/>
        <v>0</v>
      </c>
      <c r="AH1020" s="423" t="s">
        <v>1226</v>
      </c>
      <c r="AI1020" s="185">
        <f>+AG1020</f>
        <v>0</v>
      </c>
      <c r="AJ1020" s="423" t="s">
        <v>1226</v>
      </c>
      <c r="AK1020" s="465"/>
      <c r="AL1020" s="437">
        <v>0</v>
      </c>
      <c r="AM1020" s="452">
        <v>0</v>
      </c>
      <c r="AN1020" s="437">
        <v>0</v>
      </c>
      <c r="AO1020" s="452">
        <v>0</v>
      </c>
      <c r="AP1020" s="437">
        <v>0</v>
      </c>
      <c r="AQ1020" s="452">
        <v>0</v>
      </c>
      <c r="AR1020" s="392">
        <v>0</v>
      </c>
      <c r="AS1020" s="167" t="s">
        <v>1226</v>
      </c>
      <c r="AT1020" s="392">
        <v>0</v>
      </c>
      <c r="AU1020" s="167" t="s">
        <v>1226</v>
      </c>
      <c r="AV1020" s="437">
        <v>0</v>
      </c>
      <c r="AW1020" s="452">
        <v>0</v>
      </c>
      <c r="AX1020" s="164">
        <f>+AZ1020</f>
        <v>0</v>
      </c>
      <c r="AY1020" s="166" t="s">
        <v>1226</v>
      </c>
      <c r="AZ1020" s="392">
        <f>+BB1020</f>
        <v>0</v>
      </c>
      <c r="BA1020" s="166" t="s">
        <v>1226</v>
      </c>
      <c r="BB1020" s="392">
        <f>+BD1020</f>
        <v>0</v>
      </c>
      <c r="BC1020" s="166" t="s">
        <v>1226</v>
      </c>
      <c r="BD1020" s="258">
        <v>0</v>
      </c>
      <c r="BE1020" s="258">
        <v>0</v>
      </c>
      <c r="BF1020" s="392">
        <f>+BH1020</f>
        <v>0</v>
      </c>
      <c r="BG1020" s="166" t="s">
        <v>1226</v>
      </c>
      <c r="BH1020" s="392">
        <f>+BJ1020</f>
        <v>0</v>
      </c>
      <c r="BI1020" s="166" t="s">
        <v>1226</v>
      </c>
      <c r="BJ1020" s="392">
        <f>+BL1020</f>
        <v>0</v>
      </c>
      <c r="BK1020" s="166" t="s">
        <v>1226</v>
      </c>
      <c r="BL1020" s="392">
        <f>+BN1020</f>
        <v>0</v>
      </c>
      <c r="BM1020" s="166" t="s">
        <v>1226</v>
      </c>
      <c r="BN1020" s="392">
        <f>+BT1020</f>
        <v>0</v>
      </c>
      <c r="BO1020" s="166" t="s">
        <v>1226</v>
      </c>
      <c r="BP1020" s="164"/>
      <c r="BQ1020" s="166"/>
      <c r="BR1020" s="164"/>
      <c r="BS1020" s="166"/>
      <c r="BT1020" s="313"/>
      <c r="BU1020" s="314"/>
      <c r="BV1020" s="315"/>
      <c r="BW1020" s="314"/>
      <c r="BX1020" s="314"/>
      <c r="BY1020" s="314"/>
      <c r="BZ1020" s="315"/>
      <c r="CA1020" s="314"/>
      <c r="CB1020" s="315"/>
      <c r="CC1020" s="314"/>
      <c r="CD1020" s="315"/>
      <c r="CE1020" s="314"/>
      <c r="CF1020" s="315"/>
      <c r="CG1020" s="314"/>
      <c r="CH1020" s="315"/>
      <c r="CI1020" s="103" t="s">
        <v>2221</v>
      </c>
      <c r="CM1020" s="237"/>
    </row>
    <row r="1021" spans="1:91" ht="16.5">
      <c r="A1021" t="s">
        <v>2549</v>
      </c>
      <c r="B1021" s="213">
        <v>10130</v>
      </c>
      <c r="D1021" s="219" t="s">
        <v>888</v>
      </c>
      <c r="E1021" s="213" t="s">
        <v>819</v>
      </c>
      <c r="G1021" s="219" t="s">
        <v>888</v>
      </c>
      <c r="H1021" s="390" t="s">
        <v>1837</v>
      </c>
      <c r="I1021" s="181">
        <f>+K1021</f>
        <v>21</v>
      </c>
      <c r="J1021" s="426" t="s">
        <v>1226</v>
      </c>
      <c r="K1021" s="170">
        <v>21</v>
      </c>
      <c r="L1021" s="528">
        <v>0</v>
      </c>
      <c r="M1021" s="181">
        <f t="shared" si="583"/>
        <v>14</v>
      </c>
      <c r="N1021" s="426" t="s">
        <v>1226</v>
      </c>
      <c r="O1021" s="170">
        <v>14</v>
      </c>
      <c r="P1021" s="528">
        <v>0</v>
      </c>
      <c r="Q1021" s="181">
        <f t="shared" si="584"/>
        <v>16</v>
      </c>
      <c r="R1021" s="426" t="s">
        <v>1226</v>
      </c>
      <c r="S1021" s="181">
        <f t="shared" si="585"/>
        <v>16</v>
      </c>
      <c r="T1021" s="426" t="s">
        <v>1226</v>
      </c>
      <c r="U1021" s="170">
        <v>16</v>
      </c>
      <c r="V1021" s="528">
        <v>0</v>
      </c>
      <c r="W1021" s="58">
        <f>+U1021</f>
        <v>16</v>
      </c>
      <c r="X1021" s="425">
        <v>0</v>
      </c>
      <c r="Y1021" s="181">
        <f>+W1021</f>
        <v>16</v>
      </c>
      <c r="Z1021" s="426" t="s">
        <v>1226</v>
      </c>
      <c r="AA1021" s="170">
        <v>8</v>
      </c>
      <c r="AB1021" s="528">
        <v>0</v>
      </c>
      <c r="AC1021" s="170">
        <v>13</v>
      </c>
      <c r="AD1021" s="528">
        <v>0</v>
      </c>
      <c r="AE1021" s="185">
        <f>+AC1021</f>
        <v>13</v>
      </c>
      <c r="AF1021" s="426" t="s">
        <v>1226</v>
      </c>
      <c r="AG1021" s="185">
        <f t="shared" si="580"/>
        <v>13</v>
      </c>
      <c r="AH1021" s="426" t="s">
        <v>1226</v>
      </c>
      <c r="AI1021" s="185">
        <f>+AG1021</f>
        <v>13</v>
      </c>
      <c r="AJ1021" s="426" t="s">
        <v>1226</v>
      </c>
      <c r="AK1021" s="465"/>
      <c r="AL1021" s="437">
        <v>1</v>
      </c>
      <c r="AM1021" s="452">
        <v>0</v>
      </c>
      <c r="AN1021" s="437">
        <v>0</v>
      </c>
      <c r="AO1021" s="452">
        <v>0</v>
      </c>
      <c r="AP1021" s="437">
        <v>0</v>
      </c>
      <c r="AQ1021" s="452">
        <v>0</v>
      </c>
      <c r="AR1021" s="392">
        <v>0</v>
      </c>
      <c r="AS1021" s="167" t="s">
        <v>1226</v>
      </c>
      <c r="AT1021" s="392">
        <v>0</v>
      </c>
      <c r="AU1021" s="167" t="s">
        <v>1226</v>
      </c>
      <c r="AV1021" s="437">
        <v>1</v>
      </c>
      <c r="AW1021" s="452">
        <v>0</v>
      </c>
      <c r="AX1021" s="307">
        <v>1</v>
      </c>
      <c r="AY1021" s="259">
        <v>0</v>
      </c>
      <c r="AZ1021" s="392">
        <v>0</v>
      </c>
      <c r="BA1021" s="166" t="s">
        <v>1226</v>
      </c>
      <c r="BB1021" s="392">
        <f>+BD1021</f>
        <v>1</v>
      </c>
      <c r="BC1021" s="166" t="s">
        <v>1226</v>
      </c>
      <c r="BD1021" s="258">
        <v>1</v>
      </c>
      <c r="BE1021" s="258">
        <v>0</v>
      </c>
      <c r="BF1021" s="392">
        <f>+BD1021</f>
        <v>1</v>
      </c>
      <c r="BG1021" s="166" t="s">
        <v>1226</v>
      </c>
      <c r="BH1021" s="392">
        <f>+BF1021</f>
        <v>1</v>
      </c>
      <c r="BI1021" s="166" t="s">
        <v>1226</v>
      </c>
      <c r="BJ1021" s="392">
        <f>+BH1021</f>
        <v>1</v>
      </c>
      <c r="BK1021" s="166" t="s">
        <v>1226</v>
      </c>
      <c r="BL1021" s="392">
        <f>+BJ1021</f>
        <v>1</v>
      </c>
      <c r="BM1021" s="166" t="s">
        <v>1226</v>
      </c>
      <c r="BN1021" s="392">
        <f>+BL1021</f>
        <v>1</v>
      </c>
      <c r="BO1021" s="166" t="s">
        <v>1226</v>
      </c>
      <c r="BP1021" s="164"/>
      <c r="BQ1021" s="166"/>
      <c r="BR1021" s="164"/>
      <c r="BS1021" s="166"/>
      <c r="BT1021" s="313"/>
      <c r="BU1021" s="314"/>
      <c r="BV1021" s="315"/>
      <c r="BW1021" s="314"/>
      <c r="BX1021" s="314"/>
      <c r="BY1021" s="314"/>
      <c r="BZ1021" s="315"/>
      <c r="CA1021" s="314"/>
      <c r="CB1021" s="315"/>
      <c r="CC1021" s="314"/>
      <c r="CD1021" s="315"/>
      <c r="CE1021" s="314">
        <v>2</v>
      </c>
      <c r="CF1021" s="315">
        <v>0</v>
      </c>
      <c r="CG1021" s="314"/>
      <c r="CH1021" s="315"/>
      <c r="CI1021" s="247" t="s">
        <v>150</v>
      </c>
      <c r="CJ1021" s="234" t="s">
        <v>493</v>
      </c>
      <c r="CM1021" s="237">
        <f>MAX(I1021:AJ1021)</f>
        <v>21</v>
      </c>
    </row>
    <row r="1022" spans="1:91" ht="16.5">
      <c r="A1022" t="s">
        <v>2549</v>
      </c>
      <c r="B1022" s="213">
        <v>10105</v>
      </c>
      <c r="D1022" s="219" t="s">
        <v>888</v>
      </c>
      <c r="E1022" s="213" t="s">
        <v>819</v>
      </c>
      <c r="G1022" s="219" t="s">
        <v>888</v>
      </c>
      <c r="H1022" s="390" t="s">
        <v>1836</v>
      </c>
      <c r="I1022" s="58">
        <v>0</v>
      </c>
      <c r="J1022" s="425">
        <v>0</v>
      </c>
      <c r="K1022" s="170">
        <v>0</v>
      </c>
      <c r="L1022" s="528">
        <v>0</v>
      </c>
      <c r="M1022" s="181">
        <f t="shared" si="583"/>
        <v>0</v>
      </c>
      <c r="N1022" s="426" t="s">
        <v>1226</v>
      </c>
      <c r="O1022" s="170">
        <v>0</v>
      </c>
      <c r="P1022" s="528">
        <v>0</v>
      </c>
      <c r="Q1022" s="181">
        <f t="shared" si="584"/>
        <v>0</v>
      </c>
      <c r="R1022" s="426" t="s">
        <v>1226</v>
      </c>
      <c r="S1022" s="181">
        <f t="shared" si="585"/>
        <v>0</v>
      </c>
      <c r="T1022" s="426" t="s">
        <v>1226</v>
      </c>
      <c r="U1022" s="170">
        <v>0</v>
      </c>
      <c r="V1022" s="528">
        <v>0</v>
      </c>
      <c r="W1022" s="58">
        <f>+Y1022</f>
        <v>0</v>
      </c>
      <c r="X1022" s="425" t="s">
        <v>1226</v>
      </c>
      <c r="Y1022" s="181">
        <f>+AA1022</f>
        <v>0</v>
      </c>
      <c r="Z1022" s="426" t="s">
        <v>1226</v>
      </c>
      <c r="AA1022" s="170">
        <v>0</v>
      </c>
      <c r="AB1022" s="528">
        <v>0</v>
      </c>
      <c r="AC1022" s="170">
        <v>0</v>
      </c>
      <c r="AD1022" s="528">
        <v>0</v>
      </c>
      <c r="AE1022" s="185">
        <v>0</v>
      </c>
      <c r="AF1022" s="426" t="s">
        <v>1226</v>
      </c>
      <c r="AG1022" s="181">
        <v>0</v>
      </c>
      <c r="AH1022" s="426" t="s">
        <v>1226</v>
      </c>
      <c r="AI1022" s="185">
        <v>0</v>
      </c>
      <c r="AJ1022" s="426" t="s">
        <v>1226</v>
      </c>
      <c r="AK1022" s="465"/>
      <c r="AL1022" s="437">
        <v>0</v>
      </c>
      <c r="AM1022" s="452">
        <v>0</v>
      </c>
      <c r="AN1022" s="437">
        <v>0</v>
      </c>
      <c r="AO1022" s="452">
        <v>0</v>
      </c>
      <c r="AP1022" s="437">
        <v>0</v>
      </c>
      <c r="AQ1022" s="452">
        <v>0</v>
      </c>
      <c r="AR1022" s="164">
        <v>0</v>
      </c>
      <c r="AS1022" s="167" t="s">
        <v>1226</v>
      </c>
      <c r="AT1022" s="392">
        <v>0</v>
      </c>
      <c r="AU1022" s="165" t="s">
        <v>1226</v>
      </c>
      <c r="AV1022" s="437">
        <v>0</v>
      </c>
      <c r="AW1022" s="452">
        <v>0</v>
      </c>
      <c r="AX1022" s="258">
        <v>0</v>
      </c>
      <c r="AY1022" s="258">
        <v>0</v>
      </c>
      <c r="AZ1022" s="392">
        <v>0</v>
      </c>
      <c r="BA1022" s="166" t="s">
        <v>1226</v>
      </c>
      <c r="BB1022" s="392">
        <f>+AZ1022</f>
        <v>0</v>
      </c>
      <c r="BC1022" s="166" t="s">
        <v>1226</v>
      </c>
      <c r="BD1022" s="258">
        <v>0</v>
      </c>
      <c r="BE1022" s="258">
        <v>0</v>
      </c>
      <c r="BF1022" s="392">
        <f>+BD1022</f>
        <v>0</v>
      </c>
      <c r="BG1022" s="166" t="s">
        <v>1226</v>
      </c>
      <c r="BH1022" s="392">
        <f>+BF1022</f>
        <v>0</v>
      </c>
      <c r="BI1022" s="166" t="s">
        <v>1226</v>
      </c>
      <c r="BJ1022" s="392">
        <f>+BH1022</f>
        <v>0</v>
      </c>
      <c r="BK1022" s="166" t="s">
        <v>1226</v>
      </c>
      <c r="BL1022" s="392">
        <f>+BJ1022</f>
        <v>0</v>
      </c>
      <c r="BM1022" s="166" t="s">
        <v>1226</v>
      </c>
      <c r="BN1022" s="392">
        <f>+BL1022</f>
        <v>0</v>
      </c>
      <c r="BO1022" s="166" t="s">
        <v>1226</v>
      </c>
      <c r="BP1022" s="164"/>
      <c r="BQ1022" s="166"/>
      <c r="BR1022" s="164"/>
      <c r="BS1022" s="166"/>
      <c r="BT1022" s="313"/>
      <c r="BU1022" s="314"/>
      <c r="BV1022" s="315"/>
      <c r="BW1022" s="314"/>
      <c r="BX1022" s="314"/>
      <c r="BY1022" s="314"/>
      <c r="BZ1022" s="315"/>
      <c r="CA1022" s="314"/>
      <c r="CB1022" s="315"/>
      <c r="CC1022" s="314"/>
      <c r="CD1022" s="315"/>
      <c r="CE1022" s="314"/>
      <c r="CF1022" s="315"/>
      <c r="CG1022" s="314"/>
      <c r="CH1022" s="315"/>
      <c r="CI1022" s="247" t="s">
        <v>371</v>
      </c>
      <c r="CJ1022" s="234" t="s">
        <v>493</v>
      </c>
      <c r="CM1022" s="237">
        <f>MAX(I1022:AJ1022)</f>
        <v>0</v>
      </c>
    </row>
    <row r="1023" spans="1:91" ht="16.5">
      <c r="A1023" t="s">
        <v>2549</v>
      </c>
      <c r="B1023" s="213">
        <v>10132</v>
      </c>
      <c r="D1023" s="219" t="s">
        <v>888</v>
      </c>
      <c r="E1023" s="213" t="s">
        <v>819</v>
      </c>
      <c r="G1023" s="219" t="s">
        <v>888</v>
      </c>
      <c r="H1023" s="390" t="s">
        <v>1835</v>
      </c>
      <c r="I1023" s="58">
        <v>0</v>
      </c>
      <c r="J1023" s="425">
        <v>0</v>
      </c>
      <c r="K1023" s="170">
        <v>0</v>
      </c>
      <c r="L1023" s="528">
        <v>0</v>
      </c>
      <c r="M1023" s="181">
        <f t="shared" si="583"/>
        <v>0</v>
      </c>
      <c r="N1023" s="426" t="s">
        <v>1226</v>
      </c>
      <c r="O1023" s="170">
        <v>0</v>
      </c>
      <c r="P1023" s="528">
        <v>0</v>
      </c>
      <c r="Q1023" s="181">
        <f t="shared" si="584"/>
        <v>5</v>
      </c>
      <c r="R1023" s="426" t="s">
        <v>1226</v>
      </c>
      <c r="S1023" s="181">
        <f t="shared" si="585"/>
        <v>5</v>
      </c>
      <c r="T1023" s="426" t="s">
        <v>1226</v>
      </c>
      <c r="U1023" s="170">
        <v>5</v>
      </c>
      <c r="V1023" s="528">
        <v>0</v>
      </c>
      <c r="W1023" s="170">
        <v>5</v>
      </c>
      <c r="X1023" s="528">
        <v>0</v>
      </c>
      <c r="Y1023" s="181">
        <f>+AA1023</f>
        <v>5</v>
      </c>
      <c r="Z1023" s="426" t="s">
        <v>1226</v>
      </c>
      <c r="AA1023" s="170">
        <v>5</v>
      </c>
      <c r="AB1023" s="528">
        <v>0</v>
      </c>
      <c r="AC1023" s="170">
        <v>5</v>
      </c>
      <c r="AD1023" s="528">
        <v>0</v>
      </c>
      <c r="AE1023" s="185">
        <f>+AG1023</f>
        <v>5</v>
      </c>
      <c r="AF1023" s="426" t="s">
        <v>1226</v>
      </c>
      <c r="AG1023" s="181">
        <f>+AI1023</f>
        <v>5</v>
      </c>
      <c r="AH1023" s="426" t="s">
        <v>1226</v>
      </c>
      <c r="AI1023" s="185">
        <f>+AL1023</f>
        <v>5</v>
      </c>
      <c r="AJ1023" s="426" t="s">
        <v>1226</v>
      </c>
      <c r="AK1023" s="465"/>
      <c r="AL1023" s="437">
        <v>5</v>
      </c>
      <c r="AM1023" s="452">
        <v>0</v>
      </c>
      <c r="AN1023" s="437">
        <v>5</v>
      </c>
      <c r="AO1023" s="452">
        <v>0</v>
      </c>
      <c r="AP1023" s="437">
        <v>6</v>
      </c>
      <c r="AQ1023" s="452">
        <v>0</v>
      </c>
      <c r="AR1023" s="164">
        <f>+AP1023</f>
        <v>6</v>
      </c>
      <c r="AS1023" s="167" t="s">
        <v>1226</v>
      </c>
      <c r="AT1023" s="392">
        <f>+AR1023</f>
        <v>6</v>
      </c>
      <c r="AU1023" s="165" t="s">
        <v>1226</v>
      </c>
      <c r="AV1023" s="437">
        <v>6</v>
      </c>
      <c r="AW1023" s="452">
        <v>0</v>
      </c>
      <c r="AX1023" s="258">
        <v>6</v>
      </c>
      <c r="AY1023" s="258">
        <v>0</v>
      </c>
      <c r="AZ1023" s="392">
        <f>+AX1023</f>
        <v>6</v>
      </c>
      <c r="BA1023" s="166" t="s">
        <v>1226</v>
      </c>
      <c r="BB1023" s="392">
        <f>+AZ1023</f>
        <v>6</v>
      </c>
      <c r="BC1023" s="166" t="s">
        <v>1226</v>
      </c>
      <c r="BD1023" s="258">
        <v>5</v>
      </c>
      <c r="BE1023" s="258">
        <v>0</v>
      </c>
      <c r="BF1023" s="392">
        <f>+BD1023</f>
        <v>5</v>
      </c>
      <c r="BG1023" s="166" t="s">
        <v>1226</v>
      </c>
      <c r="BH1023" s="392">
        <f>+BF1023</f>
        <v>5</v>
      </c>
      <c r="BI1023" s="166" t="s">
        <v>1226</v>
      </c>
      <c r="BJ1023" s="392">
        <f>+BH1023</f>
        <v>5</v>
      </c>
      <c r="BK1023" s="166" t="s">
        <v>1226</v>
      </c>
      <c r="BL1023" s="392">
        <f>+BJ1023</f>
        <v>5</v>
      </c>
      <c r="BM1023" s="166" t="s">
        <v>1226</v>
      </c>
      <c r="BN1023" s="392">
        <f>+BL1023</f>
        <v>5</v>
      </c>
      <c r="BO1023" s="166" t="s">
        <v>1226</v>
      </c>
      <c r="BP1023" s="164"/>
      <c r="BQ1023" s="166"/>
      <c r="BR1023" s="164"/>
      <c r="BS1023" s="166"/>
      <c r="BT1023" s="313"/>
      <c r="BU1023" s="314"/>
      <c r="BV1023" s="315"/>
      <c r="BW1023" s="314"/>
      <c r="BX1023" s="314"/>
      <c r="BY1023" s="314"/>
      <c r="BZ1023" s="315"/>
      <c r="CA1023" s="314"/>
      <c r="CB1023" s="315"/>
      <c r="CC1023" s="314"/>
      <c r="CD1023" s="315"/>
      <c r="CE1023" s="314"/>
      <c r="CF1023" s="315"/>
      <c r="CG1023" s="314"/>
      <c r="CH1023" s="315"/>
      <c r="CI1023" s="247" t="s">
        <v>153</v>
      </c>
      <c r="CJ1023" s="234" t="s">
        <v>490</v>
      </c>
      <c r="CM1023" s="237">
        <f>MAX(I1023:AJ1023)</f>
        <v>5</v>
      </c>
    </row>
    <row r="1024" spans="1:91" ht="16.5">
      <c r="A1024" t="s">
        <v>2549</v>
      </c>
      <c r="B1024" s="61" t="s">
        <v>1610</v>
      </c>
      <c r="D1024" s="219" t="s">
        <v>888</v>
      </c>
      <c r="E1024" s="213" t="s">
        <v>819</v>
      </c>
      <c r="G1024" s="219" t="s">
        <v>888</v>
      </c>
      <c r="H1024" s="390" t="s">
        <v>1833</v>
      </c>
      <c r="I1024" s="170">
        <v>2</v>
      </c>
      <c r="J1024" s="528">
        <v>0</v>
      </c>
      <c r="K1024" s="170">
        <v>2</v>
      </c>
      <c r="L1024" s="528">
        <v>0</v>
      </c>
      <c r="M1024" s="181">
        <f t="shared" si="583"/>
        <v>2</v>
      </c>
      <c r="N1024" s="426" t="s">
        <v>1226</v>
      </c>
      <c r="O1024" s="170">
        <v>2</v>
      </c>
      <c r="P1024" s="528">
        <v>0</v>
      </c>
      <c r="Q1024" s="181">
        <f t="shared" si="584"/>
        <v>2</v>
      </c>
      <c r="R1024" s="426" t="s">
        <v>1226</v>
      </c>
      <c r="S1024" s="181">
        <f t="shared" si="585"/>
        <v>2</v>
      </c>
      <c r="T1024" s="426" t="s">
        <v>1226</v>
      </c>
      <c r="U1024" s="170">
        <v>2</v>
      </c>
      <c r="V1024" s="528">
        <v>0</v>
      </c>
      <c r="W1024" s="170">
        <v>3</v>
      </c>
      <c r="X1024" s="528">
        <v>0</v>
      </c>
      <c r="Y1024" s="181">
        <f>+W1024</f>
        <v>3</v>
      </c>
      <c r="Z1024" s="426" t="s">
        <v>1226</v>
      </c>
      <c r="AA1024" s="170">
        <v>2</v>
      </c>
      <c r="AB1024" s="528"/>
      <c r="AC1024" s="170">
        <v>3</v>
      </c>
      <c r="AD1024" s="528">
        <v>0</v>
      </c>
      <c r="AE1024" s="185">
        <f>+AC1024</f>
        <v>3</v>
      </c>
      <c r="AF1024" s="426" t="s">
        <v>1226</v>
      </c>
      <c r="AG1024" s="181">
        <f>+AE1024</f>
        <v>3</v>
      </c>
      <c r="AH1024" s="426" t="s">
        <v>1226</v>
      </c>
      <c r="AI1024" s="185">
        <f>+AG1024</f>
        <v>3</v>
      </c>
      <c r="AJ1024" s="426" t="s">
        <v>1226</v>
      </c>
      <c r="AK1024" s="465"/>
      <c r="AL1024" s="437">
        <v>2</v>
      </c>
      <c r="AM1024" s="470">
        <v>0</v>
      </c>
      <c r="AN1024" s="437">
        <v>2</v>
      </c>
      <c r="AO1024" s="452">
        <v>0</v>
      </c>
      <c r="AP1024" s="437">
        <v>2</v>
      </c>
      <c r="AQ1024" s="452">
        <v>0</v>
      </c>
      <c r="AR1024" s="164">
        <f>+AP1024</f>
        <v>2</v>
      </c>
      <c r="AS1024" s="167" t="s">
        <v>1226</v>
      </c>
      <c r="AT1024" s="392">
        <f>+AR1024</f>
        <v>2</v>
      </c>
      <c r="AU1024" s="165" t="s">
        <v>1226</v>
      </c>
      <c r="AV1024" s="437">
        <v>2</v>
      </c>
      <c r="AW1024" s="452">
        <v>0</v>
      </c>
      <c r="AX1024" s="258">
        <v>2</v>
      </c>
      <c r="AY1024" s="258">
        <v>0</v>
      </c>
      <c r="AZ1024" s="392">
        <f>+AX1024</f>
        <v>2</v>
      </c>
      <c r="BA1024" s="166" t="s">
        <v>1226</v>
      </c>
      <c r="BB1024" s="392">
        <f>+AZ1024</f>
        <v>2</v>
      </c>
      <c r="BC1024" s="166" t="s">
        <v>1226</v>
      </c>
      <c r="BD1024" s="258">
        <v>2</v>
      </c>
      <c r="BE1024" s="258">
        <v>0</v>
      </c>
      <c r="BF1024" s="392">
        <f>+BD1024</f>
        <v>2</v>
      </c>
      <c r="BG1024" s="166" t="s">
        <v>1226</v>
      </c>
      <c r="BH1024" s="392">
        <f>+BF1024</f>
        <v>2</v>
      </c>
      <c r="BI1024" s="166" t="s">
        <v>1226</v>
      </c>
      <c r="BJ1024" s="392">
        <f>+BH1024</f>
        <v>2</v>
      </c>
      <c r="BK1024" s="166" t="s">
        <v>1226</v>
      </c>
      <c r="BL1024" s="392">
        <f>+BJ1024</f>
        <v>2</v>
      </c>
      <c r="BM1024" s="166" t="s">
        <v>1226</v>
      </c>
      <c r="BN1024" s="392">
        <f>+BL1024</f>
        <v>2</v>
      </c>
      <c r="BO1024" s="166" t="s">
        <v>1226</v>
      </c>
      <c r="BP1024" s="164"/>
      <c r="BQ1024" s="166"/>
      <c r="BR1024" s="164"/>
      <c r="BS1024" s="166"/>
      <c r="BT1024" s="313"/>
      <c r="BU1024" s="314"/>
      <c r="BV1024" s="315"/>
      <c r="BW1024" s="314"/>
      <c r="BX1024" s="314"/>
      <c r="BY1024" s="314"/>
      <c r="BZ1024" s="315"/>
      <c r="CA1024" s="314"/>
      <c r="CB1024" s="315"/>
      <c r="CC1024" s="314"/>
      <c r="CD1024" s="315"/>
      <c r="CE1024" s="314">
        <v>2</v>
      </c>
      <c r="CF1024" s="315">
        <v>0</v>
      </c>
      <c r="CG1024" s="314"/>
      <c r="CH1024" s="315"/>
      <c r="CI1024" s="16" t="s">
        <v>1834</v>
      </c>
      <c r="CM1024" s="237">
        <f>MAX(I1024:AJ1024)</f>
        <v>3</v>
      </c>
    </row>
    <row r="1025" spans="1:91" ht="16.5">
      <c r="A1025" t="s">
        <v>2549</v>
      </c>
      <c r="B1025" s="61" t="s">
        <v>1592</v>
      </c>
      <c r="D1025" s="219" t="s">
        <v>888</v>
      </c>
      <c r="E1025" s="213" t="s">
        <v>819</v>
      </c>
      <c r="G1025" s="219" t="s">
        <v>888</v>
      </c>
      <c r="H1025" s="390" t="s">
        <v>1832</v>
      </c>
      <c r="I1025" s="170">
        <v>0</v>
      </c>
      <c r="J1025" s="528">
        <v>0</v>
      </c>
      <c r="K1025" s="170">
        <v>10</v>
      </c>
      <c r="L1025" s="528">
        <v>0</v>
      </c>
      <c r="M1025" s="181">
        <f t="shared" si="583"/>
        <v>3</v>
      </c>
      <c r="N1025" s="426" t="s">
        <v>1226</v>
      </c>
      <c r="O1025" s="170">
        <v>3</v>
      </c>
      <c r="P1025" s="528">
        <v>0</v>
      </c>
      <c r="Q1025" s="181">
        <f t="shared" si="584"/>
        <v>0</v>
      </c>
      <c r="R1025" s="426" t="s">
        <v>1226</v>
      </c>
      <c r="S1025" s="181">
        <f t="shared" si="585"/>
        <v>0</v>
      </c>
      <c r="T1025" s="426" t="s">
        <v>1226</v>
      </c>
      <c r="U1025" s="170">
        <v>0</v>
      </c>
      <c r="V1025" s="528">
        <v>0</v>
      </c>
      <c r="W1025" s="170">
        <v>0</v>
      </c>
      <c r="X1025" s="528">
        <v>0</v>
      </c>
      <c r="Y1025" s="181">
        <f>+AA1025</f>
        <v>0</v>
      </c>
      <c r="Z1025" s="426" t="s">
        <v>1226</v>
      </c>
      <c r="AA1025" s="170">
        <v>0</v>
      </c>
      <c r="AB1025" s="528">
        <v>0</v>
      </c>
      <c r="AC1025" s="170">
        <v>0</v>
      </c>
      <c r="AD1025" s="528">
        <v>0</v>
      </c>
      <c r="AE1025" s="185">
        <f>+AG1025</f>
        <v>0</v>
      </c>
      <c r="AF1025" s="426" t="s">
        <v>1226</v>
      </c>
      <c r="AG1025" s="185">
        <f>+AI1025</f>
        <v>0</v>
      </c>
      <c r="AH1025" s="426" t="s">
        <v>1226</v>
      </c>
      <c r="AI1025" s="185">
        <f>+AK1025</f>
        <v>0</v>
      </c>
      <c r="AJ1025" s="426" t="s">
        <v>1226</v>
      </c>
      <c r="AK1025" s="465"/>
      <c r="AL1025" s="437">
        <v>1</v>
      </c>
      <c r="AM1025" s="452">
        <v>0</v>
      </c>
      <c r="AN1025" s="437">
        <v>0</v>
      </c>
      <c r="AO1025" s="452">
        <v>0</v>
      </c>
      <c r="AP1025" s="437">
        <v>0</v>
      </c>
      <c r="AQ1025" s="452">
        <v>0</v>
      </c>
      <c r="AR1025" s="164">
        <f>+AP1025</f>
        <v>0</v>
      </c>
      <c r="AS1025" s="167" t="s">
        <v>1226</v>
      </c>
      <c r="AT1025" s="392">
        <f>+AR1025</f>
        <v>0</v>
      </c>
      <c r="AU1025" s="165" t="s">
        <v>1226</v>
      </c>
      <c r="AV1025" s="437">
        <v>0</v>
      </c>
      <c r="AW1025" s="452">
        <v>0</v>
      </c>
      <c r="AX1025" s="258">
        <v>0</v>
      </c>
      <c r="AY1025" s="258">
        <v>0</v>
      </c>
      <c r="AZ1025" s="392">
        <v>0</v>
      </c>
      <c r="BA1025" s="166" t="s">
        <v>1226</v>
      </c>
      <c r="BB1025" s="392">
        <f>+AZ1025</f>
        <v>0</v>
      </c>
      <c r="BC1025" s="166" t="s">
        <v>1226</v>
      </c>
      <c r="BD1025" s="258">
        <v>0</v>
      </c>
      <c r="BE1025" s="258">
        <v>0</v>
      </c>
      <c r="BF1025" s="392">
        <f>+BD1025</f>
        <v>0</v>
      </c>
      <c r="BG1025" s="166" t="s">
        <v>1226</v>
      </c>
      <c r="BH1025" s="392">
        <f>+BF1025</f>
        <v>0</v>
      </c>
      <c r="BI1025" s="166" t="s">
        <v>1226</v>
      </c>
      <c r="BJ1025" s="392">
        <f>+BH1025</f>
        <v>0</v>
      </c>
      <c r="BK1025" s="166" t="s">
        <v>1226</v>
      </c>
      <c r="BL1025" s="392">
        <f>+BJ1025</f>
        <v>0</v>
      </c>
      <c r="BM1025" s="166" t="s">
        <v>1226</v>
      </c>
      <c r="BN1025" s="392">
        <f>+BL1025</f>
        <v>0</v>
      </c>
      <c r="BO1025" s="166" t="s">
        <v>1226</v>
      </c>
      <c r="BP1025" s="164"/>
      <c r="BQ1025" s="166"/>
      <c r="BR1025" s="164"/>
      <c r="BS1025" s="166"/>
      <c r="BT1025" s="313"/>
      <c r="BU1025" s="314"/>
      <c r="BV1025" s="315"/>
      <c r="BW1025" s="314"/>
      <c r="BX1025" s="314"/>
      <c r="BY1025" s="314"/>
      <c r="BZ1025" s="315"/>
      <c r="CA1025" s="314"/>
      <c r="CB1025" s="315"/>
      <c r="CC1025" s="314"/>
      <c r="CD1025" s="315"/>
      <c r="CE1025" s="314"/>
      <c r="CF1025" s="315"/>
      <c r="CG1025" s="314"/>
      <c r="CH1025" s="315"/>
      <c r="CI1025" s="103" t="s">
        <v>1831</v>
      </c>
      <c r="CJ1025" s="234" t="s">
        <v>490</v>
      </c>
      <c r="CM1025" s="237">
        <f>MAX(I1025:AJ1025)</f>
        <v>10</v>
      </c>
    </row>
    <row r="1026" spans="1:91" ht="16.5">
      <c r="A1026" t="s">
        <v>2549</v>
      </c>
      <c r="B1026" s="61" t="s">
        <v>1592</v>
      </c>
      <c r="D1026" s="219" t="s">
        <v>888</v>
      </c>
      <c r="E1026" s="213" t="s">
        <v>819</v>
      </c>
      <c r="G1026" s="219" t="s">
        <v>888</v>
      </c>
      <c r="H1026" s="390" t="s">
        <v>2233</v>
      </c>
      <c r="I1026" s="170">
        <v>0</v>
      </c>
      <c r="J1026" s="528">
        <v>0</v>
      </c>
      <c r="K1026" s="170">
        <v>0</v>
      </c>
      <c r="L1026" s="528">
        <v>0</v>
      </c>
      <c r="M1026" s="181">
        <f t="shared" si="583"/>
        <v>0</v>
      </c>
      <c r="N1026" s="426" t="s">
        <v>1226</v>
      </c>
      <c r="O1026" s="170">
        <v>0</v>
      </c>
      <c r="P1026" s="528">
        <v>0</v>
      </c>
      <c r="Q1026" s="181">
        <f t="shared" si="584"/>
        <v>0</v>
      </c>
      <c r="R1026" s="426" t="s">
        <v>1226</v>
      </c>
      <c r="S1026" s="181">
        <f t="shared" si="585"/>
        <v>0</v>
      </c>
      <c r="T1026" s="426" t="s">
        <v>1226</v>
      </c>
      <c r="U1026" s="170">
        <v>0</v>
      </c>
      <c r="V1026" s="528">
        <v>0</v>
      </c>
      <c r="W1026" s="170">
        <v>0</v>
      </c>
      <c r="X1026" s="528">
        <v>0</v>
      </c>
      <c r="Y1026" s="170">
        <v>0</v>
      </c>
      <c r="Z1026" s="528">
        <v>0</v>
      </c>
      <c r="AA1026" s="170">
        <v>0</v>
      </c>
      <c r="AB1026" s="528">
        <v>0</v>
      </c>
      <c r="AC1026" s="170">
        <v>0</v>
      </c>
      <c r="AD1026" s="528">
        <v>0</v>
      </c>
      <c r="AE1026" s="185">
        <f>+AC1026</f>
        <v>0</v>
      </c>
      <c r="AF1026" s="426" t="s">
        <v>1226</v>
      </c>
      <c r="AG1026" s="185">
        <f>+AE1026</f>
        <v>0</v>
      </c>
      <c r="AH1026" s="426" t="s">
        <v>1226</v>
      </c>
      <c r="AI1026" s="185">
        <f>+AG1026</f>
        <v>0</v>
      </c>
      <c r="AJ1026" s="426" t="s">
        <v>1226</v>
      </c>
      <c r="AK1026" s="465"/>
      <c r="AL1026" s="437">
        <v>0</v>
      </c>
      <c r="AM1026" s="452">
        <v>0</v>
      </c>
      <c r="AN1026" s="437">
        <v>0</v>
      </c>
      <c r="AO1026" s="452">
        <v>0</v>
      </c>
      <c r="AP1026" s="437">
        <v>0</v>
      </c>
      <c r="AQ1026" s="452">
        <v>0</v>
      </c>
      <c r="AR1026" s="164">
        <v>0</v>
      </c>
      <c r="AS1026" s="167" t="s">
        <v>1226</v>
      </c>
      <c r="AT1026" s="392">
        <v>0</v>
      </c>
      <c r="AU1026" s="165" t="s">
        <v>1226</v>
      </c>
      <c r="AV1026" s="437">
        <v>0</v>
      </c>
      <c r="AW1026" s="452">
        <v>0</v>
      </c>
      <c r="AX1026" s="164">
        <f>+AZ1026</f>
        <v>0</v>
      </c>
      <c r="AY1026" s="164" t="s">
        <v>1226</v>
      </c>
      <c r="AZ1026" s="392">
        <f>+BB1026</f>
        <v>0</v>
      </c>
      <c r="BA1026" s="166" t="s">
        <v>1226</v>
      </c>
      <c r="BB1026" s="392">
        <f>+BD1026</f>
        <v>0</v>
      </c>
      <c r="BC1026" s="166" t="s">
        <v>1226</v>
      </c>
      <c r="BD1026" s="258">
        <v>0</v>
      </c>
      <c r="BE1026" s="258">
        <v>0</v>
      </c>
      <c r="BF1026" s="392">
        <f>+BH1026</f>
        <v>0</v>
      </c>
      <c r="BG1026" s="166" t="s">
        <v>1226</v>
      </c>
      <c r="BH1026" s="392">
        <f>+BJ1026</f>
        <v>0</v>
      </c>
      <c r="BI1026" s="166" t="s">
        <v>1226</v>
      </c>
      <c r="BJ1026" s="392">
        <f>+BL1026</f>
        <v>0</v>
      </c>
      <c r="BK1026" s="166" t="s">
        <v>1226</v>
      </c>
      <c r="BL1026" s="392">
        <f>+BN1026</f>
        <v>0</v>
      </c>
      <c r="BM1026" s="166" t="s">
        <v>1226</v>
      </c>
      <c r="BN1026" s="392">
        <f>+BT1026</f>
        <v>0</v>
      </c>
      <c r="BO1026" s="166" t="s">
        <v>1226</v>
      </c>
      <c r="BP1026" s="164"/>
      <c r="BQ1026" s="166"/>
      <c r="BR1026" s="164"/>
      <c r="BS1026" s="166"/>
      <c r="BT1026" s="313"/>
      <c r="BU1026" s="314"/>
      <c r="BV1026" s="315"/>
      <c r="BW1026" s="314"/>
      <c r="BX1026" s="314"/>
      <c r="BY1026" s="314"/>
      <c r="BZ1026" s="315"/>
      <c r="CA1026" s="314"/>
      <c r="CB1026" s="315"/>
      <c r="CC1026" s="314"/>
      <c r="CD1026" s="315"/>
      <c r="CE1026" s="314"/>
      <c r="CF1026" s="315"/>
      <c r="CG1026" s="314"/>
      <c r="CH1026" s="315"/>
      <c r="CI1026" s="247" t="s">
        <v>150</v>
      </c>
      <c r="CM1026" s="237"/>
    </row>
    <row r="1027" spans="1:91" ht="16.5">
      <c r="A1027" t="s">
        <v>2549</v>
      </c>
      <c r="B1027" s="213">
        <v>10131</v>
      </c>
      <c r="D1027" s="219" t="s">
        <v>888</v>
      </c>
      <c r="E1027" s="213" t="s">
        <v>819</v>
      </c>
      <c r="G1027" s="219" t="s">
        <v>888</v>
      </c>
      <c r="H1027" s="390" t="s">
        <v>1830</v>
      </c>
      <c r="I1027" s="170">
        <v>1</v>
      </c>
      <c r="J1027" s="528">
        <v>0</v>
      </c>
      <c r="K1027" s="170">
        <v>1</v>
      </c>
      <c r="L1027" s="528">
        <v>0</v>
      </c>
      <c r="M1027" s="181">
        <f t="shared" si="583"/>
        <v>2</v>
      </c>
      <c r="N1027" s="426" t="s">
        <v>1226</v>
      </c>
      <c r="O1027" s="170">
        <v>2</v>
      </c>
      <c r="P1027" s="528">
        <v>0</v>
      </c>
      <c r="Q1027" s="181">
        <f t="shared" si="584"/>
        <v>1</v>
      </c>
      <c r="R1027" s="426" t="s">
        <v>1226</v>
      </c>
      <c r="S1027" s="181">
        <f t="shared" si="585"/>
        <v>1</v>
      </c>
      <c r="T1027" s="426" t="s">
        <v>1226</v>
      </c>
      <c r="U1027" s="170">
        <v>1</v>
      </c>
      <c r="V1027" s="528">
        <v>0</v>
      </c>
      <c r="W1027" s="170">
        <v>3</v>
      </c>
      <c r="X1027" s="528">
        <v>0</v>
      </c>
      <c r="Y1027" s="181">
        <f>+W1027</f>
        <v>3</v>
      </c>
      <c r="Z1027" s="426" t="s">
        <v>1226</v>
      </c>
      <c r="AA1027" s="170">
        <v>1</v>
      </c>
      <c r="AB1027" s="528">
        <v>0</v>
      </c>
      <c r="AC1027" s="170">
        <v>3</v>
      </c>
      <c r="AD1027" s="528">
        <v>0</v>
      </c>
      <c r="AE1027" s="181">
        <f>+AC1027</f>
        <v>3</v>
      </c>
      <c r="AF1027" s="426" t="s">
        <v>1226</v>
      </c>
      <c r="AG1027" s="181">
        <f>+AE1027</f>
        <v>3</v>
      </c>
      <c r="AH1027" s="426" t="s">
        <v>1226</v>
      </c>
      <c r="AI1027" s="181">
        <f>+AG1027</f>
        <v>3</v>
      </c>
      <c r="AJ1027" s="426" t="s">
        <v>1226</v>
      </c>
      <c r="AK1027" s="465"/>
      <c r="AL1027" s="437">
        <v>12</v>
      </c>
      <c r="AM1027" s="452">
        <v>0</v>
      </c>
      <c r="AN1027" s="437">
        <v>12</v>
      </c>
      <c r="AO1027" s="452">
        <v>0</v>
      </c>
      <c r="AP1027" s="437">
        <v>12</v>
      </c>
      <c r="AQ1027" s="452">
        <v>0</v>
      </c>
      <c r="AR1027" s="392">
        <f>+AT1027</f>
        <v>26</v>
      </c>
      <c r="AS1027" s="167" t="s">
        <v>1226</v>
      </c>
      <c r="AT1027" s="392">
        <f>+AV1027</f>
        <v>26</v>
      </c>
      <c r="AU1027" s="167" t="s">
        <v>1226</v>
      </c>
      <c r="AV1027" s="487">
        <v>26</v>
      </c>
      <c r="AW1027" s="488">
        <v>0</v>
      </c>
      <c r="AX1027" s="919">
        <v>26</v>
      </c>
      <c r="AY1027" s="326">
        <v>0</v>
      </c>
      <c r="AZ1027" s="392">
        <f>+AX1027</f>
        <v>26</v>
      </c>
      <c r="BA1027" s="166" t="s">
        <v>1226</v>
      </c>
      <c r="BB1027" s="392">
        <f>+AZ1027</f>
        <v>26</v>
      </c>
      <c r="BC1027" s="166" t="s">
        <v>1226</v>
      </c>
      <c r="BD1027" s="325">
        <v>22</v>
      </c>
      <c r="BE1027" s="325">
        <v>0</v>
      </c>
      <c r="BF1027" s="392">
        <f>+BD1027</f>
        <v>22</v>
      </c>
      <c r="BG1027" s="166" t="s">
        <v>1226</v>
      </c>
      <c r="BH1027" s="392">
        <f>+BF1027</f>
        <v>22</v>
      </c>
      <c r="BI1027" s="166" t="s">
        <v>1226</v>
      </c>
      <c r="BJ1027" s="392">
        <f>+BH1027</f>
        <v>22</v>
      </c>
      <c r="BK1027" s="166" t="s">
        <v>1226</v>
      </c>
      <c r="BL1027" s="392">
        <f>+BJ1027</f>
        <v>22</v>
      </c>
      <c r="BM1027" s="166" t="s">
        <v>1226</v>
      </c>
      <c r="BN1027" s="392">
        <f>+BL1027</f>
        <v>22</v>
      </c>
      <c r="BO1027" s="166" t="s">
        <v>1226</v>
      </c>
      <c r="BP1027" s="164"/>
      <c r="BQ1027" s="166"/>
      <c r="BR1027" s="164"/>
      <c r="BS1027" s="166"/>
      <c r="BT1027" s="313"/>
      <c r="BU1027" s="314"/>
      <c r="BV1027" s="315"/>
      <c r="BW1027" s="314"/>
      <c r="BX1027" s="314"/>
      <c r="BY1027" s="314"/>
      <c r="BZ1027" s="315"/>
      <c r="CA1027" s="314"/>
      <c r="CB1027" s="315"/>
      <c r="CC1027" s="314"/>
      <c r="CD1027" s="315"/>
      <c r="CE1027" s="314">
        <v>2</v>
      </c>
      <c r="CF1027" s="315">
        <v>0</v>
      </c>
      <c r="CG1027" s="314"/>
      <c r="CH1027" s="315"/>
      <c r="CI1027" s="247" t="s">
        <v>492</v>
      </c>
      <c r="CJ1027" s="234" t="s">
        <v>491</v>
      </c>
      <c r="CM1027" s="237">
        <f>MAX(I1027:AJ1027)</f>
        <v>3</v>
      </c>
    </row>
    <row r="1028" spans="1:91" ht="16.5">
      <c r="A1028" t="s">
        <v>2623</v>
      </c>
      <c r="B1028" s="213">
        <v>10106</v>
      </c>
      <c r="D1028" s="219" t="s">
        <v>97</v>
      </c>
      <c r="E1028" s="213" t="s">
        <v>819</v>
      </c>
      <c r="G1028" s="219" t="s">
        <v>888</v>
      </c>
      <c r="H1028" s="390" t="s">
        <v>1829</v>
      </c>
      <c r="I1028" s="170">
        <f>+K1028</f>
        <v>2</v>
      </c>
      <c r="J1028" s="528">
        <f>+L1028</f>
        <v>4</v>
      </c>
      <c r="K1028" s="170">
        <v>2</v>
      </c>
      <c r="L1028" s="528">
        <v>4</v>
      </c>
      <c r="M1028" s="181">
        <f t="shared" ref="M1028:T1028" si="586">+K1028</f>
        <v>2</v>
      </c>
      <c r="N1028" s="426">
        <f t="shared" si="586"/>
        <v>4</v>
      </c>
      <c r="O1028" s="170">
        <f t="shared" si="586"/>
        <v>2</v>
      </c>
      <c r="P1028" s="528">
        <f t="shared" si="586"/>
        <v>4</v>
      </c>
      <c r="Q1028" s="181">
        <f t="shared" si="586"/>
        <v>2</v>
      </c>
      <c r="R1028" s="426">
        <f t="shared" si="586"/>
        <v>4</v>
      </c>
      <c r="S1028" s="181">
        <f t="shared" si="586"/>
        <v>2</v>
      </c>
      <c r="T1028" s="426">
        <f t="shared" si="586"/>
        <v>4</v>
      </c>
      <c r="U1028" s="170">
        <v>1</v>
      </c>
      <c r="V1028" s="528">
        <v>1</v>
      </c>
      <c r="W1028" s="170">
        <f>+Y1028</f>
        <v>1</v>
      </c>
      <c r="X1028" s="528">
        <v>4</v>
      </c>
      <c r="Y1028" s="181">
        <f>+AA1028</f>
        <v>1</v>
      </c>
      <c r="Z1028" s="426">
        <v>4</v>
      </c>
      <c r="AA1028" s="170">
        <v>1</v>
      </c>
      <c r="AB1028" s="528">
        <v>4</v>
      </c>
      <c r="AC1028" s="170">
        <v>4</v>
      </c>
      <c r="AD1028" s="528">
        <v>4</v>
      </c>
      <c r="AE1028" s="185">
        <f>+AC1028</f>
        <v>4</v>
      </c>
      <c r="AF1028" s="690">
        <f>+AD1028</f>
        <v>4</v>
      </c>
      <c r="AG1028" s="185">
        <f>+AE1028</f>
        <v>4</v>
      </c>
      <c r="AH1028" s="690">
        <f>+AF1028</f>
        <v>4</v>
      </c>
      <c r="AI1028" s="185">
        <f>+AG1028</f>
        <v>4</v>
      </c>
      <c r="AJ1028" s="690">
        <f>+AH1028</f>
        <v>4</v>
      </c>
      <c r="AK1028" s="465"/>
      <c r="AL1028" s="437">
        <v>2</v>
      </c>
      <c r="AM1028" s="452">
        <v>5</v>
      </c>
      <c r="AN1028" s="437">
        <v>4</v>
      </c>
      <c r="AO1028" s="452">
        <v>5</v>
      </c>
      <c r="AP1028" s="437">
        <v>2</v>
      </c>
      <c r="AQ1028" s="452">
        <v>6</v>
      </c>
      <c r="AR1028" s="648">
        <f>+AT1028</f>
        <v>1</v>
      </c>
      <c r="AS1028" s="649">
        <f>+AU1028</f>
        <v>5</v>
      </c>
      <c r="AT1028" s="648">
        <f>+AV1028</f>
        <v>1</v>
      </c>
      <c r="AU1028" s="649">
        <f>+AW1028</f>
        <v>5</v>
      </c>
      <c r="AV1028" s="487">
        <v>1</v>
      </c>
      <c r="AW1028" s="488">
        <v>5</v>
      </c>
      <c r="AX1028" s="325">
        <v>1</v>
      </c>
      <c r="AY1028" s="325">
        <v>5</v>
      </c>
      <c r="AZ1028" s="392">
        <f>+AX1028</f>
        <v>1</v>
      </c>
      <c r="BA1028" s="167">
        <f>+AY1028</f>
        <v>5</v>
      </c>
      <c r="BB1028" s="392">
        <f>+AZ1028</f>
        <v>1</v>
      </c>
      <c r="BC1028" s="167">
        <f>+BA1028</f>
        <v>5</v>
      </c>
      <c r="BD1028" s="392">
        <f>+BB1028</f>
        <v>1</v>
      </c>
      <c r="BE1028" s="167">
        <f>+BC1028</f>
        <v>5</v>
      </c>
      <c r="BF1028" s="392">
        <f>+BD1028</f>
        <v>1</v>
      </c>
      <c r="BG1028" s="167">
        <f>+BE1028</f>
        <v>5</v>
      </c>
      <c r="BH1028" s="392">
        <f>+BF1028</f>
        <v>1</v>
      </c>
      <c r="BI1028" s="167">
        <f>+BG1028</f>
        <v>5</v>
      </c>
      <c r="BJ1028" s="392">
        <f>+BH1028</f>
        <v>1</v>
      </c>
      <c r="BK1028" s="167">
        <f>+BI1028</f>
        <v>5</v>
      </c>
      <c r="BL1028" s="392">
        <f>+BJ1028</f>
        <v>1</v>
      </c>
      <c r="BM1028" s="167">
        <f>+BK1028</f>
        <v>5</v>
      </c>
      <c r="BN1028" s="392">
        <f>+BL1028</f>
        <v>1</v>
      </c>
      <c r="BO1028" s="167">
        <f>+BM1028</f>
        <v>5</v>
      </c>
      <c r="BP1028" s="165"/>
      <c r="BQ1028" s="167"/>
      <c r="BR1028" s="165"/>
      <c r="BS1028" s="167"/>
      <c r="BT1028" s="313"/>
      <c r="BU1028" s="314"/>
      <c r="BV1028" s="315"/>
      <c r="BW1028" s="314"/>
      <c r="BX1028" s="314"/>
      <c r="BY1028" s="314"/>
      <c r="BZ1028" s="315"/>
      <c r="CA1028" s="314"/>
      <c r="CB1028" s="315"/>
      <c r="CC1028" s="314"/>
      <c r="CD1028" s="315"/>
      <c r="CE1028" s="314"/>
      <c r="CF1028" s="315"/>
      <c r="CG1028" s="314"/>
      <c r="CH1028" s="315"/>
      <c r="CI1028" s="247" t="s">
        <v>150</v>
      </c>
      <c r="CJ1028" s="235" t="s">
        <v>494</v>
      </c>
      <c r="CK1028" s="235"/>
      <c r="CM1028" s="237">
        <f>MAX(I1028:AJ1028)</f>
        <v>4</v>
      </c>
    </row>
    <row r="1029" spans="1:91" ht="16.5">
      <c r="A1029" t="s">
        <v>2623</v>
      </c>
      <c r="B1029" s="61" t="s">
        <v>1610</v>
      </c>
      <c r="D1029" s="219" t="s">
        <v>986</v>
      </c>
      <c r="E1029" s="213" t="s">
        <v>819</v>
      </c>
      <c r="G1029" s="219" t="s">
        <v>888</v>
      </c>
      <c r="H1029" s="390" t="s">
        <v>1828</v>
      </c>
      <c r="I1029" s="181">
        <f>+K1029</f>
        <v>0</v>
      </c>
      <c r="J1029" s="426" t="s">
        <v>1226</v>
      </c>
      <c r="K1029" s="170">
        <v>0</v>
      </c>
      <c r="L1029" s="528">
        <v>0</v>
      </c>
      <c r="M1029" s="181">
        <v>0</v>
      </c>
      <c r="N1029" s="426" t="s">
        <v>1226</v>
      </c>
      <c r="O1029" s="181">
        <v>0</v>
      </c>
      <c r="P1029" s="426" t="s">
        <v>1226</v>
      </c>
      <c r="Q1029" s="181">
        <v>0</v>
      </c>
      <c r="R1029" s="426" t="s">
        <v>1226</v>
      </c>
      <c r="S1029" s="181">
        <v>0</v>
      </c>
      <c r="T1029" s="426" t="s">
        <v>1226</v>
      </c>
      <c r="U1029" s="170">
        <v>0</v>
      </c>
      <c r="V1029" s="528">
        <v>0</v>
      </c>
      <c r="W1029" s="58">
        <v>0</v>
      </c>
      <c r="X1029" s="425" t="s">
        <v>1226</v>
      </c>
      <c r="Y1029" s="181">
        <v>0</v>
      </c>
      <c r="Z1029" s="426" t="s">
        <v>1226</v>
      </c>
      <c r="AA1029" s="181">
        <v>0</v>
      </c>
      <c r="AB1029" s="426" t="s">
        <v>1226</v>
      </c>
      <c r="AC1029" s="170">
        <v>0</v>
      </c>
      <c r="AD1029" s="528">
        <v>0</v>
      </c>
      <c r="AE1029" s="185">
        <f>+AG1029</f>
        <v>0</v>
      </c>
      <c r="AF1029" s="426" t="s">
        <v>1226</v>
      </c>
      <c r="AG1029" s="185">
        <f>+AI1029</f>
        <v>0</v>
      </c>
      <c r="AH1029" s="426" t="s">
        <v>1226</v>
      </c>
      <c r="AI1029" s="185">
        <f>+AK1029</f>
        <v>0</v>
      </c>
      <c r="AJ1029" s="426" t="s">
        <v>1226</v>
      </c>
      <c r="AK1029" s="465"/>
      <c r="AL1029" s="453">
        <v>0</v>
      </c>
      <c r="AM1029" s="452">
        <v>0</v>
      </c>
      <c r="AN1029" s="437">
        <v>0</v>
      </c>
      <c r="AO1029" s="452">
        <v>0</v>
      </c>
      <c r="AP1029" s="437">
        <v>15</v>
      </c>
      <c r="AQ1029" s="452">
        <v>0</v>
      </c>
      <c r="AR1029" s="164">
        <f>+AT1029</f>
        <v>0</v>
      </c>
      <c r="AS1029" s="167" t="s">
        <v>1226</v>
      </c>
      <c r="AT1029" s="392">
        <f>+AV1029</f>
        <v>0</v>
      </c>
      <c r="AU1029" s="165" t="s">
        <v>1226</v>
      </c>
      <c r="AV1029" s="487">
        <v>0</v>
      </c>
      <c r="AW1029" s="488">
        <v>0</v>
      </c>
      <c r="AX1029" s="258">
        <v>0</v>
      </c>
      <c r="AY1029" s="258">
        <v>0</v>
      </c>
      <c r="AZ1029" s="392">
        <v>0</v>
      </c>
      <c r="BA1029" s="166" t="s">
        <v>1226</v>
      </c>
      <c r="BB1029" s="392">
        <f>+AZ1029</f>
        <v>0</v>
      </c>
      <c r="BC1029" s="166" t="s">
        <v>1226</v>
      </c>
      <c r="BD1029" s="238">
        <f>+BB1029</f>
        <v>0</v>
      </c>
      <c r="BE1029" s="239" t="s">
        <v>1226</v>
      </c>
      <c r="BF1029" s="392">
        <f>+BD1029</f>
        <v>0</v>
      </c>
      <c r="BG1029" s="166" t="s">
        <v>1226</v>
      </c>
      <c r="BH1029" s="392">
        <f>+BF1029</f>
        <v>0</v>
      </c>
      <c r="BI1029" s="166" t="s">
        <v>1226</v>
      </c>
      <c r="BJ1029" s="392">
        <f>+BH1029</f>
        <v>0</v>
      </c>
      <c r="BK1029" s="166" t="s">
        <v>1226</v>
      </c>
      <c r="BL1029" s="392">
        <f>+BJ1029</f>
        <v>0</v>
      </c>
      <c r="BM1029" s="166" t="s">
        <v>1226</v>
      </c>
      <c r="BN1029" s="392">
        <f>+BL1029</f>
        <v>0</v>
      </c>
      <c r="BO1029" s="166" t="s">
        <v>1226</v>
      </c>
      <c r="BP1029" s="164"/>
      <c r="BQ1029" s="166"/>
      <c r="BR1029" s="164"/>
      <c r="BS1029" s="166"/>
      <c r="BT1029" s="313"/>
      <c r="BU1029" s="314"/>
      <c r="BV1029" s="315"/>
      <c r="BW1029" s="314"/>
      <c r="BX1029" s="314"/>
      <c r="BY1029" s="314"/>
      <c r="BZ1029" s="315"/>
      <c r="CA1029" s="314"/>
      <c r="CB1029" s="315"/>
      <c r="CC1029" s="314"/>
      <c r="CD1029" s="315"/>
      <c r="CE1029" s="314"/>
      <c r="CF1029" s="315"/>
      <c r="CG1029" s="314"/>
      <c r="CH1029" s="315"/>
      <c r="CI1029" s="247"/>
      <c r="CJ1029" s="235"/>
      <c r="CK1029" s="235"/>
      <c r="CM1029" s="237">
        <f>MAX(I1029:AJ1029)</f>
        <v>0</v>
      </c>
    </row>
    <row r="1030" spans="1:91" ht="16.5">
      <c r="A1030" t="s">
        <v>2623</v>
      </c>
      <c r="B1030" s="213">
        <v>10231</v>
      </c>
      <c r="D1030" s="219" t="s">
        <v>495</v>
      </c>
      <c r="E1030" s="213" t="s">
        <v>819</v>
      </c>
      <c r="G1030" s="219" t="s">
        <v>888</v>
      </c>
      <c r="H1030" s="390" t="s">
        <v>1827</v>
      </c>
      <c r="I1030" s="58">
        <v>0</v>
      </c>
      <c r="J1030" s="425">
        <v>0</v>
      </c>
      <c r="K1030" s="170">
        <v>0</v>
      </c>
      <c r="L1030" s="528">
        <v>0</v>
      </c>
      <c r="M1030" s="181">
        <v>0</v>
      </c>
      <c r="N1030" s="426" t="s">
        <v>1226</v>
      </c>
      <c r="O1030" s="170">
        <v>0</v>
      </c>
      <c r="P1030" s="528">
        <v>0</v>
      </c>
      <c r="Q1030" s="181">
        <v>0</v>
      </c>
      <c r="R1030" s="426" t="s">
        <v>1226</v>
      </c>
      <c r="S1030" s="181">
        <v>0</v>
      </c>
      <c r="T1030" s="426" t="s">
        <v>1226</v>
      </c>
      <c r="U1030" s="170">
        <v>0</v>
      </c>
      <c r="V1030" s="528">
        <v>5</v>
      </c>
      <c r="W1030" s="181">
        <f t="shared" ref="W1030:AB1030" si="587">+Y1030</f>
        <v>1</v>
      </c>
      <c r="X1030" s="426">
        <f t="shared" si="587"/>
        <v>6</v>
      </c>
      <c r="Y1030" s="181">
        <f t="shared" si="587"/>
        <v>1</v>
      </c>
      <c r="Z1030" s="426">
        <f t="shared" si="587"/>
        <v>6</v>
      </c>
      <c r="AA1030" s="181">
        <f t="shared" si="587"/>
        <v>1</v>
      </c>
      <c r="AB1030" s="426">
        <f t="shared" si="587"/>
        <v>6</v>
      </c>
      <c r="AC1030" s="170">
        <v>1</v>
      </c>
      <c r="AD1030" s="528">
        <v>6</v>
      </c>
      <c r="AE1030" s="694">
        <f>+AC1030</f>
        <v>1</v>
      </c>
      <c r="AF1030" s="690">
        <f>+AH1030</f>
        <v>6</v>
      </c>
      <c r="AG1030" s="694">
        <f>+AE1030</f>
        <v>1</v>
      </c>
      <c r="AH1030" s="690">
        <f>+AJ1030</f>
        <v>6</v>
      </c>
      <c r="AI1030" s="694">
        <f>+AG1030</f>
        <v>1</v>
      </c>
      <c r="AJ1030" s="690">
        <f>+AM1030</f>
        <v>6</v>
      </c>
      <c r="AK1030" s="465"/>
      <c r="AL1030" s="480">
        <v>0</v>
      </c>
      <c r="AM1030" s="452">
        <v>6</v>
      </c>
      <c r="AN1030" s="437">
        <v>0</v>
      </c>
      <c r="AO1030" s="452">
        <v>6</v>
      </c>
      <c r="AP1030" s="437">
        <v>0</v>
      </c>
      <c r="AQ1030" s="452">
        <v>6</v>
      </c>
      <c r="AR1030" s="165" t="s">
        <v>1226</v>
      </c>
      <c r="AS1030" s="649">
        <f>+AU1030</f>
        <v>3</v>
      </c>
      <c r="AT1030" s="956" t="s">
        <v>1226</v>
      </c>
      <c r="AU1030" s="688">
        <f>+AW1030</f>
        <v>3</v>
      </c>
      <c r="AV1030" s="487">
        <v>0</v>
      </c>
      <c r="AW1030" s="488">
        <v>3</v>
      </c>
      <c r="AX1030" s="325">
        <v>0</v>
      </c>
      <c r="AY1030" s="325">
        <v>3</v>
      </c>
      <c r="AZ1030" s="392" t="s">
        <v>1226</v>
      </c>
      <c r="BA1030" s="167">
        <f>+BC1030</f>
        <v>3</v>
      </c>
      <c r="BB1030" s="392" t="s">
        <v>1226</v>
      </c>
      <c r="BC1030" s="167">
        <f>+BE1030</f>
        <v>3</v>
      </c>
      <c r="BD1030" s="919">
        <v>0</v>
      </c>
      <c r="BE1030" s="326">
        <v>3</v>
      </c>
      <c r="BF1030" s="392" t="s">
        <v>1226</v>
      </c>
      <c r="BG1030" s="167">
        <f>+BE1030</f>
        <v>3</v>
      </c>
      <c r="BH1030" s="392" t="s">
        <v>1226</v>
      </c>
      <c r="BI1030" s="167">
        <f>+BG1030</f>
        <v>3</v>
      </c>
      <c r="BJ1030" s="392" t="s">
        <v>1226</v>
      </c>
      <c r="BK1030" s="167">
        <f>+BI1030</f>
        <v>3</v>
      </c>
      <c r="BL1030" s="392" t="s">
        <v>1226</v>
      </c>
      <c r="BM1030" s="167">
        <f>+BK1030</f>
        <v>3</v>
      </c>
      <c r="BN1030" s="392" t="s">
        <v>1226</v>
      </c>
      <c r="BO1030" s="167">
        <f>+BM1030</f>
        <v>3</v>
      </c>
      <c r="BP1030" s="165"/>
      <c r="BQ1030" s="167"/>
      <c r="BR1030" s="165"/>
      <c r="BS1030" s="167"/>
      <c r="BT1030" s="313"/>
      <c r="BU1030" s="314"/>
      <c r="BV1030" s="315"/>
      <c r="BW1030" s="314"/>
      <c r="BX1030" s="314"/>
      <c r="BY1030" s="314"/>
      <c r="BZ1030" s="315"/>
      <c r="CA1030" s="314"/>
      <c r="CB1030" s="315"/>
      <c r="CC1030" s="314"/>
      <c r="CD1030" s="315"/>
      <c r="CE1030" s="314"/>
      <c r="CF1030" s="315"/>
      <c r="CG1030" s="314"/>
      <c r="CH1030" s="315"/>
      <c r="CI1030" s="247" t="s">
        <v>153</v>
      </c>
      <c r="CJ1030" s="235" t="s">
        <v>494</v>
      </c>
      <c r="CK1030" s="235"/>
      <c r="CM1030" s="237">
        <f>MAX(I1030:AJ1030)</f>
        <v>6</v>
      </c>
    </row>
    <row r="1031" spans="1:91" ht="16.5">
      <c r="A1031" t="s">
        <v>2623</v>
      </c>
      <c r="B1031" s="213" t="s">
        <v>31</v>
      </c>
      <c r="D1031" s="219" t="s">
        <v>98</v>
      </c>
      <c r="E1031" s="213" t="s">
        <v>871</v>
      </c>
      <c r="G1031" s="219" t="s">
        <v>888</v>
      </c>
      <c r="H1031" s="390" t="s">
        <v>99</v>
      </c>
      <c r="I1031" s="505">
        <v>0</v>
      </c>
      <c r="J1031" s="523">
        <v>0</v>
      </c>
      <c r="K1031" s="529">
        <v>3</v>
      </c>
      <c r="L1031" s="530">
        <v>0</v>
      </c>
      <c r="M1031" s="749">
        <v>0</v>
      </c>
      <c r="N1031" s="750" t="s">
        <v>1226</v>
      </c>
      <c r="O1031" s="749">
        <v>0</v>
      </c>
      <c r="P1031" s="750" t="s">
        <v>1226</v>
      </c>
      <c r="Q1031" s="181">
        <v>0</v>
      </c>
      <c r="R1031" s="426" t="s">
        <v>1226</v>
      </c>
      <c r="S1031" s="181">
        <v>0</v>
      </c>
      <c r="T1031" s="426" t="s">
        <v>1226</v>
      </c>
      <c r="U1031" s="170">
        <v>0</v>
      </c>
      <c r="V1031" s="528">
        <v>0</v>
      </c>
      <c r="W1031" s="170">
        <v>0</v>
      </c>
      <c r="X1031" s="528">
        <v>0</v>
      </c>
      <c r="Y1031" s="58">
        <v>0</v>
      </c>
      <c r="Z1031" s="426" t="s">
        <v>1226</v>
      </c>
      <c r="AA1031" s="58">
        <v>0</v>
      </c>
      <c r="AB1031" s="425">
        <v>0</v>
      </c>
      <c r="AC1031" s="170">
        <v>0</v>
      </c>
      <c r="AD1031" s="528">
        <v>0</v>
      </c>
      <c r="AE1031" s="185">
        <v>0</v>
      </c>
      <c r="AF1031" s="426" t="s">
        <v>1226</v>
      </c>
      <c r="AG1031" s="185">
        <v>0</v>
      </c>
      <c r="AH1031" s="426" t="s">
        <v>1226</v>
      </c>
      <c r="AI1031" s="185">
        <v>0</v>
      </c>
      <c r="AJ1031" s="426" t="s">
        <v>1226</v>
      </c>
      <c r="AK1031" s="465"/>
      <c r="AL1031" s="185">
        <v>0</v>
      </c>
      <c r="AM1031" s="426" t="s">
        <v>1226</v>
      </c>
      <c r="AN1031" s="437">
        <v>0</v>
      </c>
      <c r="AO1031" s="452">
        <v>0</v>
      </c>
      <c r="AP1031" s="437">
        <v>0</v>
      </c>
      <c r="AQ1031" s="452">
        <v>0</v>
      </c>
      <c r="AR1031" s="164">
        <v>0</v>
      </c>
      <c r="AS1031" s="167" t="s">
        <v>1226</v>
      </c>
      <c r="AT1031" s="164">
        <v>0</v>
      </c>
      <c r="AU1031" s="165" t="s">
        <v>1226</v>
      </c>
      <c r="AV1031" s="487">
        <v>0</v>
      </c>
      <c r="AW1031" s="488">
        <v>0</v>
      </c>
      <c r="AX1031" s="258">
        <v>0</v>
      </c>
      <c r="AY1031" s="258">
        <v>0</v>
      </c>
      <c r="AZ1031" s="392">
        <v>0</v>
      </c>
      <c r="BA1031" s="166" t="s">
        <v>1226</v>
      </c>
      <c r="BB1031" s="392">
        <f>+AZ1031</f>
        <v>0</v>
      </c>
      <c r="BC1031" s="166" t="s">
        <v>1226</v>
      </c>
      <c r="BD1031" s="258">
        <v>0</v>
      </c>
      <c r="BE1031" s="258">
        <v>0</v>
      </c>
      <c r="BF1031" s="392">
        <f>+BD1031</f>
        <v>0</v>
      </c>
      <c r="BG1031" s="166" t="s">
        <v>1226</v>
      </c>
      <c r="BH1031" s="392">
        <f>+BF1031</f>
        <v>0</v>
      </c>
      <c r="BI1031" s="166" t="s">
        <v>1226</v>
      </c>
      <c r="BJ1031" s="392">
        <f>+BH1031</f>
        <v>0</v>
      </c>
      <c r="BK1031" s="166" t="s">
        <v>1226</v>
      </c>
      <c r="BL1031" s="392">
        <f>+BJ1031</f>
        <v>0</v>
      </c>
      <c r="BM1031" s="166" t="s">
        <v>1226</v>
      </c>
      <c r="BN1031" s="392">
        <f>+BL1031</f>
        <v>0</v>
      </c>
      <c r="BO1031" s="166" t="s">
        <v>1226</v>
      </c>
      <c r="BP1031" s="164"/>
      <c r="BQ1031" s="166"/>
      <c r="BR1031" s="164"/>
      <c r="BS1031" s="166"/>
      <c r="BT1031" s="313"/>
      <c r="BU1031" s="314"/>
      <c r="BV1031" s="315"/>
      <c r="BW1031" s="314"/>
      <c r="BX1031" s="314"/>
      <c r="BY1031" s="314"/>
      <c r="BZ1031" s="315"/>
      <c r="CA1031" s="314"/>
      <c r="CB1031" s="315"/>
      <c r="CC1031" s="314"/>
      <c r="CD1031" s="315"/>
      <c r="CE1031" s="314"/>
      <c r="CF1031" s="315"/>
      <c r="CG1031" s="314"/>
      <c r="CH1031" s="315"/>
      <c r="CI1031" s="233"/>
      <c r="CM1031" s="237">
        <f>MAX(I1031:AJ1031)</f>
        <v>3</v>
      </c>
    </row>
    <row r="1032" spans="1:91" ht="16.5">
      <c r="A1032" s="51" t="s">
        <v>936</v>
      </c>
      <c r="B1032" s="51" t="s">
        <v>936</v>
      </c>
      <c r="D1032" s="219" t="s">
        <v>595</v>
      </c>
      <c r="E1032" s="213" t="s">
        <v>821</v>
      </c>
      <c r="G1032" s="213" t="s">
        <v>881</v>
      </c>
      <c r="H1032" s="390" t="s">
        <v>368</v>
      </c>
      <c r="I1032" s="889" t="s">
        <v>2599</v>
      </c>
      <c r="J1032" s="894"/>
      <c r="K1032" s="897"/>
      <c r="L1032" s="898"/>
      <c r="M1032" s="900"/>
      <c r="N1032" s="903"/>
      <c r="O1032" s="907"/>
      <c r="P1032" s="909"/>
      <c r="Q1032" s="285"/>
      <c r="R1032" s="229"/>
      <c r="S1032" s="285"/>
      <c r="T1032" s="229"/>
      <c r="U1032" s="285"/>
      <c r="V1032" s="229"/>
      <c r="W1032" s="285"/>
      <c r="X1032" s="229"/>
      <c r="Y1032" s="285"/>
      <c r="Z1032" s="229"/>
      <c r="AA1032" s="285"/>
      <c r="AB1032" s="229"/>
      <c r="AC1032" s="285"/>
      <c r="AD1032" s="290"/>
      <c r="AE1032" s="291"/>
      <c r="AF1032" s="290"/>
      <c r="AG1032" s="230"/>
      <c r="AH1032" s="229"/>
      <c r="AI1032" s="230"/>
      <c r="AJ1032" s="229"/>
      <c r="AK1032" s="360"/>
      <c r="AL1032" s="833"/>
      <c r="AM1032" s="834"/>
      <c r="AN1032" s="456"/>
      <c r="AO1032" s="473"/>
      <c r="AP1032" s="456"/>
      <c r="AQ1032" s="473"/>
      <c r="AR1032" s="293" t="s">
        <v>936</v>
      </c>
      <c r="AS1032" s="294"/>
      <c r="AT1032" s="896" t="s">
        <v>936</v>
      </c>
      <c r="AU1032" s="293"/>
      <c r="AV1032" s="472" t="s">
        <v>936</v>
      </c>
      <c r="AW1032" s="969"/>
      <c r="AX1032" s="293"/>
      <c r="AY1032" s="293"/>
      <c r="AZ1032" s="896"/>
      <c r="BA1032" s="294"/>
      <c r="BB1032" s="896"/>
      <c r="BC1032" s="294"/>
      <c r="BD1032" s="293"/>
      <c r="BE1032" s="293"/>
      <c r="BF1032" s="896"/>
      <c r="BG1032" s="294"/>
      <c r="BH1032" s="896"/>
      <c r="BI1032" s="294"/>
      <c r="BJ1032" s="896"/>
      <c r="BK1032" s="294"/>
      <c r="BL1032" s="896"/>
      <c r="BM1032" s="294"/>
      <c r="BN1032" s="896"/>
      <c r="BO1032" s="294"/>
      <c r="BP1032" s="293"/>
      <c r="BQ1032" s="294"/>
      <c r="BR1032" s="293"/>
      <c r="BS1032" s="294"/>
      <c r="BT1032" s="244"/>
      <c r="BU1032" s="245"/>
      <c r="BV1032" s="246"/>
      <c r="BW1032" s="245"/>
      <c r="BX1032" s="245"/>
      <c r="BY1032" s="245"/>
      <c r="BZ1032" s="246"/>
      <c r="CA1032" s="245"/>
      <c r="CB1032" s="246"/>
      <c r="CC1032" s="245"/>
      <c r="CD1032" s="246"/>
      <c r="CE1032" s="245"/>
      <c r="CF1032" s="246"/>
      <c r="CG1032" s="245"/>
      <c r="CH1032" s="246"/>
      <c r="CI1032" s="233" t="s">
        <v>777</v>
      </c>
    </row>
    <row r="1033" spans="1:91">
      <c r="J1033" s="219"/>
      <c r="K1033" s="505"/>
      <c r="L1033" s="523"/>
      <c r="M1033" s="505"/>
      <c r="N1033" s="523"/>
      <c r="O1033" s="505"/>
      <c r="P1033" s="523"/>
      <c r="Q1033" s="505"/>
      <c r="R1033" s="523"/>
      <c r="S1033" s="505"/>
      <c r="T1033" s="523"/>
      <c r="U1033" s="505"/>
      <c r="V1033" s="523"/>
      <c r="W1033" s="505"/>
      <c r="X1033" s="523"/>
      <c r="Y1033" s="505"/>
      <c r="Z1033" s="523"/>
      <c r="AA1033" s="505"/>
      <c r="AB1033" s="523"/>
      <c r="AC1033" s="505"/>
      <c r="AD1033" s="523"/>
      <c r="AE1033" s="219"/>
      <c r="AF1033" s="788"/>
      <c r="AG1033" s="219"/>
      <c r="AH1033" s="219"/>
      <c r="AI1033" s="789"/>
      <c r="AJ1033" s="788"/>
    </row>
    <row r="1041" spans="1:86">
      <c r="I1041" s="1126" t="s">
        <v>59</v>
      </c>
      <c r="J1041" s="1127"/>
      <c r="K1041" s="1126">
        <v>42088</v>
      </c>
      <c r="L1041" s="1127"/>
      <c r="M1041" s="1126" t="s">
        <v>984</v>
      </c>
      <c r="N1041" s="1127"/>
      <c r="O1041" s="1126" t="s">
        <v>60</v>
      </c>
      <c r="P1041" s="1127"/>
      <c r="Q1041" s="1126" t="s">
        <v>983</v>
      </c>
      <c r="R1041" s="1128"/>
      <c r="S1041" s="1126" t="s">
        <v>981</v>
      </c>
      <c r="T1041" s="1128"/>
      <c r="U1041" s="1126" t="s">
        <v>990</v>
      </c>
      <c r="V1041" s="1128"/>
      <c r="W1041" s="1126" t="s">
        <v>998</v>
      </c>
      <c r="X1041" s="1128"/>
      <c r="Y1041" s="1129" t="s">
        <v>1033</v>
      </c>
      <c r="Z1041" s="1128"/>
      <c r="AA1041" s="1129" t="s">
        <v>1343</v>
      </c>
      <c r="AB1041" s="1128"/>
      <c r="AC1041" s="1126" t="s">
        <v>185</v>
      </c>
      <c r="AD1041" s="1128"/>
      <c r="AE1041" s="1126" t="s">
        <v>1000</v>
      </c>
      <c r="AF1041" s="1128"/>
      <c r="AG1041" s="1126" t="s">
        <v>980</v>
      </c>
      <c r="AH1041" s="1128"/>
      <c r="AI1041" s="1129" t="s">
        <v>1036</v>
      </c>
      <c r="AJ1041" s="1128"/>
      <c r="AK1041" s="215"/>
      <c r="AL1041" s="1129" t="s">
        <v>1012</v>
      </c>
      <c r="AM1041" s="1128"/>
      <c r="AN1041" s="1126" t="s">
        <v>760</v>
      </c>
      <c r="AO1041" s="1128"/>
      <c r="AP1041" s="1129" t="s">
        <v>1344</v>
      </c>
      <c r="AQ1041" s="1128"/>
      <c r="AR1041" s="1132" t="s">
        <v>2560</v>
      </c>
      <c r="AS1041" s="1133"/>
      <c r="AT1041" s="1132" t="s">
        <v>2554</v>
      </c>
      <c r="AU1041" s="1133"/>
      <c r="AV1041" s="1132" t="s">
        <v>949</v>
      </c>
      <c r="AW1041" s="1133"/>
      <c r="AX1041" s="1132" t="s">
        <v>1183</v>
      </c>
      <c r="AY1041" s="1133"/>
      <c r="AZ1041" s="1132">
        <v>42605</v>
      </c>
      <c r="BA1041" s="1133"/>
      <c r="BB1041" s="1132">
        <v>42609</v>
      </c>
      <c r="BC1041" s="1133"/>
      <c r="BD1041" s="1132">
        <v>42614</v>
      </c>
      <c r="BE1041" s="1133"/>
      <c r="BF1041" s="1132" t="s">
        <v>1165</v>
      </c>
      <c r="BG1041" s="1133"/>
      <c r="BH1041" s="1132">
        <v>42623</v>
      </c>
      <c r="BI1041" s="1133"/>
      <c r="BJ1041" s="1132" t="s">
        <v>1164</v>
      </c>
      <c r="BK1041" s="1133"/>
      <c r="BL1041" s="1132">
        <v>42631</v>
      </c>
      <c r="BM1041" s="1133"/>
      <c r="BN1041" s="1132">
        <v>42644</v>
      </c>
      <c r="BO1041" s="1133"/>
      <c r="BP1041" s="1132" t="s">
        <v>2588</v>
      </c>
      <c r="BQ1041" s="1133"/>
      <c r="BR1041" s="1132">
        <v>42695</v>
      </c>
      <c r="BS1041" s="1133"/>
    </row>
    <row r="1042" spans="1:86">
      <c r="A1042" t="s">
        <v>1110</v>
      </c>
      <c r="I1042" s="536" t="s">
        <v>1125</v>
      </c>
      <c r="J1042" s="537" t="s">
        <v>1126</v>
      </c>
      <c r="K1042" s="536" t="s">
        <v>1125</v>
      </c>
      <c r="L1042" s="537" t="s">
        <v>1126</v>
      </c>
      <c r="M1042" s="536" t="s">
        <v>1125</v>
      </c>
      <c r="N1042" s="537" t="s">
        <v>1126</v>
      </c>
      <c r="O1042" s="536" t="s">
        <v>1125</v>
      </c>
      <c r="P1042" s="537" t="s">
        <v>1126</v>
      </c>
      <c r="Q1042" s="536" t="s">
        <v>1125</v>
      </c>
      <c r="R1042" s="537" t="s">
        <v>1126</v>
      </c>
      <c r="S1042" s="536" t="s">
        <v>1125</v>
      </c>
      <c r="T1042" s="537" t="s">
        <v>1126</v>
      </c>
      <c r="U1042" s="536" t="s">
        <v>1125</v>
      </c>
      <c r="V1042" s="537" t="s">
        <v>1126</v>
      </c>
      <c r="W1042" s="536" t="s">
        <v>1125</v>
      </c>
      <c r="X1042" s="537" t="s">
        <v>1126</v>
      </c>
      <c r="Y1042" s="536" t="s">
        <v>1125</v>
      </c>
      <c r="Z1042" s="537" t="s">
        <v>1126</v>
      </c>
      <c r="AA1042" s="536" t="s">
        <v>1125</v>
      </c>
      <c r="AB1042" s="537" t="s">
        <v>1126</v>
      </c>
      <c r="AC1042" s="536" t="s">
        <v>1125</v>
      </c>
      <c r="AD1042" s="537" t="s">
        <v>1126</v>
      </c>
      <c r="AE1042" s="536" t="s">
        <v>1125</v>
      </c>
      <c r="AF1042" s="537" t="s">
        <v>1126</v>
      </c>
      <c r="AG1042" s="536" t="s">
        <v>1125</v>
      </c>
      <c r="AH1042" s="537" t="s">
        <v>1126</v>
      </c>
      <c r="AI1042" s="536" t="s">
        <v>1125</v>
      </c>
      <c r="AJ1042" s="537" t="s">
        <v>1126</v>
      </c>
      <c r="AK1042" s="732"/>
      <c r="AL1042" s="536" t="s">
        <v>1125</v>
      </c>
      <c r="AM1042" s="537" t="s">
        <v>1126</v>
      </c>
      <c r="AN1042" s="536" t="s">
        <v>1125</v>
      </c>
      <c r="AO1042" s="537" t="s">
        <v>1126</v>
      </c>
      <c r="AP1042" s="536" t="s">
        <v>1125</v>
      </c>
      <c r="AQ1042" s="537" t="s">
        <v>1126</v>
      </c>
      <c r="AR1042" s="536" t="s">
        <v>1125</v>
      </c>
      <c r="AS1042" s="537" t="s">
        <v>1126</v>
      </c>
      <c r="AT1042" s="536" t="s">
        <v>1125</v>
      </c>
      <c r="AU1042" s="537" t="s">
        <v>1126</v>
      </c>
      <c r="AV1042" s="536" t="s">
        <v>1125</v>
      </c>
      <c r="AW1042" s="537" t="s">
        <v>1126</v>
      </c>
      <c r="AX1042" s="536" t="s">
        <v>1125</v>
      </c>
      <c r="AY1042" s="537" t="s">
        <v>1126</v>
      </c>
      <c r="AZ1042" s="536" t="s">
        <v>1125</v>
      </c>
      <c r="BA1042" s="537" t="s">
        <v>1126</v>
      </c>
      <c r="BB1042" s="536" t="s">
        <v>1125</v>
      </c>
      <c r="BC1042" s="537" t="s">
        <v>1126</v>
      </c>
      <c r="BD1042" s="536" t="s">
        <v>1125</v>
      </c>
      <c r="BE1042" s="537" t="s">
        <v>1126</v>
      </c>
      <c r="BF1042" s="536" t="s">
        <v>1125</v>
      </c>
      <c r="BG1042" s="537" t="s">
        <v>1126</v>
      </c>
      <c r="BH1042" s="536" t="s">
        <v>1125</v>
      </c>
      <c r="BI1042" s="537" t="s">
        <v>1126</v>
      </c>
      <c r="BJ1042" s="536" t="s">
        <v>1125</v>
      </c>
      <c r="BK1042" s="537" t="s">
        <v>1126</v>
      </c>
      <c r="BL1042" s="536" t="s">
        <v>1125</v>
      </c>
      <c r="BM1042" s="537" t="s">
        <v>1126</v>
      </c>
      <c r="BN1042" s="536" t="s">
        <v>1125</v>
      </c>
      <c r="BO1042" s="537" t="s">
        <v>1126</v>
      </c>
      <c r="BP1042" s="808"/>
      <c r="BQ1042" s="537"/>
      <c r="BR1042" s="808" t="s">
        <v>1125</v>
      </c>
      <c r="BS1042" s="537" t="s">
        <v>1126</v>
      </c>
    </row>
    <row r="1043" spans="1:86">
      <c r="A1043" s="51" t="s">
        <v>1110</v>
      </c>
      <c r="C1043" s="51"/>
      <c r="D1043"/>
      <c r="G1043"/>
      <c r="H1043" s="61" t="s">
        <v>2614</v>
      </c>
      <c r="I1043" s="859">
        <f t="shared" ref="I1043:AJ1043" si="588">SUM(I3:I1032)</f>
        <v>1532</v>
      </c>
      <c r="J1043" s="859">
        <f>SUM(J3:J1032)</f>
        <v>393</v>
      </c>
      <c r="K1043" s="863">
        <f>SUM(K3:K1032)</f>
        <v>1634</v>
      </c>
      <c r="L1043" s="859">
        <f>SUM(L3:L1032)</f>
        <v>441</v>
      </c>
      <c r="M1043" s="859">
        <f t="shared" si="588"/>
        <v>1578</v>
      </c>
      <c r="N1043" s="859">
        <f>SUM(N3:N1032)</f>
        <v>465</v>
      </c>
      <c r="O1043" s="859">
        <f t="shared" si="588"/>
        <v>1593</v>
      </c>
      <c r="P1043" s="859">
        <f t="shared" si="588"/>
        <v>535</v>
      </c>
      <c r="Q1043" s="859">
        <f t="shared" si="588"/>
        <v>1565</v>
      </c>
      <c r="R1043" s="859">
        <f t="shared" si="588"/>
        <v>493</v>
      </c>
      <c r="S1043" s="859">
        <f t="shared" si="588"/>
        <v>1580</v>
      </c>
      <c r="T1043" s="859">
        <f t="shared" si="588"/>
        <v>441</v>
      </c>
      <c r="U1043" s="859">
        <f t="shared" si="588"/>
        <v>1540</v>
      </c>
      <c r="V1043" s="859">
        <f t="shared" si="588"/>
        <v>425</v>
      </c>
      <c r="W1043" s="860">
        <f t="shared" si="588"/>
        <v>1537</v>
      </c>
      <c r="X1043" s="860">
        <f t="shared" si="588"/>
        <v>474</v>
      </c>
      <c r="Y1043" s="859">
        <f t="shared" si="588"/>
        <v>1566</v>
      </c>
      <c r="Z1043" s="859">
        <f t="shared" si="588"/>
        <v>409</v>
      </c>
      <c r="AA1043" s="859">
        <f t="shared" si="588"/>
        <v>1606</v>
      </c>
      <c r="AB1043" s="859">
        <f t="shared" si="588"/>
        <v>452</v>
      </c>
      <c r="AC1043" s="859">
        <f t="shared" si="588"/>
        <v>1623</v>
      </c>
      <c r="AD1043" s="859">
        <f t="shared" si="588"/>
        <v>464</v>
      </c>
      <c r="AE1043" s="859">
        <f t="shared" si="588"/>
        <v>1510</v>
      </c>
      <c r="AF1043" s="859">
        <f t="shared" si="588"/>
        <v>494</v>
      </c>
      <c r="AG1043" s="859">
        <f t="shared" si="588"/>
        <v>1556</v>
      </c>
      <c r="AH1043" s="859">
        <f t="shared" si="588"/>
        <v>468</v>
      </c>
      <c r="AI1043" s="859">
        <f t="shared" si="588"/>
        <v>1614</v>
      </c>
      <c r="AJ1043" s="859">
        <f t="shared" si="588"/>
        <v>470</v>
      </c>
      <c r="AK1043" s="861"/>
      <c r="AL1043" s="859">
        <f t="shared" ref="AL1043:BO1043" si="589">SUM(AL3:AL1032)</f>
        <v>1610</v>
      </c>
      <c r="AM1043" s="859">
        <f t="shared" si="589"/>
        <v>437</v>
      </c>
      <c r="AN1043" s="859">
        <f t="shared" si="589"/>
        <v>1621</v>
      </c>
      <c r="AO1043" s="859">
        <f t="shared" si="589"/>
        <v>517</v>
      </c>
      <c r="AP1043" s="859">
        <f t="shared" si="589"/>
        <v>1654</v>
      </c>
      <c r="AQ1043" s="859">
        <f t="shared" si="589"/>
        <v>509</v>
      </c>
      <c r="AR1043" s="859">
        <f t="shared" si="589"/>
        <v>1643</v>
      </c>
      <c r="AS1043" s="859">
        <f t="shared" si="589"/>
        <v>503</v>
      </c>
      <c r="AT1043" s="859">
        <f t="shared" si="589"/>
        <v>1392</v>
      </c>
      <c r="AU1043" s="859">
        <f t="shared" si="589"/>
        <v>383</v>
      </c>
      <c r="AV1043" s="859">
        <f t="shared" si="589"/>
        <v>1342</v>
      </c>
      <c r="AW1043" s="859">
        <f t="shared" si="589"/>
        <v>406</v>
      </c>
      <c r="AX1043" s="859">
        <f t="shared" si="589"/>
        <v>984</v>
      </c>
      <c r="AY1043" s="859">
        <f t="shared" si="589"/>
        <v>323</v>
      </c>
      <c r="AZ1043" s="859">
        <f t="shared" si="589"/>
        <v>1060</v>
      </c>
      <c r="BA1043" s="859">
        <f t="shared" si="589"/>
        <v>401</v>
      </c>
      <c r="BB1043" s="859">
        <f t="shared" si="589"/>
        <v>1057</v>
      </c>
      <c r="BC1043" s="859">
        <f t="shared" si="589"/>
        <v>392</v>
      </c>
      <c r="BD1043" s="859">
        <f t="shared" si="589"/>
        <v>1028</v>
      </c>
      <c r="BE1043" s="859">
        <f t="shared" si="589"/>
        <v>378</v>
      </c>
      <c r="BF1043" s="859">
        <f t="shared" si="589"/>
        <v>1022</v>
      </c>
      <c r="BG1043" s="859">
        <f t="shared" si="589"/>
        <v>355</v>
      </c>
      <c r="BH1043" s="859">
        <f t="shared" si="589"/>
        <v>1027</v>
      </c>
      <c r="BI1043" s="859">
        <f t="shared" si="589"/>
        <v>355</v>
      </c>
      <c r="BJ1043" s="859">
        <f t="shared" si="589"/>
        <v>1088</v>
      </c>
      <c r="BK1043" s="859">
        <f t="shared" si="589"/>
        <v>382</v>
      </c>
      <c r="BL1043" s="859">
        <f t="shared" si="589"/>
        <v>1030</v>
      </c>
      <c r="BM1043" s="859">
        <f t="shared" si="589"/>
        <v>351</v>
      </c>
      <c r="BN1043" s="859">
        <f t="shared" si="589"/>
        <v>1000</v>
      </c>
      <c r="BO1043" s="859">
        <f t="shared" si="589"/>
        <v>366</v>
      </c>
      <c r="BP1043" s="96"/>
      <c r="BQ1043" s="55"/>
      <c r="BR1043" s="96"/>
      <c r="BS1043" s="55"/>
      <c r="BT1043" s="861"/>
      <c r="BU1043" s="859">
        <f t="shared" ref="BU1043:CF1043" si="590">SUM(BU3:BU1032)</f>
        <v>23</v>
      </c>
      <c r="BV1043" s="859">
        <f t="shared" si="590"/>
        <v>10</v>
      </c>
      <c r="BW1043" s="859"/>
      <c r="BX1043" s="859"/>
      <c r="BY1043" s="859">
        <f t="shared" si="590"/>
        <v>33</v>
      </c>
      <c r="BZ1043" s="859">
        <f t="shared" si="590"/>
        <v>121</v>
      </c>
      <c r="CA1043" s="859">
        <f t="shared" si="590"/>
        <v>35</v>
      </c>
      <c r="CB1043" s="859">
        <f t="shared" si="590"/>
        <v>4</v>
      </c>
      <c r="CC1043" s="859">
        <f t="shared" si="590"/>
        <v>206</v>
      </c>
      <c r="CD1043" s="859">
        <f t="shared" si="590"/>
        <v>10</v>
      </c>
      <c r="CE1043" s="859">
        <f t="shared" si="590"/>
        <v>476</v>
      </c>
      <c r="CF1043" s="859">
        <f t="shared" si="590"/>
        <v>148</v>
      </c>
      <c r="CG1043" s="359"/>
      <c r="CH1043" s="365"/>
    </row>
    <row r="1044" spans="1:86">
      <c r="A1044" s="51" t="s">
        <v>1110</v>
      </c>
      <c r="C1044" s="51"/>
      <c r="D1044" s="61"/>
      <c r="G1044" s="61"/>
      <c r="H1044" s="61" t="s">
        <v>2615</v>
      </c>
      <c r="J1044" s="872">
        <f>+J1043+I1043</f>
        <v>1925</v>
      </c>
      <c r="L1044" s="386">
        <f>+L1043+K1043</f>
        <v>2075</v>
      </c>
      <c r="N1044" s="872">
        <f>+N1043+M1043</f>
        <v>2043</v>
      </c>
      <c r="P1044" s="872">
        <f>+P1043+O1043</f>
        <v>2128</v>
      </c>
      <c r="R1044" s="872">
        <f>+R1043+Q1043</f>
        <v>2058</v>
      </c>
      <c r="S1044" s="213"/>
      <c r="T1044" s="386">
        <f>+T1043+S1043</f>
        <v>2021</v>
      </c>
      <c r="U1044" s="213"/>
      <c r="V1044" s="872">
        <f>+V1043+U1043</f>
        <v>1965</v>
      </c>
      <c r="W1044" s="213"/>
      <c r="X1044" s="386">
        <f>+X1043+W1043</f>
        <v>2011</v>
      </c>
      <c r="Y1044" s="213"/>
      <c r="Z1044" s="872">
        <f>+Z1043+Y1043</f>
        <v>1975</v>
      </c>
      <c r="AA1044" s="51"/>
      <c r="AB1044" s="872">
        <f>+AB1043+AA1043</f>
        <v>2058</v>
      </c>
      <c r="AC1044" s="51"/>
      <c r="AD1044" s="386">
        <f>+AD1043+AC1043</f>
        <v>2087</v>
      </c>
      <c r="AF1044" s="393">
        <f>+AF1043+AE1043</f>
        <v>2004</v>
      </c>
      <c r="AH1044" s="387">
        <f>+AH1043+AG1043</f>
        <v>2024</v>
      </c>
      <c r="AI1044" s="213"/>
      <c r="AJ1044" s="393">
        <f>+AJ1043+AI1043</f>
        <v>2084</v>
      </c>
      <c r="AK1044" s="388"/>
      <c r="AL1044" s="213"/>
      <c r="AM1044" s="393">
        <f>+AM1043+AL1043</f>
        <v>2047</v>
      </c>
      <c r="AO1044" s="386">
        <f>+AO1043+AN1043</f>
        <v>2138</v>
      </c>
      <c r="AP1044" s="213"/>
      <c r="AQ1044" s="386">
        <f>+AQ1043+AP1043</f>
        <v>2163</v>
      </c>
      <c r="AR1044" s="213"/>
      <c r="AS1044" s="386">
        <f>+AS1043+AR1043</f>
        <v>2146</v>
      </c>
      <c r="AT1044" s="213"/>
      <c r="AU1044" s="386">
        <f>+AU1043+AT1043</f>
        <v>1775</v>
      </c>
      <c r="AV1044" s="213"/>
      <c r="AW1044" s="386">
        <f>+AW1043+AV1043</f>
        <v>1748</v>
      </c>
      <c r="AX1044" s="213"/>
      <c r="AY1044" s="386">
        <f t="shared" ref="AY1044" si="591">+AY1043+AX1043</f>
        <v>1307</v>
      </c>
      <c r="AZ1044" s="213"/>
      <c r="BA1044" s="386">
        <f t="shared" ref="BA1044" si="592">+BA1043+AZ1043</f>
        <v>1461</v>
      </c>
      <c r="BB1044" s="213"/>
      <c r="BC1044" s="386">
        <f t="shared" ref="BC1044" si="593">+BC1043+BB1043</f>
        <v>1449</v>
      </c>
      <c r="BD1044" s="213"/>
      <c r="BE1044" s="386">
        <f t="shared" ref="BE1044" si="594">+BE1043+BD1043</f>
        <v>1406</v>
      </c>
      <c r="BF1044" s="213"/>
      <c r="BG1044" s="386">
        <f t="shared" ref="BG1044" si="595">+BG1043+BF1043</f>
        <v>1377</v>
      </c>
      <c r="BH1044" s="213"/>
      <c r="BI1044" s="386">
        <f t="shared" ref="BI1044" si="596">+BI1043+BH1043</f>
        <v>1382</v>
      </c>
      <c r="BJ1044" s="213"/>
      <c r="BK1044" s="386">
        <f t="shared" ref="BK1044" si="597">+BK1043+BJ1043</f>
        <v>1470</v>
      </c>
      <c r="BL1044" s="213"/>
      <c r="BM1044" s="386">
        <f t="shared" ref="BM1044" si="598">+BM1043+BL1043</f>
        <v>1381</v>
      </c>
      <c r="BN1044" s="213"/>
      <c r="BO1044" s="386">
        <f t="shared" ref="BO1044" si="599">+BO1043+BN1043</f>
        <v>1366</v>
      </c>
      <c r="BP1044" s="1086"/>
      <c r="BQ1044" s="1095"/>
      <c r="BR1044" s="1086"/>
      <c r="BS1044" s="364"/>
      <c r="BT1044" s="389"/>
      <c r="BU1044" s="213"/>
      <c r="BV1044" s="386">
        <f t="shared" ref="BV1044" si="600">+BV1043+BU1043</f>
        <v>33</v>
      </c>
      <c r="BW1044" s="1086"/>
      <c r="BX1044" s="1086"/>
      <c r="BY1044" s="213"/>
      <c r="BZ1044" s="386">
        <f t="shared" ref="BZ1044" si="601">+BZ1043+BY1043</f>
        <v>154</v>
      </c>
      <c r="CA1044" s="213"/>
      <c r="CB1044" s="386">
        <f t="shared" ref="CB1044" si="602">+CB1043+CA1043</f>
        <v>39</v>
      </c>
      <c r="CC1044" s="213"/>
      <c r="CD1044" s="386">
        <f t="shared" ref="CD1044" si="603">+CD1043+CC1043</f>
        <v>216</v>
      </c>
      <c r="CE1044" s="213"/>
      <c r="CF1044" s="386">
        <f t="shared" ref="CF1044" si="604">+CF1043+CE1043</f>
        <v>624</v>
      </c>
      <c r="CG1044" s="363"/>
      <c r="CH1044" s="364"/>
    </row>
    <row r="1045" spans="1:86">
      <c r="A1045" s="51" t="s">
        <v>1110</v>
      </c>
      <c r="C1045" s="51"/>
      <c r="D1045" s="849" t="s">
        <v>2616</v>
      </c>
      <c r="J1045" s="862">
        <f>+(I1062+J1062)/J1044</f>
        <v>0.31532467532467534</v>
      </c>
      <c r="L1045" s="869">
        <f>+(K1062+L1062)/L1044</f>
        <v>0.1966265060240964</v>
      </c>
      <c r="N1045" s="862">
        <f>+(M1062+N1062)/N1044</f>
        <v>0.43808125305922663</v>
      </c>
      <c r="P1045" s="862">
        <f>+(O1062+P1062)/P1044</f>
        <v>0.39614661654135336</v>
      </c>
      <c r="R1045" s="862">
        <f>+(Q1062+R1062)/R1044</f>
        <v>0.48979591836734693</v>
      </c>
      <c r="S1045" s="234"/>
      <c r="T1045" s="869">
        <f>+(S1062+T1062)/T1044</f>
        <v>0.19247897080653142</v>
      </c>
      <c r="U1045" s="237"/>
      <c r="V1045" s="862">
        <f>+(U1062+V1062)/V1044</f>
        <v>0.3653944020356234</v>
      </c>
      <c r="W1045" s="234"/>
      <c r="X1045" s="869">
        <f>+(W1062+X1062)/X1044</f>
        <v>0.18299353555445053</v>
      </c>
      <c r="Y1045" s="237"/>
      <c r="Z1045" s="862">
        <f>+(Y1062+Z1062)/Z1044</f>
        <v>0.58278481012658223</v>
      </c>
      <c r="AA1045" s="237"/>
      <c r="AB1045" s="862">
        <f>+(AA1062+AB1062)/AB1044</f>
        <v>0.66520894071914483</v>
      </c>
      <c r="AC1045" s="234"/>
      <c r="AD1045" s="869">
        <f>+(AC1062+AD1062)/AD1044</f>
        <v>0.11116435074269286</v>
      </c>
      <c r="AF1045" s="862">
        <f>+(AE1062+AF1062)/AF1044</f>
        <v>0.26097804391217566</v>
      </c>
      <c r="AH1045" s="862">
        <f>+(AG1062+AH1062)/AH1044</f>
        <v>0.41452569169960474</v>
      </c>
      <c r="AI1045" s="213"/>
      <c r="AJ1045" s="862">
        <f>+(AI1062+AJ1062)/AJ1044</f>
        <v>0.46641074856046066</v>
      </c>
      <c r="AM1045" s="862">
        <f>+(AL1062+AM1062)/AM1044</f>
        <v>0.2784562774792379</v>
      </c>
      <c r="AN1045" s="234"/>
      <c r="AO1045" s="869">
        <f>+(AN1062+AO1062)/AO1044</f>
        <v>0.17726847521047709</v>
      </c>
      <c r="AQ1045" s="862">
        <f t="shared" ref="AQ1045" si="605">+(AP1062+AQ1062)/AQ1044</f>
        <v>0.52565880721220526</v>
      </c>
      <c r="AR1045" s="234"/>
      <c r="AS1045" s="862">
        <f t="shared" ref="AS1045" si="606">+(AR1062+AS1062)/AS1044</f>
        <v>0.52236719478098792</v>
      </c>
      <c r="AT1045" s="234"/>
      <c r="AU1045" s="862">
        <f t="shared" ref="AU1045" si="607">+(AT1062+AU1062)/AU1044</f>
        <v>0.3408450704225352</v>
      </c>
      <c r="AV1045" s="234"/>
      <c r="AW1045" s="869">
        <f t="shared" ref="AW1045" si="608">+(AV1062+AW1062)/AW1044</f>
        <v>9.7254004576659038E-3</v>
      </c>
      <c r="AX1045" s="234"/>
      <c r="AY1045" s="862">
        <f t="shared" ref="AY1045" si="609">+(AX1062+AY1062)/AY1044</f>
        <v>0.80489671002295338</v>
      </c>
      <c r="AZ1045" s="234"/>
      <c r="BA1045" s="862">
        <f t="shared" ref="BA1045" si="610">+(AZ1062+BA1062)/BA1044</f>
        <v>0.74537987679671458</v>
      </c>
      <c r="BB1045" s="234"/>
      <c r="BC1045" s="862">
        <f t="shared" ref="BC1045" si="611">+(BB1062+BC1062)/BC1044</f>
        <v>0.62732919254658381</v>
      </c>
      <c r="BD1045" s="234"/>
      <c r="BE1045" s="862">
        <f t="shared" ref="BE1045" si="612">+(BD1062+BE1062)/BE1044</f>
        <v>0.66500711237553345</v>
      </c>
      <c r="BF1045" s="234"/>
      <c r="BG1045" s="862">
        <f t="shared" ref="BG1045" si="613">+(BF1062+BG1062)/BG1044</f>
        <v>0.67102396514161222</v>
      </c>
      <c r="BH1045" s="234"/>
      <c r="BI1045" s="862">
        <f t="shared" ref="BI1045" si="614">+(BH1062+BI1062)/BI1044</f>
        <v>0.50506512301013029</v>
      </c>
      <c r="BJ1045" s="234"/>
      <c r="BK1045" s="862">
        <f t="shared" ref="BK1045" si="615">+(BJ1062+BK1062)/BK1044</f>
        <v>0.52925170068027216</v>
      </c>
      <c r="BL1045" s="234"/>
      <c r="BM1045" s="862">
        <f t="shared" ref="BM1045" si="616">+(BL1062+BM1062)/BM1044</f>
        <v>0.81752353367125274</v>
      </c>
      <c r="BN1045" s="234"/>
      <c r="BO1045" s="1093">
        <f t="shared" ref="BO1045" si="617">+(BN1062+BO1062)/BO1044</f>
        <v>0.69912152269399708</v>
      </c>
    </row>
    <row r="1046" spans="1:86">
      <c r="C1046" s="51"/>
      <c r="D1046" s="849"/>
      <c r="J1046" s="237"/>
      <c r="L1046" s="237"/>
      <c r="N1046" s="237"/>
      <c r="P1046" s="237"/>
      <c r="R1046" s="237"/>
      <c r="S1046" s="871"/>
      <c r="T1046" s="234"/>
      <c r="U1046" s="237"/>
      <c r="V1046" s="237"/>
      <c r="W1046" s="871"/>
      <c r="X1046" s="234"/>
      <c r="Y1046" s="237"/>
      <c r="Z1046" s="237"/>
      <c r="AA1046" s="237"/>
      <c r="AB1046" s="237"/>
      <c r="AC1046" s="234"/>
      <c r="AD1046" s="237"/>
      <c r="AF1046" s="213"/>
      <c r="AI1046" s="213"/>
      <c r="AL1046" s="871"/>
      <c r="AN1046" s="871"/>
      <c r="AO1046" s="234"/>
      <c r="AP1046" s="871"/>
      <c r="AQ1046" s="234"/>
      <c r="AR1046" s="871">
        <f>+AR1062+AS1062-AS1046</f>
        <v>691.8</v>
      </c>
      <c r="AS1046" s="234">
        <f>+AS1044*20%</f>
        <v>429.20000000000005</v>
      </c>
    </row>
    <row r="1047" spans="1:86">
      <c r="C1047" s="51"/>
      <c r="D1047" s="849"/>
      <c r="J1047" s="237"/>
      <c r="L1047" s="237"/>
      <c r="N1047" s="237"/>
      <c r="P1047" s="237"/>
      <c r="R1047" s="237"/>
      <c r="S1047" s="871"/>
      <c r="T1047" s="234"/>
      <c r="U1047" s="237"/>
      <c r="V1047" s="237"/>
      <c r="W1047" s="871"/>
      <c r="X1047" s="234"/>
      <c r="Y1047" s="237"/>
      <c r="Z1047" s="237"/>
      <c r="AA1047" s="237"/>
      <c r="AB1047" s="237"/>
      <c r="AC1047" s="234"/>
      <c r="AD1047" s="237"/>
      <c r="AF1047" s="213"/>
      <c r="AI1047" s="213"/>
      <c r="AJ1047" s="234"/>
      <c r="AL1047" s="871"/>
      <c r="AN1047" s="871"/>
      <c r="AO1047" s="234"/>
      <c r="AP1047" s="871"/>
      <c r="AQ1047" s="234"/>
      <c r="AR1047" s="871"/>
      <c r="AS1047" s="234"/>
    </row>
    <row r="1048" spans="1:86">
      <c r="K1048" s="328">
        <f>SUM(K3:K354)-K1067</f>
        <v>0</v>
      </c>
      <c r="L1048" s="328">
        <f>SUM(L3:L354)-L1067</f>
        <v>0</v>
      </c>
      <c r="S1048" s="328">
        <f>SUM(S3:S354)-S1067</f>
        <v>0</v>
      </c>
      <c r="T1048" s="328">
        <f>SUM(T3:T354)-T1067</f>
        <v>0</v>
      </c>
      <c r="AC1048" s="328">
        <f>SUM(AC3:AC354)-AC1067</f>
        <v>0</v>
      </c>
      <c r="AD1048" s="328">
        <f>SUM(AD3:AD354)-AD1067</f>
        <v>0</v>
      </c>
      <c r="AE1048" s="328">
        <f>SUM(AE3:AE354)-AE1067</f>
        <v>0</v>
      </c>
      <c r="AF1048" s="328">
        <f>SUM(AF3:AF354)-AF1067</f>
        <v>0</v>
      </c>
      <c r="AI1048" s="328">
        <f>SUM(AI3:AI354)-AI1067</f>
        <v>0</v>
      </c>
      <c r="AJ1048" s="328">
        <f>SUM(AJ3:AJ354)-AJ1067</f>
        <v>0</v>
      </c>
      <c r="AK1048" s="1038" t="s">
        <v>1524</v>
      </c>
      <c r="AL1048" s="328">
        <f>SUM(AL3:AL354)-AL1067</f>
        <v>0</v>
      </c>
      <c r="AM1048" s="328">
        <f>SUM(AM3:AM354)-AM1067</f>
        <v>0</v>
      </c>
      <c r="AP1048" s="328">
        <f>SUM(AP3:AP354)-AP1067</f>
        <v>0</v>
      </c>
      <c r="AQ1048" s="328">
        <f>SUM(AQ3:AQ354)-AQ1067</f>
        <v>0</v>
      </c>
      <c r="AT1048" s="328">
        <f t="shared" ref="AT1048:AY1048" si="618">SUM(AT3:AT354)-AT1067</f>
        <v>0</v>
      </c>
      <c r="AU1048" s="328">
        <f t="shared" si="618"/>
        <v>0</v>
      </c>
      <c r="AV1048" s="328">
        <f t="shared" si="618"/>
        <v>0</v>
      </c>
      <c r="AW1048" s="328">
        <f t="shared" si="618"/>
        <v>0</v>
      </c>
      <c r="AX1048" s="328">
        <f t="shared" si="618"/>
        <v>0</v>
      </c>
      <c r="AY1048" s="328">
        <f t="shared" si="618"/>
        <v>0</v>
      </c>
      <c r="BN1048" s="328">
        <f>SUM(BN3:BN354)-BN1067</f>
        <v>0</v>
      </c>
      <c r="BO1048" s="327">
        <f>SUM(BO3:BO354)-BO1067</f>
        <v>0</v>
      </c>
    </row>
    <row r="1049" spans="1:86">
      <c r="K1049" s="328">
        <f>SUM(K355:K403)-K1069</f>
        <v>0</v>
      </c>
      <c r="L1049" s="328">
        <f>SUM(L355:L403)-L1069</f>
        <v>0</v>
      </c>
      <c r="S1049" s="328">
        <f>SUM(S355:S403)-S1069</f>
        <v>0</v>
      </c>
      <c r="T1049" s="328">
        <f>SUM(T355:T403)-T1069</f>
        <v>0</v>
      </c>
      <c r="AC1049" s="328">
        <f>SUM(AC355:AC403)-AC1069</f>
        <v>0</v>
      </c>
      <c r="AD1049" s="328">
        <f>SUM(AD355:AD403)-AD1069</f>
        <v>0</v>
      </c>
      <c r="AE1049" s="328">
        <f>SUM(AE355:AE403)-AE1069</f>
        <v>0</v>
      </c>
      <c r="AF1049" s="328">
        <f>SUM(AF355:AF403)-AF1069</f>
        <v>0</v>
      </c>
      <c r="AI1049" s="328">
        <f>SUM(AI355:AI403)-AI1069</f>
        <v>0</v>
      </c>
      <c r="AJ1049" s="328">
        <f>SUM(AJ355:AJ403)-AJ1069</f>
        <v>0</v>
      </c>
      <c r="AK1049" s="1038" t="s">
        <v>1525</v>
      </c>
      <c r="AL1049" s="328">
        <f>SUM(AL355:AL403)-AL1069</f>
        <v>0</v>
      </c>
      <c r="AM1049" s="328">
        <f>SUM(AM355:AM403)-AM1069</f>
        <v>0</v>
      </c>
      <c r="AP1049" s="328">
        <f>SUM(AP355:AP403)-AP1069</f>
        <v>0</v>
      </c>
      <c r="AQ1049" s="328">
        <f>SUM(AQ355:AQ403)-AQ1069</f>
        <v>0</v>
      </c>
      <c r="AT1049" s="328">
        <f t="shared" ref="AT1049:AY1049" si="619">SUM(AT355:AT403)-AT1069</f>
        <v>0</v>
      </c>
      <c r="AU1049" s="328">
        <f t="shared" si="619"/>
        <v>0</v>
      </c>
      <c r="AV1049" s="328">
        <f t="shared" si="619"/>
        <v>0</v>
      </c>
      <c r="AW1049" s="328">
        <f t="shared" si="619"/>
        <v>0</v>
      </c>
      <c r="AX1049" s="328">
        <f t="shared" si="619"/>
        <v>0</v>
      </c>
      <c r="AY1049" s="328">
        <f t="shared" si="619"/>
        <v>0</v>
      </c>
      <c r="BN1049" s="328">
        <f>SUM(BN355:BN403)-BN1069</f>
        <v>0</v>
      </c>
      <c r="BO1049" s="327">
        <f>SUM(BO355:BO403)-BO1069</f>
        <v>0</v>
      </c>
    </row>
    <row r="1050" spans="1:86">
      <c r="K1050" s="328">
        <f>SUM(K404:K543)-K1071</f>
        <v>0</v>
      </c>
      <c r="L1050" s="328">
        <f>SUM(L404:L543)-L1071</f>
        <v>0</v>
      </c>
      <c r="S1050" s="328">
        <f>SUM(S404:S543)-S1071</f>
        <v>0</v>
      </c>
      <c r="T1050" s="328">
        <f>SUM(T404:T543)-T1071</f>
        <v>0</v>
      </c>
      <c r="AC1050" s="328">
        <f>SUM(AC404:AC543)-AC1071</f>
        <v>1</v>
      </c>
      <c r="AD1050" s="328">
        <f>SUM(AD404:AD543)-AD1071</f>
        <v>0</v>
      </c>
      <c r="AE1050" s="328">
        <f>SUM(AE404:AE543)-AE1071</f>
        <v>0</v>
      </c>
      <c r="AF1050" s="328">
        <f>SUM(AF404:AF543)-AF1071</f>
        <v>0</v>
      </c>
      <c r="AI1050" s="328">
        <f>SUM(AI404:AI543)-AI1071</f>
        <v>0</v>
      </c>
      <c r="AJ1050" s="328">
        <f>SUM(AJ404:AJ543)-AJ1071</f>
        <v>0</v>
      </c>
      <c r="AK1050" s="1038" t="s">
        <v>1532</v>
      </c>
      <c r="AL1050" s="328">
        <f>SUM(AL404:AL543)-AL1071</f>
        <v>0</v>
      </c>
      <c r="AM1050" s="328">
        <f>SUM(AM404:AM543)-AM1071</f>
        <v>0</v>
      </c>
      <c r="AP1050" s="328">
        <f>SUM(AP404:AP543)-AP1071</f>
        <v>0</v>
      </c>
      <c r="AQ1050" s="328">
        <f>SUM(AQ404:AQ543)-AQ1071</f>
        <v>0</v>
      </c>
      <c r="AT1050" s="328">
        <f t="shared" ref="AT1050:AY1050" si="620">SUM(AT404:AT543)-AT1071</f>
        <v>0</v>
      </c>
      <c r="AU1050" s="328">
        <f t="shared" si="620"/>
        <v>0</v>
      </c>
      <c r="AV1050" s="328">
        <f t="shared" si="620"/>
        <v>0</v>
      </c>
      <c r="AW1050" s="328">
        <f t="shared" si="620"/>
        <v>0</v>
      </c>
      <c r="AX1050" s="328">
        <f t="shared" si="620"/>
        <v>0</v>
      </c>
      <c r="AY1050" s="328">
        <f t="shared" si="620"/>
        <v>0</v>
      </c>
      <c r="BN1050" s="328">
        <f>SUM(BN404:BN543)-BN1071</f>
        <v>0</v>
      </c>
      <c r="BO1050" s="327">
        <f>SUM(BO404:BO543)-BO1071</f>
        <v>0</v>
      </c>
    </row>
    <row r="1051" spans="1:86">
      <c r="K1051" s="328">
        <f>SUM(K544:K660)-K1073</f>
        <v>0</v>
      </c>
      <c r="L1051" s="328">
        <f>SUM(L544:L660)-L1073</f>
        <v>0</v>
      </c>
      <c r="S1051" s="328">
        <f>SUM(S544:S660)-S1073</f>
        <v>0</v>
      </c>
      <c r="T1051" s="328">
        <f>SUM(T544:T660)-T1073</f>
        <v>0</v>
      </c>
      <c r="AC1051" s="328">
        <f>SUM(AC544:AC660)-AC1073</f>
        <v>0</v>
      </c>
      <c r="AD1051" s="328">
        <f>SUM(AD544:AD660)-AD1073</f>
        <v>0</v>
      </c>
      <c r="AE1051" s="328">
        <f>SUM(AE544:AE660)-AE1073</f>
        <v>0</v>
      </c>
      <c r="AF1051" s="328">
        <f>SUM(AF544:AF660)-AF1073</f>
        <v>0</v>
      </c>
      <c r="AI1051" s="328">
        <f>SUM(AI544:AI660)-AI1073</f>
        <v>0</v>
      </c>
      <c r="AJ1051" s="328">
        <f>SUM(AJ544:AJ660)-AJ1073</f>
        <v>0</v>
      </c>
      <c r="AK1051" s="1038" t="s">
        <v>819</v>
      </c>
      <c r="AL1051" s="328">
        <f>SUM(AL544:AL660)-AL1073</f>
        <v>0</v>
      </c>
      <c r="AM1051" s="328">
        <f>SUM(AM544:AM660)-AM1073</f>
        <v>0</v>
      </c>
      <c r="AP1051" s="328">
        <f>SUM(AP544:AP660)-AP1073</f>
        <v>0</v>
      </c>
      <c r="AQ1051" s="328">
        <f>SUM(AQ544:AQ660)-AQ1073</f>
        <v>0</v>
      </c>
      <c r="AT1051" s="328">
        <f t="shared" ref="AT1051:AY1051" si="621">SUM(AT544:AT660)-AT1073</f>
        <v>0</v>
      </c>
      <c r="AU1051" s="328">
        <f t="shared" si="621"/>
        <v>0</v>
      </c>
      <c r="AV1051" s="328">
        <f t="shared" si="621"/>
        <v>0</v>
      </c>
      <c r="AW1051" s="328">
        <f t="shared" si="621"/>
        <v>0</v>
      </c>
      <c r="AX1051" s="328">
        <f t="shared" si="621"/>
        <v>0</v>
      </c>
      <c r="AY1051" s="328">
        <f t="shared" si="621"/>
        <v>0</v>
      </c>
      <c r="BN1051" s="328">
        <f>SUM(BN544:BN660)-BN1073</f>
        <v>0</v>
      </c>
      <c r="BO1051" s="327">
        <f>SUM(BO544:BO660)-BO1073</f>
        <v>0</v>
      </c>
    </row>
    <row r="1052" spans="1:86">
      <c r="K1052" s="328">
        <f>SUM(K661:K783)-K1075</f>
        <v>0</v>
      </c>
      <c r="L1052" s="328">
        <f>SUM(L661:L783)-L1075</f>
        <v>0</v>
      </c>
      <c r="S1052" s="328">
        <f>SUM(S661:S783)-S1075</f>
        <v>0</v>
      </c>
      <c r="T1052" s="328">
        <f>SUM(T661:T783)-T1075</f>
        <v>0</v>
      </c>
      <c r="AC1052" s="328">
        <f>SUM(AC661:AC783)-AC1075</f>
        <v>0</v>
      </c>
      <c r="AD1052" s="328">
        <f>SUM(AD661:AD783)-AD1075</f>
        <v>0</v>
      </c>
      <c r="AE1052" s="328">
        <f>SUM(AE661:AE783)-AE1075</f>
        <v>0</v>
      </c>
      <c r="AF1052" s="328">
        <f>SUM(AF661:AF783)-AF1075</f>
        <v>0</v>
      </c>
      <c r="AI1052" s="328">
        <f>SUM(AI661:AI783)-AI1075</f>
        <v>0</v>
      </c>
      <c r="AJ1052" s="328">
        <f>SUM(AJ661:AJ783)-AJ1075</f>
        <v>0</v>
      </c>
      <c r="AK1052" s="1038" t="s">
        <v>1523</v>
      </c>
      <c r="AL1052" s="328">
        <f>SUM(AL661:AL783)-AL1075</f>
        <v>0</v>
      </c>
      <c r="AM1052" s="328">
        <f>SUM(AM661:AM783)-AM1075</f>
        <v>0</v>
      </c>
      <c r="AP1052" s="328">
        <f>SUM(AP661:AP783)-AP1075</f>
        <v>0</v>
      </c>
      <c r="AQ1052" s="328">
        <f>SUM(AQ661:AQ783)-AQ1075</f>
        <v>0</v>
      </c>
      <c r="AT1052" s="328">
        <f t="shared" ref="AT1052:AY1052" si="622">SUM(AT661:AT783)-AT1075</f>
        <v>0</v>
      </c>
      <c r="AU1052" s="328">
        <f t="shared" si="622"/>
        <v>0</v>
      </c>
      <c r="AV1052" s="328">
        <f t="shared" si="622"/>
        <v>0</v>
      </c>
      <c r="AW1052" s="328">
        <f t="shared" si="622"/>
        <v>0</v>
      </c>
      <c r="AX1052" s="328">
        <f t="shared" si="622"/>
        <v>0</v>
      </c>
      <c r="AY1052" s="328">
        <f t="shared" si="622"/>
        <v>0</v>
      </c>
      <c r="BN1052" s="328">
        <f>SUM(BN661:BN783)-BN1075</f>
        <v>0</v>
      </c>
      <c r="BO1052" s="327">
        <f>SUM(BO661:BO783)-BO1075</f>
        <v>0</v>
      </c>
    </row>
    <row r="1053" spans="1:86">
      <c r="K1053" s="328">
        <f>SUM(K784:K862)-K1077</f>
        <v>0</v>
      </c>
      <c r="L1053" s="328">
        <f>SUM(L784:L862)-L1077</f>
        <v>0</v>
      </c>
      <c r="S1053" s="328">
        <f>SUM(S784:S862)-S1077</f>
        <v>0</v>
      </c>
      <c r="T1053" s="328">
        <f>SUM(T784:T862)-T1077</f>
        <v>0</v>
      </c>
      <c r="AC1053" s="328">
        <f>SUM(AC784:AC862)-AC1077</f>
        <v>0</v>
      </c>
      <c r="AD1053" s="328">
        <f>SUM(AD784:AD862)-AD1077</f>
        <v>0</v>
      </c>
      <c r="AE1053" s="328">
        <f>SUM(AE784:AE862)-AE1077</f>
        <v>0</v>
      </c>
      <c r="AF1053" s="328">
        <f>SUM(AF784:AF862)-AF1077</f>
        <v>0</v>
      </c>
      <c r="AI1053" s="328">
        <f>SUM(AI784:AI862)-AI1077</f>
        <v>0</v>
      </c>
      <c r="AJ1053" s="328">
        <f>SUM(AJ784:AJ862)-AJ1077</f>
        <v>0</v>
      </c>
      <c r="AK1053" s="1038" t="s">
        <v>821</v>
      </c>
      <c r="AL1053" s="328">
        <f>SUM(AL784:AL862)-AL1077</f>
        <v>0</v>
      </c>
      <c r="AM1053" s="328">
        <f>SUM(AM784:AM862)-AM1077</f>
        <v>0</v>
      </c>
      <c r="AP1053" s="328">
        <f>SUM(AP784:AP862)-AP1077</f>
        <v>0</v>
      </c>
      <c r="AQ1053" s="328">
        <f>SUM(AQ784:AQ862)-AQ1077</f>
        <v>0</v>
      </c>
      <c r="AT1053" s="328">
        <f t="shared" ref="AT1053:AY1053" si="623">SUM(AT784:AT862)-AT1077</f>
        <v>0</v>
      </c>
      <c r="AU1053" s="328">
        <f t="shared" si="623"/>
        <v>0</v>
      </c>
      <c r="AV1053" s="328">
        <f t="shared" si="623"/>
        <v>0</v>
      </c>
      <c r="AW1053" s="328">
        <f t="shared" si="623"/>
        <v>0</v>
      </c>
      <c r="AX1053" s="328">
        <f t="shared" si="623"/>
        <v>0</v>
      </c>
      <c r="AY1053" s="328">
        <f t="shared" si="623"/>
        <v>0</v>
      </c>
      <c r="BN1053" s="328">
        <f>SUM(BN784:BN862)-BN1077</f>
        <v>0</v>
      </c>
      <c r="BO1053" s="327">
        <f>SUM(BO784:BO862)-BO1077</f>
        <v>0</v>
      </c>
    </row>
    <row r="1054" spans="1:86">
      <c r="K1054" s="328">
        <f>SUM(K866:K894)-K1079</f>
        <v>0</v>
      </c>
      <c r="L1054" s="328">
        <f>SUM(L866:L894)-L1079</f>
        <v>0</v>
      </c>
      <c r="S1054" s="328">
        <f>SUM(S866:S894)-S1079</f>
        <v>0</v>
      </c>
      <c r="T1054" s="328">
        <f>SUM(T866:T894)-T1079</f>
        <v>0</v>
      </c>
      <c r="AC1054" s="328">
        <f>SUM(AC866:AC894)-AC1079</f>
        <v>0</v>
      </c>
      <c r="AD1054" s="328">
        <f>SUM(AD866:AD894)-AD1079</f>
        <v>0</v>
      </c>
      <c r="AE1054" s="328">
        <f>SUM(AE866:AE894)-AE1079</f>
        <v>0</v>
      </c>
      <c r="AF1054" s="328">
        <f>SUM(AF866:AF894)-AF1079</f>
        <v>0</v>
      </c>
      <c r="AI1054" s="328">
        <f>SUM(AI866:AI894)-AI1079</f>
        <v>0</v>
      </c>
      <c r="AJ1054" s="328">
        <f>SUM(AJ866:AJ894)-AJ1079</f>
        <v>0</v>
      </c>
      <c r="AK1054" s="1038" t="s">
        <v>1533</v>
      </c>
      <c r="AL1054" s="328">
        <f>SUM(AL866:AL894)-AL1079</f>
        <v>0</v>
      </c>
      <c r="AM1054" s="328">
        <f>SUM(AM866:AM894)-AM1079</f>
        <v>0</v>
      </c>
      <c r="AP1054" s="328">
        <f>SUM(AP866:AP894)-AP1079</f>
        <v>0</v>
      </c>
      <c r="AQ1054" s="328">
        <f>SUM(AQ866:AQ894)-AQ1079</f>
        <v>0</v>
      </c>
      <c r="AT1054" s="328">
        <f t="shared" ref="AT1054:AY1054" si="624">SUM(AT866:AT894)-AT1079</f>
        <v>0</v>
      </c>
      <c r="AU1054" s="328">
        <f t="shared" si="624"/>
        <v>0</v>
      </c>
      <c r="AV1054" s="328">
        <f t="shared" si="624"/>
        <v>0</v>
      </c>
      <c r="AW1054" s="328">
        <f t="shared" si="624"/>
        <v>0</v>
      </c>
      <c r="AX1054" s="328">
        <f t="shared" si="624"/>
        <v>0</v>
      </c>
      <c r="AY1054" s="328">
        <f t="shared" si="624"/>
        <v>0</v>
      </c>
      <c r="BN1054" s="328">
        <f>SUM(BN866:BN894)-BN1079</f>
        <v>0</v>
      </c>
      <c r="BO1054" s="327">
        <f>SUM(BO866:BO894)-BO1079</f>
        <v>0</v>
      </c>
    </row>
    <row r="1055" spans="1:86">
      <c r="K1055" s="237">
        <f>SUM(K895:K1016)-K1081</f>
        <v>0</v>
      </c>
      <c r="L1055" s="237">
        <f>SUM(L895:L1016)-L1081</f>
        <v>0</v>
      </c>
      <c r="S1055" s="237">
        <f>SUM(S895:S1016)-S1081</f>
        <v>0</v>
      </c>
      <c r="T1055" s="237">
        <f>SUM(T895:T1016)-T1081</f>
        <v>0</v>
      </c>
      <c r="AC1055" s="237">
        <f>SUM(AC895:AC1016)-AC1081</f>
        <v>0</v>
      </c>
      <c r="AD1055" s="237">
        <f>SUM(AD895:AD1016)-AD1081</f>
        <v>0</v>
      </c>
      <c r="AE1055" s="237">
        <f>SUM(AE895:AE1016)-AE1081</f>
        <v>0</v>
      </c>
      <c r="AF1055" s="237">
        <f>SUM(AF895:AF1016)-AF1081</f>
        <v>0</v>
      </c>
      <c r="AI1055" s="237">
        <f>SUM(AI895:AI1016)-AI1081</f>
        <v>0</v>
      </c>
      <c r="AJ1055" s="237">
        <f>SUM(AJ895:AJ1016)-AJ1081</f>
        <v>0</v>
      </c>
      <c r="AK1055" s="1038" t="s">
        <v>1108</v>
      </c>
      <c r="AL1055" s="237">
        <f>SUM(AL895:AL1016)-AL1081</f>
        <v>0</v>
      </c>
      <c r="AM1055" s="237">
        <f>SUM(AM895:AM1016)-AM1081</f>
        <v>0</v>
      </c>
      <c r="AP1055" s="237">
        <f>SUM(AP895:AP1016)-AP1081</f>
        <v>0</v>
      </c>
      <c r="AQ1055" s="237">
        <f>SUM(AQ895:AQ1016)-AQ1081</f>
        <v>0</v>
      </c>
      <c r="AT1055" s="237">
        <f t="shared" ref="AT1055:AY1055" si="625">SUM(AT895:AT1016)-AT1081</f>
        <v>0</v>
      </c>
      <c r="AU1055" s="237">
        <f t="shared" si="625"/>
        <v>0</v>
      </c>
      <c r="AV1055" s="237">
        <f t="shared" si="625"/>
        <v>0</v>
      </c>
      <c r="AW1055" s="237">
        <f t="shared" si="625"/>
        <v>0</v>
      </c>
      <c r="AX1055" s="237">
        <f t="shared" si="625"/>
        <v>0</v>
      </c>
      <c r="AY1055" s="237">
        <f t="shared" si="625"/>
        <v>0</v>
      </c>
      <c r="BN1055" s="237">
        <f>SUM(BN895:BN1016)-BN1081</f>
        <v>0</v>
      </c>
      <c r="BO1055" s="327">
        <f>SUM(BO895:BO1016)-BO1081</f>
        <v>0</v>
      </c>
    </row>
    <row r="1056" spans="1:86">
      <c r="K1056" s="328">
        <f>SUM(K1017:K1031)-K1083</f>
        <v>0</v>
      </c>
      <c r="L1056" s="328">
        <f>SUM(L1017:L1031)-L1083</f>
        <v>0</v>
      </c>
      <c r="S1056" s="328">
        <f>SUM(S1017:S1031)-S1083</f>
        <v>0</v>
      </c>
      <c r="T1056" s="328">
        <f>SUM(T1017:T1031)-T1083</f>
        <v>0</v>
      </c>
      <c r="AC1056" s="328">
        <f>SUM(AC1017:AC1031)-AC1083</f>
        <v>0</v>
      </c>
      <c r="AD1056" s="328">
        <f>SUM(AD1017:AD1031)-AD1083</f>
        <v>0</v>
      </c>
      <c r="AE1056" s="328">
        <f>SUM(AE1017:AE1031)-AE1083</f>
        <v>0</v>
      </c>
      <c r="AF1056" s="328">
        <f>SUM(AF1017:AF1031)-AF1083</f>
        <v>0</v>
      </c>
      <c r="AI1056" s="328">
        <f>SUM(AI1017:AI1031)-AI1083</f>
        <v>0</v>
      </c>
      <c r="AJ1056" s="328">
        <f>SUM(AJ1017:AJ1031)-AJ1083</f>
        <v>0</v>
      </c>
      <c r="AK1056" s="1038" t="s">
        <v>1530</v>
      </c>
      <c r="AL1056" s="328">
        <f>SUM(AL1017:AL1031)-AL1083</f>
        <v>0</v>
      </c>
      <c r="AM1056" s="328">
        <f>SUM(AM1017:AM1031)-AM1083</f>
        <v>0</v>
      </c>
      <c r="AP1056" s="328">
        <f>SUM(AP1017:AP1031)-AP1083</f>
        <v>0</v>
      </c>
      <c r="AQ1056" s="328">
        <f>SUM(AQ1017:AQ1031)-AQ1083</f>
        <v>0</v>
      </c>
      <c r="AT1056" s="328">
        <f t="shared" ref="AT1056:AY1056" si="626">SUM(AT1017:AT1031)-AT1083</f>
        <v>0</v>
      </c>
      <c r="AU1056" s="328">
        <f t="shared" si="626"/>
        <v>0</v>
      </c>
      <c r="AV1056" s="328">
        <f t="shared" si="626"/>
        <v>0</v>
      </c>
      <c r="AW1056" s="328">
        <f t="shared" si="626"/>
        <v>0</v>
      </c>
      <c r="AX1056" s="328">
        <f t="shared" si="626"/>
        <v>0</v>
      </c>
      <c r="AY1056" s="328">
        <f t="shared" si="626"/>
        <v>0</v>
      </c>
      <c r="BN1056" s="328">
        <f>SUM(BN1017:BN1031)-BN1083</f>
        <v>0</v>
      </c>
      <c r="BO1056" s="327">
        <f>SUM(BO1017:BO1031)-BO1083</f>
        <v>0</v>
      </c>
    </row>
    <row r="1057" spans="1:89">
      <c r="C1057" s="51"/>
      <c r="D1057" s="849"/>
      <c r="J1057" s="237"/>
      <c r="L1057" s="237"/>
      <c r="N1057" s="237"/>
      <c r="P1057" s="237"/>
      <c r="R1057" s="237"/>
      <c r="S1057" s="871"/>
      <c r="T1057" s="234"/>
      <c r="U1057" s="237"/>
      <c r="V1057" s="237"/>
      <c r="W1057" s="871"/>
      <c r="X1057" s="234"/>
      <c r="Y1057" s="237"/>
      <c r="Z1057" s="237"/>
      <c r="AA1057" s="237"/>
      <c r="AB1057" s="237"/>
      <c r="AC1057" s="234"/>
      <c r="AD1057" s="237"/>
      <c r="AF1057" s="213"/>
      <c r="AI1057" s="213"/>
      <c r="AJ1057" s="234"/>
      <c r="AL1057" s="871"/>
      <c r="AN1057" s="871"/>
      <c r="AO1057" s="234"/>
      <c r="AP1057" s="871"/>
      <c r="AQ1057" s="234"/>
      <c r="AR1057" s="871"/>
      <c r="AS1057" s="234"/>
    </row>
    <row r="1058" spans="1:89">
      <c r="C1058" s="51"/>
      <c r="D1058" s="849"/>
      <c r="J1058" s="237"/>
      <c r="L1058" s="237"/>
      <c r="N1058" s="237"/>
      <c r="P1058" s="237"/>
      <c r="R1058" s="237"/>
      <c r="S1058" s="871"/>
      <c r="T1058" s="234"/>
      <c r="U1058" s="237"/>
      <c r="V1058" s="237"/>
      <c r="W1058" s="871"/>
      <c r="X1058" s="234"/>
      <c r="Y1058" s="237"/>
      <c r="Z1058" s="237"/>
      <c r="AA1058" s="237"/>
      <c r="AB1058" s="237"/>
      <c r="AC1058" s="234"/>
      <c r="AD1058" s="237"/>
      <c r="AF1058" s="213"/>
      <c r="AI1058" s="213"/>
      <c r="AJ1058" s="234"/>
      <c r="AL1058" s="871"/>
      <c r="AN1058" s="871"/>
      <c r="AO1058" s="234"/>
      <c r="AP1058" s="871"/>
      <c r="AQ1058" s="234"/>
      <c r="AR1058" s="871"/>
      <c r="AS1058" s="234"/>
    </row>
    <row r="1059" spans="1:89">
      <c r="C1059" s="51"/>
      <c r="D1059" s="849"/>
      <c r="J1059" s="237"/>
      <c r="L1059" s="237"/>
      <c r="N1059" s="237"/>
      <c r="P1059" s="237"/>
      <c r="R1059" s="237"/>
      <c r="S1059" s="871"/>
      <c r="T1059" s="234"/>
      <c r="U1059" s="237"/>
      <c r="V1059" s="237"/>
      <c r="W1059" s="871"/>
      <c r="X1059" s="234"/>
      <c r="Y1059" s="237"/>
      <c r="Z1059" s="237"/>
      <c r="AA1059" s="237"/>
      <c r="AB1059" s="237"/>
      <c r="AC1059" s="234"/>
      <c r="AD1059" s="237"/>
      <c r="AF1059" s="213"/>
      <c r="AI1059" s="213"/>
      <c r="AJ1059" s="234"/>
      <c r="AL1059" s="871"/>
      <c r="AN1059" s="871"/>
      <c r="AO1059" s="234"/>
      <c r="AP1059" s="871"/>
      <c r="AQ1059" s="234"/>
      <c r="AR1059" s="871"/>
      <c r="AS1059" s="234"/>
    </row>
    <row r="1060" spans="1:89">
      <c r="C1060" s="51"/>
      <c r="D1060" s="849"/>
      <c r="J1060" s="237"/>
      <c r="L1060" s="237"/>
      <c r="N1060" s="237"/>
      <c r="P1060" s="237"/>
      <c r="R1060" s="237"/>
      <c r="S1060" s="871"/>
      <c r="T1060" s="234"/>
      <c r="U1060" s="237"/>
      <c r="V1060" s="237"/>
      <c r="W1060" s="871"/>
      <c r="X1060" s="234"/>
      <c r="Y1060" s="237"/>
      <c r="Z1060" s="237"/>
      <c r="AA1060" s="237"/>
      <c r="AB1060" s="237"/>
      <c r="AC1060" s="234"/>
      <c r="AD1060" s="237"/>
      <c r="AF1060" s="213"/>
      <c r="AI1060" s="213"/>
      <c r="AJ1060" s="234"/>
      <c r="AL1060" s="871"/>
      <c r="AN1060" s="871"/>
      <c r="AO1060" s="234"/>
      <c r="AP1060" s="871"/>
      <c r="AQ1060" s="234"/>
      <c r="AR1060" s="871"/>
      <c r="AS1060" s="234"/>
    </row>
    <row r="1061" spans="1:89">
      <c r="A1061" t="s">
        <v>1110</v>
      </c>
      <c r="C1061" s="51"/>
      <c r="D1061" t="s">
        <v>359</v>
      </c>
      <c r="I1061" s="237">
        <f t="shared" ref="I1061:AJ1061" si="627">+I1067+I1069+I1071+I1073+I1075+I1077+I1079+I1081+I1083-I1043</f>
        <v>-3</v>
      </c>
      <c r="J1061" s="237">
        <f t="shared" si="627"/>
        <v>-1</v>
      </c>
      <c r="K1061" s="1039">
        <f t="shared" si="627"/>
        <v>0</v>
      </c>
      <c r="L1061" s="237">
        <f t="shared" si="627"/>
        <v>0</v>
      </c>
      <c r="M1061" s="237">
        <f t="shared" si="627"/>
        <v>0</v>
      </c>
      <c r="N1061" s="237">
        <f t="shared" si="627"/>
        <v>0</v>
      </c>
      <c r="O1061" s="237">
        <f t="shared" si="627"/>
        <v>0</v>
      </c>
      <c r="P1061" s="237">
        <f t="shared" si="627"/>
        <v>0</v>
      </c>
      <c r="Q1061" s="237">
        <f t="shared" si="627"/>
        <v>0</v>
      </c>
      <c r="R1061" s="237">
        <f t="shared" si="627"/>
        <v>0</v>
      </c>
      <c r="S1061" s="1039">
        <f t="shared" si="627"/>
        <v>0</v>
      </c>
      <c r="T1061" s="237">
        <f t="shared" si="627"/>
        <v>0</v>
      </c>
      <c r="U1061" s="237">
        <f t="shared" si="627"/>
        <v>0</v>
      </c>
      <c r="V1061" s="237">
        <f t="shared" si="627"/>
        <v>0</v>
      </c>
      <c r="W1061" s="237">
        <f t="shared" si="627"/>
        <v>0</v>
      </c>
      <c r="X1061" s="237">
        <f t="shared" si="627"/>
        <v>0</v>
      </c>
      <c r="Y1061" s="237">
        <f t="shared" si="627"/>
        <v>0</v>
      </c>
      <c r="Z1061" s="237">
        <f t="shared" si="627"/>
        <v>0</v>
      </c>
      <c r="AA1061" s="237">
        <f t="shared" si="627"/>
        <v>0</v>
      </c>
      <c r="AB1061" s="237">
        <f t="shared" si="627"/>
        <v>0</v>
      </c>
      <c r="AC1061" s="237">
        <f t="shared" si="627"/>
        <v>-1</v>
      </c>
      <c r="AD1061" s="1039">
        <f t="shared" si="627"/>
        <v>0</v>
      </c>
      <c r="AE1061" s="1039">
        <f t="shared" si="627"/>
        <v>0</v>
      </c>
      <c r="AF1061" s="1039">
        <f t="shared" si="627"/>
        <v>0</v>
      </c>
      <c r="AG1061" s="237">
        <f t="shared" si="627"/>
        <v>0</v>
      </c>
      <c r="AH1061" s="237">
        <f t="shared" si="627"/>
        <v>0</v>
      </c>
      <c r="AI1061" s="237">
        <f t="shared" si="627"/>
        <v>0</v>
      </c>
      <c r="AJ1061" s="237">
        <f t="shared" si="627"/>
        <v>0</v>
      </c>
      <c r="AL1061" s="237">
        <f t="shared" ref="AL1061:BS1061" si="628">+AL1067+AL1069+AL1071+AL1073+AL1075+AL1077+AL1079+AL1081+AL1083-AL1043</f>
        <v>0</v>
      </c>
      <c r="AM1061" s="1039">
        <f t="shared" si="628"/>
        <v>0</v>
      </c>
      <c r="AN1061" s="237">
        <f t="shared" si="628"/>
        <v>0</v>
      </c>
      <c r="AO1061" s="237">
        <f t="shared" si="628"/>
        <v>0</v>
      </c>
      <c r="AP1061" s="237">
        <f t="shared" si="628"/>
        <v>0</v>
      </c>
      <c r="AQ1061" s="1039">
        <f t="shared" si="628"/>
        <v>0</v>
      </c>
      <c r="AR1061" s="237">
        <f t="shared" si="628"/>
        <v>0</v>
      </c>
      <c r="AS1061" s="237">
        <f t="shared" si="628"/>
        <v>0</v>
      </c>
      <c r="AT1061" s="237">
        <f t="shared" si="628"/>
        <v>0</v>
      </c>
      <c r="AU1061" s="237">
        <f t="shared" si="628"/>
        <v>0</v>
      </c>
      <c r="AV1061" s="1039">
        <f t="shared" si="628"/>
        <v>0</v>
      </c>
      <c r="AW1061" s="237">
        <f t="shared" si="628"/>
        <v>0</v>
      </c>
      <c r="AX1061" s="1039">
        <f t="shared" si="628"/>
        <v>0</v>
      </c>
      <c r="AY1061" s="237">
        <f t="shared" si="628"/>
        <v>0</v>
      </c>
      <c r="AZ1061" s="237">
        <f t="shared" si="628"/>
        <v>0</v>
      </c>
      <c r="BA1061" s="237">
        <f t="shared" si="628"/>
        <v>0</v>
      </c>
      <c r="BB1061" s="237">
        <f t="shared" si="628"/>
        <v>0</v>
      </c>
      <c r="BC1061" s="237">
        <f t="shared" si="628"/>
        <v>0</v>
      </c>
      <c r="BD1061" s="237">
        <f t="shared" si="628"/>
        <v>0</v>
      </c>
      <c r="BE1061" s="237">
        <f t="shared" si="628"/>
        <v>0</v>
      </c>
      <c r="BF1061" s="237">
        <f t="shared" si="628"/>
        <v>0</v>
      </c>
      <c r="BG1061" s="237">
        <f t="shared" si="628"/>
        <v>0</v>
      </c>
      <c r="BH1061" s="237">
        <f t="shared" si="628"/>
        <v>0</v>
      </c>
      <c r="BI1061" s="237">
        <f t="shared" si="628"/>
        <v>0</v>
      </c>
      <c r="BJ1061" s="237">
        <f t="shared" si="628"/>
        <v>0</v>
      </c>
      <c r="BK1061" s="237">
        <f t="shared" si="628"/>
        <v>0</v>
      </c>
      <c r="BL1061" s="237">
        <f t="shared" si="628"/>
        <v>0</v>
      </c>
      <c r="BM1061" s="237">
        <f t="shared" si="628"/>
        <v>0</v>
      </c>
      <c r="BN1061" s="237">
        <f t="shared" si="628"/>
        <v>-3</v>
      </c>
      <c r="BO1061" s="327">
        <f t="shared" si="628"/>
        <v>-3</v>
      </c>
      <c r="BP1061" s="237">
        <f t="shared" si="628"/>
        <v>0</v>
      </c>
      <c r="BQ1061" s="327">
        <f t="shared" si="628"/>
        <v>0</v>
      </c>
      <c r="BR1061" s="237">
        <f t="shared" si="628"/>
        <v>0</v>
      </c>
      <c r="BS1061" s="237">
        <f t="shared" si="628"/>
        <v>0</v>
      </c>
    </row>
    <row r="1062" spans="1:89">
      <c r="A1062" t="s">
        <v>1110</v>
      </c>
      <c r="C1062" s="51"/>
      <c r="D1062" s="849" t="s">
        <v>2613</v>
      </c>
      <c r="G1062" s="849"/>
      <c r="I1062" s="864">
        <f>+I1068+I1070+I1072+I1074+I1076+I1078+I1080+I1082+I1084</f>
        <v>529</v>
      </c>
      <c r="J1062" s="865">
        <f>+J1068+J1070+J1072+J1074+J1076+J1078+J1080+J1082+J1084</f>
        <v>78</v>
      </c>
      <c r="K1062" s="864">
        <f t="shared" ref="K1062:AJ1062" si="629">+K1068+K1070+K1072+K1074+K1076+K1078+K1080+K1082+K1084</f>
        <v>350</v>
      </c>
      <c r="L1062" s="865">
        <f t="shared" si="629"/>
        <v>58</v>
      </c>
      <c r="M1062" s="864">
        <f t="shared" si="629"/>
        <v>722</v>
      </c>
      <c r="N1062" s="865">
        <f t="shared" si="629"/>
        <v>173</v>
      </c>
      <c r="O1062" s="864">
        <f t="shared" si="629"/>
        <v>599</v>
      </c>
      <c r="P1062" s="865">
        <f t="shared" si="629"/>
        <v>244</v>
      </c>
      <c r="Q1062" s="864">
        <f t="shared" si="629"/>
        <v>738</v>
      </c>
      <c r="R1062" s="865">
        <f t="shared" si="629"/>
        <v>270</v>
      </c>
      <c r="S1062" s="864">
        <f t="shared" si="629"/>
        <v>315</v>
      </c>
      <c r="T1062" s="865">
        <f t="shared" si="629"/>
        <v>74</v>
      </c>
      <c r="U1062" s="864">
        <f t="shared" si="629"/>
        <v>528</v>
      </c>
      <c r="V1062" s="865">
        <f t="shared" si="629"/>
        <v>190</v>
      </c>
      <c r="W1062" s="864">
        <f t="shared" si="629"/>
        <v>280</v>
      </c>
      <c r="X1062" s="865">
        <f t="shared" si="629"/>
        <v>88</v>
      </c>
      <c r="Y1062" s="864">
        <f t="shared" si="629"/>
        <v>909</v>
      </c>
      <c r="Z1062" s="865">
        <f t="shared" si="629"/>
        <v>242</v>
      </c>
      <c r="AA1062" s="864">
        <f t="shared" si="629"/>
        <v>1137</v>
      </c>
      <c r="AB1062" s="865">
        <f t="shared" si="629"/>
        <v>232</v>
      </c>
      <c r="AC1062" s="864">
        <f t="shared" si="629"/>
        <v>178</v>
      </c>
      <c r="AD1062" s="865">
        <f>+AD1068+AD1070+AD1072+AD1074+AD1076+AD1078+AD1080+AD1082+AD1084</f>
        <v>54</v>
      </c>
      <c r="AE1062" s="864">
        <f t="shared" si="629"/>
        <v>367</v>
      </c>
      <c r="AF1062" s="865">
        <f t="shared" si="629"/>
        <v>156</v>
      </c>
      <c r="AG1062" s="864">
        <f t="shared" si="629"/>
        <v>594</v>
      </c>
      <c r="AH1062" s="865">
        <f t="shared" si="629"/>
        <v>245</v>
      </c>
      <c r="AI1062" s="864">
        <f t="shared" si="629"/>
        <v>770</v>
      </c>
      <c r="AJ1062" s="865">
        <f t="shared" si="629"/>
        <v>202</v>
      </c>
      <c r="AL1062" s="864">
        <f t="shared" ref="AL1062:BO1062" si="630">+AL1068+AL1070+AL1072+AL1074+AL1076+AL1078+AL1080+AL1082+AL1084</f>
        <v>452</v>
      </c>
      <c r="AM1062" s="865">
        <f t="shared" si="630"/>
        <v>118</v>
      </c>
      <c r="AN1062" s="864">
        <f t="shared" si="630"/>
        <v>329</v>
      </c>
      <c r="AO1062" s="865">
        <f t="shared" si="630"/>
        <v>50</v>
      </c>
      <c r="AP1062" s="864">
        <f t="shared" si="630"/>
        <v>943</v>
      </c>
      <c r="AQ1062" s="865">
        <f t="shared" si="630"/>
        <v>194</v>
      </c>
      <c r="AR1062" s="864">
        <f t="shared" si="630"/>
        <v>811</v>
      </c>
      <c r="AS1062" s="865">
        <f t="shared" si="630"/>
        <v>310</v>
      </c>
      <c r="AT1062" s="864">
        <f t="shared" si="630"/>
        <v>434</v>
      </c>
      <c r="AU1062" s="865">
        <f t="shared" si="630"/>
        <v>171</v>
      </c>
      <c r="AV1062" s="864">
        <f t="shared" si="630"/>
        <v>11</v>
      </c>
      <c r="AW1062" s="865">
        <f t="shared" si="630"/>
        <v>6</v>
      </c>
      <c r="AX1062" s="864">
        <f t="shared" si="630"/>
        <v>832</v>
      </c>
      <c r="AY1062" s="865">
        <f t="shared" si="630"/>
        <v>220</v>
      </c>
      <c r="AZ1062" s="864">
        <f t="shared" si="630"/>
        <v>890</v>
      </c>
      <c r="BA1062" s="865">
        <f t="shared" si="630"/>
        <v>199</v>
      </c>
      <c r="BB1062" s="864">
        <f t="shared" si="630"/>
        <v>698</v>
      </c>
      <c r="BC1062" s="865">
        <f t="shared" si="630"/>
        <v>211</v>
      </c>
      <c r="BD1062" s="864">
        <f t="shared" si="630"/>
        <v>777</v>
      </c>
      <c r="BE1062" s="865">
        <f t="shared" si="630"/>
        <v>158</v>
      </c>
      <c r="BF1062" s="864">
        <f t="shared" si="630"/>
        <v>718</v>
      </c>
      <c r="BG1062" s="865">
        <f t="shared" si="630"/>
        <v>206</v>
      </c>
      <c r="BH1062" s="864">
        <f t="shared" si="630"/>
        <v>495</v>
      </c>
      <c r="BI1062" s="865">
        <f t="shared" si="630"/>
        <v>203</v>
      </c>
      <c r="BJ1062" s="864">
        <f t="shared" si="630"/>
        <v>502</v>
      </c>
      <c r="BK1062" s="865">
        <f t="shared" si="630"/>
        <v>276</v>
      </c>
      <c r="BL1062" s="864">
        <f t="shared" si="630"/>
        <v>847</v>
      </c>
      <c r="BM1062" s="865">
        <f t="shared" si="630"/>
        <v>282</v>
      </c>
      <c r="BN1062" s="864">
        <f t="shared" si="630"/>
        <v>702</v>
      </c>
      <c r="BO1062" s="865">
        <f t="shared" si="630"/>
        <v>253</v>
      </c>
      <c r="BP1062" s="213"/>
      <c r="BQ1062" s="386">
        <f t="shared" ref="BQ1062" si="631">+BQ1061+BP1061</f>
        <v>0</v>
      </c>
      <c r="BR1062" s="213"/>
      <c r="BS1062" s="386">
        <f t="shared" ref="BS1062" si="632">+BS1061+BR1061</f>
        <v>0</v>
      </c>
    </row>
    <row r="1063" spans="1:89">
      <c r="A1063" t="s">
        <v>1110</v>
      </c>
      <c r="C1063" s="51"/>
      <c r="D1063" s="849" t="s">
        <v>2616</v>
      </c>
      <c r="I1063" s="866">
        <f>+I1062/I1043</f>
        <v>0.34530026109660572</v>
      </c>
      <c r="J1063" s="867">
        <f>+J1062/J1043</f>
        <v>0.19847328244274809</v>
      </c>
      <c r="K1063" s="866">
        <f t="shared" ref="K1063:AJ1063" si="633">+K1062/K1043</f>
        <v>0.21419828641370869</v>
      </c>
      <c r="L1063" s="867">
        <f t="shared" si="633"/>
        <v>0.13151927437641722</v>
      </c>
      <c r="M1063" s="866">
        <f t="shared" si="633"/>
        <v>0.45754119138149557</v>
      </c>
      <c r="N1063" s="867">
        <f t="shared" si="633"/>
        <v>0.3720430107526882</v>
      </c>
      <c r="O1063" s="866">
        <f t="shared" si="633"/>
        <v>0.37602008788449465</v>
      </c>
      <c r="P1063" s="867">
        <f t="shared" si="633"/>
        <v>0.45607476635514016</v>
      </c>
      <c r="Q1063" s="866">
        <f t="shared" si="633"/>
        <v>0.47156549520766772</v>
      </c>
      <c r="R1063" s="867">
        <f t="shared" si="633"/>
        <v>0.54766734279918861</v>
      </c>
      <c r="S1063" s="866">
        <f t="shared" si="633"/>
        <v>0.19936708860759494</v>
      </c>
      <c r="T1063" s="867">
        <f t="shared" si="633"/>
        <v>0.16780045351473924</v>
      </c>
      <c r="U1063" s="866">
        <f t="shared" si="633"/>
        <v>0.34285714285714286</v>
      </c>
      <c r="V1063" s="867">
        <f t="shared" si="633"/>
        <v>0.44705882352941179</v>
      </c>
      <c r="W1063" s="866">
        <f t="shared" si="633"/>
        <v>0.18217306441119063</v>
      </c>
      <c r="X1063" s="867">
        <f t="shared" si="633"/>
        <v>0.18565400843881857</v>
      </c>
      <c r="Y1063" s="866">
        <f t="shared" si="633"/>
        <v>0.58045977011494254</v>
      </c>
      <c r="Z1063" s="867">
        <f t="shared" si="633"/>
        <v>0.59168704156479213</v>
      </c>
      <c r="AA1063" s="866">
        <f t="shared" si="633"/>
        <v>0.70797011207970117</v>
      </c>
      <c r="AB1063" s="867">
        <f t="shared" si="633"/>
        <v>0.51327433628318586</v>
      </c>
      <c r="AC1063" s="866">
        <f t="shared" si="633"/>
        <v>0.10967344423906346</v>
      </c>
      <c r="AD1063" s="867">
        <f t="shared" si="633"/>
        <v>0.11637931034482758</v>
      </c>
      <c r="AE1063" s="866">
        <f t="shared" si="633"/>
        <v>0.24304635761589405</v>
      </c>
      <c r="AF1063" s="867">
        <f t="shared" si="633"/>
        <v>0.31578947368421051</v>
      </c>
      <c r="AG1063" s="866">
        <f t="shared" si="633"/>
        <v>0.38174807197943444</v>
      </c>
      <c r="AH1063" s="867">
        <f t="shared" si="633"/>
        <v>0.52350427350427353</v>
      </c>
      <c r="AI1063" s="866">
        <f t="shared" si="633"/>
        <v>0.47707558859975219</v>
      </c>
      <c r="AJ1063" s="867">
        <f t="shared" si="633"/>
        <v>0.4297872340425532</v>
      </c>
      <c r="AL1063" s="866">
        <f t="shared" ref="AL1063" si="634">+AL1062/AL1043</f>
        <v>0.28074534161490683</v>
      </c>
      <c r="AM1063" s="867">
        <f t="shared" ref="AM1063" si="635">+AM1062/AM1043</f>
        <v>0.27002288329519453</v>
      </c>
      <c r="AN1063" s="866">
        <f t="shared" ref="AN1063" si="636">+AN1062/AN1043</f>
        <v>0.20296113510178901</v>
      </c>
      <c r="AO1063" s="867">
        <f t="shared" ref="AO1063" si="637">+AO1062/AO1043</f>
        <v>9.6711798839458407E-2</v>
      </c>
      <c r="AP1063" s="866">
        <f t="shared" ref="AP1063" si="638">+AP1062/AP1043</f>
        <v>0.57013301088270862</v>
      </c>
      <c r="AQ1063" s="867">
        <f t="shared" ref="AQ1063" si="639">+AQ1062/AQ1043</f>
        <v>0.38113948919449903</v>
      </c>
      <c r="AR1063" s="866">
        <f t="shared" ref="AR1063" si="640">+AR1062/AR1043</f>
        <v>0.49360925136944611</v>
      </c>
      <c r="AS1063" s="867">
        <f t="shared" ref="AS1063" si="641">+AS1062/AS1043</f>
        <v>0.61630218687872762</v>
      </c>
      <c r="AT1063" s="866">
        <f t="shared" ref="AT1063" si="642">+AT1062/AT1043</f>
        <v>0.31178160919540232</v>
      </c>
      <c r="AU1063" s="867">
        <f t="shared" ref="AU1063" si="643">+AU1062/AU1043</f>
        <v>0.44647519582245432</v>
      </c>
      <c r="AV1063" s="866">
        <f t="shared" ref="AV1063" si="644">+AV1062/AV1043</f>
        <v>8.1967213114754103E-3</v>
      </c>
      <c r="AW1063" s="867">
        <f t="shared" ref="AW1063" si="645">+AW1062/AW1043</f>
        <v>1.4778325123152709E-2</v>
      </c>
      <c r="AX1063" s="866">
        <f t="shared" ref="AX1063" si="646">+AX1062/AX1043</f>
        <v>0.84552845528455289</v>
      </c>
      <c r="AY1063" s="867">
        <f t="shared" ref="AY1063" si="647">+AY1062/AY1043</f>
        <v>0.68111455108359131</v>
      </c>
      <c r="AZ1063" s="866">
        <f t="shared" ref="AZ1063" si="648">+AZ1062/AZ1043</f>
        <v>0.839622641509434</v>
      </c>
      <c r="BA1063" s="867">
        <f t="shared" ref="BA1063" si="649">+BA1062/BA1043</f>
        <v>0.49625935162094764</v>
      </c>
      <c r="BB1063" s="866">
        <f t="shared" ref="BB1063" si="650">+BB1062/BB1043</f>
        <v>0.66035950804162724</v>
      </c>
      <c r="BC1063" s="867">
        <f t="shared" ref="BC1063" si="651">+BC1062/BC1043</f>
        <v>0.53826530612244894</v>
      </c>
      <c r="BD1063" s="866">
        <f t="shared" ref="BD1063" si="652">+BD1062/BD1043</f>
        <v>0.75583657587548636</v>
      </c>
      <c r="BE1063" s="867">
        <f t="shared" ref="BE1063" si="653">+BE1062/BE1043</f>
        <v>0.41798941798941797</v>
      </c>
      <c r="BF1063" s="866">
        <f t="shared" ref="BF1063" si="654">+BF1062/BF1043</f>
        <v>0.70254403131115462</v>
      </c>
      <c r="BG1063" s="867">
        <f t="shared" ref="BG1063" si="655">+BG1062/BG1043</f>
        <v>0.58028169014084507</v>
      </c>
      <c r="BH1063" s="866">
        <f t="shared" ref="BH1063" si="656">+BH1062/BH1043</f>
        <v>0.48198636806231743</v>
      </c>
      <c r="BI1063" s="867">
        <f t="shared" ref="BI1063" si="657">+BI1062/BI1043</f>
        <v>0.57183098591549297</v>
      </c>
      <c r="BJ1063" s="866">
        <f t="shared" ref="BJ1063" si="658">+BJ1062/BJ1043</f>
        <v>0.46139705882352944</v>
      </c>
      <c r="BK1063" s="867">
        <f t="shared" ref="BK1063" si="659">+BK1062/BK1043</f>
        <v>0.72251308900523559</v>
      </c>
      <c r="BL1063" s="866">
        <f t="shared" ref="BL1063" si="660">+BL1062/BL1043</f>
        <v>0.82233009708737859</v>
      </c>
      <c r="BM1063" s="867">
        <f t="shared" ref="BM1063" si="661">+BM1062/BM1043</f>
        <v>0.80341880341880345</v>
      </c>
      <c r="BN1063" s="866">
        <f t="shared" ref="BN1063" si="662">+BN1062/BN1043</f>
        <v>0.70199999999999996</v>
      </c>
      <c r="BO1063" s="867">
        <f t="shared" ref="BO1063" si="663">+BO1062/BO1043</f>
        <v>0.69125683060109289</v>
      </c>
    </row>
    <row r="1064" spans="1:89">
      <c r="C1064" s="51"/>
    </row>
    <row r="1065" spans="1:89">
      <c r="C1065" s="51"/>
      <c r="D1065" s="849" t="s">
        <v>2654</v>
      </c>
    </row>
    <row r="1066" spans="1:89" ht="15.75" thickBot="1">
      <c r="C1066" s="51"/>
    </row>
    <row r="1067" spans="1:89">
      <c r="A1067" t="s">
        <v>1524</v>
      </c>
      <c r="C1067"/>
      <c r="D1067" t="s">
        <v>864</v>
      </c>
      <c r="H1067" s="234"/>
      <c r="I1067" s="1004">
        <f>SUM(I1088:I1095)</f>
        <v>663</v>
      </c>
      <c r="J1067" s="1037">
        <f>SUM(J1088:J1095)</f>
        <v>140</v>
      </c>
      <c r="K1067" s="1004">
        <f t="shared" ref="K1067:AJ1067" si="664">SUM(K1088:K1095)</f>
        <v>725</v>
      </c>
      <c r="L1067" s="1037">
        <f t="shared" si="664"/>
        <v>164</v>
      </c>
      <c r="M1067" s="1004">
        <f t="shared" si="664"/>
        <v>747</v>
      </c>
      <c r="N1067" s="1037">
        <f t="shared" si="664"/>
        <v>163</v>
      </c>
      <c r="O1067" s="1004">
        <f t="shared" si="664"/>
        <v>763</v>
      </c>
      <c r="P1067" s="1037">
        <f t="shared" si="664"/>
        <v>159</v>
      </c>
      <c r="Q1067" s="1004">
        <f t="shared" si="664"/>
        <v>738</v>
      </c>
      <c r="R1067" s="1037">
        <f t="shared" si="664"/>
        <v>162</v>
      </c>
      <c r="S1067" s="1004">
        <f t="shared" si="664"/>
        <v>773</v>
      </c>
      <c r="T1067" s="1037">
        <f t="shared" si="664"/>
        <v>134</v>
      </c>
      <c r="U1067" s="1004">
        <f t="shared" si="664"/>
        <v>816</v>
      </c>
      <c r="V1067" s="1037">
        <f t="shared" si="664"/>
        <v>180</v>
      </c>
      <c r="W1067" s="1004">
        <f t="shared" si="664"/>
        <v>743</v>
      </c>
      <c r="X1067" s="1037">
        <f t="shared" si="664"/>
        <v>143</v>
      </c>
      <c r="Y1067" s="1004">
        <f t="shared" si="664"/>
        <v>838</v>
      </c>
      <c r="Z1067" s="1037">
        <f t="shared" si="664"/>
        <v>159</v>
      </c>
      <c r="AA1067" s="1004">
        <f t="shared" si="664"/>
        <v>918</v>
      </c>
      <c r="AB1067" s="1037">
        <f t="shared" si="664"/>
        <v>169</v>
      </c>
      <c r="AC1067" s="1004">
        <f t="shared" si="664"/>
        <v>912</v>
      </c>
      <c r="AD1067" s="1037">
        <f t="shared" si="664"/>
        <v>172</v>
      </c>
      <c r="AE1067" s="1004">
        <f t="shared" si="664"/>
        <v>860</v>
      </c>
      <c r="AF1067" s="1037">
        <f t="shared" si="664"/>
        <v>168</v>
      </c>
      <c r="AG1067" s="1004">
        <f t="shared" si="664"/>
        <v>874</v>
      </c>
      <c r="AH1067" s="1037">
        <f t="shared" si="664"/>
        <v>148</v>
      </c>
      <c r="AI1067" s="1004">
        <f t="shared" si="664"/>
        <v>913</v>
      </c>
      <c r="AJ1067" s="1037">
        <f t="shared" si="664"/>
        <v>166</v>
      </c>
      <c r="AK1067" s="874"/>
      <c r="AL1067" s="1004">
        <f t="shared" ref="AL1067:BS1067" si="665">SUM(AL1088:AL1095)</f>
        <v>953</v>
      </c>
      <c r="AM1067" s="1037">
        <f t="shared" si="665"/>
        <v>168</v>
      </c>
      <c r="AN1067" s="1004">
        <f t="shared" si="665"/>
        <v>860</v>
      </c>
      <c r="AO1067" s="1037">
        <f t="shared" si="665"/>
        <v>131</v>
      </c>
      <c r="AP1067" s="1004">
        <f t="shared" si="665"/>
        <v>793</v>
      </c>
      <c r="AQ1067" s="1037">
        <f t="shared" si="665"/>
        <v>125</v>
      </c>
      <c r="AR1067" s="1004">
        <f t="shared" si="665"/>
        <v>821</v>
      </c>
      <c r="AS1067" s="1037">
        <f t="shared" si="665"/>
        <v>144</v>
      </c>
      <c r="AT1067" s="1004">
        <f t="shared" si="665"/>
        <v>803</v>
      </c>
      <c r="AU1067" s="1037">
        <f t="shared" si="665"/>
        <v>133</v>
      </c>
      <c r="AV1067" s="1042">
        <f>SUM(AV1088:AV1095)</f>
        <v>769</v>
      </c>
      <c r="AW1067" s="1037">
        <f t="shared" si="665"/>
        <v>127</v>
      </c>
      <c r="AX1067" s="1004">
        <f t="shared" si="665"/>
        <v>517</v>
      </c>
      <c r="AY1067" s="1037">
        <f t="shared" si="665"/>
        <v>107</v>
      </c>
      <c r="AZ1067" s="1004">
        <f t="shared" si="665"/>
        <v>517</v>
      </c>
      <c r="BA1067" s="1037">
        <f t="shared" si="665"/>
        <v>107</v>
      </c>
      <c r="BB1067" s="1004">
        <f t="shared" si="665"/>
        <v>519</v>
      </c>
      <c r="BC1067" s="1037">
        <f t="shared" si="665"/>
        <v>107</v>
      </c>
      <c r="BD1067" s="1004">
        <f t="shared" si="665"/>
        <v>526</v>
      </c>
      <c r="BE1067" s="1037">
        <f t="shared" si="665"/>
        <v>107</v>
      </c>
      <c r="BF1067" s="1004">
        <f t="shared" si="665"/>
        <v>536</v>
      </c>
      <c r="BG1067" s="1037">
        <f t="shared" si="665"/>
        <v>108</v>
      </c>
      <c r="BH1067" s="1004">
        <f t="shared" si="665"/>
        <v>542</v>
      </c>
      <c r="BI1067" s="1037">
        <f t="shared" si="665"/>
        <v>110</v>
      </c>
      <c r="BJ1067" s="1004">
        <f t="shared" si="665"/>
        <v>539</v>
      </c>
      <c r="BK1067" s="1037">
        <f t="shared" si="665"/>
        <v>113</v>
      </c>
      <c r="BL1067" s="1004">
        <f t="shared" si="665"/>
        <v>537</v>
      </c>
      <c r="BM1067" s="1037">
        <f t="shared" si="665"/>
        <v>110</v>
      </c>
      <c r="BN1067" s="1004">
        <f>SUM(BN1088:BN1095)</f>
        <v>536</v>
      </c>
      <c r="BO1067" s="1094">
        <f t="shared" si="665"/>
        <v>109</v>
      </c>
      <c r="BP1067" s="1087">
        <f>SUM(BP1088:BP1095)</f>
        <v>0</v>
      </c>
      <c r="BQ1067" s="1094">
        <f t="shared" si="665"/>
        <v>0</v>
      </c>
      <c r="BR1067" s="1087">
        <f>SUM(BR1088:BR1095)</f>
        <v>0</v>
      </c>
      <c r="BS1067" s="1037">
        <f t="shared" si="665"/>
        <v>0</v>
      </c>
    </row>
    <row r="1068" spans="1:89" s="849" customFormat="1" ht="12.75">
      <c r="A1068" s="849" t="s">
        <v>1524</v>
      </c>
      <c r="D1068" s="849" t="s">
        <v>864</v>
      </c>
      <c r="G1068" s="849" t="s">
        <v>2613</v>
      </c>
      <c r="H1068" s="850"/>
      <c r="I1068" s="1005">
        <f>+I1091+I1093+I1095+I1089</f>
        <v>40</v>
      </c>
      <c r="J1068" s="1006">
        <f>+J1091+J1093+J1095+J1089</f>
        <v>0</v>
      </c>
      <c r="K1068" s="1005">
        <f t="shared" ref="K1068:AJ1068" si="666">+K1091+K1093+K1095+K1089</f>
        <v>190</v>
      </c>
      <c r="L1068" s="1006">
        <f t="shared" si="666"/>
        <v>42</v>
      </c>
      <c r="M1068" s="1005">
        <f t="shared" si="666"/>
        <v>135</v>
      </c>
      <c r="N1068" s="1006">
        <f t="shared" si="666"/>
        <v>17</v>
      </c>
      <c r="O1068" s="1005">
        <f t="shared" si="666"/>
        <v>240</v>
      </c>
      <c r="P1068" s="1006">
        <f t="shared" si="666"/>
        <v>129</v>
      </c>
      <c r="Q1068" s="1005">
        <f t="shared" si="666"/>
        <v>269</v>
      </c>
      <c r="R1068" s="1006">
        <f t="shared" si="666"/>
        <v>129</v>
      </c>
      <c r="S1068" s="1005">
        <f t="shared" si="666"/>
        <v>44</v>
      </c>
      <c r="T1068" s="1006">
        <f t="shared" si="666"/>
        <v>2</v>
      </c>
      <c r="U1068" s="1005">
        <f t="shared" si="666"/>
        <v>413</v>
      </c>
      <c r="V1068" s="1006">
        <f t="shared" si="666"/>
        <v>157</v>
      </c>
      <c r="W1068" s="1005">
        <f t="shared" si="666"/>
        <v>47</v>
      </c>
      <c r="X1068" s="1006">
        <f t="shared" si="666"/>
        <v>5</v>
      </c>
      <c r="Y1068" s="1005">
        <f t="shared" si="666"/>
        <v>613</v>
      </c>
      <c r="Z1068" s="1006">
        <f t="shared" si="666"/>
        <v>134</v>
      </c>
      <c r="AA1068" s="1005">
        <f t="shared" si="666"/>
        <v>842</v>
      </c>
      <c r="AB1068" s="1006">
        <f t="shared" si="666"/>
        <v>151</v>
      </c>
      <c r="AC1068" s="1005">
        <f t="shared" si="666"/>
        <v>0</v>
      </c>
      <c r="AD1068" s="1006">
        <f t="shared" si="666"/>
        <v>0</v>
      </c>
      <c r="AE1068" s="1005">
        <f t="shared" si="666"/>
        <v>234</v>
      </c>
      <c r="AF1068" s="1006">
        <f t="shared" si="666"/>
        <v>31</v>
      </c>
      <c r="AG1068" s="1005">
        <f t="shared" si="666"/>
        <v>245</v>
      </c>
      <c r="AH1068" s="1006">
        <f t="shared" si="666"/>
        <v>77</v>
      </c>
      <c r="AI1068" s="1005">
        <f t="shared" si="666"/>
        <v>391</v>
      </c>
      <c r="AJ1068" s="1006">
        <f t="shared" si="666"/>
        <v>41</v>
      </c>
      <c r="AK1068" s="875"/>
      <c r="AL1068" s="1005">
        <f t="shared" ref="AL1068:BS1068" si="667">+AL1091+AL1093+AL1095+AL1089</f>
        <v>159</v>
      </c>
      <c r="AM1068" s="1006">
        <f t="shared" si="667"/>
        <v>66</v>
      </c>
      <c r="AN1068" s="1005">
        <f t="shared" si="667"/>
        <v>234</v>
      </c>
      <c r="AO1068" s="1006">
        <f t="shared" si="667"/>
        <v>16</v>
      </c>
      <c r="AP1068" s="1005">
        <f t="shared" si="667"/>
        <v>591</v>
      </c>
      <c r="AQ1068" s="1006">
        <f t="shared" si="667"/>
        <v>113</v>
      </c>
      <c r="AR1068" s="1005">
        <f t="shared" si="667"/>
        <v>128</v>
      </c>
      <c r="AS1068" s="1006">
        <f t="shared" si="667"/>
        <v>24</v>
      </c>
      <c r="AT1068" s="1005">
        <f>+AT1091+AT1093+AT1095+AT1089</f>
        <v>312</v>
      </c>
      <c r="AU1068" s="1006">
        <f t="shared" si="667"/>
        <v>80</v>
      </c>
      <c r="AV1068" s="1005">
        <f t="shared" si="667"/>
        <v>2</v>
      </c>
      <c r="AW1068" s="1006">
        <f t="shared" si="667"/>
        <v>0</v>
      </c>
      <c r="AX1068" s="1005">
        <f t="shared" si="667"/>
        <v>517</v>
      </c>
      <c r="AY1068" s="1006">
        <f t="shared" si="667"/>
        <v>107</v>
      </c>
      <c r="AZ1068" s="1005">
        <f t="shared" si="667"/>
        <v>517</v>
      </c>
      <c r="BA1068" s="1006">
        <f t="shared" si="667"/>
        <v>107</v>
      </c>
      <c r="BB1068" s="1005">
        <f t="shared" si="667"/>
        <v>422</v>
      </c>
      <c r="BC1068" s="1006">
        <f t="shared" si="667"/>
        <v>106</v>
      </c>
      <c r="BD1068" s="1005">
        <f t="shared" si="667"/>
        <v>492</v>
      </c>
      <c r="BE1068" s="1006">
        <f t="shared" si="667"/>
        <v>107</v>
      </c>
      <c r="BF1068" s="1005">
        <f t="shared" si="667"/>
        <v>483</v>
      </c>
      <c r="BG1068" s="1006">
        <f t="shared" si="667"/>
        <v>107</v>
      </c>
      <c r="BH1068" s="1005">
        <f t="shared" si="667"/>
        <v>157</v>
      </c>
      <c r="BI1068" s="1006">
        <f t="shared" si="667"/>
        <v>22</v>
      </c>
      <c r="BJ1068" s="1005">
        <f t="shared" si="667"/>
        <v>302</v>
      </c>
      <c r="BK1068" s="1006">
        <f t="shared" si="667"/>
        <v>102</v>
      </c>
      <c r="BL1068" s="1005">
        <f t="shared" si="667"/>
        <v>537</v>
      </c>
      <c r="BM1068" s="1006">
        <f t="shared" si="667"/>
        <v>110</v>
      </c>
      <c r="BN1068" s="1005">
        <f>+BN1091+BN1093+BN1095+BN1089</f>
        <v>518</v>
      </c>
      <c r="BO1068" s="1006">
        <f t="shared" si="667"/>
        <v>108</v>
      </c>
      <c r="BP1068" s="1088">
        <f t="shared" si="667"/>
        <v>0</v>
      </c>
      <c r="BQ1068" s="1006">
        <f t="shared" si="667"/>
        <v>0</v>
      </c>
      <c r="BR1068" s="1088">
        <f t="shared" si="667"/>
        <v>0</v>
      </c>
      <c r="BS1068" s="1006">
        <f t="shared" si="667"/>
        <v>0</v>
      </c>
      <c r="BT1068" s="851"/>
      <c r="BU1068" s="852"/>
      <c r="BV1068" s="852"/>
      <c r="BW1068" s="852"/>
      <c r="BX1068" s="852"/>
      <c r="BY1068" s="852"/>
      <c r="BZ1068" s="852"/>
      <c r="CA1068" s="852"/>
      <c r="CB1068" s="853"/>
      <c r="CC1068" s="852"/>
      <c r="CD1068" s="852"/>
      <c r="CE1068" s="852"/>
      <c r="CF1068" s="852"/>
      <c r="CG1068" s="852"/>
      <c r="CH1068" s="852"/>
      <c r="CI1068" s="854"/>
      <c r="CJ1068" s="850"/>
      <c r="CK1068" s="850"/>
    </row>
    <row r="1069" spans="1:89">
      <c r="A1069" t="s">
        <v>1525</v>
      </c>
      <c r="C1069"/>
      <c r="D1069" t="s">
        <v>865</v>
      </c>
      <c r="I1069" s="1009">
        <f>SUM(I1097:I1102)</f>
        <v>73</v>
      </c>
      <c r="J1069" s="1010">
        <f>SUM(J1097:J1102)</f>
        <v>28</v>
      </c>
      <c r="K1069" s="1009">
        <f t="shared" ref="K1069:AJ1069" si="668">SUM(K1097:K1102)</f>
        <v>76</v>
      </c>
      <c r="L1069" s="1010">
        <f t="shared" si="668"/>
        <v>40</v>
      </c>
      <c r="M1069" s="1009">
        <f t="shared" si="668"/>
        <v>36</v>
      </c>
      <c r="N1069" s="1010">
        <f t="shared" si="668"/>
        <v>11</v>
      </c>
      <c r="O1069" s="1009">
        <f t="shared" si="668"/>
        <v>69</v>
      </c>
      <c r="P1069" s="1010">
        <f t="shared" si="668"/>
        <v>72</v>
      </c>
      <c r="Q1069" s="1009">
        <f t="shared" si="668"/>
        <v>47</v>
      </c>
      <c r="R1069" s="1010">
        <f t="shared" si="668"/>
        <v>42</v>
      </c>
      <c r="S1069" s="1009">
        <f t="shared" si="668"/>
        <v>62</v>
      </c>
      <c r="T1069" s="1010">
        <f t="shared" si="668"/>
        <v>64</v>
      </c>
      <c r="U1069" s="1009">
        <f t="shared" si="668"/>
        <v>19</v>
      </c>
      <c r="V1069" s="1010">
        <f t="shared" si="668"/>
        <v>40</v>
      </c>
      <c r="W1069" s="1009">
        <f t="shared" si="668"/>
        <v>15</v>
      </c>
      <c r="X1069" s="1010">
        <f t="shared" si="668"/>
        <v>34</v>
      </c>
      <c r="Y1069" s="1009">
        <f t="shared" si="668"/>
        <v>15</v>
      </c>
      <c r="Z1069" s="1010">
        <f t="shared" si="668"/>
        <v>15</v>
      </c>
      <c r="AA1069" s="1009">
        <f t="shared" si="668"/>
        <v>23</v>
      </c>
      <c r="AB1069" s="1010">
        <f t="shared" si="668"/>
        <v>29</v>
      </c>
      <c r="AC1069" s="1009">
        <f t="shared" si="668"/>
        <v>63</v>
      </c>
      <c r="AD1069" s="1010">
        <f t="shared" si="668"/>
        <v>59</v>
      </c>
      <c r="AE1069" s="1009">
        <f t="shared" si="668"/>
        <v>63</v>
      </c>
      <c r="AF1069" s="1010">
        <f t="shared" si="668"/>
        <v>59</v>
      </c>
      <c r="AG1069" s="1009">
        <f t="shared" si="668"/>
        <v>97</v>
      </c>
      <c r="AH1069" s="1010">
        <f t="shared" si="668"/>
        <v>45</v>
      </c>
      <c r="AI1069" s="1009">
        <f t="shared" si="668"/>
        <v>98</v>
      </c>
      <c r="AJ1069" s="1010">
        <f t="shared" si="668"/>
        <v>45</v>
      </c>
      <c r="AK1069" s="874"/>
      <c r="AL1069" s="1009">
        <f t="shared" ref="AL1069:BS1069" si="669">SUM(AL1097:AL1102)</f>
        <v>22</v>
      </c>
      <c r="AM1069" s="1010">
        <f t="shared" si="669"/>
        <v>41</v>
      </c>
      <c r="AN1069" s="1009">
        <f t="shared" si="669"/>
        <v>76</v>
      </c>
      <c r="AO1069" s="1010">
        <f t="shared" si="669"/>
        <v>85</v>
      </c>
      <c r="AP1069" s="1009">
        <f t="shared" si="669"/>
        <v>156</v>
      </c>
      <c r="AQ1069" s="1010">
        <f t="shared" si="669"/>
        <v>124</v>
      </c>
      <c r="AR1069" s="1009">
        <f t="shared" si="669"/>
        <v>155</v>
      </c>
      <c r="AS1069" s="1010">
        <f t="shared" si="669"/>
        <v>124</v>
      </c>
      <c r="AT1069" s="1009">
        <f>SUM(AT1097:AT1102)</f>
        <v>48</v>
      </c>
      <c r="AU1069" s="1010">
        <f t="shared" si="669"/>
        <v>94</v>
      </c>
      <c r="AV1069" s="1009">
        <f t="shared" si="669"/>
        <v>62</v>
      </c>
      <c r="AW1069" s="1010">
        <f t="shared" si="669"/>
        <v>132</v>
      </c>
      <c r="AX1069" s="1009">
        <f t="shared" si="669"/>
        <v>53</v>
      </c>
      <c r="AY1069" s="1010">
        <f t="shared" si="669"/>
        <v>122</v>
      </c>
      <c r="AZ1069" s="1009">
        <f t="shared" si="669"/>
        <v>54</v>
      </c>
      <c r="BA1069" s="1010">
        <f t="shared" si="669"/>
        <v>145</v>
      </c>
      <c r="BB1069" s="1009">
        <f t="shared" si="669"/>
        <v>37</v>
      </c>
      <c r="BC1069" s="1010">
        <f t="shared" si="669"/>
        <v>134</v>
      </c>
      <c r="BD1069" s="1009">
        <f t="shared" si="669"/>
        <v>47</v>
      </c>
      <c r="BE1069" s="1010">
        <f t="shared" si="669"/>
        <v>131</v>
      </c>
      <c r="BF1069" s="1009">
        <f t="shared" si="669"/>
        <v>27</v>
      </c>
      <c r="BG1069" s="1010">
        <f t="shared" si="669"/>
        <v>113</v>
      </c>
      <c r="BH1069" s="1009">
        <f t="shared" si="669"/>
        <v>26</v>
      </c>
      <c r="BI1069" s="1010">
        <f t="shared" si="669"/>
        <v>112</v>
      </c>
      <c r="BJ1069" s="1009">
        <f t="shared" si="669"/>
        <v>26</v>
      </c>
      <c r="BK1069" s="1010">
        <f t="shared" si="669"/>
        <v>112</v>
      </c>
      <c r="BL1069" s="1009">
        <f t="shared" si="669"/>
        <v>26</v>
      </c>
      <c r="BM1069" s="1010">
        <f t="shared" si="669"/>
        <v>112</v>
      </c>
      <c r="BN1069" s="1009">
        <f>SUM(BN1097:BN1102)</f>
        <v>26</v>
      </c>
      <c r="BO1069" s="1010">
        <f t="shared" si="669"/>
        <v>112</v>
      </c>
      <c r="BP1069" s="1089">
        <f t="shared" si="669"/>
        <v>0</v>
      </c>
      <c r="BQ1069" s="1010">
        <f t="shared" si="669"/>
        <v>0</v>
      </c>
      <c r="BR1069" s="1089">
        <f t="shared" si="669"/>
        <v>0</v>
      </c>
      <c r="BS1069" s="1010">
        <f t="shared" si="669"/>
        <v>0</v>
      </c>
    </row>
    <row r="1070" spans="1:89" s="849" customFormat="1" ht="12.75">
      <c r="A1070" s="849" t="s">
        <v>1525</v>
      </c>
      <c r="D1070" s="849" t="s">
        <v>865</v>
      </c>
      <c r="G1070" s="849" t="s">
        <v>2613</v>
      </c>
      <c r="H1070" s="850"/>
      <c r="I1070" s="1005">
        <f>+I1098+I1100+I1102</f>
        <v>17</v>
      </c>
      <c r="J1070" s="1006">
        <f>+J1098+J1100+J1102</f>
        <v>2</v>
      </c>
      <c r="K1070" s="1005">
        <f t="shared" ref="K1070:AJ1070" si="670">+K1098+K1100+K1102</f>
        <v>70</v>
      </c>
      <c r="L1070" s="1006">
        <f t="shared" si="670"/>
        <v>5</v>
      </c>
      <c r="M1070" s="1005">
        <f t="shared" si="670"/>
        <v>36</v>
      </c>
      <c r="N1070" s="1006">
        <f t="shared" si="670"/>
        <v>11</v>
      </c>
      <c r="O1070" s="1005">
        <f t="shared" si="670"/>
        <v>29</v>
      </c>
      <c r="P1070" s="1006">
        <f t="shared" si="670"/>
        <v>2</v>
      </c>
      <c r="Q1070" s="1005">
        <f t="shared" si="670"/>
        <v>1</v>
      </c>
      <c r="R1070" s="1006">
        <f t="shared" si="670"/>
        <v>3</v>
      </c>
      <c r="S1070" s="1005">
        <f t="shared" si="670"/>
        <v>3</v>
      </c>
      <c r="T1070" s="1006">
        <f t="shared" si="670"/>
        <v>5</v>
      </c>
      <c r="U1070" s="1005">
        <f t="shared" si="670"/>
        <v>0</v>
      </c>
      <c r="V1070" s="1006">
        <f t="shared" si="670"/>
        <v>0</v>
      </c>
      <c r="W1070" s="1005">
        <f t="shared" si="670"/>
        <v>0</v>
      </c>
      <c r="X1070" s="1006">
        <f t="shared" si="670"/>
        <v>0</v>
      </c>
      <c r="Y1070" s="1005">
        <f t="shared" si="670"/>
        <v>1</v>
      </c>
      <c r="Z1070" s="1006">
        <f t="shared" si="670"/>
        <v>3</v>
      </c>
      <c r="AA1070" s="1005">
        <f t="shared" si="670"/>
        <v>11</v>
      </c>
      <c r="AB1070" s="1006">
        <f t="shared" si="670"/>
        <v>0</v>
      </c>
      <c r="AC1070" s="1005">
        <f t="shared" si="670"/>
        <v>0</v>
      </c>
      <c r="AD1070" s="1006">
        <f t="shared" si="670"/>
        <v>0</v>
      </c>
      <c r="AE1070" s="1005">
        <f t="shared" si="670"/>
        <v>63</v>
      </c>
      <c r="AF1070" s="1006">
        <f t="shared" si="670"/>
        <v>59</v>
      </c>
      <c r="AG1070" s="1005">
        <f t="shared" si="670"/>
        <v>8</v>
      </c>
      <c r="AH1070" s="1006">
        <f t="shared" si="670"/>
        <v>3</v>
      </c>
      <c r="AI1070" s="1005">
        <f t="shared" si="670"/>
        <v>97</v>
      </c>
      <c r="AJ1070" s="1006">
        <f t="shared" si="670"/>
        <v>42</v>
      </c>
      <c r="AK1070" s="875"/>
      <c r="AL1070" s="1005">
        <f t="shared" ref="AL1070:BS1070" si="671">+AL1098+AL1100+AL1102</f>
        <v>2</v>
      </c>
      <c r="AM1070" s="1006">
        <f t="shared" si="671"/>
        <v>0</v>
      </c>
      <c r="AN1070" s="1005">
        <f t="shared" si="671"/>
        <v>17</v>
      </c>
      <c r="AO1070" s="1006">
        <f t="shared" si="671"/>
        <v>5</v>
      </c>
      <c r="AP1070" s="1005">
        <f t="shared" si="671"/>
        <v>0</v>
      </c>
      <c r="AQ1070" s="1006">
        <f t="shared" si="671"/>
        <v>0</v>
      </c>
      <c r="AR1070" s="1005">
        <f t="shared" si="671"/>
        <v>155</v>
      </c>
      <c r="AS1070" s="1006">
        <f t="shared" si="671"/>
        <v>124</v>
      </c>
      <c r="AT1070" s="1005">
        <f>+AT1098+AT1100+AT1102</f>
        <v>4</v>
      </c>
      <c r="AU1070" s="1006">
        <f>+AU1098+AU1100+AU1102</f>
        <v>34</v>
      </c>
      <c r="AV1070" s="1005">
        <f t="shared" si="671"/>
        <v>0</v>
      </c>
      <c r="AW1070" s="1006">
        <f t="shared" si="671"/>
        <v>0</v>
      </c>
      <c r="AX1070" s="1005">
        <f t="shared" si="671"/>
        <v>23</v>
      </c>
      <c r="AY1070" s="1006">
        <f t="shared" si="671"/>
        <v>65</v>
      </c>
      <c r="AZ1070" s="1005">
        <f t="shared" si="671"/>
        <v>8</v>
      </c>
      <c r="BA1070" s="1006">
        <f t="shared" si="671"/>
        <v>2</v>
      </c>
      <c r="BB1070" s="1005">
        <f t="shared" si="671"/>
        <v>2</v>
      </c>
      <c r="BC1070" s="1006">
        <f t="shared" si="671"/>
        <v>42</v>
      </c>
      <c r="BD1070" s="1005">
        <f t="shared" si="671"/>
        <v>0</v>
      </c>
      <c r="BE1070" s="1006">
        <f t="shared" si="671"/>
        <v>2</v>
      </c>
      <c r="BF1070" s="1005">
        <f t="shared" si="671"/>
        <v>1</v>
      </c>
      <c r="BG1070" s="1006">
        <f t="shared" si="671"/>
        <v>42</v>
      </c>
      <c r="BH1070" s="1005">
        <f t="shared" si="671"/>
        <v>26</v>
      </c>
      <c r="BI1070" s="1006">
        <f t="shared" si="671"/>
        <v>112</v>
      </c>
      <c r="BJ1070" s="1005">
        <f t="shared" si="671"/>
        <v>26</v>
      </c>
      <c r="BK1070" s="1006">
        <f t="shared" si="671"/>
        <v>112</v>
      </c>
      <c r="BL1070" s="1005">
        <f t="shared" si="671"/>
        <v>26</v>
      </c>
      <c r="BM1070" s="1006">
        <f t="shared" si="671"/>
        <v>112</v>
      </c>
      <c r="BN1070" s="1005">
        <f>+BN1098+BN1100+BN1102</f>
        <v>26</v>
      </c>
      <c r="BO1070" s="1006">
        <f t="shared" si="671"/>
        <v>112</v>
      </c>
      <c r="BP1070" s="1088">
        <f t="shared" si="671"/>
        <v>0</v>
      </c>
      <c r="BQ1070" s="1006">
        <f t="shared" si="671"/>
        <v>0</v>
      </c>
      <c r="BR1070" s="1088">
        <f t="shared" si="671"/>
        <v>0</v>
      </c>
      <c r="BS1070" s="1006">
        <f t="shared" si="671"/>
        <v>0</v>
      </c>
      <c r="BT1070" s="851"/>
      <c r="BU1070" s="852"/>
      <c r="BV1070" s="852"/>
      <c r="BW1070" s="852"/>
      <c r="BX1070" s="852"/>
      <c r="BY1070" s="852"/>
      <c r="BZ1070" s="852"/>
      <c r="CA1070" s="852"/>
      <c r="CB1070" s="853"/>
      <c r="CC1070" s="852"/>
      <c r="CD1070" s="852"/>
      <c r="CE1070" s="852"/>
      <c r="CF1070" s="852"/>
      <c r="CG1070" s="852"/>
      <c r="CH1070" s="852"/>
      <c r="CI1070" s="854"/>
      <c r="CJ1070" s="850"/>
      <c r="CK1070" s="850"/>
    </row>
    <row r="1071" spans="1:89">
      <c r="A1071" t="s">
        <v>1532</v>
      </c>
      <c r="C1071"/>
      <c r="D1071" s="71" t="s">
        <v>2612</v>
      </c>
      <c r="I1071" s="1009">
        <f>SUM(I1104:I1113)</f>
        <v>202</v>
      </c>
      <c r="J1071" s="1036">
        <f>SUM(J1104:J1113)</f>
        <v>65</v>
      </c>
      <c r="K1071" s="1009">
        <f t="shared" ref="K1071:AJ1071" si="672">SUM(K1104:K1113)</f>
        <v>209</v>
      </c>
      <c r="L1071" s="1036">
        <f t="shared" si="672"/>
        <v>55</v>
      </c>
      <c r="M1071" s="1009">
        <f t="shared" si="672"/>
        <v>219</v>
      </c>
      <c r="N1071" s="1036">
        <f t="shared" si="672"/>
        <v>33</v>
      </c>
      <c r="O1071" s="1009">
        <f t="shared" si="672"/>
        <v>220</v>
      </c>
      <c r="P1071" s="1036">
        <f t="shared" si="672"/>
        <v>32</v>
      </c>
      <c r="Q1071" s="1009">
        <f t="shared" si="672"/>
        <v>217</v>
      </c>
      <c r="R1071" s="1036">
        <f t="shared" si="672"/>
        <v>35</v>
      </c>
      <c r="S1071" s="1009">
        <f t="shared" si="672"/>
        <v>224</v>
      </c>
      <c r="T1071" s="1036">
        <f t="shared" si="672"/>
        <v>34</v>
      </c>
      <c r="U1071" s="1009">
        <f t="shared" si="672"/>
        <v>182</v>
      </c>
      <c r="V1071" s="1036">
        <f t="shared" si="672"/>
        <v>33</v>
      </c>
      <c r="W1071" s="1009">
        <f t="shared" si="672"/>
        <v>215</v>
      </c>
      <c r="X1071" s="1036">
        <f t="shared" si="672"/>
        <v>40</v>
      </c>
      <c r="Y1071" s="1009">
        <f t="shared" si="672"/>
        <v>235</v>
      </c>
      <c r="Z1071" s="1036">
        <f t="shared" si="672"/>
        <v>53</v>
      </c>
      <c r="AA1071" s="1009">
        <f t="shared" si="672"/>
        <v>223</v>
      </c>
      <c r="AB1071" s="1036">
        <f t="shared" si="672"/>
        <v>93</v>
      </c>
      <c r="AC1071" s="1009">
        <f t="shared" si="672"/>
        <v>221</v>
      </c>
      <c r="AD1071" s="1036">
        <f t="shared" si="672"/>
        <v>89</v>
      </c>
      <c r="AE1071" s="1009">
        <f t="shared" si="672"/>
        <v>180</v>
      </c>
      <c r="AF1071" s="1036">
        <f t="shared" si="672"/>
        <v>72</v>
      </c>
      <c r="AG1071" s="1009">
        <f t="shared" si="672"/>
        <v>177</v>
      </c>
      <c r="AH1071" s="1036">
        <f t="shared" si="672"/>
        <v>63</v>
      </c>
      <c r="AI1071" s="1009">
        <f t="shared" si="672"/>
        <v>195</v>
      </c>
      <c r="AJ1071" s="1036">
        <f t="shared" si="672"/>
        <v>56</v>
      </c>
      <c r="AK1071" s="874"/>
      <c r="AL1071" s="1009">
        <f t="shared" ref="AL1071:BS1071" si="673">SUM(AL1104:AL1113)</f>
        <v>220</v>
      </c>
      <c r="AM1071" s="1036">
        <f t="shared" si="673"/>
        <v>77</v>
      </c>
      <c r="AN1071" s="1009">
        <f t="shared" si="673"/>
        <v>154</v>
      </c>
      <c r="AO1071" s="1036">
        <f t="shared" si="673"/>
        <v>72</v>
      </c>
      <c r="AP1071" s="1009">
        <f t="shared" si="673"/>
        <v>196</v>
      </c>
      <c r="AQ1071" s="1036">
        <f t="shared" si="673"/>
        <v>69</v>
      </c>
      <c r="AR1071" s="1009">
        <f t="shared" si="673"/>
        <v>187</v>
      </c>
      <c r="AS1071" s="1036">
        <f t="shared" si="673"/>
        <v>64</v>
      </c>
      <c r="AT1071" s="1009">
        <f t="shared" si="673"/>
        <v>144</v>
      </c>
      <c r="AU1071" s="1036">
        <f t="shared" si="673"/>
        <v>10</v>
      </c>
      <c r="AV1071" s="1009">
        <f t="shared" si="673"/>
        <v>145</v>
      </c>
      <c r="AW1071" s="1036">
        <f t="shared" si="673"/>
        <v>22</v>
      </c>
      <c r="AX1071" s="1009">
        <f t="shared" si="673"/>
        <v>52</v>
      </c>
      <c r="AY1071" s="1036">
        <f t="shared" si="673"/>
        <v>3</v>
      </c>
      <c r="AZ1071" s="1009">
        <f t="shared" si="673"/>
        <v>109</v>
      </c>
      <c r="BA1071" s="1036">
        <f t="shared" si="673"/>
        <v>14</v>
      </c>
      <c r="BB1071" s="1009">
        <f t="shared" si="673"/>
        <v>109</v>
      </c>
      <c r="BC1071" s="1036">
        <f t="shared" si="673"/>
        <v>14</v>
      </c>
      <c r="BD1071" s="1009">
        <f t="shared" si="673"/>
        <v>109</v>
      </c>
      <c r="BE1071" s="1036">
        <f t="shared" si="673"/>
        <v>16</v>
      </c>
      <c r="BF1071" s="1009">
        <f t="shared" si="673"/>
        <v>113</v>
      </c>
      <c r="BG1071" s="1036">
        <f t="shared" si="673"/>
        <v>10</v>
      </c>
      <c r="BH1071" s="1009">
        <f t="shared" si="673"/>
        <v>109</v>
      </c>
      <c r="BI1071" s="1036">
        <f t="shared" si="673"/>
        <v>9</v>
      </c>
      <c r="BJ1071" s="1009">
        <f t="shared" si="673"/>
        <v>151</v>
      </c>
      <c r="BK1071" s="1036">
        <f t="shared" si="673"/>
        <v>18</v>
      </c>
      <c r="BL1071" s="1009">
        <f t="shared" si="673"/>
        <v>109</v>
      </c>
      <c r="BM1071" s="1036">
        <f t="shared" si="673"/>
        <v>8</v>
      </c>
      <c r="BN1071" s="1009">
        <f>SUM(BN1104:BN1113)</f>
        <v>109</v>
      </c>
      <c r="BO1071" s="1036">
        <f t="shared" si="673"/>
        <v>8</v>
      </c>
      <c r="BP1071" s="1089">
        <f t="shared" si="673"/>
        <v>0</v>
      </c>
      <c r="BQ1071" s="1036">
        <f t="shared" si="673"/>
        <v>0</v>
      </c>
      <c r="BR1071" s="1089">
        <f t="shared" si="673"/>
        <v>0</v>
      </c>
      <c r="BS1071" s="1036">
        <f t="shared" si="673"/>
        <v>0</v>
      </c>
    </row>
    <row r="1072" spans="1:89" s="849" customFormat="1" ht="12.75">
      <c r="A1072" s="849" t="s">
        <v>1532</v>
      </c>
      <c r="D1072" s="849" t="s">
        <v>2612</v>
      </c>
      <c r="G1072" s="849" t="s">
        <v>2613</v>
      </c>
      <c r="H1072" s="850"/>
      <c r="I1072" s="1013">
        <f>+I1105+I1107+I1111+I1113</f>
        <v>54</v>
      </c>
      <c r="J1072" s="1018">
        <f>+J1105+J1109+J1111</f>
        <v>0</v>
      </c>
      <c r="K1072" s="1013">
        <f t="shared" ref="K1072" si="674">+K1105+K1107+K1111+K1113</f>
        <v>57</v>
      </c>
      <c r="L1072" s="1018">
        <f t="shared" ref="L1072" si="675">+L1105+L1109+L1111</f>
        <v>4</v>
      </c>
      <c r="M1072" s="1013">
        <f t="shared" ref="M1072" si="676">+M1105+M1107+M1111+M1113</f>
        <v>112</v>
      </c>
      <c r="N1072" s="1018">
        <f t="shared" ref="N1072" si="677">+N1105+N1109+N1111</f>
        <v>12</v>
      </c>
      <c r="O1072" s="1013">
        <f t="shared" ref="O1072" si="678">+O1105+O1107+O1111+O1113</f>
        <v>112</v>
      </c>
      <c r="P1072" s="1018">
        <f t="shared" ref="P1072" si="679">+P1105+P1109+P1111</f>
        <v>8</v>
      </c>
      <c r="Q1072" s="1013">
        <f t="shared" ref="Q1072" si="680">+Q1105+Q1107+Q1111+Q1113</f>
        <v>59</v>
      </c>
      <c r="R1072" s="1018">
        <f t="shared" ref="R1072" si="681">+R1105+R1109+R1111</f>
        <v>4</v>
      </c>
      <c r="S1072" s="1013">
        <f t="shared" ref="S1072" si="682">+S1105+S1107+S1111+S1113</f>
        <v>113</v>
      </c>
      <c r="T1072" s="1018">
        <f t="shared" ref="T1072" si="683">+T1105+T1109+T1111</f>
        <v>13</v>
      </c>
      <c r="U1072" s="1013">
        <f t="shared" ref="U1072" si="684">+U1105+U1107+U1111+U1113</f>
        <v>1</v>
      </c>
      <c r="V1072" s="1018">
        <f t="shared" ref="V1072" si="685">+V1105+V1109+V1111</f>
        <v>3</v>
      </c>
      <c r="W1072" s="1013">
        <f t="shared" ref="W1072" si="686">+W1105+W1107+W1111+W1113</f>
        <v>0</v>
      </c>
      <c r="X1072" s="1018">
        <f t="shared" ref="X1072" si="687">+X1105+X1109+X1111</f>
        <v>1</v>
      </c>
      <c r="Y1072" s="1013">
        <f t="shared" ref="Y1072" si="688">+Y1105+Y1107+Y1111+Y1113</f>
        <v>0</v>
      </c>
      <c r="Z1072" s="1018">
        <f t="shared" ref="Z1072" si="689">+Z1105+Z1109+Z1111</f>
        <v>3</v>
      </c>
      <c r="AA1072" s="1013">
        <f t="shared" ref="AA1072" si="690">+AA1105+AA1107+AA1111+AA1113</f>
        <v>116</v>
      </c>
      <c r="AB1072" s="1018">
        <f t="shared" ref="AB1072" si="691">+AB1105+AB1109+AB1111</f>
        <v>17</v>
      </c>
      <c r="AC1072" s="1013">
        <f t="shared" ref="AC1072" si="692">+AC1105+AC1107+AC1111+AC1113</f>
        <v>0</v>
      </c>
      <c r="AD1072" s="1018">
        <f t="shared" ref="AD1072" si="693">+AD1105+AD1109+AD1111</f>
        <v>0</v>
      </c>
      <c r="AE1072" s="1013">
        <f t="shared" ref="AE1072" si="694">+AE1105+AE1107+AE1111+AE1113</f>
        <v>6</v>
      </c>
      <c r="AF1072" s="1018">
        <f t="shared" ref="AF1072" si="695">+AF1105+AF1109+AF1111</f>
        <v>3</v>
      </c>
      <c r="AG1072" s="1013">
        <f t="shared" ref="AG1072" si="696">+AG1105+AG1107+AG1111+AG1113</f>
        <v>0</v>
      </c>
      <c r="AH1072" s="1018">
        <f t="shared" ref="AH1072" si="697">+AH1105+AH1109+AH1111</f>
        <v>2</v>
      </c>
      <c r="AI1072" s="1013">
        <f t="shared" ref="AI1072" si="698">+AI1105+AI1107+AI1111+AI1113</f>
        <v>47</v>
      </c>
      <c r="AJ1072" s="1018">
        <f t="shared" ref="AJ1072" si="699">+AJ1105+AJ1109+AJ1111</f>
        <v>15</v>
      </c>
      <c r="AK1072" s="875"/>
      <c r="AL1072" s="1013">
        <f t="shared" ref="AL1072" si="700">+AL1105+AL1107+AL1111+AL1113</f>
        <v>0</v>
      </c>
      <c r="AM1072" s="1018">
        <f t="shared" ref="AM1072:BS1072" si="701">+AM1105+AM1109+AM1111</f>
        <v>0</v>
      </c>
      <c r="AN1072" s="1013">
        <f t="shared" ref="AN1072" si="702">+AN1105+AN1107+AN1111+AN1113</f>
        <v>47</v>
      </c>
      <c r="AO1072" s="1018">
        <f t="shared" si="701"/>
        <v>19</v>
      </c>
      <c r="AP1072" s="1013">
        <f t="shared" ref="AP1072" si="703">+AP1105+AP1107+AP1111+AP1113</f>
        <v>13</v>
      </c>
      <c r="AQ1072" s="1018">
        <f t="shared" si="701"/>
        <v>0</v>
      </c>
      <c r="AR1072" s="1013">
        <f t="shared" ref="AR1072" si="704">+AR1105+AR1107+AR1111+AR1113</f>
        <v>76</v>
      </c>
      <c r="AS1072" s="1018">
        <f t="shared" si="701"/>
        <v>17</v>
      </c>
      <c r="AT1072" s="1013">
        <f>+AT1105+AT1107+AT1111+AT1113</f>
        <v>6</v>
      </c>
      <c r="AU1072" s="1018">
        <f t="shared" si="701"/>
        <v>0</v>
      </c>
      <c r="AV1072" s="1013">
        <f t="shared" ref="AV1072" si="705">+AV1105+AV1107+AV1111+AV1113</f>
        <v>0</v>
      </c>
      <c r="AW1072" s="1018">
        <f t="shared" si="701"/>
        <v>0</v>
      </c>
      <c r="AX1072" s="1013">
        <f t="shared" ref="AX1072" si="706">+AX1105+AX1107+AX1111+AX1113</f>
        <v>39</v>
      </c>
      <c r="AY1072" s="1018">
        <f t="shared" si="701"/>
        <v>2</v>
      </c>
      <c r="AZ1072" s="1013">
        <f t="shared" ref="AZ1072" si="707">+AZ1105+AZ1107+AZ1111+AZ1113</f>
        <v>41</v>
      </c>
      <c r="BA1072" s="1018">
        <f t="shared" si="701"/>
        <v>12</v>
      </c>
      <c r="BB1072" s="1013">
        <f t="shared" ref="BB1072" si="708">+BB1105+BB1107+BB1111+BB1113</f>
        <v>0</v>
      </c>
      <c r="BC1072" s="1018">
        <f t="shared" si="701"/>
        <v>11</v>
      </c>
      <c r="BD1072" s="1013">
        <f t="shared" ref="BD1072" si="709">+BD1105+BD1107+BD1111+BD1113</f>
        <v>41</v>
      </c>
      <c r="BE1072" s="1018">
        <f t="shared" si="701"/>
        <v>12</v>
      </c>
      <c r="BF1072" s="1013">
        <f t="shared" ref="BF1072" si="710">+BF1105+BF1107+BF1111+BF1113</f>
        <v>0</v>
      </c>
      <c r="BG1072" s="1018">
        <f t="shared" si="701"/>
        <v>0</v>
      </c>
      <c r="BH1072" s="1013">
        <f t="shared" ref="BH1072" si="711">+BH1105+BH1107+BH1111+BH1113</f>
        <v>37</v>
      </c>
      <c r="BI1072" s="1018">
        <f t="shared" si="701"/>
        <v>6</v>
      </c>
      <c r="BJ1072" s="1013">
        <f t="shared" ref="BJ1072" si="712">+BJ1105+BJ1107+BJ1111+BJ1113</f>
        <v>7</v>
      </c>
      <c r="BK1072" s="1018">
        <f t="shared" si="701"/>
        <v>0</v>
      </c>
      <c r="BL1072" s="1013">
        <f t="shared" ref="BL1072" si="713">+BL1105+BL1107+BL1111+BL1113</f>
        <v>37</v>
      </c>
      <c r="BM1072" s="1018">
        <f t="shared" si="701"/>
        <v>5</v>
      </c>
      <c r="BN1072" s="1013">
        <f>+BN1105+BN1107+BN1111+BN1113</f>
        <v>37</v>
      </c>
      <c r="BO1072" s="1018">
        <f t="shared" si="701"/>
        <v>5</v>
      </c>
      <c r="BP1072" s="1090">
        <f t="shared" ref="BP1072" si="714">+BP1105+BP1107+BP1111+BP1113</f>
        <v>0</v>
      </c>
      <c r="BQ1072" s="1018">
        <f t="shared" si="701"/>
        <v>0</v>
      </c>
      <c r="BR1072" s="1090">
        <f t="shared" ref="BR1072" si="715">+BR1105+BR1107+BR1111+BR1113</f>
        <v>0</v>
      </c>
      <c r="BS1072" s="1018">
        <f t="shared" si="701"/>
        <v>0</v>
      </c>
      <c r="BT1072" s="851"/>
      <c r="BU1072" s="852"/>
      <c r="BV1072" s="852"/>
      <c r="BW1072" s="852"/>
      <c r="BX1072" s="852"/>
      <c r="BY1072" s="852"/>
      <c r="BZ1072" s="852"/>
      <c r="CA1072" s="852"/>
      <c r="CB1072" s="853"/>
      <c r="CC1072" s="852"/>
      <c r="CD1072" s="852"/>
      <c r="CE1072" s="852"/>
      <c r="CF1072" s="852"/>
      <c r="CG1072" s="852"/>
      <c r="CH1072" s="852"/>
      <c r="CI1072" s="854"/>
      <c r="CJ1072" s="850"/>
      <c r="CK1072" s="850"/>
    </row>
    <row r="1073" spans="1:89">
      <c r="A1073" t="s">
        <v>819</v>
      </c>
      <c r="C1073"/>
      <c r="D1073" t="s">
        <v>2611</v>
      </c>
      <c r="I1073" s="1014">
        <f>SUM(I1115:I1122)</f>
        <v>137</v>
      </c>
      <c r="J1073" s="1015">
        <f>SUM(J1115:J1122)</f>
        <v>42</v>
      </c>
      <c r="K1073" s="1014">
        <f t="shared" ref="K1073:BS1073" si="716">SUM(K1115:K1122)</f>
        <v>114</v>
      </c>
      <c r="L1073" s="1015">
        <f t="shared" si="716"/>
        <v>41</v>
      </c>
      <c r="M1073" s="1014">
        <f t="shared" si="716"/>
        <v>142</v>
      </c>
      <c r="N1073" s="1015">
        <f t="shared" si="716"/>
        <v>59</v>
      </c>
      <c r="O1073" s="1014">
        <f t="shared" si="716"/>
        <v>140</v>
      </c>
      <c r="P1073" s="1015">
        <f t="shared" si="716"/>
        <v>59</v>
      </c>
      <c r="Q1073" s="1014">
        <f t="shared" si="716"/>
        <v>135</v>
      </c>
      <c r="R1073" s="1015">
        <f t="shared" si="716"/>
        <v>49</v>
      </c>
      <c r="S1073" s="1014">
        <f t="shared" si="716"/>
        <v>132</v>
      </c>
      <c r="T1073" s="1015">
        <f t="shared" si="716"/>
        <v>77</v>
      </c>
      <c r="U1073" s="1014">
        <f t="shared" si="716"/>
        <v>131</v>
      </c>
      <c r="V1073" s="1015">
        <f t="shared" si="716"/>
        <v>72</v>
      </c>
      <c r="W1073" s="1014">
        <f t="shared" si="716"/>
        <v>142</v>
      </c>
      <c r="X1073" s="1015">
        <f t="shared" si="716"/>
        <v>92</v>
      </c>
      <c r="Y1073" s="1014">
        <f t="shared" si="716"/>
        <v>110</v>
      </c>
      <c r="Z1073" s="1015">
        <f t="shared" si="716"/>
        <v>62</v>
      </c>
      <c r="AA1073" s="1014">
        <f t="shared" si="716"/>
        <v>122</v>
      </c>
      <c r="AB1073" s="1015">
        <f t="shared" si="716"/>
        <v>54</v>
      </c>
      <c r="AC1073" s="1014">
        <f t="shared" si="716"/>
        <v>104</v>
      </c>
      <c r="AD1073" s="1015">
        <f t="shared" si="716"/>
        <v>45</v>
      </c>
      <c r="AE1073" s="1014">
        <f t="shared" si="716"/>
        <v>97</v>
      </c>
      <c r="AF1073" s="1015">
        <f t="shared" si="716"/>
        <v>57</v>
      </c>
      <c r="AG1073" s="1014">
        <f t="shared" si="716"/>
        <v>75</v>
      </c>
      <c r="AH1073" s="1015">
        <f t="shared" si="716"/>
        <v>51</v>
      </c>
      <c r="AI1073" s="1014">
        <f t="shared" si="716"/>
        <v>101</v>
      </c>
      <c r="AJ1073" s="1015">
        <f t="shared" si="716"/>
        <v>50</v>
      </c>
      <c r="AK1073" s="1019"/>
      <c r="AL1073" s="1014">
        <f t="shared" si="716"/>
        <v>79</v>
      </c>
      <c r="AM1073" s="1015">
        <f t="shared" si="716"/>
        <v>48</v>
      </c>
      <c r="AN1073" s="1014">
        <f t="shared" si="716"/>
        <v>95</v>
      </c>
      <c r="AO1073" s="1015">
        <f t="shared" si="716"/>
        <v>45</v>
      </c>
      <c r="AP1073" s="1014">
        <f t="shared" si="716"/>
        <v>129</v>
      </c>
      <c r="AQ1073" s="1015">
        <f t="shared" si="716"/>
        <v>62</v>
      </c>
      <c r="AR1073" s="1014">
        <f t="shared" si="716"/>
        <v>110</v>
      </c>
      <c r="AS1073" s="1015">
        <f t="shared" si="716"/>
        <v>64</v>
      </c>
      <c r="AT1073" s="1014">
        <f t="shared" si="716"/>
        <v>124</v>
      </c>
      <c r="AU1073" s="1015">
        <f t="shared" si="716"/>
        <v>64</v>
      </c>
      <c r="AV1073" s="1014">
        <f>SUM(AV1115:AV1122)</f>
        <v>80</v>
      </c>
      <c r="AW1073" s="1015">
        <f t="shared" si="716"/>
        <v>50</v>
      </c>
      <c r="AX1073" s="1014">
        <f t="shared" si="716"/>
        <v>64</v>
      </c>
      <c r="AY1073" s="1015">
        <f t="shared" si="716"/>
        <v>49</v>
      </c>
      <c r="AZ1073" s="1014">
        <f t="shared" si="716"/>
        <v>70</v>
      </c>
      <c r="BA1073" s="1015">
        <f t="shared" si="716"/>
        <v>49</v>
      </c>
      <c r="BB1073" s="1014">
        <f t="shared" si="716"/>
        <v>81</v>
      </c>
      <c r="BC1073" s="1015">
        <f t="shared" si="716"/>
        <v>51</v>
      </c>
      <c r="BD1073" s="1014">
        <f t="shared" si="716"/>
        <v>73</v>
      </c>
      <c r="BE1073" s="1015">
        <f t="shared" si="716"/>
        <v>33</v>
      </c>
      <c r="BF1073" s="1014">
        <f t="shared" si="716"/>
        <v>73</v>
      </c>
      <c r="BG1073" s="1015">
        <f t="shared" si="716"/>
        <v>33</v>
      </c>
      <c r="BH1073" s="1014">
        <f t="shared" si="716"/>
        <v>75</v>
      </c>
      <c r="BI1073" s="1015">
        <f t="shared" si="716"/>
        <v>32</v>
      </c>
      <c r="BJ1073" s="1014">
        <f t="shared" si="716"/>
        <v>89</v>
      </c>
      <c r="BK1073" s="1015">
        <f t="shared" si="716"/>
        <v>35</v>
      </c>
      <c r="BL1073" s="1014">
        <f t="shared" si="716"/>
        <v>79</v>
      </c>
      <c r="BM1073" s="1015">
        <f t="shared" si="716"/>
        <v>35</v>
      </c>
      <c r="BN1073" s="1014">
        <f t="shared" si="716"/>
        <v>79</v>
      </c>
      <c r="BO1073" s="1015">
        <f t="shared" si="716"/>
        <v>17</v>
      </c>
      <c r="BP1073" s="1091">
        <f t="shared" si="716"/>
        <v>0</v>
      </c>
      <c r="BQ1073" s="1015">
        <f t="shared" si="716"/>
        <v>0</v>
      </c>
      <c r="BR1073" s="1091">
        <f t="shared" si="716"/>
        <v>0</v>
      </c>
      <c r="BS1073" s="1015">
        <f t="shared" si="716"/>
        <v>0</v>
      </c>
    </row>
    <row r="1074" spans="1:89" s="849" customFormat="1" ht="12.75">
      <c r="A1074" s="849" t="s">
        <v>819</v>
      </c>
      <c r="D1074" s="849" t="s">
        <v>2611</v>
      </c>
      <c r="G1074" s="849" t="s">
        <v>2613</v>
      </c>
      <c r="H1074" s="850"/>
      <c r="I1074" s="1005">
        <f>+I1116+I1118+I1120+I1122</f>
        <v>90</v>
      </c>
      <c r="J1074" s="1006">
        <f>+J1116+J1118+J1120+J1122</f>
        <v>17</v>
      </c>
      <c r="K1074" s="1005">
        <f t="shared" ref="K1074:AJ1074" si="717">+K1116+K1118+K1120+K1122</f>
        <v>26</v>
      </c>
      <c r="L1074" s="1006">
        <f t="shared" si="717"/>
        <v>3</v>
      </c>
      <c r="M1074" s="1005">
        <f t="shared" si="717"/>
        <v>141</v>
      </c>
      <c r="N1074" s="1006">
        <f t="shared" si="717"/>
        <v>59</v>
      </c>
      <c r="O1074" s="1005">
        <f t="shared" si="717"/>
        <v>140</v>
      </c>
      <c r="P1074" s="1006">
        <f t="shared" si="717"/>
        <v>59</v>
      </c>
      <c r="Q1074" s="1005">
        <f t="shared" si="717"/>
        <v>36</v>
      </c>
      <c r="R1074" s="1006">
        <f t="shared" si="717"/>
        <v>0</v>
      </c>
      <c r="S1074" s="1005">
        <f t="shared" si="717"/>
        <v>103</v>
      </c>
      <c r="T1074" s="1006">
        <f t="shared" si="717"/>
        <v>41</v>
      </c>
      <c r="U1074" s="1005">
        <f t="shared" si="717"/>
        <v>0</v>
      </c>
      <c r="V1074" s="1006">
        <f t="shared" si="717"/>
        <v>0</v>
      </c>
      <c r="W1074" s="1005">
        <f t="shared" si="717"/>
        <v>44</v>
      </c>
      <c r="X1074" s="1006">
        <f t="shared" si="717"/>
        <v>35</v>
      </c>
      <c r="Y1074" s="1005">
        <f t="shared" si="717"/>
        <v>10</v>
      </c>
      <c r="Z1074" s="1006">
        <f t="shared" si="717"/>
        <v>35</v>
      </c>
      <c r="AA1074" s="1005">
        <f t="shared" si="717"/>
        <v>77</v>
      </c>
      <c r="AB1074" s="1006">
        <f t="shared" si="717"/>
        <v>39</v>
      </c>
      <c r="AC1074" s="1005">
        <f t="shared" si="717"/>
        <v>7</v>
      </c>
      <c r="AD1074" s="1006">
        <f t="shared" si="717"/>
        <v>15</v>
      </c>
      <c r="AE1074" s="1005">
        <f t="shared" si="717"/>
        <v>31</v>
      </c>
      <c r="AF1074" s="1006">
        <f t="shared" si="717"/>
        <v>46</v>
      </c>
      <c r="AG1074" s="1005">
        <f t="shared" si="717"/>
        <v>46</v>
      </c>
      <c r="AH1074" s="1006">
        <f t="shared" si="717"/>
        <v>26</v>
      </c>
      <c r="AI1074" s="1005">
        <f t="shared" si="717"/>
        <v>88</v>
      </c>
      <c r="AJ1074" s="1006">
        <f t="shared" si="717"/>
        <v>29</v>
      </c>
      <c r="AK1074" s="875"/>
      <c r="AL1074" s="1005">
        <f t="shared" ref="AL1074:BS1074" si="718">+AL1116+AL1118+AL1120+AL1122</f>
        <v>26</v>
      </c>
      <c r="AM1074" s="1006">
        <f t="shared" si="718"/>
        <v>0</v>
      </c>
      <c r="AN1074" s="1005">
        <f t="shared" si="718"/>
        <v>31</v>
      </c>
      <c r="AO1074" s="1006">
        <f t="shared" si="718"/>
        <v>10</v>
      </c>
      <c r="AP1074" s="1005">
        <f t="shared" si="718"/>
        <v>36</v>
      </c>
      <c r="AQ1074" s="1006">
        <f t="shared" si="718"/>
        <v>11</v>
      </c>
      <c r="AR1074" s="1005">
        <f t="shared" si="718"/>
        <v>109</v>
      </c>
      <c r="AS1074" s="1006">
        <f t="shared" si="718"/>
        <v>64</v>
      </c>
      <c r="AT1074" s="1005">
        <f>+AT1116+AT1118+AT1120+AT1122</f>
        <v>52</v>
      </c>
      <c r="AU1074" s="1006">
        <f t="shared" si="718"/>
        <v>38</v>
      </c>
      <c r="AV1074" s="1005">
        <f t="shared" si="718"/>
        <v>0</v>
      </c>
      <c r="AW1074" s="1006">
        <f t="shared" si="718"/>
        <v>0</v>
      </c>
      <c r="AX1074" s="1005">
        <f t="shared" si="718"/>
        <v>40</v>
      </c>
      <c r="AY1074" s="1006">
        <f t="shared" si="718"/>
        <v>26</v>
      </c>
      <c r="AZ1074" s="1005">
        <f t="shared" si="718"/>
        <v>70</v>
      </c>
      <c r="BA1074" s="1006">
        <f t="shared" si="718"/>
        <v>49</v>
      </c>
      <c r="BB1074" s="1005">
        <f t="shared" si="718"/>
        <v>19</v>
      </c>
      <c r="BC1074" s="1006">
        <f t="shared" si="718"/>
        <v>23</v>
      </c>
      <c r="BD1074" s="1005">
        <f t="shared" si="718"/>
        <v>63</v>
      </c>
      <c r="BE1074" s="1006">
        <f t="shared" si="718"/>
        <v>10</v>
      </c>
      <c r="BF1074" s="1005">
        <f t="shared" si="718"/>
        <v>17</v>
      </c>
      <c r="BG1074" s="1006">
        <f t="shared" si="718"/>
        <v>23</v>
      </c>
      <c r="BH1074" s="1005">
        <f t="shared" si="718"/>
        <v>75</v>
      </c>
      <c r="BI1074" s="1006">
        <f t="shared" si="718"/>
        <v>32</v>
      </c>
      <c r="BJ1074" s="1005">
        <f t="shared" si="718"/>
        <v>33</v>
      </c>
      <c r="BK1074" s="1006">
        <f t="shared" si="718"/>
        <v>35</v>
      </c>
      <c r="BL1074" s="1005">
        <f t="shared" si="718"/>
        <v>79</v>
      </c>
      <c r="BM1074" s="1006">
        <f t="shared" si="718"/>
        <v>35</v>
      </c>
      <c r="BN1074" s="1005">
        <f t="shared" si="718"/>
        <v>58</v>
      </c>
      <c r="BO1074" s="1006">
        <f t="shared" si="718"/>
        <v>12</v>
      </c>
      <c r="BP1074" s="1088">
        <f t="shared" si="718"/>
        <v>0</v>
      </c>
      <c r="BQ1074" s="1006">
        <f t="shared" si="718"/>
        <v>0</v>
      </c>
      <c r="BR1074" s="1088">
        <f t="shared" si="718"/>
        <v>0</v>
      </c>
      <c r="BS1074" s="1006">
        <f t="shared" si="718"/>
        <v>0</v>
      </c>
      <c r="BT1074" s="851"/>
      <c r="BU1074" s="852"/>
      <c r="BV1074" s="852"/>
      <c r="BW1074" s="852"/>
      <c r="BX1074" s="852"/>
      <c r="BY1074" s="852"/>
      <c r="BZ1074" s="852"/>
      <c r="CA1074" s="852"/>
      <c r="CB1074" s="853"/>
      <c r="CC1074" s="852"/>
      <c r="CD1074" s="852"/>
      <c r="CE1074" s="852"/>
      <c r="CF1074" s="852"/>
      <c r="CG1074" s="852"/>
      <c r="CH1074" s="852"/>
      <c r="CI1074" s="854"/>
      <c r="CJ1074" s="850"/>
      <c r="CK1074" s="850"/>
    </row>
    <row r="1075" spans="1:89">
      <c r="A1075" t="s">
        <v>1523</v>
      </c>
      <c r="C1075"/>
      <c r="D1075" t="s">
        <v>2645</v>
      </c>
      <c r="I1075" s="1009">
        <f>SUM(I1124:I1135)</f>
        <v>274</v>
      </c>
      <c r="J1075" s="1010">
        <f>SUM(J1124:J1135)</f>
        <v>54</v>
      </c>
      <c r="K1075" s="1009">
        <f t="shared" ref="K1075:AJ1075" si="719">SUM(K1124:K1135)</f>
        <v>297</v>
      </c>
      <c r="L1075" s="1010">
        <f t="shared" si="719"/>
        <v>60</v>
      </c>
      <c r="M1075" s="1009">
        <f t="shared" si="719"/>
        <v>269</v>
      </c>
      <c r="N1075" s="1010">
        <f t="shared" si="719"/>
        <v>120</v>
      </c>
      <c r="O1075" s="1009">
        <f t="shared" si="719"/>
        <v>235</v>
      </c>
      <c r="P1075" s="1010">
        <f t="shared" si="719"/>
        <v>135</v>
      </c>
      <c r="Q1075" s="1009">
        <f t="shared" si="719"/>
        <v>250</v>
      </c>
      <c r="R1075" s="1010">
        <f t="shared" si="719"/>
        <v>127</v>
      </c>
      <c r="S1075" s="1009">
        <f t="shared" si="719"/>
        <v>218</v>
      </c>
      <c r="T1075" s="1010">
        <f t="shared" si="719"/>
        <v>83</v>
      </c>
      <c r="U1075" s="1009">
        <f t="shared" si="719"/>
        <v>213</v>
      </c>
      <c r="V1075" s="1010">
        <f t="shared" si="719"/>
        <v>54</v>
      </c>
      <c r="W1075" s="1009">
        <f t="shared" si="719"/>
        <v>216</v>
      </c>
      <c r="X1075" s="1010">
        <f t="shared" si="719"/>
        <v>81</v>
      </c>
      <c r="Y1075" s="1009">
        <f t="shared" si="719"/>
        <v>213</v>
      </c>
      <c r="Z1075" s="1010">
        <f t="shared" si="719"/>
        <v>69</v>
      </c>
      <c r="AA1075" s="1009">
        <f t="shared" si="719"/>
        <v>158</v>
      </c>
      <c r="AB1075" s="1010">
        <f t="shared" si="719"/>
        <v>65</v>
      </c>
      <c r="AC1075" s="1009">
        <f t="shared" si="719"/>
        <v>159</v>
      </c>
      <c r="AD1075" s="1010">
        <f t="shared" si="719"/>
        <v>65</v>
      </c>
      <c r="AE1075" s="1009">
        <f t="shared" si="719"/>
        <v>155</v>
      </c>
      <c r="AF1075" s="1010">
        <f t="shared" si="719"/>
        <v>78</v>
      </c>
      <c r="AG1075" s="1009">
        <f t="shared" si="719"/>
        <v>130</v>
      </c>
      <c r="AH1075" s="1010">
        <f t="shared" si="719"/>
        <v>90</v>
      </c>
      <c r="AI1075" s="1009">
        <f t="shared" si="719"/>
        <v>118</v>
      </c>
      <c r="AJ1075" s="1010">
        <f t="shared" si="719"/>
        <v>71</v>
      </c>
      <c r="AK1075" s="874"/>
      <c r="AL1075" s="1009">
        <f t="shared" ref="AL1075:BS1075" si="720">SUM(AL1124:AL1135)</f>
        <v>138</v>
      </c>
      <c r="AM1075" s="1010">
        <f t="shared" si="720"/>
        <v>31</v>
      </c>
      <c r="AN1075" s="1009">
        <f>SUM(AN1124:AN1135)</f>
        <v>181</v>
      </c>
      <c r="AO1075" s="1010">
        <f t="shared" si="720"/>
        <v>95</v>
      </c>
      <c r="AP1075" s="1009">
        <f t="shared" si="720"/>
        <v>154</v>
      </c>
      <c r="AQ1075" s="1010">
        <f t="shared" si="720"/>
        <v>44</v>
      </c>
      <c r="AR1075" s="1009">
        <f t="shared" si="720"/>
        <v>154</v>
      </c>
      <c r="AS1075" s="1010">
        <f t="shared" si="720"/>
        <v>35</v>
      </c>
      <c r="AT1075" s="1009">
        <f t="shared" si="720"/>
        <v>83</v>
      </c>
      <c r="AU1075" s="1010">
        <f t="shared" si="720"/>
        <v>12</v>
      </c>
      <c r="AV1075" s="1009">
        <f t="shared" si="720"/>
        <v>95</v>
      </c>
      <c r="AW1075" s="1010">
        <f t="shared" si="720"/>
        <v>17</v>
      </c>
      <c r="AX1075" s="1009">
        <f t="shared" si="720"/>
        <v>119</v>
      </c>
      <c r="AY1075" s="1010">
        <f t="shared" si="720"/>
        <v>13</v>
      </c>
      <c r="AZ1075" s="1009">
        <f t="shared" si="720"/>
        <v>132</v>
      </c>
      <c r="BA1075" s="1010">
        <f t="shared" si="720"/>
        <v>57</v>
      </c>
      <c r="BB1075" s="1009">
        <f t="shared" si="720"/>
        <v>132</v>
      </c>
      <c r="BC1075" s="1010">
        <f t="shared" si="720"/>
        <v>57</v>
      </c>
      <c r="BD1075" s="1009">
        <f t="shared" si="720"/>
        <v>132</v>
      </c>
      <c r="BE1075" s="1010">
        <f t="shared" si="720"/>
        <v>57</v>
      </c>
      <c r="BF1075" s="1009">
        <f t="shared" si="720"/>
        <v>132</v>
      </c>
      <c r="BG1075" s="1010">
        <f t="shared" si="720"/>
        <v>57</v>
      </c>
      <c r="BH1075" s="1009">
        <f t="shared" si="720"/>
        <v>134</v>
      </c>
      <c r="BI1075" s="1010">
        <f t="shared" si="720"/>
        <v>58</v>
      </c>
      <c r="BJ1075" s="1009">
        <f t="shared" si="720"/>
        <v>141</v>
      </c>
      <c r="BK1075" s="1010">
        <f t="shared" si="720"/>
        <v>64</v>
      </c>
      <c r="BL1075" s="1009">
        <f t="shared" si="720"/>
        <v>138</v>
      </c>
      <c r="BM1075" s="1010">
        <f t="shared" si="720"/>
        <v>57</v>
      </c>
      <c r="BN1075" s="1009">
        <f>SUM(BN1124:BN1135)</f>
        <v>125</v>
      </c>
      <c r="BO1075" s="1010">
        <f t="shared" si="720"/>
        <v>76</v>
      </c>
      <c r="BP1075" s="1089">
        <f t="shared" si="720"/>
        <v>0</v>
      </c>
      <c r="BQ1075" s="1010">
        <f t="shared" si="720"/>
        <v>0</v>
      </c>
      <c r="BR1075" s="1089">
        <f t="shared" si="720"/>
        <v>0</v>
      </c>
      <c r="BS1075" s="1010">
        <f t="shared" si="720"/>
        <v>0</v>
      </c>
    </row>
    <row r="1076" spans="1:89" s="849" customFormat="1" ht="12.75">
      <c r="A1076" s="849" t="s">
        <v>1523</v>
      </c>
      <c r="D1076" s="849" t="s">
        <v>872</v>
      </c>
      <c r="G1076" s="849" t="s">
        <v>2613</v>
      </c>
      <c r="H1076" s="850"/>
      <c r="I1076" s="1005">
        <f>+I1125+I1127</f>
        <v>200</v>
      </c>
      <c r="J1076" s="1006">
        <f>+J1125+J1127</f>
        <v>14</v>
      </c>
      <c r="K1076" s="1005">
        <f t="shared" ref="K1076:AJ1076" si="721">+K1125+K1127</f>
        <v>0</v>
      </c>
      <c r="L1076" s="1006">
        <f t="shared" si="721"/>
        <v>0</v>
      </c>
      <c r="M1076" s="1005">
        <f t="shared" si="721"/>
        <v>217</v>
      </c>
      <c r="N1076" s="1006">
        <f t="shared" si="721"/>
        <v>47</v>
      </c>
      <c r="O1076" s="1005">
        <f t="shared" si="721"/>
        <v>0</v>
      </c>
      <c r="P1076" s="1006">
        <f t="shared" si="721"/>
        <v>0</v>
      </c>
      <c r="Q1076" s="1005">
        <f t="shared" si="721"/>
        <v>195</v>
      </c>
      <c r="R1076" s="1006">
        <f t="shared" si="721"/>
        <v>56</v>
      </c>
      <c r="S1076" s="1005">
        <f t="shared" si="721"/>
        <v>0</v>
      </c>
      <c r="T1076" s="1006">
        <f t="shared" si="721"/>
        <v>0</v>
      </c>
      <c r="U1076" s="1005">
        <f t="shared" si="721"/>
        <v>0</v>
      </c>
      <c r="V1076" s="1006">
        <f t="shared" si="721"/>
        <v>0</v>
      </c>
      <c r="W1076" s="1005">
        <f t="shared" si="721"/>
        <v>167</v>
      </c>
      <c r="X1076" s="1006">
        <f t="shared" si="721"/>
        <v>36</v>
      </c>
      <c r="Y1076" s="1005">
        <f t="shared" si="721"/>
        <v>169</v>
      </c>
      <c r="Z1076" s="1006">
        <f t="shared" si="721"/>
        <v>36</v>
      </c>
      <c r="AA1076" s="1005">
        <f t="shared" si="721"/>
        <v>0</v>
      </c>
      <c r="AB1076" s="1006">
        <f t="shared" si="721"/>
        <v>0</v>
      </c>
      <c r="AC1076" s="1005">
        <f t="shared" si="721"/>
        <v>119</v>
      </c>
      <c r="AD1076" s="1006">
        <f t="shared" si="721"/>
        <v>35</v>
      </c>
      <c r="AE1076" s="1005">
        <f t="shared" si="721"/>
        <v>0</v>
      </c>
      <c r="AF1076" s="1006">
        <f t="shared" si="721"/>
        <v>0</v>
      </c>
      <c r="AG1076" s="1005">
        <f t="shared" si="721"/>
        <v>92</v>
      </c>
      <c r="AH1076" s="1006">
        <f t="shared" si="721"/>
        <v>66</v>
      </c>
      <c r="AI1076" s="1005">
        <f t="shared" si="721"/>
        <v>87</v>
      </c>
      <c r="AJ1076" s="1006">
        <f t="shared" si="721"/>
        <v>40</v>
      </c>
      <c r="AK1076" s="875"/>
      <c r="AL1076" s="1005">
        <f t="shared" ref="AL1076:BS1076" si="722">+AL1125+AL1127</f>
        <v>116</v>
      </c>
      <c r="AM1076" s="1006">
        <f t="shared" si="722"/>
        <v>7</v>
      </c>
      <c r="AN1076" s="1005">
        <f t="shared" si="722"/>
        <v>0</v>
      </c>
      <c r="AO1076" s="1006">
        <f t="shared" si="722"/>
        <v>0</v>
      </c>
      <c r="AP1076" s="1005">
        <f t="shared" si="722"/>
        <v>134</v>
      </c>
      <c r="AQ1076" s="1006">
        <f t="shared" si="722"/>
        <v>11</v>
      </c>
      <c r="AR1076" s="1005">
        <f t="shared" si="722"/>
        <v>134</v>
      </c>
      <c r="AS1076" s="1006">
        <f t="shared" si="722"/>
        <v>11</v>
      </c>
      <c r="AT1076" s="1005">
        <f>+AT1125+AT1127</f>
        <v>0</v>
      </c>
      <c r="AU1076" s="1006">
        <f t="shared" si="722"/>
        <v>0</v>
      </c>
      <c r="AV1076" s="1005">
        <f t="shared" si="722"/>
        <v>0</v>
      </c>
      <c r="AW1076" s="1006">
        <f t="shared" si="722"/>
        <v>0</v>
      </c>
      <c r="AX1076" s="1005">
        <f t="shared" si="722"/>
        <v>76</v>
      </c>
      <c r="AY1076" s="1006">
        <f t="shared" si="722"/>
        <v>0</v>
      </c>
      <c r="AZ1076" s="1005">
        <f t="shared" si="722"/>
        <v>76</v>
      </c>
      <c r="BA1076" s="1006">
        <f t="shared" si="722"/>
        <v>0</v>
      </c>
      <c r="BB1076" s="1005">
        <f t="shared" si="722"/>
        <v>76</v>
      </c>
      <c r="BC1076" s="1006">
        <f t="shared" si="722"/>
        <v>0</v>
      </c>
      <c r="BD1076" s="1005">
        <f t="shared" si="722"/>
        <v>76</v>
      </c>
      <c r="BE1076" s="1006">
        <f t="shared" si="722"/>
        <v>0</v>
      </c>
      <c r="BF1076" s="1005">
        <f t="shared" si="722"/>
        <v>76</v>
      </c>
      <c r="BG1076" s="1006">
        <f t="shared" si="722"/>
        <v>0</v>
      </c>
      <c r="BH1076" s="1005">
        <f t="shared" si="722"/>
        <v>76</v>
      </c>
      <c r="BI1076" s="1006">
        <f t="shared" si="722"/>
        <v>0</v>
      </c>
      <c r="BJ1076" s="1005">
        <f t="shared" si="722"/>
        <v>0</v>
      </c>
      <c r="BK1076" s="1006">
        <f t="shared" si="722"/>
        <v>0</v>
      </c>
      <c r="BL1076" s="1005">
        <f t="shared" si="722"/>
        <v>81</v>
      </c>
      <c r="BM1076" s="1006">
        <f t="shared" si="722"/>
        <v>2</v>
      </c>
      <c r="BN1076" s="1005">
        <f t="shared" si="722"/>
        <v>0</v>
      </c>
      <c r="BO1076" s="1006">
        <f t="shared" si="722"/>
        <v>0</v>
      </c>
      <c r="BP1076" s="1088">
        <f t="shared" si="722"/>
        <v>0</v>
      </c>
      <c r="BQ1076" s="1006">
        <f t="shared" si="722"/>
        <v>0</v>
      </c>
      <c r="BR1076" s="1088">
        <f t="shared" si="722"/>
        <v>0</v>
      </c>
      <c r="BS1076" s="1006">
        <f t="shared" si="722"/>
        <v>0</v>
      </c>
      <c r="BT1076" s="851"/>
      <c r="BU1076" s="852"/>
      <c r="BV1076" s="852"/>
      <c r="BW1076" s="852"/>
      <c r="BX1076" s="852"/>
      <c r="BY1076" s="852"/>
      <c r="BZ1076" s="852"/>
      <c r="CA1076" s="852"/>
      <c r="CB1076" s="853"/>
      <c r="CC1076" s="852"/>
      <c r="CD1076" s="852"/>
      <c r="CE1076" s="852"/>
      <c r="CF1076" s="852"/>
      <c r="CG1076" s="852"/>
      <c r="CH1076" s="852"/>
      <c r="CI1076" s="854"/>
      <c r="CJ1076" s="850"/>
      <c r="CK1076" s="850"/>
    </row>
    <row r="1077" spans="1:89">
      <c r="A1077" t="s">
        <v>821</v>
      </c>
      <c r="C1077"/>
      <c r="D1077" s="213" t="s">
        <v>877</v>
      </c>
      <c r="I1077" s="1009">
        <f>SUM(I1137:I1140)</f>
        <v>28</v>
      </c>
      <c r="J1077" s="1010">
        <f>SUM(J1137:J1140)</f>
        <v>8</v>
      </c>
      <c r="K1077" s="1009">
        <f t="shared" ref="K1077:AJ1077" si="723">SUM(K1137:K1140)</f>
        <v>26</v>
      </c>
      <c r="L1077" s="1010">
        <f t="shared" si="723"/>
        <v>6</v>
      </c>
      <c r="M1077" s="1009">
        <f t="shared" si="723"/>
        <v>15</v>
      </c>
      <c r="N1077" s="1010">
        <f t="shared" si="723"/>
        <v>11</v>
      </c>
      <c r="O1077" s="1009">
        <f t="shared" si="723"/>
        <v>22</v>
      </c>
      <c r="P1077" s="1010">
        <f t="shared" si="723"/>
        <v>10</v>
      </c>
      <c r="Q1077" s="1009">
        <f t="shared" si="723"/>
        <v>24</v>
      </c>
      <c r="R1077" s="1010">
        <f t="shared" si="723"/>
        <v>9</v>
      </c>
      <c r="S1077" s="1009">
        <f t="shared" si="723"/>
        <v>15</v>
      </c>
      <c r="T1077" s="1010">
        <f t="shared" si="723"/>
        <v>9</v>
      </c>
      <c r="U1077" s="1009">
        <f t="shared" si="723"/>
        <v>21</v>
      </c>
      <c r="V1077" s="1010">
        <f t="shared" si="723"/>
        <v>6</v>
      </c>
      <c r="W1077" s="1009">
        <f t="shared" si="723"/>
        <v>35</v>
      </c>
      <c r="X1077" s="1010">
        <f t="shared" si="723"/>
        <v>5</v>
      </c>
      <c r="Y1077" s="1009">
        <f t="shared" si="723"/>
        <v>25</v>
      </c>
      <c r="Z1077" s="1010">
        <f t="shared" si="723"/>
        <v>12</v>
      </c>
      <c r="AA1077" s="1009">
        <f t="shared" si="723"/>
        <v>24</v>
      </c>
      <c r="AB1077" s="1010">
        <f t="shared" si="723"/>
        <v>10</v>
      </c>
      <c r="AC1077" s="1009">
        <f t="shared" si="723"/>
        <v>23</v>
      </c>
      <c r="AD1077" s="1010">
        <f t="shared" si="723"/>
        <v>7</v>
      </c>
      <c r="AE1077" s="1009">
        <f t="shared" si="723"/>
        <v>20</v>
      </c>
      <c r="AF1077" s="1010">
        <f t="shared" si="723"/>
        <v>13</v>
      </c>
      <c r="AG1077" s="1009">
        <f t="shared" si="723"/>
        <v>40</v>
      </c>
      <c r="AH1077" s="1010">
        <f t="shared" si="723"/>
        <v>20</v>
      </c>
      <c r="AI1077" s="1009">
        <f t="shared" si="723"/>
        <v>37</v>
      </c>
      <c r="AJ1077" s="1010">
        <f t="shared" si="723"/>
        <v>28</v>
      </c>
      <c r="AK1077" s="874"/>
      <c r="AL1077" s="1009">
        <f t="shared" ref="AL1077:BS1077" si="724">SUM(AL1137:AL1140)</f>
        <v>35</v>
      </c>
      <c r="AM1077" s="1010">
        <f t="shared" si="724"/>
        <v>35</v>
      </c>
      <c r="AN1077" s="1009">
        <f t="shared" si="724"/>
        <v>53</v>
      </c>
      <c r="AO1077" s="1010">
        <f t="shared" si="724"/>
        <v>49</v>
      </c>
      <c r="AP1077" s="1009">
        <f t="shared" si="724"/>
        <v>34</v>
      </c>
      <c r="AQ1077" s="1010">
        <f t="shared" si="724"/>
        <v>36</v>
      </c>
      <c r="AR1077" s="1009">
        <f t="shared" si="724"/>
        <v>26</v>
      </c>
      <c r="AS1077" s="1010">
        <f t="shared" si="724"/>
        <v>27</v>
      </c>
      <c r="AT1077" s="1009">
        <f>SUM(AT1137:AT1140)</f>
        <v>7</v>
      </c>
      <c r="AU1077" s="1010">
        <f t="shared" si="724"/>
        <v>19</v>
      </c>
      <c r="AV1077" s="1009">
        <f t="shared" si="724"/>
        <v>13</v>
      </c>
      <c r="AW1077" s="1010">
        <f t="shared" si="724"/>
        <v>16</v>
      </c>
      <c r="AX1077" s="1009">
        <f t="shared" si="724"/>
        <v>7</v>
      </c>
      <c r="AY1077" s="1010">
        <f t="shared" si="724"/>
        <v>7</v>
      </c>
      <c r="AZ1077" s="1009">
        <f t="shared" si="724"/>
        <v>7</v>
      </c>
      <c r="BA1077" s="1010">
        <f t="shared" si="724"/>
        <v>7</v>
      </c>
      <c r="BB1077" s="1009">
        <f t="shared" si="724"/>
        <v>7</v>
      </c>
      <c r="BC1077" s="1010">
        <f t="shared" si="724"/>
        <v>7</v>
      </c>
      <c r="BD1077" s="1009">
        <f t="shared" si="724"/>
        <v>7</v>
      </c>
      <c r="BE1077" s="1010">
        <f t="shared" si="724"/>
        <v>7</v>
      </c>
      <c r="BF1077" s="1009">
        <f t="shared" si="724"/>
        <v>7</v>
      </c>
      <c r="BG1077" s="1010">
        <f t="shared" si="724"/>
        <v>7</v>
      </c>
      <c r="BH1077" s="1009">
        <f t="shared" si="724"/>
        <v>7</v>
      </c>
      <c r="BI1077" s="1010">
        <f t="shared" si="724"/>
        <v>7</v>
      </c>
      <c r="BJ1077" s="1009">
        <f t="shared" si="724"/>
        <v>8</v>
      </c>
      <c r="BK1077" s="1010">
        <f t="shared" si="724"/>
        <v>13</v>
      </c>
      <c r="BL1077" s="1009">
        <f t="shared" si="724"/>
        <v>6</v>
      </c>
      <c r="BM1077" s="1010">
        <f t="shared" si="724"/>
        <v>2</v>
      </c>
      <c r="BN1077" s="1009">
        <f>SUM(BN1137:BN1140)</f>
        <v>31</v>
      </c>
      <c r="BO1077" s="1010">
        <f t="shared" si="724"/>
        <v>25</v>
      </c>
      <c r="BP1077" s="1089">
        <f t="shared" si="724"/>
        <v>0</v>
      </c>
      <c r="BQ1077" s="1010">
        <f t="shared" si="724"/>
        <v>0</v>
      </c>
      <c r="BR1077" s="1089">
        <f t="shared" si="724"/>
        <v>0</v>
      </c>
      <c r="BS1077" s="1010">
        <f t="shared" si="724"/>
        <v>0</v>
      </c>
    </row>
    <row r="1078" spans="1:89" s="849" customFormat="1" ht="12.75">
      <c r="A1078" s="849" t="s">
        <v>821</v>
      </c>
      <c r="D1078" s="849" t="s">
        <v>877</v>
      </c>
      <c r="G1078" s="849" t="s">
        <v>2613</v>
      </c>
      <c r="H1078" s="850"/>
      <c r="I1078" s="1005">
        <f>+I1138+I1140</f>
        <v>18</v>
      </c>
      <c r="J1078" s="1006">
        <f>+J1138+J1140</f>
        <v>0</v>
      </c>
      <c r="K1078" s="1005">
        <f t="shared" ref="K1078:AJ1078" si="725">+K1138+K1140</f>
        <v>7</v>
      </c>
      <c r="L1078" s="1006">
        <f t="shared" si="725"/>
        <v>4</v>
      </c>
      <c r="M1078" s="1005">
        <f t="shared" si="725"/>
        <v>14</v>
      </c>
      <c r="N1078" s="1006">
        <f t="shared" si="725"/>
        <v>5</v>
      </c>
      <c r="O1078" s="1005">
        <f t="shared" si="725"/>
        <v>4</v>
      </c>
      <c r="P1078" s="1006">
        <f t="shared" si="725"/>
        <v>5</v>
      </c>
      <c r="Q1078" s="1005">
        <f t="shared" si="725"/>
        <v>24</v>
      </c>
      <c r="R1078" s="1006">
        <f t="shared" si="725"/>
        <v>9</v>
      </c>
      <c r="S1078" s="1005">
        <f t="shared" si="725"/>
        <v>0</v>
      </c>
      <c r="T1078" s="1006">
        <f t="shared" si="725"/>
        <v>0</v>
      </c>
      <c r="U1078" s="1005">
        <f t="shared" si="725"/>
        <v>10</v>
      </c>
      <c r="V1078" s="1006">
        <f t="shared" si="725"/>
        <v>4</v>
      </c>
      <c r="W1078" s="1005">
        <f t="shared" si="725"/>
        <v>0</v>
      </c>
      <c r="X1078" s="1006">
        <f t="shared" si="725"/>
        <v>0</v>
      </c>
      <c r="Y1078" s="1005">
        <f t="shared" si="725"/>
        <v>19</v>
      </c>
      <c r="Z1078" s="1006">
        <f t="shared" si="725"/>
        <v>6</v>
      </c>
      <c r="AA1078" s="1005">
        <f t="shared" si="725"/>
        <v>14</v>
      </c>
      <c r="AB1078" s="1006">
        <f t="shared" si="725"/>
        <v>8</v>
      </c>
      <c r="AC1078" s="1005">
        <f t="shared" si="725"/>
        <v>10</v>
      </c>
      <c r="AD1078" s="1006">
        <f t="shared" si="725"/>
        <v>2</v>
      </c>
      <c r="AE1078" s="1005">
        <f t="shared" si="725"/>
        <v>0</v>
      </c>
      <c r="AF1078" s="1006">
        <f t="shared" si="725"/>
        <v>0</v>
      </c>
      <c r="AG1078" s="1005">
        <f t="shared" si="725"/>
        <v>40</v>
      </c>
      <c r="AH1078" s="1006">
        <f t="shared" si="725"/>
        <v>20</v>
      </c>
      <c r="AI1078" s="1005">
        <f t="shared" si="725"/>
        <v>5</v>
      </c>
      <c r="AJ1078" s="1006">
        <f t="shared" si="725"/>
        <v>15</v>
      </c>
      <c r="AK1078" s="875"/>
      <c r="AL1078" s="1005">
        <f t="shared" ref="AL1078:BS1078" si="726">+AL1138+AL1140</f>
        <v>17</v>
      </c>
      <c r="AM1078" s="1006">
        <f t="shared" si="726"/>
        <v>23</v>
      </c>
      <c r="AN1078" s="1005">
        <f t="shared" si="726"/>
        <v>0</v>
      </c>
      <c r="AO1078" s="1006">
        <f t="shared" si="726"/>
        <v>0</v>
      </c>
      <c r="AP1078" s="1005">
        <f t="shared" si="726"/>
        <v>22</v>
      </c>
      <c r="AQ1078" s="1006">
        <f t="shared" si="726"/>
        <v>25</v>
      </c>
      <c r="AR1078" s="1005">
        <f t="shared" si="726"/>
        <v>19</v>
      </c>
      <c r="AS1078" s="1006">
        <f t="shared" si="726"/>
        <v>25</v>
      </c>
      <c r="AT1078" s="1005">
        <f t="shared" si="726"/>
        <v>3</v>
      </c>
      <c r="AU1078" s="1006">
        <f t="shared" si="726"/>
        <v>0</v>
      </c>
      <c r="AV1078" s="1005">
        <f t="shared" si="726"/>
        <v>0</v>
      </c>
      <c r="AW1078" s="1006">
        <f t="shared" si="726"/>
        <v>0</v>
      </c>
      <c r="AX1078" s="1005">
        <f t="shared" si="726"/>
        <v>7</v>
      </c>
      <c r="AY1078" s="1006">
        <f t="shared" si="726"/>
        <v>7</v>
      </c>
      <c r="AZ1078" s="1005">
        <f t="shared" si="726"/>
        <v>7</v>
      </c>
      <c r="BA1078" s="1006">
        <f t="shared" si="726"/>
        <v>7</v>
      </c>
      <c r="BB1078" s="1005">
        <f t="shared" si="726"/>
        <v>7</v>
      </c>
      <c r="BC1078" s="1006">
        <f t="shared" si="726"/>
        <v>7</v>
      </c>
      <c r="BD1078" s="1005">
        <f t="shared" si="726"/>
        <v>7</v>
      </c>
      <c r="BE1078" s="1006">
        <f t="shared" si="726"/>
        <v>7</v>
      </c>
      <c r="BF1078" s="1005">
        <f t="shared" si="726"/>
        <v>7</v>
      </c>
      <c r="BG1078" s="1006">
        <f t="shared" si="726"/>
        <v>7</v>
      </c>
      <c r="BH1078" s="1005">
        <f t="shared" si="726"/>
        <v>6</v>
      </c>
      <c r="BI1078" s="1006">
        <f t="shared" si="726"/>
        <v>7</v>
      </c>
      <c r="BJ1078" s="1005">
        <f t="shared" si="726"/>
        <v>2</v>
      </c>
      <c r="BK1078" s="1006">
        <f t="shared" si="726"/>
        <v>0</v>
      </c>
      <c r="BL1078" s="1005">
        <f t="shared" si="726"/>
        <v>6</v>
      </c>
      <c r="BM1078" s="1006">
        <f t="shared" si="726"/>
        <v>2</v>
      </c>
      <c r="BN1078" s="1005">
        <f t="shared" si="726"/>
        <v>2</v>
      </c>
      <c r="BO1078" s="1006">
        <f t="shared" si="726"/>
        <v>1</v>
      </c>
      <c r="BP1078" s="1088">
        <f t="shared" si="726"/>
        <v>0</v>
      </c>
      <c r="BQ1078" s="1006">
        <f t="shared" si="726"/>
        <v>0</v>
      </c>
      <c r="BR1078" s="1088">
        <f t="shared" si="726"/>
        <v>0</v>
      </c>
      <c r="BS1078" s="1006">
        <f t="shared" si="726"/>
        <v>0</v>
      </c>
      <c r="BT1078" s="851"/>
      <c r="BU1078" s="852"/>
      <c r="BV1078" s="852"/>
      <c r="BW1078" s="852"/>
      <c r="BX1078" s="852"/>
      <c r="BY1078" s="852"/>
      <c r="BZ1078" s="852"/>
      <c r="CA1078" s="852"/>
      <c r="CB1078" s="853"/>
      <c r="CC1078" s="852"/>
      <c r="CD1078" s="852"/>
      <c r="CE1078" s="852"/>
      <c r="CF1078" s="852"/>
      <c r="CG1078" s="852"/>
      <c r="CH1078" s="852"/>
      <c r="CI1078" s="854"/>
      <c r="CJ1078" s="850"/>
      <c r="CK1078" s="850"/>
    </row>
    <row r="1079" spans="1:89">
      <c r="A1079" t="s">
        <v>1533</v>
      </c>
      <c r="C1079"/>
      <c r="D1079" s="71" t="s">
        <v>2610</v>
      </c>
      <c r="I1079" s="1009">
        <f>SUM(I1142:I1143)</f>
        <v>12</v>
      </c>
      <c r="J1079" s="1010">
        <f>SUM(J1142:J1143)</f>
        <v>14</v>
      </c>
      <c r="K1079" s="1009">
        <f t="shared" ref="K1079:AJ1079" si="727">SUM(K1142:K1143)</f>
        <v>12</v>
      </c>
      <c r="L1079" s="1010">
        <f t="shared" si="727"/>
        <v>14</v>
      </c>
      <c r="M1079" s="1009">
        <f t="shared" si="727"/>
        <v>16</v>
      </c>
      <c r="N1079" s="1010">
        <f t="shared" si="727"/>
        <v>12</v>
      </c>
      <c r="O1079" s="1009">
        <f t="shared" si="727"/>
        <v>12</v>
      </c>
      <c r="P1079" s="1010">
        <f t="shared" si="727"/>
        <v>10</v>
      </c>
      <c r="Q1079" s="1009">
        <f t="shared" si="727"/>
        <v>18</v>
      </c>
      <c r="R1079" s="1010">
        <f t="shared" si="727"/>
        <v>14</v>
      </c>
      <c r="S1079" s="1009">
        <f t="shared" si="727"/>
        <v>15</v>
      </c>
      <c r="T1079" s="1010">
        <f t="shared" si="727"/>
        <v>7</v>
      </c>
      <c r="U1079" s="1009">
        <f t="shared" si="727"/>
        <v>10</v>
      </c>
      <c r="V1079" s="1010">
        <f t="shared" si="727"/>
        <v>8</v>
      </c>
      <c r="W1079" s="1009">
        <f t="shared" si="727"/>
        <v>14</v>
      </c>
      <c r="X1079" s="1010">
        <f t="shared" si="727"/>
        <v>5</v>
      </c>
      <c r="Y1079" s="1009">
        <f t="shared" si="727"/>
        <v>15</v>
      </c>
      <c r="Z1079" s="1010">
        <f t="shared" si="727"/>
        <v>5</v>
      </c>
      <c r="AA1079" s="1009">
        <f t="shared" si="727"/>
        <v>15</v>
      </c>
      <c r="AB1079" s="1010">
        <f t="shared" si="727"/>
        <v>4</v>
      </c>
      <c r="AC1079" s="1009">
        <f t="shared" si="727"/>
        <v>10</v>
      </c>
      <c r="AD1079" s="1010">
        <f t="shared" si="727"/>
        <v>4</v>
      </c>
      <c r="AE1079" s="1009">
        <f t="shared" si="727"/>
        <v>9</v>
      </c>
      <c r="AF1079" s="1010">
        <f t="shared" si="727"/>
        <v>3</v>
      </c>
      <c r="AG1079" s="1009">
        <f t="shared" si="727"/>
        <v>20</v>
      </c>
      <c r="AH1079" s="1010">
        <f t="shared" si="727"/>
        <v>2</v>
      </c>
      <c r="AI1079" s="1009">
        <f t="shared" si="727"/>
        <v>15</v>
      </c>
      <c r="AJ1079" s="1010">
        <f t="shared" si="727"/>
        <v>6</v>
      </c>
      <c r="AK1079" s="874"/>
      <c r="AL1079" s="1009">
        <f t="shared" ref="AL1079:BS1079" si="728">SUM(AL1142:AL1143)</f>
        <v>14</v>
      </c>
      <c r="AM1079" s="1010">
        <f t="shared" si="728"/>
        <v>7</v>
      </c>
      <c r="AN1079" s="1009">
        <f t="shared" si="728"/>
        <v>15</v>
      </c>
      <c r="AO1079" s="1010">
        <f t="shared" si="728"/>
        <v>11</v>
      </c>
      <c r="AP1079" s="1009">
        <f t="shared" si="728"/>
        <v>9</v>
      </c>
      <c r="AQ1079" s="1010">
        <f t="shared" si="728"/>
        <v>9</v>
      </c>
      <c r="AR1079" s="1009">
        <f t="shared" si="728"/>
        <v>9</v>
      </c>
      <c r="AS1079" s="1010">
        <f t="shared" si="728"/>
        <v>9</v>
      </c>
      <c r="AT1079" s="1009">
        <f t="shared" si="728"/>
        <v>9</v>
      </c>
      <c r="AU1079" s="1010">
        <f t="shared" si="728"/>
        <v>2</v>
      </c>
      <c r="AV1079" s="1009">
        <f t="shared" si="728"/>
        <v>9</v>
      </c>
      <c r="AW1079" s="1010">
        <f t="shared" si="728"/>
        <v>1</v>
      </c>
      <c r="AX1079" s="1009">
        <f t="shared" si="728"/>
        <v>9</v>
      </c>
      <c r="AY1079" s="1010">
        <f t="shared" si="728"/>
        <v>2</v>
      </c>
      <c r="AZ1079" s="1009">
        <f t="shared" si="728"/>
        <v>9</v>
      </c>
      <c r="BA1079" s="1010">
        <f t="shared" si="728"/>
        <v>2</v>
      </c>
      <c r="BB1079" s="1009">
        <f t="shared" si="728"/>
        <v>9</v>
      </c>
      <c r="BC1079" s="1010">
        <f t="shared" si="728"/>
        <v>2</v>
      </c>
      <c r="BD1079" s="1009">
        <f t="shared" si="728"/>
        <v>9</v>
      </c>
      <c r="BE1079" s="1010">
        <f t="shared" si="728"/>
        <v>2</v>
      </c>
      <c r="BF1079" s="1009">
        <f t="shared" si="728"/>
        <v>9</v>
      </c>
      <c r="BG1079" s="1010">
        <f t="shared" si="728"/>
        <v>2</v>
      </c>
      <c r="BH1079" s="1009">
        <f t="shared" si="728"/>
        <v>9</v>
      </c>
      <c r="BI1079" s="1010">
        <f t="shared" si="728"/>
        <v>2</v>
      </c>
      <c r="BJ1079" s="1009">
        <f t="shared" si="728"/>
        <v>9</v>
      </c>
      <c r="BK1079" s="1010">
        <f t="shared" si="728"/>
        <v>2</v>
      </c>
      <c r="BL1079" s="1009">
        <f t="shared" si="728"/>
        <v>9</v>
      </c>
      <c r="BM1079" s="1010">
        <f t="shared" si="728"/>
        <v>2</v>
      </c>
      <c r="BN1079" s="1009">
        <f t="shared" si="728"/>
        <v>9</v>
      </c>
      <c r="BO1079" s="1010">
        <f t="shared" si="728"/>
        <v>2</v>
      </c>
      <c r="BP1079" s="1089">
        <f t="shared" si="728"/>
        <v>0</v>
      </c>
      <c r="BQ1079" s="1010">
        <f t="shared" si="728"/>
        <v>0</v>
      </c>
      <c r="BR1079" s="1089">
        <f t="shared" si="728"/>
        <v>0</v>
      </c>
      <c r="BS1079" s="1010">
        <f t="shared" si="728"/>
        <v>0</v>
      </c>
    </row>
    <row r="1080" spans="1:89" s="849" customFormat="1" ht="12.75">
      <c r="A1080" s="849" t="s">
        <v>1533</v>
      </c>
      <c r="D1080" s="849" t="s">
        <v>2610</v>
      </c>
      <c r="G1080" s="849" t="s">
        <v>2613</v>
      </c>
      <c r="H1080" s="850"/>
      <c r="I1080" s="1005">
        <f>+I1143</f>
        <v>12</v>
      </c>
      <c r="J1080" s="1006">
        <f>+J1143</f>
        <v>14</v>
      </c>
      <c r="K1080" s="1005">
        <f t="shared" ref="K1080:AJ1080" si="729">+K1143</f>
        <v>0</v>
      </c>
      <c r="L1080" s="1006">
        <f t="shared" si="729"/>
        <v>0</v>
      </c>
      <c r="M1080" s="1005">
        <f t="shared" si="729"/>
        <v>14</v>
      </c>
      <c r="N1080" s="1006">
        <f t="shared" si="729"/>
        <v>8</v>
      </c>
      <c r="O1080" s="1005">
        <f t="shared" si="729"/>
        <v>0</v>
      </c>
      <c r="P1080" s="1006">
        <f t="shared" si="729"/>
        <v>0</v>
      </c>
      <c r="Q1080" s="1005">
        <f t="shared" si="729"/>
        <v>18</v>
      </c>
      <c r="R1080" s="1006">
        <f t="shared" si="729"/>
        <v>14</v>
      </c>
      <c r="S1080" s="1005">
        <f t="shared" si="729"/>
        <v>0</v>
      </c>
      <c r="T1080" s="1006">
        <f t="shared" si="729"/>
        <v>0</v>
      </c>
      <c r="U1080" s="1005">
        <f t="shared" si="729"/>
        <v>1</v>
      </c>
      <c r="V1080" s="1006">
        <f t="shared" si="729"/>
        <v>5</v>
      </c>
      <c r="W1080" s="1005">
        <f t="shared" si="729"/>
        <v>0</v>
      </c>
      <c r="X1080" s="1006">
        <f t="shared" si="729"/>
        <v>0</v>
      </c>
      <c r="Y1080" s="1005">
        <f t="shared" si="729"/>
        <v>15</v>
      </c>
      <c r="Z1080" s="1006">
        <f t="shared" si="729"/>
        <v>5</v>
      </c>
      <c r="AA1080" s="1005">
        <f t="shared" si="729"/>
        <v>4</v>
      </c>
      <c r="AB1080" s="1006">
        <f t="shared" si="729"/>
        <v>3</v>
      </c>
      <c r="AC1080" s="1005">
        <f t="shared" si="729"/>
        <v>8</v>
      </c>
      <c r="AD1080" s="1006">
        <f t="shared" si="729"/>
        <v>1</v>
      </c>
      <c r="AE1080" s="1005">
        <f t="shared" si="729"/>
        <v>3</v>
      </c>
      <c r="AF1080" s="1006">
        <f t="shared" si="729"/>
        <v>1</v>
      </c>
      <c r="AG1080" s="1005">
        <f t="shared" si="729"/>
        <v>20</v>
      </c>
      <c r="AH1080" s="1006">
        <f t="shared" si="729"/>
        <v>2</v>
      </c>
      <c r="AI1080" s="1005">
        <f t="shared" si="729"/>
        <v>0</v>
      </c>
      <c r="AJ1080" s="1006">
        <f t="shared" si="729"/>
        <v>0</v>
      </c>
      <c r="AK1080" s="875"/>
      <c r="AL1080" s="1005">
        <f t="shared" ref="AL1080:BS1080" si="730">+AL1143</f>
        <v>14</v>
      </c>
      <c r="AM1080" s="1006">
        <f t="shared" si="730"/>
        <v>7</v>
      </c>
      <c r="AN1080" s="1005">
        <f t="shared" si="730"/>
        <v>0</v>
      </c>
      <c r="AO1080" s="1006">
        <f t="shared" si="730"/>
        <v>0</v>
      </c>
      <c r="AP1080" s="1005">
        <f t="shared" si="730"/>
        <v>9</v>
      </c>
      <c r="AQ1080" s="1006">
        <f t="shared" si="730"/>
        <v>9</v>
      </c>
      <c r="AR1080" s="1005">
        <f t="shared" si="730"/>
        <v>9</v>
      </c>
      <c r="AS1080" s="1006">
        <f t="shared" si="730"/>
        <v>9</v>
      </c>
      <c r="AT1080" s="1005">
        <f t="shared" si="730"/>
        <v>0</v>
      </c>
      <c r="AU1080" s="1006">
        <f t="shared" si="730"/>
        <v>0</v>
      </c>
      <c r="AV1080" s="1005">
        <f t="shared" si="730"/>
        <v>0</v>
      </c>
      <c r="AW1080" s="1006">
        <f t="shared" si="730"/>
        <v>0</v>
      </c>
      <c r="AX1080" s="1005">
        <f t="shared" si="730"/>
        <v>9</v>
      </c>
      <c r="AY1080" s="1006">
        <f t="shared" si="730"/>
        <v>2</v>
      </c>
      <c r="AZ1080" s="1005">
        <f t="shared" si="730"/>
        <v>9</v>
      </c>
      <c r="BA1080" s="1006">
        <f t="shared" si="730"/>
        <v>2</v>
      </c>
      <c r="BB1080" s="1005">
        <f t="shared" si="730"/>
        <v>9</v>
      </c>
      <c r="BC1080" s="1006">
        <f t="shared" si="730"/>
        <v>2</v>
      </c>
      <c r="BD1080" s="1005">
        <f t="shared" si="730"/>
        <v>9</v>
      </c>
      <c r="BE1080" s="1006">
        <f t="shared" si="730"/>
        <v>2</v>
      </c>
      <c r="BF1080" s="1005">
        <f t="shared" si="730"/>
        <v>9</v>
      </c>
      <c r="BG1080" s="1006">
        <f t="shared" si="730"/>
        <v>2</v>
      </c>
      <c r="BH1080" s="1005">
        <f t="shared" si="730"/>
        <v>7</v>
      </c>
      <c r="BI1080" s="1006">
        <f t="shared" si="730"/>
        <v>0</v>
      </c>
      <c r="BJ1080" s="1005">
        <f t="shared" si="730"/>
        <v>7</v>
      </c>
      <c r="BK1080" s="1006">
        <f t="shared" si="730"/>
        <v>2</v>
      </c>
      <c r="BL1080" s="1005">
        <f t="shared" si="730"/>
        <v>9</v>
      </c>
      <c r="BM1080" s="1006">
        <f t="shared" si="730"/>
        <v>2</v>
      </c>
      <c r="BN1080" s="1005">
        <f t="shared" si="730"/>
        <v>7</v>
      </c>
      <c r="BO1080" s="1006">
        <f t="shared" si="730"/>
        <v>2</v>
      </c>
      <c r="BP1080" s="1088">
        <f t="shared" si="730"/>
        <v>0</v>
      </c>
      <c r="BQ1080" s="1006">
        <f t="shared" si="730"/>
        <v>0</v>
      </c>
      <c r="BR1080" s="1088">
        <f t="shared" si="730"/>
        <v>0</v>
      </c>
      <c r="BS1080" s="1006">
        <f t="shared" si="730"/>
        <v>0</v>
      </c>
      <c r="BT1080" s="851"/>
      <c r="BU1080" s="852"/>
      <c r="BV1080" s="852"/>
      <c r="BW1080" s="852"/>
      <c r="BX1080" s="852"/>
      <c r="BY1080" s="852"/>
      <c r="BZ1080" s="852"/>
      <c r="CA1080" s="852"/>
      <c r="CB1080" s="853"/>
      <c r="CC1080" s="852"/>
      <c r="CD1080" s="852"/>
      <c r="CE1080" s="852"/>
      <c r="CF1080" s="852"/>
      <c r="CG1080" s="852"/>
      <c r="CH1080" s="852"/>
      <c r="CI1080" s="854"/>
      <c r="CJ1080" s="850"/>
      <c r="CK1080" s="850"/>
    </row>
    <row r="1081" spans="1:89">
      <c r="A1081" t="s">
        <v>1108</v>
      </c>
      <c r="C1081"/>
      <c r="D1081" s="219" t="s">
        <v>885</v>
      </c>
      <c r="I1081" s="1009">
        <f>SUM(I1145:I1152)</f>
        <v>114</v>
      </c>
      <c r="J1081" s="1010">
        <f>SUM(J1145:J1152)</f>
        <v>37</v>
      </c>
      <c r="K1081" s="1009">
        <f t="shared" ref="K1081:AJ1081" si="731">SUM(K1145:K1152)</f>
        <v>135</v>
      </c>
      <c r="L1081" s="1010">
        <f t="shared" si="731"/>
        <v>51</v>
      </c>
      <c r="M1081" s="1009">
        <f t="shared" si="731"/>
        <v>105</v>
      </c>
      <c r="N1081" s="1010">
        <f t="shared" si="731"/>
        <v>46</v>
      </c>
      <c r="O1081" s="1009">
        <f t="shared" si="731"/>
        <v>103</v>
      </c>
      <c r="P1081" s="1010">
        <f t="shared" si="731"/>
        <v>48</v>
      </c>
      <c r="Q1081" s="1009">
        <f t="shared" si="731"/>
        <v>106</v>
      </c>
      <c r="R1081" s="1010">
        <f t="shared" si="731"/>
        <v>46</v>
      </c>
      <c r="S1081" s="1009">
        <f t="shared" si="731"/>
        <v>111</v>
      </c>
      <c r="T1081" s="1010">
        <f t="shared" si="731"/>
        <v>24</v>
      </c>
      <c r="U1081" s="1009">
        <f t="shared" si="731"/>
        <v>119</v>
      </c>
      <c r="V1081" s="1010">
        <f t="shared" si="731"/>
        <v>21</v>
      </c>
      <c r="W1081" s="1009">
        <f t="shared" si="731"/>
        <v>128</v>
      </c>
      <c r="X1081" s="1010">
        <f t="shared" si="731"/>
        <v>59</v>
      </c>
      <c r="Y1081" s="1009">
        <f t="shared" si="731"/>
        <v>86</v>
      </c>
      <c r="Z1081" s="1010">
        <f t="shared" si="731"/>
        <v>19</v>
      </c>
      <c r="AA1081" s="1009">
        <f t="shared" si="731"/>
        <v>105</v>
      </c>
      <c r="AB1081" s="1010">
        <f t="shared" si="731"/>
        <v>13</v>
      </c>
      <c r="AC1081" s="1009">
        <f t="shared" si="731"/>
        <v>101</v>
      </c>
      <c r="AD1081" s="1010">
        <f t="shared" si="731"/>
        <v>9</v>
      </c>
      <c r="AE1081" s="1009">
        <f t="shared" si="731"/>
        <v>97</v>
      </c>
      <c r="AF1081" s="1010">
        <f t="shared" si="731"/>
        <v>30</v>
      </c>
      <c r="AG1081" s="1009">
        <f t="shared" si="731"/>
        <v>114</v>
      </c>
      <c r="AH1081" s="1010">
        <f t="shared" si="731"/>
        <v>35</v>
      </c>
      <c r="AI1081" s="1009">
        <f t="shared" si="731"/>
        <v>108</v>
      </c>
      <c r="AJ1081" s="1010">
        <f t="shared" si="731"/>
        <v>34</v>
      </c>
      <c r="AK1081" s="874"/>
      <c r="AL1081" s="1009">
        <f t="shared" ref="AL1081:BS1081" si="732">SUM(AL1145:AL1152)</f>
        <v>120</v>
      </c>
      <c r="AM1081" s="1010">
        <f t="shared" si="732"/>
        <v>19</v>
      </c>
      <c r="AN1081" s="1009">
        <f t="shared" si="732"/>
        <v>159</v>
      </c>
      <c r="AO1081" s="1010">
        <f t="shared" si="732"/>
        <v>18</v>
      </c>
      <c r="AP1081" s="1009">
        <f t="shared" si="732"/>
        <v>141</v>
      </c>
      <c r="AQ1081" s="1010">
        <f t="shared" si="732"/>
        <v>28</v>
      </c>
      <c r="AR1081" s="1009">
        <f t="shared" si="732"/>
        <v>141</v>
      </c>
      <c r="AS1081" s="1010">
        <f t="shared" si="732"/>
        <v>28</v>
      </c>
      <c r="AT1081" s="1009">
        <f>SUM(AT1145:AT1152)</f>
        <v>134</v>
      </c>
      <c r="AU1081" s="1010">
        <f t="shared" si="732"/>
        <v>41</v>
      </c>
      <c r="AV1081" s="1009">
        <f t="shared" si="732"/>
        <v>128</v>
      </c>
      <c r="AW1081" s="1010">
        <f t="shared" si="732"/>
        <v>33</v>
      </c>
      <c r="AX1081" s="1009">
        <f t="shared" si="732"/>
        <v>122</v>
      </c>
      <c r="AY1081" s="1010">
        <f t="shared" si="732"/>
        <v>12</v>
      </c>
      <c r="AZ1081" s="1009">
        <f t="shared" si="732"/>
        <v>122</v>
      </c>
      <c r="BA1081" s="1010">
        <f t="shared" si="732"/>
        <v>12</v>
      </c>
      <c r="BB1081" s="1009">
        <f t="shared" si="732"/>
        <v>122</v>
      </c>
      <c r="BC1081" s="1010">
        <f t="shared" si="732"/>
        <v>12</v>
      </c>
      <c r="BD1081" s="1009">
        <f t="shared" si="732"/>
        <v>90</v>
      </c>
      <c r="BE1081" s="1010">
        <f t="shared" si="732"/>
        <v>17</v>
      </c>
      <c r="BF1081" s="1009">
        <f t="shared" si="732"/>
        <v>90</v>
      </c>
      <c r="BG1081" s="1010">
        <f t="shared" si="732"/>
        <v>17</v>
      </c>
      <c r="BH1081" s="1009">
        <f t="shared" si="732"/>
        <v>90</v>
      </c>
      <c r="BI1081" s="1010">
        <f t="shared" si="732"/>
        <v>17</v>
      </c>
      <c r="BJ1081" s="1009">
        <f t="shared" si="732"/>
        <v>90</v>
      </c>
      <c r="BK1081" s="1010">
        <f t="shared" si="732"/>
        <v>17</v>
      </c>
      <c r="BL1081" s="1009">
        <f t="shared" si="732"/>
        <v>91</v>
      </c>
      <c r="BM1081" s="1010">
        <f t="shared" si="732"/>
        <v>17</v>
      </c>
      <c r="BN1081" s="1009">
        <f t="shared" si="732"/>
        <v>47</v>
      </c>
      <c r="BO1081" s="1010">
        <f t="shared" si="732"/>
        <v>6</v>
      </c>
      <c r="BP1081" s="1089">
        <f t="shared" si="732"/>
        <v>0</v>
      </c>
      <c r="BQ1081" s="1010">
        <f t="shared" si="732"/>
        <v>0</v>
      </c>
      <c r="BR1081" s="1089">
        <f t="shared" si="732"/>
        <v>0</v>
      </c>
      <c r="BS1081" s="1010">
        <f t="shared" si="732"/>
        <v>0</v>
      </c>
    </row>
    <row r="1082" spans="1:89" s="849" customFormat="1" ht="12.75">
      <c r="A1082" s="849" t="s">
        <v>1108</v>
      </c>
      <c r="D1082" s="849" t="s">
        <v>885</v>
      </c>
      <c r="G1082" s="849" t="s">
        <v>2613</v>
      </c>
      <c r="H1082" s="850"/>
      <c r="I1082" s="1005">
        <f>+I1146+I1148+I1150+I1152</f>
        <v>77</v>
      </c>
      <c r="J1082" s="1006">
        <f>+J1146+J1148+J1150+J1152</f>
        <v>31</v>
      </c>
      <c r="K1082" s="1005">
        <f t="shared" ref="K1082:AJ1082" si="733">+K1146+K1148+K1150+K1152</f>
        <v>0</v>
      </c>
      <c r="L1082" s="1006">
        <f t="shared" si="733"/>
        <v>0</v>
      </c>
      <c r="M1082" s="1005">
        <f t="shared" si="733"/>
        <v>24</v>
      </c>
      <c r="N1082" s="1006">
        <f t="shared" si="733"/>
        <v>4</v>
      </c>
      <c r="O1082" s="1005">
        <f t="shared" si="733"/>
        <v>74</v>
      </c>
      <c r="P1082" s="1006">
        <f t="shared" si="733"/>
        <v>41</v>
      </c>
      <c r="Q1082" s="1005">
        <f t="shared" si="733"/>
        <v>106</v>
      </c>
      <c r="R1082" s="1006">
        <f t="shared" si="733"/>
        <v>46</v>
      </c>
      <c r="S1082" s="1005">
        <f t="shared" si="733"/>
        <v>22</v>
      </c>
      <c r="T1082" s="1006">
        <f t="shared" si="733"/>
        <v>4</v>
      </c>
      <c r="U1082" s="1005">
        <f t="shared" si="733"/>
        <v>103</v>
      </c>
      <c r="V1082" s="1006">
        <f t="shared" si="733"/>
        <v>21</v>
      </c>
      <c r="W1082" s="1005">
        <f t="shared" si="733"/>
        <v>5</v>
      </c>
      <c r="X1082" s="1006">
        <f t="shared" si="733"/>
        <v>0</v>
      </c>
      <c r="Y1082" s="1005">
        <f t="shared" si="733"/>
        <v>53</v>
      </c>
      <c r="Z1082" s="1006">
        <f t="shared" si="733"/>
        <v>10</v>
      </c>
      <c r="AA1082" s="1005">
        <f t="shared" si="733"/>
        <v>72</v>
      </c>
      <c r="AB1082" s="1006">
        <f t="shared" si="733"/>
        <v>8</v>
      </c>
      <c r="AC1082" s="1005">
        <f t="shared" si="733"/>
        <v>34</v>
      </c>
      <c r="AD1082" s="1006">
        <f t="shared" si="733"/>
        <v>1</v>
      </c>
      <c r="AE1082" s="1005">
        <f t="shared" si="733"/>
        <v>1</v>
      </c>
      <c r="AF1082" s="1006">
        <f t="shared" si="733"/>
        <v>2</v>
      </c>
      <c r="AG1082" s="1005">
        <f t="shared" si="733"/>
        <v>114</v>
      </c>
      <c r="AH1082" s="1006">
        <f t="shared" si="733"/>
        <v>35</v>
      </c>
      <c r="AI1082" s="1005">
        <f t="shared" si="733"/>
        <v>26</v>
      </c>
      <c r="AJ1082" s="1006">
        <f t="shared" si="733"/>
        <v>6</v>
      </c>
      <c r="AK1082" s="875"/>
      <c r="AL1082" s="1005">
        <f t="shared" ref="AL1082:BS1082" si="734">+AL1146+AL1148+AL1150+AL1152</f>
        <v>118</v>
      </c>
      <c r="AM1082" s="1006">
        <f t="shared" si="734"/>
        <v>15</v>
      </c>
      <c r="AN1082" s="1005">
        <f t="shared" si="734"/>
        <v>0</v>
      </c>
      <c r="AO1082" s="1006">
        <f t="shared" si="734"/>
        <v>0</v>
      </c>
      <c r="AP1082" s="1005">
        <f t="shared" si="734"/>
        <v>138</v>
      </c>
      <c r="AQ1082" s="1006">
        <f t="shared" si="734"/>
        <v>25</v>
      </c>
      <c r="AR1082" s="1005">
        <f t="shared" si="734"/>
        <v>141</v>
      </c>
      <c r="AS1082" s="1006">
        <f t="shared" si="734"/>
        <v>28</v>
      </c>
      <c r="AT1082" s="1005">
        <f t="shared" si="734"/>
        <v>17</v>
      </c>
      <c r="AU1082" s="1006">
        <f t="shared" si="734"/>
        <v>11</v>
      </c>
      <c r="AV1082" s="1005">
        <f t="shared" si="734"/>
        <v>9</v>
      </c>
      <c r="AW1082" s="1006">
        <f t="shared" si="734"/>
        <v>6</v>
      </c>
      <c r="AX1082" s="1005">
        <f t="shared" si="734"/>
        <v>116</v>
      </c>
      <c r="AY1082" s="1006">
        <f t="shared" si="734"/>
        <v>11</v>
      </c>
      <c r="AZ1082" s="1005">
        <f t="shared" si="734"/>
        <v>122</v>
      </c>
      <c r="BA1082" s="1006">
        <f t="shared" si="734"/>
        <v>12</v>
      </c>
      <c r="BB1082" s="1005">
        <f t="shared" si="734"/>
        <v>122</v>
      </c>
      <c r="BC1082" s="1006">
        <f t="shared" si="734"/>
        <v>12</v>
      </c>
      <c r="BD1082" s="1005">
        <f t="shared" si="734"/>
        <v>88</v>
      </c>
      <c r="BE1082" s="1006">
        <f t="shared" si="734"/>
        <v>13</v>
      </c>
      <c r="BF1082" s="1005">
        <f t="shared" si="734"/>
        <v>90</v>
      </c>
      <c r="BG1082" s="1006">
        <f t="shared" si="734"/>
        <v>17</v>
      </c>
      <c r="BH1082" s="1005">
        <f t="shared" si="734"/>
        <v>76</v>
      </c>
      <c r="BI1082" s="1006">
        <f t="shared" si="734"/>
        <v>16</v>
      </c>
      <c r="BJ1082" s="1005">
        <f t="shared" si="734"/>
        <v>90</v>
      </c>
      <c r="BK1082" s="1006">
        <f t="shared" si="734"/>
        <v>17</v>
      </c>
      <c r="BL1082" s="1005">
        <f t="shared" si="734"/>
        <v>37</v>
      </c>
      <c r="BM1082" s="1006">
        <f t="shared" si="734"/>
        <v>6</v>
      </c>
      <c r="BN1082" s="1005">
        <f t="shared" si="734"/>
        <v>19</v>
      </c>
      <c r="BO1082" s="1006">
        <f t="shared" si="734"/>
        <v>5</v>
      </c>
      <c r="BP1082" s="1088">
        <f t="shared" si="734"/>
        <v>0</v>
      </c>
      <c r="BQ1082" s="1006">
        <f t="shared" si="734"/>
        <v>0</v>
      </c>
      <c r="BR1082" s="1088">
        <f t="shared" si="734"/>
        <v>0</v>
      </c>
      <c r="BS1082" s="1006">
        <f t="shared" si="734"/>
        <v>0</v>
      </c>
      <c r="BT1082" s="851"/>
      <c r="BU1082" s="852"/>
      <c r="BV1082" s="852"/>
      <c r="BW1082" s="852"/>
      <c r="BX1082" s="852"/>
      <c r="BY1082" s="852"/>
      <c r="BZ1082" s="852"/>
      <c r="CA1082" s="852"/>
      <c r="CB1082" s="853"/>
      <c r="CC1082" s="852"/>
      <c r="CD1082" s="852"/>
      <c r="CE1082" s="852"/>
      <c r="CF1082" s="852"/>
      <c r="CG1082" s="852"/>
      <c r="CH1082" s="852"/>
      <c r="CI1082" s="854"/>
      <c r="CJ1082" s="850"/>
      <c r="CK1082" s="850"/>
    </row>
    <row r="1083" spans="1:89">
      <c r="A1083" t="s">
        <v>1530</v>
      </c>
      <c r="C1083"/>
      <c r="D1083" s="219" t="s">
        <v>888</v>
      </c>
      <c r="I1083" s="1009">
        <f>SUM(I1154:I1157)</f>
        <v>26</v>
      </c>
      <c r="J1083" s="1010">
        <f>SUM(J1154:J1157)</f>
        <v>4</v>
      </c>
      <c r="K1083" s="1009">
        <f t="shared" ref="K1083:AJ1083" si="735">SUM(K1154:K1157)</f>
        <v>40</v>
      </c>
      <c r="L1083" s="1010">
        <f t="shared" si="735"/>
        <v>10</v>
      </c>
      <c r="M1083" s="1009">
        <f t="shared" si="735"/>
        <v>29</v>
      </c>
      <c r="N1083" s="1010">
        <f t="shared" si="735"/>
        <v>10</v>
      </c>
      <c r="O1083" s="1009">
        <f t="shared" si="735"/>
        <v>29</v>
      </c>
      <c r="P1083" s="1010">
        <f t="shared" si="735"/>
        <v>10</v>
      </c>
      <c r="Q1083" s="1009">
        <f t="shared" si="735"/>
        <v>30</v>
      </c>
      <c r="R1083" s="1010">
        <f t="shared" si="735"/>
        <v>9</v>
      </c>
      <c r="S1083" s="1009">
        <f t="shared" si="735"/>
        <v>30</v>
      </c>
      <c r="T1083" s="1010">
        <f t="shared" si="735"/>
        <v>9</v>
      </c>
      <c r="U1083" s="1009">
        <f t="shared" si="735"/>
        <v>29</v>
      </c>
      <c r="V1083" s="1010">
        <f t="shared" si="735"/>
        <v>11</v>
      </c>
      <c r="W1083" s="1009">
        <f t="shared" si="735"/>
        <v>29</v>
      </c>
      <c r="X1083" s="1010">
        <f t="shared" si="735"/>
        <v>15</v>
      </c>
      <c r="Y1083" s="1009">
        <f t="shared" si="735"/>
        <v>29</v>
      </c>
      <c r="Z1083" s="1010">
        <f t="shared" si="735"/>
        <v>15</v>
      </c>
      <c r="AA1083" s="1009">
        <f t="shared" si="735"/>
        <v>18</v>
      </c>
      <c r="AB1083" s="1010">
        <f t="shared" si="735"/>
        <v>15</v>
      </c>
      <c r="AC1083" s="1009">
        <f t="shared" si="735"/>
        <v>29</v>
      </c>
      <c r="AD1083" s="1010">
        <f t="shared" si="735"/>
        <v>14</v>
      </c>
      <c r="AE1083" s="1009">
        <f t="shared" si="735"/>
        <v>29</v>
      </c>
      <c r="AF1083" s="1010">
        <f t="shared" si="735"/>
        <v>14</v>
      </c>
      <c r="AG1083" s="1009">
        <f t="shared" si="735"/>
        <v>29</v>
      </c>
      <c r="AH1083" s="1010">
        <f t="shared" si="735"/>
        <v>14</v>
      </c>
      <c r="AI1083" s="1009">
        <f t="shared" si="735"/>
        <v>29</v>
      </c>
      <c r="AJ1083" s="1010">
        <f t="shared" si="735"/>
        <v>14</v>
      </c>
      <c r="AK1083" s="874"/>
      <c r="AL1083" s="1009">
        <f t="shared" ref="AL1083:BS1083" si="736">SUM(AL1154:AL1157)</f>
        <v>29</v>
      </c>
      <c r="AM1083" s="1010">
        <f t="shared" si="736"/>
        <v>11</v>
      </c>
      <c r="AN1083" s="1009">
        <f t="shared" si="736"/>
        <v>28</v>
      </c>
      <c r="AO1083" s="1010">
        <f t="shared" si="736"/>
        <v>11</v>
      </c>
      <c r="AP1083" s="1009">
        <f t="shared" si="736"/>
        <v>42</v>
      </c>
      <c r="AQ1083" s="1010">
        <f t="shared" si="736"/>
        <v>12</v>
      </c>
      <c r="AR1083" s="1009">
        <f t="shared" si="736"/>
        <v>40</v>
      </c>
      <c r="AS1083" s="1010">
        <f t="shared" si="736"/>
        <v>8</v>
      </c>
      <c r="AT1083" s="1009">
        <f t="shared" si="736"/>
        <v>40</v>
      </c>
      <c r="AU1083" s="1010">
        <f t="shared" si="736"/>
        <v>8</v>
      </c>
      <c r="AV1083" s="1009">
        <f t="shared" si="736"/>
        <v>41</v>
      </c>
      <c r="AW1083" s="1010">
        <f t="shared" si="736"/>
        <v>8</v>
      </c>
      <c r="AX1083" s="1009">
        <f t="shared" si="736"/>
        <v>41</v>
      </c>
      <c r="AY1083" s="1010">
        <f t="shared" si="736"/>
        <v>8</v>
      </c>
      <c r="AZ1083" s="1009">
        <f t="shared" si="736"/>
        <v>40</v>
      </c>
      <c r="BA1083" s="1010">
        <f t="shared" si="736"/>
        <v>8</v>
      </c>
      <c r="BB1083" s="1009">
        <f t="shared" si="736"/>
        <v>41</v>
      </c>
      <c r="BC1083" s="1010">
        <f t="shared" si="736"/>
        <v>8</v>
      </c>
      <c r="BD1083" s="1009">
        <f t="shared" si="736"/>
        <v>35</v>
      </c>
      <c r="BE1083" s="1010">
        <f t="shared" si="736"/>
        <v>8</v>
      </c>
      <c r="BF1083" s="1009">
        <f t="shared" si="736"/>
        <v>35</v>
      </c>
      <c r="BG1083" s="1010">
        <f t="shared" si="736"/>
        <v>8</v>
      </c>
      <c r="BH1083" s="1009">
        <f t="shared" si="736"/>
        <v>35</v>
      </c>
      <c r="BI1083" s="1010">
        <f t="shared" si="736"/>
        <v>8</v>
      </c>
      <c r="BJ1083" s="1009">
        <f t="shared" si="736"/>
        <v>35</v>
      </c>
      <c r="BK1083" s="1010">
        <f t="shared" si="736"/>
        <v>8</v>
      </c>
      <c r="BL1083" s="1009">
        <f t="shared" si="736"/>
        <v>35</v>
      </c>
      <c r="BM1083" s="1010">
        <f t="shared" si="736"/>
        <v>8</v>
      </c>
      <c r="BN1083" s="1009">
        <f t="shared" si="736"/>
        <v>35</v>
      </c>
      <c r="BO1083" s="1010">
        <f t="shared" si="736"/>
        <v>8</v>
      </c>
      <c r="BP1083" s="1089">
        <f t="shared" si="736"/>
        <v>0</v>
      </c>
      <c r="BQ1083" s="1010">
        <f t="shared" si="736"/>
        <v>0</v>
      </c>
      <c r="BR1083" s="1089">
        <f t="shared" si="736"/>
        <v>0</v>
      </c>
      <c r="BS1083" s="1010">
        <f t="shared" si="736"/>
        <v>0</v>
      </c>
    </row>
    <row r="1084" spans="1:89" s="849" customFormat="1" ht="12.75">
      <c r="A1084" s="849" t="s">
        <v>1530</v>
      </c>
      <c r="D1084" s="849" t="s">
        <v>888</v>
      </c>
      <c r="G1084" s="849" t="s">
        <v>2613</v>
      </c>
      <c r="H1084" s="850"/>
      <c r="I1084" s="1005">
        <f>+Donetsk!I1155+Donetsk!I1157</f>
        <v>21</v>
      </c>
      <c r="J1084" s="1006">
        <f>+J1155+J1157</f>
        <v>0</v>
      </c>
      <c r="K1084" s="1005">
        <f>+Donetsk!K1155+Donetsk!K1157</f>
        <v>0</v>
      </c>
      <c r="L1084" s="1006">
        <f t="shared" ref="L1084" si="737">+L1155+L1157</f>
        <v>0</v>
      </c>
      <c r="M1084" s="1005">
        <f>+Donetsk!M1155+Donetsk!M1157</f>
        <v>29</v>
      </c>
      <c r="N1084" s="1006">
        <f t="shared" ref="N1084" si="738">+N1155+N1157</f>
        <v>10</v>
      </c>
      <c r="O1084" s="1005">
        <f>+Donetsk!O1155+Donetsk!O1157</f>
        <v>0</v>
      </c>
      <c r="P1084" s="1006">
        <f t="shared" ref="P1084" si="739">+P1155+P1157</f>
        <v>0</v>
      </c>
      <c r="Q1084" s="1005">
        <f>+Donetsk!Q1155+Donetsk!Q1157</f>
        <v>30</v>
      </c>
      <c r="R1084" s="1006">
        <f t="shared" ref="R1084" si="740">+R1155+R1157</f>
        <v>9</v>
      </c>
      <c r="S1084" s="1005">
        <f>+Donetsk!S1155+Donetsk!S1157</f>
        <v>30</v>
      </c>
      <c r="T1084" s="1006">
        <f t="shared" ref="T1084" si="741">+T1155+T1157</f>
        <v>9</v>
      </c>
      <c r="U1084" s="1005">
        <f>+Donetsk!U1155+Donetsk!U1157</f>
        <v>0</v>
      </c>
      <c r="V1084" s="1006">
        <f t="shared" ref="V1084" si="742">+V1155+V1157</f>
        <v>0</v>
      </c>
      <c r="W1084" s="1005">
        <f>+Donetsk!W1155+Donetsk!W1157</f>
        <v>17</v>
      </c>
      <c r="X1084" s="1006">
        <f t="shared" ref="X1084" si="743">+X1155+X1157</f>
        <v>11</v>
      </c>
      <c r="Y1084" s="1005">
        <f>+Donetsk!Y1155+Donetsk!Y1157</f>
        <v>29</v>
      </c>
      <c r="Z1084" s="1006">
        <f t="shared" ref="Z1084" si="744">+Z1155+Z1157</f>
        <v>10</v>
      </c>
      <c r="AA1084" s="1005">
        <f>+Donetsk!AA1155+Donetsk!AA1157</f>
        <v>1</v>
      </c>
      <c r="AB1084" s="1006">
        <f t="shared" ref="AB1084" si="745">+AB1155+AB1157</f>
        <v>6</v>
      </c>
      <c r="AC1084" s="1005">
        <f>+Donetsk!AC1155+Donetsk!AC1157</f>
        <v>0</v>
      </c>
      <c r="AD1084" s="1006">
        <f t="shared" ref="AD1084" si="746">+AD1155+AD1157</f>
        <v>0</v>
      </c>
      <c r="AE1084" s="1005">
        <f>+Donetsk!AE1155+Donetsk!AE1157</f>
        <v>29</v>
      </c>
      <c r="AF1084" s="1006">
        <f t="shared" ref="AF1084" si="747">+AF1155+AF1157</f>
        <v>14</v>
      </c>
      <c r="AG1084" s="1005">
        <f>+Donetsk!AG1155+Donetsk!AG1157</f>
        <v>29</v>
      </c>
      <c r="AH1084" s="1006">
        <f t="shared" ref="AH1084" si="748">+AH1155+AH1157</f>
        <v>14</v>
      </c>
      <c r="AI1084" s="1005">
        <f>+Donetsk!AI1155+Donetsk!AI1157</f>
        <v>29</v>
      </c>
      <c r="AJ1084" s="1006">
        <f t="shared" ref="AJ1084" si="749">+AJ1155+AJ1157</f>
        <v>14</v>
      </c>
      <c r="AK1084" s="875"/>
      <c r="AL1084" s="1005">
        <f>+Donetsk!AL1155+Donetsk!AL1157</f>
        <v>0</v>
      </c>
      <c r="AM1084" s="1006">
        <f t="shared" ref="AM1084:BS1084" si="750">+AM1155+AM1157</f>
        <v>0</v>
      </c>
      <c r="AN1084" s="1005">
        <f>+Donetsk!AN1155+Donetsk!AN1157</f>
        <v>0</v>
      </c>
      <c r="AO1084" s="1006">
        <f t="shared" si="750"/>
        <v>0</v>
      </c>
      <c r="AP1084" s="1005">
        <f>+Donetsk!AP1155+Donetsk!AP1157</f>
        <v>0</v>
      </c>
      <c r="AQ1084" s="1006">
        <f t="shared" si="750"/>
        <v>0</v>
      </c>
      <c r="AR1084" s="1005">
        <f>+Donetsk!AR1155+Donetsk!AR1157</f>
        <v>40</v>
      </c>
      <c r="AS1084" s="1006">
        <f t="shared" si="750"/>
        <v>8</v>
      </c>
      <c r="AT1084" s="1005">
        <f>+Donetsk!AT1155+Donetsk!AT1157</f>
        <v>40</v>
      </c>
      <c r="AU1084" s="1006">
        <f t="shared" si="750"/>
        <v>8</v>
      </c>
      <c r="AV1084" s="1005">
        <f>+Donetsk!AV1155+Donetsk!AV1157</f>
        <v>0</v>
      </c>
      <c r="AW1084" s="1006">
        <f t="shared" si="750"/>
        <v>0</v>
      </c>
      <c r="AX1084" s="1005">
        <f>+Donetsk!AX1155+Donetsk!AX1157</f>
        <v>5</v>
      </c>
      <c r="AY1084" s="1006">
        <f t="shared" si="750"/>
        <v>0</v>
      </c>
      <c r="AZ1084" s="1005">
        <f>+Donetsk!AZ1155+Donetsk!AZ1157</f>
        <v>40</v>
      </c>
      <c r="BA1084" s="1006">
        <f t="shared" si="750"/>
        <v>8</v>
      </c>
      <c r="BB1084" s="1005">
        <f>+Donetsk!BB1155+Donetsk!BB1157</f>
        <v>41</v>
      </c>
      <c r="BC1084" s="1006">
        <f t="shared" si="750"/>
        <v>8</v>
      </c>
      <c r="BD1084" s="1005">
        <f>+Donetsk!BD1155+Donetsk!BD1157</f>
        <v>1</v>
      </c>
      <c r="BE1084" s="1006">
        <f t="shared" si="750"/>
        <v>5</v>
      </c>
      <c r="BF1084" s="1005">
        <f>+Donetsk!BF1155+Donetsk!BF1157</f>
        <v>35</v>
      </c>
      <c r="BG1084" s="1006">
        <f t="shared" si="750"/>
        <v>8</v>
      </c>
      <c r="BH1084" s="1005">
        <f>+Donetsk!BH1155+Donetsk!BH1157</f>
        <v>35</v>
      </c>
      <c r="BI1084" s="1006">
        <f t="shared" si="750"/>
        <v>8</v>
      </c>
      <c r="BJ1084" s="1005">
        <f>+Donetsk!BJ1155+Donetsk!BJ1157</f>
        <v>35</v>
      </c>
      <c r="BK1084" s="1006">
        <f t="shared" si="750"/>
        <v>8</v>
      </c>
      <c r="BL1084" s="1005">
        <f>+Donetsk!BL1155+Donetsk!BL1157</f>
        <v>35</v>
      </c>
      <c r="BM1084" s="1006">
        <f t="shared" si="750"/>
        <v>8</v>
      </c>
      <c r="BN1084" s="1005">
        <f>+Donetsk!BN1155+Donetsk!BN1157</f>
        <v>35</v>
      </c>
      <c r="BO1084" s="1006">
        <f t="shared" si="750"/>
        <v>8</v>
      </c>
      <c r="BP1084" s="1088">
        <f>+Donetsk!BP1155+Donetsk!BP1157</f>
        <v>0</v>
      </c>
      <c r="BQ1084" s="1006">
        <f t="shared" si="750"/>
        <v>0</v>
      </c>
      <c r="BR1084" s="1088">
        <f>+Donetsk!BR1155+Donetsk!BR1157</f>
        <v>0</v>
      </c>
      <c r="BS1084" s="1006">
        <f t="shared" si="750"/>
        <v>0</v>
      </c>
      <c r="BT1084" s="851"/>
      <c r="BU1084" s="852"/>
      <c r="BV1084" s="852"/>
      <c r="BW1084" s="852"/>
      <c r="BX1084" s="852"/>
      <c r="BY1084" s="852"/>
      <c r="BZ1084" s="852"/>
      <c r="CA1084" s="852"/>
      <c r="CB1084" s="853"/>
      <c r="CC1084" s="852"/>
      <c r="CD1084" s="852"/>
      <c r="CE1084" s="852"/>
      <c r="CF1084" s="852"/>
      <c r="CG1084" s="852"/>
      <c r="CH1084" s="852"/>
      <c r="CI1084" s="854"/>
      <c r="CJ1084" s="850"/>
      <c r="CK1084" s="850"/>
    </row>
    <row r="1086" spans="1:89">
      <c r="A1086" t="s">
        <v>1110</v>
      </c>
    </row>
    <row r="1088" spans="1:89">
      <c r="A1088" t="s">
        <v>2533</v>
      </c>
      <c r="C1088"/>
      <c r="D1088" t="s">
        <v>864</v>
      </c>
      <c r="I1088" s="1014">
        <f t="shared" ref="I1088:X1088" si="751">SUBTOTAL(9,I3:I261)-I1089</f>
        <v>547</v>
      </c>
      <c r="J1088" s="1015">
        <f t="shared" si="751"/>
        <v>108</v>
      </c>
      <c r="K1088" s="1014">
        <f t="shared" si="751"/>
        <v>498</v>
      </c>
      <c r="L1088" s="1015">
        <f t="shared" si="751"/>
        <v>102</v>
      </c>
      <c r="M1088" s="1014">
        <f t="shared" si="751"/>
        <v>549</v>
      </c>
      <c r="N1088" s="1015">
        <f t="shared" si="751"/>
        <v>136</v>
      </c>
      <c r="O1088" s="1014">
        <f t="shared" si="751"/>
        <v>444</v>
      </c>
      <c r="P1088" s="1015">
        <f t="shared" si="751"/>
        <v>11</v>
      </c>
      <c r="Q1088" s="1014">
        <f t="shared" si="751"/>
        <v>419</v>
      </c>
      <c r="R1088" s="1015">
        <f t="shared" si="751"/>
        <v>17</v>
      </c>
      <c r="S1088" s="1014">
        <f t="shared" si="751"/>
        <v>674</v>
      </c>
      <c r="T1088" s="1015">
        <f t="shared" si="751"/>
        <v>115</v>
      </c>
      <c r="U1088" s="1014">
        <f t="shared" si="751"/>
        <v>330</v>
      </c>
      <c r="V1088" s="1015">
        <f t="shared" si="751"/>
        <v>17</v>
      </c>
      <c r="W1088" s="1014">
        <f t="shared" si="751"/>
        <v>620</v>
      </c>
      <c r="X1088" s="1015">
        <f t="shared" si="751"/>
        <v>123</v>
      </c>
      <c r="Y1088" s="1014">
        <f>SUBTOTAL(9,Y191:Y223)+Y253+Y226+Y188+Y152+Y150+Y142+Y127+Y125+Y124+Y123+Y115+Y101+Y88+Y66+Y39+Y37+0</f>
        <v>187</v>
      </c>
      <c r="Z1088" s="1015">
        <f>+Z196+Z188+Z88</f>
        <v>22</v>
      </c>
      <c r="AA1088" s="1014">
        <f>+AA244+AA210+AA170+AA88+AA80+AA150+AA72+AA140+AA66+AA55+AA52+AA109+AA110+AA138+AA101</f>
        <v>58</v>
      </c>
      <c r="AB1088" s="1015">
        <f>+AB261+AB150+AB52+AB88</f>
        <v>18</v>
      </c>
      <c r="AC1088" s="1014">
        <f t="shared" ref="AC1088:AJ1088" si="752">SUBTOTAL(9,AC3:AC261)-AC1089</f>
        <v>697</v>
      </c>
      <c r="AD1088" s="1015">
        <f t="shared" si="752"/>
        <v>151</v>
      </c>
      <c r="AE1088" s="1014">
        <f t="shared" si="752"/>
        <v>458</v>
      </c>
      <c r="AF1088" s="1015">
        <f t="shared" si="752"/>
        <v>111</v>
      </c>
      <c r="AG1088" s="1014">
        <f t="shared" si="752"/>
        <v>355</v>
      </c>
      <c r="AH1088" s="1015">
        <f t="shared" si="752"/>
        <v>32</v>
      </c>
      <c r="AI1088" s="1014">
        <f t="shared" si="752"/>
        <v>449</v>
      </c>
      <c r="AJ1088" s="1015">
        <f t="shared" si="752"/>
        <v>105</v>
      </c>
      <c r="AL1088" s="1014">
        <f>SUBTOTAL(9,AL3:AL261)-AL1089</f>
        <v>598</v>
      </c>
      <c r="AM1088" s="1015">
        <f>SUBTOTAL(9,AM3:AM261)-AM1089</f>
        <v>69</v>
      </c>
      <c r="AN1088" s="1014">
        <f>SUBTOTAL(9,AN3:AN261)-AN1089</f>
        <v>571</v>
      </c>
      <c r="AO1088" s="1015">
        <f>SUBTOTAL(9,AO3:AO261)-AO1089</f>
        <v>104</v>
      </c>
      <c r="AP1088" s="1014">
        <f>SUBTOTAL(9,AP211:AP236)+AP115+AP114+AP111+AP110+AP109+AP105+AP94+AP45+AP15+AP13+AP9+AP261</f>
        <v>92</v>
      </c>
      <c r="AQ1088" s="1015">
        <f>SUBTOTAL(9,AQ211:AQ236)+AQ115+AQ114+AQ111+AQ110+AQ109+AQ105+AQ94+AQ45+AQ15+AQ13+AQ9+AQ261</f>
        <v>11</v>
      </c>
      <c r="AR1088" s="1014">
        <f t="shared" ref="AR1088:AW1088" si="753">SUBTOTAL(9,AR3:AR261)-AR1089</f>
        <v>636</v>
      </c>
      <c r="AS1088" s="1015">
        <f t="shared" si="753"/>
        <v>116</v>
      </c>
      <c r="AT1088" s="1014">
        <f t="shared" si="753"/>
        <v>360</v>
      </c>
      <c r="AU1088" s="1015">
        <f t="shared" si="753"/>
        <v>43</v>
      </c>
      <c r="AV1088" s="1014">
        <f t="shared" si="753"/>
        <v>663</v>
      </c>
      <c r="AW1088" s="1015">
        <f t="shared" si="753"/>
        <v>112</v>
      </c>
      <c r="AX1088" s="1014"/>
      <c r="AY1088" s="1015"/>
      <c r="AZ1088" s="1014"/>
      <c r="BA1088" s="1015"/>
      <c r="BB1088" s="1014">
        <f>SUBTOTAL(9,BB216:BB236)+BB159+BB158+BB151+BB125+BB124+BB123+BB115</f>
        <v>97</v>
      </c>
      <c r="BC1088" s="1015">
        <f>SUBTOTAL(9,BC216:BC236)</f>
        <v>1</v>
      </c>
      <c r="BD1088" s="1014">
        <f>+BD148</f>
        <v>34</v>
      </c>
      <c r="BE1088" s="1015">
        <f>+BE148</f>
        <v>0</v>
      </c>
      <c r="BF1088" s="1014">
        <f>+BF148</f>
        <v>34</v>
      </c>
      <c r="BG1088" s="1015">
        <v>0</v>
      </c>
      <c r="BH1088" s="1014">
        <f>SUBTOTAL(9,BH186:BH210)+BH239+BH152+BH151+BH148+BH143+BH142+BH141+BH138+BH135+BH127+BH125+BH124+BH123+BH120+BH116+BH114+BH98+BH96+BH95+BH94+BH92+BH91+BH90+BH87+BH86+BH85+BH83+BH49+BH48+BH47+BH46+BH44+BH42+BH37+BH36+BH35+BH34</f>
        <v>385</v>
      </c>
      <c r="BI1088" s="1015">
        <f>SUBTOTAL(9,BI186:BI210)+BI239+BI152+BI151+BI148+BI143+BI142+BI141+BI138+BI135+BI127+BI125+BI124+BI123+BI120+BI116+BI114+BI98+BI96+BI95+BI94+BI92+BI91+BI90+BI86+BI85+BI83+BI49+BI48+BI44+BI42+BI37+BI36+BI35+BI34</f>
        <v>88</v>
      </c>
      <c r="BJ1088" s="1014">
        <f>SUBTOTAL(9,BJ135:BJ185)+BJ210+BJ207+BJ200+BJ196+BJ127+BJ125+BJ123+BJ120+BJ118+BJ80+BJ67+BJ60+BJ58+BJ54+BJ52+BJ50+BJ49+BJ21+0</f>
        <v>219</v>
      </c>
      <c r="BK1088" s="1015">
        <f>SUBTOTAL(9,BK135:BK185)+BK210+BK207+BK200+BK196+BK127+BK125+BK123+BK120+BK118+BK80+BK67+BK60+BK58+BK54+BK52+BK50+BK49+BK21+BK66</f>
        <v>8</v>
      </c>
      <c r="BL1088" s="1014"/>
      <c r="BM1088" s="1015"/>
      <c r="BN1088" s="1014">
        <f>+BN237+BN68+BN67+BN66</f>
        <v>10</v>
      </c>
      <c r="BO1088" s="1015">
        <f>+BO237+BO68+BO67+BO66</f>
        <v>1</v>
      </c>
      <c r="BP1088" s="1091"/>
      <c r="BQ1088" s="1015"/>
      <c r="BR1088" s="1091"/>
      <c r="BS1088" s="1015"/>
    </row>
    <row r="1089" spans="1:89" s="849" customFormat="1" ht="12.75">
      <c r="A1089" s="849" t="s">
        <v>2533</v>
      </c>
      <c r="D1089" s="849" t="s">
        <v>864</v>
      </c>
      <c r="H1089" s="1001"/>
      <c r="I1089" s="1005">
        <f>SUBTOTAL(9,I238:I242)</f>
        <v>40</v>
      </c>
      <c r="J1089" s="1006">
        <f>SUBTOTAL(9,J238:J242)</f>
        <v>0</v>
      </c>
      <c r="K1089" s="1005">
        <f>SUBTOTAL(9,K210:K236)+K52+K55+K60+K186+K150+K148+K147+K142+K138+K127+K126+K125+K121+K119+K114+K110</f>
        <v>143</v>
      </c>
      <c r="L1089" s="1006">
        <f>+L114+L76+L52</f>
        <v>18</v>
      </c>
      <c r="M1089" s="1005">
        <f>SUBTOTAL(9,M241:M261)+M110+M109+M105+M65+M64+M62+M60</f>
        <v>84</v>
      </c>
      <c r="N1089" s="1006">
        <f>+N76+N64+0</f>
        <v>4</v>
      </c>
      <c r="O1089" s="1005">
        <f>SUBTOTAL(9,O211:O239)+O196+O192+O186+O126+O125+O121+O119+O115+O114+O36+O34+O27</f>
        <v>204</v>
      </c>
      <c r="P1089" s="1006">
        <f>+P196+P126+P114+P36</f>
        <v>124</v>
      </c>
      <c r="Q1089" s="1005">
        <f>SUBTOTAL(9,Q211:Q241)+Q204+Q197+Q196+Q192+Q186+Q150+Q127+Q126+Q125+Q124+Q123+Q122+Q121+Q120+Q119+Q118+Q115+Q114+Q80+Q36+Q34+Q32+Q31+Q27</f>
        <v>233</v>
      </c>
      <c r="R1089" s="1006">
        <f>+R196+R126+R114+R36</f>
        <v>124</v>
      </c>
      <c r="S1089" s="1005">
        <f>SUBTOTAL(9,S253:S259)+S3</f>
        <v>1</v>
      </c>
      <c r="T1089" s="1006">
        <f>SUBTOTAL(9,T253:T259)+T3</f>
        <v>1</v>
      </c>
      <c r="U1089" s="1005">
        <f>SUBTOTAL(9,U186:U242)-U210+U142+U127+U126+U125+U124+U123+U121+U120+U119+U115+U114+U95+U94+U93+U44+U42+U39+U36+U32+U31+U3</f>
        <v>384</v>
      </c>
      <c r="V1089" s="1006">
        <f>+V234+V223+V204+V196+V135+V126+V93+V44+V36+V3</f>
        <v>147</v>
      </c>
      <c r="W1089" s="1005">
        <f>SUBTOTAL(9,W255:W260)+W130</f>
        <v>1</v>
      </c>
      <c r="X1089" s="1006">
        <v>0</v>
      </c>
      <c r="Y1089" s="1005">
        <f>SUBTOTAL(9,Y3:Y261)-Y1088</f>
        <v>513</v>
      </c>
      <c r="Z1089" s="1006">
        <f>SUBTOTAL(9,Z3:Z261)-Z1088</f>
        <v>119</v>
      </c>
      <c r="AA1089" s="1005">
        <f>SUBTOTAL(9,AA3:AA261)-AA1088</f>
        <v>645</v>
      </c>
      <c r="AB1089" s="1006">
        <f>SUBTOTAL(9,AB3:AB261)-AB1088</f>
        <v>130</v>
      </c>
      <c r="AC1089" s="1005"/>
      <c r="AD1089" s="1006"/>
      <c r="AE1089" s="1005">
        <f>+AE261+AE255+AE251+AE244+AE232+AE226+AE224+AE221+AE177+AE174+AE171+AE170+AE169+AE168+AE159+AE150+AE140+AE130+AE123+AE110+AE109+AE105+AE88+AE65+AE62</f>
        <v>180</v>
      </c>
      <c r="AF1089" s="1006">
        <f>+AF261+AF174+AF171+AF105+AF88</f>
        <v>30</v>
      </c>
      <c r="AG1089" s="1005">
        <f>SUBTOTAL(9,AG211:AG236)+AG204+AG199+AG200+AG190+AG188+AG161+AG158+AG152+AG138+AG127+AG125+AG124+AG123+AG118+AG115+AG114+AG67+AG36+AG34+AG26</f>
        <v>244</v>
      </c>
      <c r="AH1089" s="1006">
        <f>+AH260+AH188+AH158+AH126+AH66+AH36+AH27</f>
        <v>77</v>
      </c>
      <c r="AI1089" s="1005">
        <f>SUBTOTAL(9,AI217:AI232)+AI257+AI256+AI255+AI253+AI174+AI171+AI168+AI162+AI130+AI124+AI115+AI110+AI65+AI62+AI60+AI58+AI55</f>
        <v>179</v>
      </c>
      <c r="AJ1089" s="1006">
        <f>+AJ260+AJ253+AJ174+AJ171</f>
        <v>25</v>
      </c>
      <c r="AK1089" s="1002"/>
      <c r="AL1089" s="1005">
        <f>+AL190+AL188+AL67+AL46+AL36</f>
        <v>157</v>
      </c>
      <c r="AM1089" s="1006">
        <f>+AM260+AM188+AM66+AM36</f>
        <v>66</v>
      </c>
      <c r="AN1089" s="1005">
        <f>SUBTOTAL(9,AN161:AN185)+AN232+AN228+AN225+AN130+AN110+AN109+AN105+AN65+AN62+AN60+AN58+AN54</f>
        <v>110</v>
      </c>
      <c r="AO1089" s="1006">
        <f>+AO261+AO174+AO162+AO105</f>
        <v>14</v>
      </c>
      <c r="AP1089" s="1005">
        <f>SUBTOTAL(9,AP3:AP261)-AP1088</f>
        <v>533</v>
      </c>
      <c r="AQ1089" s="1006">
        <f>SUBTOTAL(9,AQ3:AQ261)-AQ1088</f>
        <v>101</v>
      </c>
      <c r="AR1089" s="1005">
        <f>+AR239+AR228+AR223+AR115+AR67</f>
        <v>33</v>
      </c>
      <c r="AS1089" s="1006">
        <f>+AS260</f>
        <v>12</v>
      </c>
      <c r="AT1089" s="1005">
        <f>SUBTOTAL(9,AT211:AT235)+AT200+AT196+AT190+AT188+AT152+AT148+AT143+AT127+AT125+AT124+AT123+AT115+AT114+AT42+AT36+AT32</f>
        <v>312</v>
      </c>
      <c r="AU1089" s="1006">
        <f>+AU220+AU196+AU188+AU36</f>
        <v>80</v>
      </c>
      <c r="AV1089" s="1005"/>
      <c r="AW1089" s="1006"/>
      <c r="AX1089" s="1005">
        <f t="shared" ref="AX1089:BO1089" si="754">SUBTOTAL(9,AX3:AX261)-AX1088</f>
        <v>489</v>
      </c>
      <c r="AY1089" s="1006">
        <f t="shared" si="754"/>
        <v>107</v>
      </c>
      <c r="AZ1089" s="1005">
        <f t="shared" si="754"/>
        <v>489</v>
      </c>
      <c r="BA1089" s="1006">
        <f t="shared" si="754"/>
        <v>107</v>
      </c>
      <c r="BB1089" s="1005">
        <f t="shared" si="754"/>
        <v>394</v>
      </c>
      <c r="BC1089" s="1006">
        <f t="shared" si="754"/>
        <v>106</v>
      </c>
      <c r="BD1089" s="1005">
        <f t="shared" si="754"/>
        <v>464</v>
      </c>
      <c r="BE1089" s="1006">
        <f t="shared" si="754"/>
        <v>107</v>
      </c>
      <c r="BF1089" s="1005">
        <f t="shared" si="754"/>
        <v>466</v>
      </c>
      <c r="BG1089" s="1006">
        <f t="shared" si="754"/>
        <v>107</v>
      </c>
      <c r="BH1089" s="1005">
        <f t="shared" si="754"/>
        <v>126</v>
      </c>
      <c r="BI1089" s="1006">
        <f t="shared" si="754"/>
        <v>21</v>
      </c>
      <c r="BJ1089" s="1005">
        <f t="shared" si="754"/>
        <v>285</v>
      </c>
      <c r="BK1089" s="1006">
        <f t="shared" si="754"/>
        <v>102</v>
      </c>
      <c r="BL1089" s="1005">
        <f t="shared" si="754"/>
        <v>504</v>
      </c>
      <c r="BM1089" s="1006">
        <f t="shared" si="754"/>
        <v>109</v>
      </c>
      <c r="BN1089" s="1005">
        <f t="shared" si="754"/>
        <v>496</v>
      </c>
      <c r="BO1089" s="1006">
        <f t="shared" si="754"/>
        <v>108</v>
      </c>
      <c r="BP1089" s="1088"/>
      <c r="BQ1089" s="1006"/>
      <c r="BR1089" s="1088"/>
      <c r="BS1089" s="1006"/>
      <c r="BT1089" s="851"/>
      <c r="BU1089" s="852"/>
      <c r="BV1089" s="852"/>
      <c r="BW1089" s="852"/>
      <c r="BX1089" s="852"/>
      <c r="BY1089" s="852"/>
      <c r="BZ1089" s="852"/>
      <c r="CA1089" s="852"/>
      <c r="CB1089" s="853"/>
      <c r="CC1089" s="852"/>
      <c r="CD1089" s="852"/>
      <c r="CE1089" s="852"/>
      <c r="CF1089" s="852"/>
      <c r="CG1089" s="852"/>
      <c r="CH1089" s="852"/>
      <c r="CI1089" s="854"/>
      <c r="CJ1089" s="850"/>
      <c r="CK1089" s="850"/>
    </row>
    <row r="1090" spans="1:89">
      <c r="A1090" t="s">
        <v>2617</v>
      </c>
      <c r="C1090"/>
      <c r="D1090" s="213" t="s">
        <v>870</v>
      </c>
      <c r="I1090" s="1014">
        <f>SUBTOTAL(9,I262:I309)-I1091</f>
        <v>71</v>
      </c>
      <c r="J1090" s="1015">
        <f>SUBTOTAL(9,J262:J309)-J1091</f>
        <v>32</v>
      </c>
      <c r="K1090" s="1014">
        <f>+K285+K284+K265</f>
        <v>31</v>
      </c>
      <c r="L1090" s="1015">
        <f>+L285+L284+L265</f>
        <v>20</v>
      </c>
      <c r="M1090" s="1014">
        <f>SUBTOTAL(9,M262:M268)+M277+M284+M285</f>
        <v>42</v>
      </c>
      <c r="N1090" s="1015">
        <f>SUBTOTAL(9,N262:N268)+N277+N284+N285</f>
        <v>10</v>
      </c>
      <c r="O1090" s="1014">
        <f>SUBTOTAL(9,O262:O309)-O1091</f>
        <v>65</v>
      </c>
      <c r="P1090" s="1015">
        <f>SUBTOTAL(9,P262:P309)-P1091</f>
        <v>19</v>
      </c>
      <c r="Q1090" s="1014">
        <f>SUBTOTAL(9,Q263:Q298)</f>
        <v>37</v>
      </c>
      <c r="R1090" s="1015">
        <f>SUBTOTAL(9,R263:R298)</f>
        <v>16</v>
      </c>
      <c r="S1090" s="1014">
        <f>SUBTOTAL(9,S262:S298)-S283</f>
        <v>55</v>
      </c>
      <c r="T1090" s="1015">
        <f>SUBTOTAL(9,T263:T298)</f>
        <v>17</v>
      </c>
      <c r="U1090" s="1014">
        <f>SUBTOTAL(9,U262:U309)-U1091</f>
        <v>35</v>
      </c>
      <c r="V1090" s="1015">
        <f>SUBTOTAL(9,V262:V309)-V1091</f>
        <v>5</v>
      </c>
      <c r="W1090" s="1014">
        <f>SUBTOTAL(9,W262:W309)-W1091</f>
        <v>32</v>
      </c>
      <c r="X1090" s="1015">
        <f>SUBTOTAL(9,X262:X309)-X1091</f>
        <v>15</v>
      </c>
      <c r="Y1090" s="1014">
        <f>SUBTOTAL(9,Y294:Y306)+Y275</f>
        <v>10</v>
      </c>
      <c r="Z1090" s="1015">
        <f>SUBTOTAL(9,Z294:Z306)+Z275</f>
        <v>3</v>
      </c>
      <c r="AA1090" s="1014">
        <f>SUBTOTAL(9,AA266:AA283)+AA291+AA294</f>
        <v>17</v>
      </c>
      <c r="AB1090" s="1015">
        <f>+AB294</f>
        <v>0</v>
      </c>
      <c r="AC1090" s="1014">
        <f t="shared" ref="AC1090:AH1090" si="755">SUBTOTAL(9,AC262:AC309)-AC1091</f>
        <v>176</v>
      </c>
      <c r="AD1090" s="1015">
        <f t="shared" si="755"/>
        <v>19</v>
      </c>
      <c r="AE1090" s="1014">
        <f t="shared" si="755"/>
        <v>138</v>
      </c>
      <c r="AF1090" s="1015">
        <f t="shared" si="755"/>
        <v>26</v>
      </c>
      <c r="AG1090" s="1014">
        <f t="shared" si="755"/>
        <v>253</v>
      </c>
      <c r="AH1090" s="1015">
        <f t="shared" si="755"/>
        <v>39</v>
      </c>
      <c r="AI1090" s="1014">
        <f>SUBTOTAL(9,AI294:AI296)+AI284+AI277+AI265</f>
        <v>54</v>
      </c>
      <c r="AJ1090" s="1015">
        <f>SUBTOTAL(9,AJ294:AJ296)+AJ284+AJ277+AJ265</f>
        <v>20</v>
      </c>
      <c r="AL1090" s="1014">
        <f>SUBTOTAL(9,AL262:AL309)-AL1091</f>
        <v>142</v>
      </c>
      <c r="AM1090" s="1015">
        <f>SUBTOTAL(9,AM262:AM309)-AM1091</f>
        <v>30</v>
      </c>
      <c r="AN1090" s="1014">
        <f>+AN285+AN284+AN275+AN274+AN294+AN262+AN265</f>
        <v>53</v>
      </c>
      <c r="AO1090" s="1015">
        <f>+AO285+AO284+AO275+AO274+AO294+AO262+AO265</f>
        <v>11</v>
      </c>
      <c r="AP1090" s="1014">
        <f>SUBTOTAL(9,AP294:AP309)+AP263+AP267+AP268+AP269+AP270+AP274+AP275+AP276+AP277+AP278+AP280+AP281</f>
        <v>75</v>
      </c>
      <c r="AQ1090" s="1015">
        <f>SUBTOTAL(9,AQ294:AQ309)+AQ263+AQ267+AQ268+AQ269+AQ270+AQ274+AQ275+AQ276+AQ277+AQ278+AQ280+AQ281</f>
        <v>1</v>
      </c>
      <c r="AR1090" s="1014">
        <f>SUBTOTAL(9,AR276:AR282)+AR263</f>
        <v>50</v>
      </c>
      <c r="AS1090" s="1015">
        <f>SUBTOTAL(9,AS276:AS282)+AS263</f>
        <v>2</v>
      </c>
      <c r="AT1090" s="1014">
        <f>SUBTOTAL(9,AT262:AT309)-AT1091</f>
        <v>111</v>
      </c>
      <c r="AU1090" s="1015">
        <f>SUBTOTAL(9,AU262:AU309)-AU1091</f>
        <v>9</v>
      </c>
      <c r="AV1090" s="1014">
        <f>SUBTOTAL(9,AV262:AV309)-AV1091</f>
        <v>95</v>
      </c>
      <c r="AW1090" s="1015">
        <f>SUBTOTAL(9,AW262:AW309)-AW1091</f>
        <v>12</v>
      </c>
      <c r="AX1090" s="1014"/>
      <c r="AY1090" s="1015"/>
      <c r="AZ1090" s="1014"/>
      <c r="BA1090" s="1015"/>
      <c r="BB1090" s="1014"/>
      <c r="BC1090" s="1015"/>
      <c r="BD1090" s="1014"/>
      <c r="BE1090" s="1015"/>
      <c r="BF1090" s="1014">
        <f>SUBTOTAL(9,BF294:BF309)+BF275+BF274</f>
        <v>12</v>
      </c>
      <c r="BG1090" s="1015">
        <f>SUBTOTAL(9,BG294:BG309)+BG275+BG274</f>
        <v>1</v>
      </c>
      <c r="BH1090" s="1014">
        <f>+BH265</f>
        <v>0</v>
      </c>
      <c r="BI1090" s="1015">
        <f>+BI265</f>
        <v>0</v>
      </c>
      <c r="BJ1090" s="1014">
        <f>SUBTOTAL(9,BJ294:BJ309)+BJ275+BJ274</f>
        <v>13</v>
      </c>
      <c r="BK1090" s="1015">
        <f>SUBTOTAL(9,BK294:BK309)+BK275+BK274</f>
        <v>3</v>
      </c>
      <c r="BL1090" s="1014"/>
      <c r="BM1090" s="1015"/>
      <c r="BN1090" s="1014">
        <f>SUBTOTAL(9,BN294:BN296)+BN275+BN274</f>
        <v>8</v>
      </c>
      <c r="BO1090" s="1015"/>
    </row>
    <row r="1091" spans="1:89" s="849" customFormat="1" ht="12.75">
      <c r="A1091" s="849" t="s">
        <v>2617</v>
      </c>
      <c r="D1091" s="849" t="s">
        <v>870</v>
      </c>
      <c r="H1091" s="1001"/>
      <c r="I1091" s="1005">
        <f>+I275</f>
        <v>0</v>
      </c>
      <c r="J1091" s="1006">
        <v>0</v>
      </c>
      <c r="K1091" s="1005">
        <f>SUBTOTAL(9,K262:K309)-K1090</f>
        <v>34</v>
      </c>
      <c r="L1091" s="1006">
        <f>SUBTOTAL(9,L262:L309)-L1090</f>
        <v>24</v>
      </c>
      <c r="M1091" s="1005">
        <f>SUBTOTAL(9,M262:M309)-M1090</f>
        <v>43</v>
      </c>
      <c r="N1091" s="1006">
        <f>SUBTOTAL(9,N262:N309)-N1090</f>
        <v>13</v>
      </c>
      <c r="O1091" s="1005">
        <f>SUBTOTAL(9,O300:O306)</f>
        <v>7</v>
      </c>
      <c r="P1091" s="1006">
        <f>SUBTOTAL(9,P300:P306)</f>
        <v>5</v>
      </c>
      <c r="Q1091" s="1005">
        <f>SUBTOTAL(9,Q300:Q309)</f>
        <v>7</v>
      </c>
      <c r="R1091" s="1006">
        <f>SUBTOTAL(9,R300:R309)</f>
        <v>5</v>
      </c>
      <c r="S1091" s="1005">
        <f>SUBTOTAL(9,S300:S309)+S283</f>
        <v>6</v>
      </c>
      <c r="T1091" s="1006">
        <f>SUBTOTAL(9,T300:T309)</f>
        <v>0</v>
      </c>
      <c r="U1091" s="1005">
        <f>+U291+U290+U285+U284+U265</f>
        <v>28</v>
      </c>
      <c r="V1091" s="1006">
        <f>+V284</f>
        <v>10</v>
      </c>
      <c r="W1091" s="1005">
        <f>+W291+W290+W285+W284+W265+W289</f>
        <v>46</v>
      </c>
      <c r="X1091" s="1006">
        <f>+X288</f>
        <v>5</v>
      </c>
      <c r="Y1091" s="1005">
        <f>SUBTOTAL(9,Y262:Y309)-Y1090</f>
        <v>92</v>
      </c>
      <c r="Z1091" s="1006">
        <f>SUBTOTAL(9,Z262:Z309)-Z1090</f>
        <v>15</v>
      </c>
      <c r="AA1091" s="1005">
        <f>SUBTOTAL(9,AA262:AA309)-AA1090</f>
        <v>157</v>
      </c>
      <c r="AB1091" s="1006">
        <f>SUBTOTAL(9,AB262:AB309)-AB1090</f>
        <v>21</v>
      </c>
      <c r="AC1091" s="1005"/>
      <c r="AD1091" s="1006"/>
      <c r="AE1091" s="1005">
        <f>SUBTOTAL(9,AE275:AE283)+AE289+AE290+AE265+AE262+AE287+AE292</f>
        <v>46</v>
      </c>
      <c r="AF1091" s="1006">
        <f>+AF288</f>
        <v>1</v>
      </c>
      <c r="AG1091" s="1005">
        <f>+AG275</f>
        <v>1</v>
      </c>
      <c r="AH1091" s="1006">
        <v>0</v>
      </c>
      <c r="AI1091" s="1005">
        <f>SUBTOTAL(9,AI262:AI309)-AI1090</f>
        <v>210</v>
      </c>
      <c r="AJ1091" s="1006">
        <f>SUBTOTAL(9,AJ262:AJ309)-AJ1090</f>
        <v>14</v>
      </c>
      <c r="AK1091" s="1002"/>
      <c r="AL1091" s="1005">
        <f>+AL275</f>
        <v>1</v>
      </c>
      <c r="AM1091" s="1006">
        <v>0</v>
      </c>
      <c r="AN1091" s="1005">
        <f t="shared" ref="AN1091:AS1091" si="756">SUBTOTAL(9,AN262:AN309)-AN1090</f>
        <v>85</v>
      </c>
      <c r="AO1091" s="1006">
        <f t="shared" si="756"/>
        <v>2</v>
      </c>
      <c r="AP1091" s="1005">
        <f t="shared" si="756"/>
        <v>55</v>
      </c>
      <c r="AQ1091" s="1006">
        <f t="shared" si="756"/>
        <v>12</v>
      </c>
      <c r="AR1091" s="1005">
        <f t="shared" si="756"/>
        <v>85</v>
      </c>
      <c r="AS1091" s="1006">
        <f t="shared" si="756"/>
        <v>12</v>
      </c>
      <c r="AT1091" s="1005"/>
      <c r="AU1091" s="1006"/>
      <c r="AV1091" s="1005">
        <f>+AV283</f>
        <v>2</v>
      </c>
      <c r="AW1091" s="1006">
        <v>0</v>
      </c>
      <c r="AX1091" s="1005">
        <f t="shared" ref="AX1091:BO1091" si="757">SUBTOTAL(9,AX262:AX309)-AX1090</f>
        <v>24</v>
      </c>
      <c r="AY1091" s="1006">
        <f t="shared" si="757"/>
        <v>0</v>
      </c>
      <c r="AZ1091" s="1005">
        <f t="shared" si="757"/>
        <v>24</v>
      </c>
      <c r="BA1091" s="1006">
        <f t="shared" si="757"/>
        <v>0</v>
      </c>
      <c r="BB1091" s="1005">
        <f t="shared" si="757"/>
        <v>24</v>
      </c>
      <c r="BC1091" s="1006">
        <f t="shared" si="757"/>
        <v>0</v>
      </c>
      <c r="BD1091" s="1005">
        <f t="shared" si="757"/>
        <v>24</v>
      </c>
      <c r="BE1091" s="1006">
        <f t="shared" si="757"/>
        <v>0</v>
      </c>
      <c r="BF1091" s="1005">
        <f t="shared" si="757"/>
        <v>14</v>
      </c>
      <c r="BG1091" s="1006">
        <f t="shared" si="757"/>
        <v>0</v>
      </c>
      <c r="BH1091" s="1005">
        <f t="shared" si="757"/>
        <v>23</v>
      </c>
      <c r="BI1091" s="1006">
        <f t="shared" si="757"/>
        <v>1</v>
      </c>
      <c r="BJ1091" s="1005">
        <f t="shared" si="757"/>
        <v>14</v>
      </c>
      <c r="BK1091" s="1006">
        <f t="shared" si="757"/>
        <v>0</v>
      </c>
      <c r="BL1091" s="1005">
        <f t="shared" si="757"/>
        <v>25</v>
      </c>
      <c r="BM1091" s="1006">
        <f t="shared" si="757"/>
        <v>1</v>
      </c>
      <c r="BN1091" s="1005">
        <f t="shared" si="757"/>
        <v>14</v>
      </c>
      <c r="BO1091" s="1006">
        <f t="shared" si="757"/>
        <v>0</v>
      </c>
      <c r="BP1091" s="850"/>
      <c r="BQ1091" s="1001"/>
      <c r="BR1091" s="850"/>
      <c r="BS1091" s="850"/>
      <c r="BT1091" s="851"/>
      <c r="BU1091" s="852"/>
      <c r="BV1091" s="852"/>
      <c r="BW1091" s="852"/>
      <c r="BX1091" s="852"/>
      <c r="BY1091" s="852"/>
      <c r="BZ1091" s="852"/>
      <c r="CA1091" s="852"/>
      <c r="CB1091" s="853"/>
      <c r="CC1091" s="852"/>
      <c r="CD1091" s="852"/>
      <c r="CE1091" s="852"/>
      <c r="CF1091" s="852"/>
      <c r="CG1091" s="852"/>
      <c r="CH1091" s="852"/>
      <c r="CI1091" s="854"/>
      <c r="CJ1091" s="850"/>
      <c r="CK1091" s="850"/>
    </row>
    <row r="1092" spans="1:89">
      <c r="A1092" t="s">
        <v>2618</v>
      </c>
      <c r="B1092"/>
      <c r="C1092"/>
      <c r="D1092" s="71" t="s">
        <v>2653</v>
      </c>
      <c r="I1092" s="1014">
        <f>SUBTOTAL(9,I310:I341)-I1093</f>
        <v>5</v>
      </c>
      <c r="J1092" s="1015">
        <f>SUBTOTAL(9,J310:J341)-J1093</f>
        <v>0</v>
      </c>
      <c r="K1092" s="1014">
        <f>SUBTOTAL(9,K311:K313)</f>
        <v>6</v>
      </c>
      <c r="L1092" s="1015">
        <f>+L311</f>
        <v>0</v>
      </c>
      <c r="M1092" s="1014"/>
      <c r="N1092" s="1015"/>
      <c r="O1092" s="1014">
        <f>SUBTOTAL(9,O310:O341)-O1093</f>
        <v>14</v>
      </c>
      <c r="P1092" s="1015">
        <f>SUBTOTAL(9,P310:P341)-P1093</f>
        <v>0</v>
      </c>
      <c r="Q1092" s="1014">
        <f>SUBTOTAL(9,Q310:Q341)-Q1093</f>
        <v>13</v>
      </c>
      <c r="R1092" s="1015">
        <f>SUBTOTAL(9,R310:R341)-R1093</f>
        <v>0</v>
      </c>
      <c r="S1092" s="1014">
        <f>+S328+S310</f>
        <v>0</v>
      </c>
      <c r="T1092" s="1015">
        <f>+T328+T310</f>
        <v>0</v>
      </c>
      <c r="U1092" s="1014">
        <f>SUBTOTAL(9,U310:U341)-U1093</f>
        <v>8</v>
      </c>
      <c r="V1092" s="1015">
        <f>SUBTOTAL(9,V310:V341)-V1093</f>
        <v>1</v>
      </c>
      <c r="W1092" s="1014">
        <f>SUBTOTAL(9,W310:W341)-W1093</f>
        <v>12</v>
      </c>
      <c r="X1092" s="1015">
        <f>SUBTOTAL(9,X310:X341)-X1093</f>
        <v>0</v>
      </c>
      <c r="Y1092" s="1014"/>
      <c r="Z1092" s="1015"/>
      <c r="AA1092" s="1014">
        <f>SUBTOTAL(9,AA318:AA322)</f>
        <v>1</v>
      </c>
      <c r="AB1092" s="1015">
        <f>SUBTOTAL(9,AB318:AB322)</f>
        <v>0</v>
      </c>
      <c r="AC1092" s="1014">
        <f>SUBTOTAL(9,AC310:AC341)-AC1093</f>
        <v>8</v>
      </c>
      <c r="AD1092" s="1015">
        <f>SUBTOTAL(9,AD310:AD341)-AD1093</f>
        <v>2</v>
      </c>
      <c r="AE1092" s="1014"/>
      <c r="AF1092" s="1015"/>
      <c r="AG1092" s="1014">
        <f>SUBTOTAL(9,AG310:AG341)-AG1093</f>
        <v>8</v>
      </c>
      <c r="AH1092" s="1015">
        <f>SUBTOTAL(9,AH310:AH341)-AH1093</f>
        <v>0</v>
      </c>
      <c r="AI1092" s="1014">
        <f>+AI318</f>
        <v>2</v>
      </c>
      <c r="AJ1092" s="1015">
        <f>+AJ318</f>
        <v>0</v>
      </c>
      <c r="AL1092" s="1014">
        <f>SUBTOTAL(9,AL310:AL341)-AL1093</f>
        <v>3</v>
      </c>
      <c r="AM1092" s="1015">
        <f>SUBTOTAL(9,AM310:AM341)-AM1093</f>
        <v>3</v>
      </c>
      <c r="AN1092" s="1014"/>
      <c r="AO1092" s="1015"/>
      <c r="AP1092" s="1014">
        <f>+AP321</f>
        <v>2</v>
      </c>
      <c r="AQ1092" s="1015">
        <f>+AQ321</f>
        <v>0</v>
      </c>
      <c r="AR1092" s="1014">
        <f t="shared" ref="AR1092:AW1092" si="758">SUBTOTAL(9,AR310:AR341)-AR1093</f>
        <v>7</v>
      </c>
      <c r="AS1092" s="1015">
        <f t="shared" si="758"/>
        <v>2</v>
      </c>
      <c r="AT1092" s="1014">
        <f t="shared" si="758"/>
        <v>8</v>
      </c>
      <c r="AU1092" s="1015">
        <f t="shared" si="758"/>
        <v>1</v>
      </c>
      <c r="AV1092" s="1014">
        <f t="shared" si="758"/>
        <v>8</v>
      </c>
      <c r="AW1092" s="1015">
        <f t="shared" si="758"/>
        <v>3</v>
      </c>
      <c r="AX1092" s="1014"/>
      <c r="AY1092" s="1015"/>
      <c r="AZ1092" s="1014"/>
      <c r="BA1092" s="1015"/>
      <c r="BB1092" s="1014"/>
      <c r="BC1092" s="1015"/>
      <c r="BD1092" s="1014"/>
      <c r="BE1092" s="1015"/>
      <c r="BF1092" s="1014"/>
      <c r="BG1092" s="1015"/>
      <c r="BH1092" s="1014"/>
      <c r="BI1092" s="1015"/>
      <c r="BJ1092" s="1014">
        <f>SUBTOTAL(9,BJ332:BJ333)</f>
        <v>0</v>
      </c>
      <c r="BK1092" s="1015">
        <f>SUBTOTAL(9,BK331:BK333)</f>
        <v>0</v>
      </c>
      <c r="BL1092" s="1014"/>
      <c r="BM1092" s="1015"/>
      <c r="BN1092" s="1014"/>
      <c r="BO1092" s="1015"/>
    </row>
    <row r="1093" spans="1:89" s="849" customFormat="1" ht="12.75">
      <c r="A1093" s="849" t="s">
        <v>2618</v>
      </c>
      <c r="D1093" s="1003" t="s">
        <v>205</v>
      </c>
      <c r="H1093" s="1001"/>
      <c r="I1093" s="1005"/>
      <c r="J1093" s="1006"/>
      <c r="K1093" s="1005">
        <f>SUBTOTAL(9,K310:K341)-K1092</f>
        <v>0</v>
      </c>
      <c r="L1093" s="1006">
        <f>SUBTOTAL(9,L310:L341)-L1092</f>
        <v>0</v>
      </c>
      <c r="M1093" s="1005">
        <f>SUBTOTAL(9,M310:M341)-M1092</f>
        <v>6</v>
      </c>
      <c r="N1093" s="1006">
        <f>SUBTOTAL(9,N310:N341)-N1092</f>
        <v>0</v>
      </c>
      <c r="O1093" s="1005"/>
      <c r="P1093" s="1006"/>
      <c r="Q1093" s="1005">
        <f>+Q327</f>
        <v>0</v>
      </c>
      <c r="R1093" s="1006"/>
      <c r="S1093" s="1005">
        <f>SUBTOTAL(9,S310:S341)-S1092</f>
        <v>8</v>
      </c>
      <c r="T1093" s="1006">
        <f>SUBTOTAL(9,T310:T341)-T1092</f>
        <v>1</v>
      </c>
      <c r="U1093" s="1005">
        <f>SUBTOTAL(9,U338:U341)</f>
        <v>1</v>
      </c>
      <c r="V1093" s="1006">
        <f>SUBTOTAL(9,V338:V341)</f>
        <v>0</v>
      </c>
      <c r="W1093" s="1005">
        <f>SUBTOTAL(9,W323:W325)</f>
        <v>0</v>
      </c>
      <c r="X1093" s="1006">
        <f>SUBTOTAL(9,X323:X325)</f>
        <v>0</v>
      </c>
      <c r="Y1093" s="1005">
        <f>SUBTOTAL(9,Y310:Y341)-Y1092</f>
        <v>8</v>
      </c>
      <c r="Z1093" s="1006">
        <f>SUBTOTAL(9,Z310:Z341)-Z1092</f>
        <v>0</v>
      </c>
      <c r="AA1093" s="1005">
        <f>SUBTOTAL(9,AA310:AA341)-AA1092</f>
        <v>7</v>
      </c>
      <c r="AB1093" s="1006">
        <f>SUBTOTAL(9,AB310:AB341)-AB1092</f>
        <v>0</v>
      </c>
      <c r="AC1093" s="1005"/>
      <c r="AD1093" s="1006"/>
      <c r="AE1093" s="1005">
        <f>SUBTOTAL(9,AE310:AE341)-AE1092</f>
        <v>8</v>
      </c>
      <c r="AF1093" s="1006">
        <f>SUBTOTAL(9,AF310:AF341)-AF1092</f>
        <v>0</v>
      </c>
      <c r="AG1093" s="1005"/>
      <c r="AH1093" s="1006"/>
      <c r="AI1093" s="1005">
        <f>SUBTOTAL(9,AI310:AI341)-AI1092</f>
        <v>0</v>
      </c>
      <c r="AJ1093" s="1006">
        <f>SUBTOTAL(9,AJ310:AJ341)-AJ1092</f>
        <v>2</v>
      </c>
      <c r="AK1093" s="1002"/>
      <c r="AL1093" s="1005">
        <f>SUBTOTAL(9,AL337:AL341)+AL333+AL329+AL322+AL320+AL319+AL318+AL310</f>
        <v>1</v>
      </c>
      <c r="AM1093" s="1006">
        <v>0</v>
      </c>
      <c r="AN1093" s="1005">
        <f>SUBTOTAL(9,AN310:AN341)-AN1092</f>
        <v>3</v>
      </c>
      <c r="AO1093" s="1006">
        <f>SUBTOTAL(9,AO310:AO341)-AO1092</f>
        <v>0</v>
      </c>
      <c r="AP1093" s="1005">
        <f>SUBTOTAL(9,AP310:AP341)-AP1092</f>
        <v>3</v>
      </c>
      <c r="AQ1093" s="1006">
        <f>SUBTOTAL(9,AQ310:AQ341)-AQ1092</f>
        <v>0</v>
      </c>
      <c r="AR1093" s="1005">
        <f>SUBTOTAL(9,AR323:AR325)</f>
        <v>0</v>
      </c>
      <c r="AS1093" s="1006">
        <f>SUBTOTAL(9,AS323:AS325)</f>
        <v>0</v>
      </c>
      <c r="AT1093" s="1005"/>
      <c r="AU1093" s="1006"/>
      <c r="AV1093" s="1005"/>
      <c r="AW1093" s="1006"/>
      <c r="AX1093" s="1005">
        <f t="shared" ref="AX1093:BO1093" si="759">SUBTOTAL(9,AX310:AX341)-AX1092</f>
        <v>3</v>
      </c>
      <c r="AY1093" s="1006">
        <f t="shared" si="759"/>
        <v>0</v>
      </c>
      <c r="AZ1093" s="1005">
        <f t="shared" si="759"/>
        <v>3</v>
      </c>
      <c r="BA1093" s="1006">
        <f t="shared" si="759"/>
        <v>0</v>
      </c>
      <c r="BB1093" s="1005">
        <f t="shared" si="759"/>
        <v>3</v>
      </c>
      <c r="BC1093" s="1006">
        <f t="shared" si="759"/>
        <v>0</v>
      </c>
      <c r="BD1093" s="1005">
        <f t="shared" si="759"/>
        <v>3</v>
      </c>
      <c r="BE1093" s="1006">
        <f t="shared" si="759"/>
        <v>0</v>
      </c>
      <c r="BF1093" s="1005">
        <f t="shared" si="759"/>
        <v>3</v>
      </c>
      <c r="BG1093" s="1006">
        <f t="shared" si="759"/>
        <v>0</v>
      </c>
      <c r="BH1093" s="1005">
        <f t="shared" si="759"/>
        <v>3</v>
      </c>
      <c r="BI1093" s="1006">
        <f t="shared" si="759"/>
        <v>0</v>
      </c>
      <c r="BJ1093" s="1005">
        <f t="shared" si="759"/>
        <v>3</v>
      </c>
      <c r="BK1093" s="1006">
        <f t="shared" si="759"/>
        <v>0</v>
      </c>
      <c r="BL1093" s="1005">
        <f t="shared" si="759"/>
        <v>3</v>
      </c>
      <c r="BM1093" s="1006">
        <f t="shared" si="759"/>
        <v>0</v>
      </c>
      <c r="BN1093" s="1005">
        <f t="shared" si="759"/>
        <v>3</v>
      </c>
      <c r="BO1093" s="1006">
        <f t="shared" si="759"/>
        <v>0</v>
      </c>
      <c r="BP1093" s="850"/>
      <c r="BQ1093" s="1001"/>
      <c r="BR1093" s="850"/>
      <c r="BS1093" s="850"/>
      <c r="BT1093" s="851"/>
      <c r="BU1093" s="852"/>
      <c r="BV1093" s="852"/>
      <c r="BW1093" s="852"/>
      <c r="BX1093" s="852"/>
      <c r="BY1093" s="852"/>
      <c r="BZ1093" s="852"/>
      <c r="CA1093" s="852"/>
      <c r="CB1093" s="853"/>
      <c r="CC1093" s="852"/>
      <c r="CD1093" s="852"/>
      <c r="CE1093" s="852"/>
      <c r="CF1093" s="852"/>
      <c r="CG1093" s="852"/>
      <c r="CH1093" s="852"/>
      <c r="CI1093" s="854"/>
      <c r="CJ1093" s="850"/>
      <c r="CK1093" s="850"/>
    </row>
    <row r="1094" spans="1:89">
      <c r="A1094" t="s">
        <v>2625</v>
      </c>
      <c r="C1094"/>
      <c r="D1094" s="213" t="s">
        <v>869</v>
      </c>
      <c r="I1094" s="1014">
        <f>SUBTOTAL(9,I342:I354)</f>
        <v>0</v>
      </c>
      <c r="J1094" s="1015">
        <f>SUBTOTAL(9,J342:J354)</f>
        <v>0</v>
      </c>
      <c r="K1094" s="1014"/>
      <c r="L1094" s="1015"/>
      <c r="M1094" s="1014">
        <f>SUBTOTAL(9,M342:M345)</f>
        <v>21</v>
      </c>
      <c r="N1094" s="1015">
        <f>SUBTOTAL(9,N342:N345)</f>
        <v>0</v>
      </c>
      <c r="O1094" s="1014"/>
      <c r="P1094" s="1015"/>
      <c r="Q1094" s="1014"/>
      <c r="R1094" s="1015"/>
      <c r="S1094" s="1014"/>
      <c r="T1094" s="1015"/>
      <c r="U1094" s="1014">
        <f t="shared" ref="U1094:Z1094" si="760">SUBTOTAL(9,U342:U354)</f>
        <v>30</v>
      </c>
      <c r="V1094" s="1015">
        <f t="shared" si="760"/>
        <v>0</v>
      </c>
      <c r="W1094" s="1014">
        <f t="shared" si="760"/>
        <v>32</v>
      </c>
      <c r="X1094" s="1015">
        <f t="shared" si="760"/>
        <v>0</v>
      </c>
      <c r="Y1094" s="1014">
        <f t="shared" si="760"/>
        <v>28</v>
      </c>
      <c r="Z1094" s="1015">
        <f t="shared" si="760"/>
        <v>0</v>
      </c>
      <c r="AA1094" s="1014"/>
      <c r="AB1094" s="1015"/>
      <c r="AC1094" s="1014">
        <f t="shared" ref="AC1094:AH1094" si="761">SUBTOTAL(9,AC342:AC354)</f>
        <v>31</v>
      </c>
      <c r="AD1094" s="1015">
        <f t="shared" si="761"/>
        <v>0</v>
      </c>
      <c r="AE1094" s="1014">
        <f t="shared" si="761"/>
        <v>30</v>
      </c>
      <c r="AF1094" s="1015">
        <f t="shared" si="761"/>
        <v>0</v>
      </c>
      <c r="AG1094" s="1014">
        <f t="shared" si="761"/>
        <v>13</v>
      </c>
      <c r="AH1094" s="1015">
        <f t="shared" si="761"/>
        <v>0</v>
      </c>
      <c r="AI1094" s="1014">
        <f>SUBTOTAL(9,AI342:AI343)</f>
        <v>17</v>
      </c>
      <c r="AJ1094" s="1015">
        <f>SUBTOTAL(9,AJ342:AJ343)</f>
        <v>0</v>
      </c>
      <c r="AL1094" s="1014">
        <f t="shared" ref="AL1094:AM1094" si="762">SUBTOTAL(9,AL342:AL354)</f>
        <v>51</v>
      </c>
      <c r="AM1094" s="1015">
        <f t="shared" si="762"/>
        <v>0</v>
      </c>
      <c r="AN1094" s="1014">
        <f>+AN351+AN342</f>
        <v>2</v>
      </c>
      <c r="AO1094" s="1015">
        <v>0</v>
      </c>
      <c r="AP1094" s="1014">
        <f t="shared" ref="AP1094:AQ1094" si="763">SUBTOTAL(9,AP342:AP354)</f>
        <v>33</v>
      </c>
      <c r="AQ1094" s="1015">
        <f t="shared" si="763"/>
        <v>0</v>
      </c>
      <c r="AR1094" s="1014"/>
      <c r="AS1094" s="1015"/>
      <c r="AT1094" s="1014">
        <f t="shared" ref="AT1094:AW1094" si="764">SUBTOTAL(9,AT342:AT354)</f>
        <v>12</v>
      </c>
      <c r="AU1094" s="1015">
        <f t="shared" si="764"/>
        <v>0</v>
      </c>
      <c r="AV1094" s="1014">
        <f t="shared" si="764"/>
        <v>1</v>
      </c>
      <c r="AW1094" s="1015">
        <f t="shared" si="764"/>
        <v>0</v>
      </c>
      <c r="AX1094" s="1014"/>
      <c r="AY1094" s="1015"/>
      <c r="AZ1094" s="1014"/>
      <c r="BA1094" s="1015"/>
      <c r="BB1094" s="1014"/>
      <c r="BC1094" s="1015"/>
      <c r="BD1094" s="1014"/>
      <c r="BE1094" s="1015"/>
      <c r="BF1094" s="1014">
        <f t="shared" ref="BF1094:BG1094" si="765">SUBTOTAL(9,BF342:BF354)</f>
        <v>7</v>
      </c>
      <c r="BG1094" s="1015">
        <f t="shared" si="765"/>
        <v>0</v>
      </c>
      <c r="BH1094" s="1014"/>
      <c r="BI1094" s="1015"/>
      <c r="BJ1094" s="1014">
        <f t="shared" ref="BJ1094:BK1094" si="766">SUBTOTAL(9,BJ342:BJ354)</f>
        <v>5</v>
      </c>
      <c r="BK1094" s="1015">
        <f t="shared" si="766"/>
        <v>0</v>
      </c>
      <c r="BL1094" s="1014"/>
      <c r="BM1094" s="1015"/>
      <c r="BN1094" s="1014"/>
      <c r="BO1094" s="1015"/>
    </row>
    <row r="1095" spans="1:89" s="849" customFormat="1">
      <c r="A1095" s="849" t="s">
        <v>2625</v>
      </c>
      <c r="C1095"/>
      <c r="D1095" s="849" t="s">
        <v>869</v>
      </c>
      <c r="H1095" s="1001"/>
      <c r="I1095" s="1005"/>
      <c r="J1095" s="1006"/>
      <c r="K1095" s="1005">
        <f t="shared" ref="K1095:T1095" si="767">SUBTOTAL(9,K342:K354)-K1094</f>
        <v>13</v>
      </c>
      <c r="L1095" s="1006">
        <f t="shared" si="767"/>
        <v>0</v>
      </c>
      <c r="M1095" s="1005">
        <f t="shared" si="767"/>
        <v>2</v>
      </c>
      <c r="N1095" s="1006">
        <f t="shared" si="767"/>
        <v>0</v>
      </c>
      <c r="O1095" s="1005">
        <f t="shared" si="767"/>
        <v>29</v>
      </c>
      <c r="P1095" s="1006">
        <f t="shared" si="767"/>
        <v>0</v>
      </c>
      <c r="Q1095" s="1005">
        <f t="shared" si="767"/>
        <v>29</v>
      </c>
      <c r="R1095" s="1006">
        <f t="shared" si="767"/>
        <v>0</v>
      </c>
      <c r="S1095" s="1005">
        <f t="shared" si="767"/>
        <v>29</v>
      </c>
      <c r="T1095" s="1006">
        <f t="shared" si="767"/>
        <v>0</v>
      </c>
      <c r="U1095" s="1005"/>
      <c r="V1095" s="1006"/>
      <c r="W1095" s="1005"/>
      <c r="X1095" s="1006"/>
      <c r="Y1095" s="1005"/>
      <c r="Z1095" s="1006"/>
      <c r="AA1095" s="1005">
        <f>SUBTOTAL(9,AA342:AA354)-AA1094</f>
        <v>33</v>
      </c>
      <c r="AB1095" s="1006">
        <f>SUBTOTAL(9,AB342:AB354)-AB1094</f>
        <v>0</v>
      </c>
      <c r="AC1095" s="1005"/>
      <c r="AD1095" s="1006"/>
      <c r="AE1095" s="1005"/>
      <c r="AF1095" s="1006"/>
      <c r="AG1095" s="1005"/>
      <c r="AH1095" s="1006"/>
      <c r="AI1095" s="1005">
        <f>SUBTOTAL(9,AI342:AI354)-AI1094</f>
        <v>2</v>
      </c>
      <c r="AJ1095" s="1006">
        <f>SUBTOTAL(9,AJ342:AJ354)-AJ1094</f>
        <v>0</v>
      </c>
      <c r="AK1095" s="1002"/>
      <c r="AL1095" s="1005"/>
      <c r="AM1095" s="1006"/>
      <c r="AN1095" s="1005">
        <f>SUBTOTAL(9,AN342:AN354)-AN1094</f>
        <v>36</v>
      </c>
      <c r="AO1095" s="1006">
        <f>SUBTOTAL(9,AO342:AO354)-AO1094</f>
        <v>0</v>
      </c>
      <c r="AP1095" s="1005"/>
      <c r="AQ1095" s="1006"/>
      <c r="AR1095" s="1005">
        <f t="shared" ref="AR1095:AS1095" si="768">SUBTOTAL(9,AR342:AR354)</f>
        <v>10</v>
      </c>
      <c r="AS1095" s="1006">
        <f t="shared" si="768"/>
        <v>0</v>
      </c>
      <c r="AT1095" s="1005"/>
      <c r="AU1095" s="1006"/>
      <c r="AV1095" s="1005"/>
      <c r="AW1095" s="1006"/>
      <c r="AX1095" s="1005">
        <f t="shared" ref="AX1095:BE1095" si="769">SUBTOTAL(9,AX342:AX354)</f>
        <v>1</v>
      </c>
      <c r="AY1095" s="1006">
        <f t="shared" si="769"/>
        <v>0</v>
      </c>
      <c r="AZ1095" s="1005">
        <f t="shared" si="769"/>
        <v>1</v>
      </c>
      <c r="BA1095" s="1006">
        <f t="shared" si="769"/>
        <v>0</v>
      </c>
      <c r="BB1095" s="1005">
        <f t="shared" si="769"/>
        <v>1</v>
      </c>
      <c r="BC1095" s="1006">
        <f t="shared" si="769"/>
        <v>0</v>
      </c>
      <c r="BD1095" s="1005">
        <f t="shared" si="769"/>
        <v>1</v>
      </c>
      <c r="BE1095" s="1006">
        <f t="shared" si="769"/>
        <v>0</v>
      </c>
      <c r="BF1095" s="1005"/>
      <c r="BG1095" s="1006"/>
      <c r="BH1095" s="1005">
        <f>SUBTOTAL(9,BH342:BH354)</f>
        <v>5</v>
      </c>
      <c r="BI1095" s="1006">
        <f>SUBTOTAL(9,BI342:BI354)</f>
        <v>0</v>
      </c>
      <c r="BJ1095" s="1005"/>
      <c r="BK1095" s="1006"/>
      <c r="BL1095" s="1005">
        <f>SUBTOTAL(9,BL342:BL354)</f>
        <v>5</v>
      </c>
      <c r="BM1095" s="1006">
        <f>SUBTOTAL(9,BM342:BM354)</f>
        <v>0</v>
      </c>
      <c r="BN1095" s="1005">
        <f>SUBTOTAL(9,BN342:BN354)</f>
        <v>5</v>
      </c>
      <c r="BO1095" s="1006">
        <f>SUBTOTAL(9,BO342:BO354)</f>
        <v>0</v>
      </c>
      <c r="BP1095" s="850"/>
      <c r="BQ1095" s="1001"/>
      <c r="BR1095" s="850"/>
      <c r="BS1095" s="850"/>
      <c r="BT1095" s="851"/>
      <c r="BU1095" s="852"/>
      <c r="BV1095" s="852"/>
      <c r="BW1095" s="852"/>
      <c r="BX1095" s="852"/>
      <c r="BY1095" s="852"/>
      <c r="BZ1095" s="852"/>
      <c r="CA1095" s="852"/>
      <c r="CB1095" s="853"/>
      <c r="CC1095" s="852"/>
      <c r="CD1095" s="852"/>
      <c r="CE1095" s="852"/>
      <c r="CF1095" s="852"/>
      <c r="CG1095" s="852"/>
      <c r="CH1095" s="852"/>
      <c r="CI1095" s="854"/>
      <c r="CJ1095" s="850"/>
      <c r="CK1095" s="850"/>
    </row>
    <row r="1096" spans="1:89" s="1023" customFormat="1" ht="5.25" customHeight="1">
      <c r="H1096" s="1024"/>
      <c r="I1096" s="1025"/>
      <c r="J1096" s="1026"/>
      <c r="K1096" s="1025"/>
      <c r="L1096" s="1026"/>
      <c r="M1096" s="1025"/>
      <c r="N1096" s="1026"/>
      <c r="O1096" s="1025"/>
      <c r="P1096" s="1026"/>
      <c r="Q1096" s="1025"/>
      <c r="R1096" s="1026"/>
      <c r="S1096" s="1025"/>
      <c r="T1096" s="1026"/>
      <c r="U1096" s="1025"/>
      <c r="V1096" s="1026"/>
      <c r="W1096" s="1025"/>
      <c r="X1096" s="1026"/>
      <c r="Y1096" s="1025"/>
      <c r="Z1096" s="1026"/>
      <c r="AA1096" s="1025"/>
      <c r="AB1096" s="1026"/>
      <c r="AC1096" s="1025"/>
      <c r="AD1096" s="1026"/>
      <c r="AE1096" s="1025"/>
      <c r="AF1096" s="1026"/>
      <c r="AG1096" s="1025"/>
      <c r="AH1096" s="1026"/>
      <c r="AI1096" s="1025"/>
      <c r="AJ1096" s="1026"/>
      <c r="AK1096" s="1027"/>
      <c r="AL1096" s="1025"/>
      <c r="AM1096" s="1026"/>
      <c r="AN1096" s="1025"/>
      <c r="AO1096" s="1026"/>
      <c r="AP1096" s="1025"/>
      <c r="AQ1096" s="1026"/>
      <c r="AR1096" s="1025"/>
      <c r="AS1096" s="1026"/>
      <c r="AT1096" s="1025"/>
      <c r="AU1096" s="1026"/>
      <c r="AV1096" s="1025"/>
      <c r="AW1096" s="1026"/>
      <c r="AX1096" s="1025"/>
      <c r="AY1096" s="1026"/>
      <c r="AZ1096" s="1025"/>
      <c r="BA1096" s="1026"/>
      <c r="BB1096" s="1025"/>
      <c r="BC1096" s="1026"/>
      <c r="BD1096" s="1025"/>
      <c r="BE1096" s="1026"/>
      <c r="BF1096" s="1025"/>
      <c r="BG1096" s="1026"/>
      <c r="BH1096" s="1025"/>
      <c r="BI1096" s="1026"/>
      <c r="BJ1096" s="1025"/>
      <c r="BK1096" s="1026"/>
      <c r="BL1096" s="1025"/>
      <c r="BM1096" s="1026"/>
      <c r="BN1096" s="1025"/>
      <c r="BO1096" s="1026"/>
      <c r="BP1096" s="1028"/>
      <c r="BQ1096" s="1024"/>
      <c r="BR1096" s="1028"/>
      <c r="BS1096" s="1028"/>
      <c r="BT1096" s="1029"/>
      <c r="BU1096" s="1028"/>
      <c r="BV1096" s="1028"/>
      <c r="BW1096" s="1028"/>
      <c r="BX1096" s="1028"/>
      <c r="BY1096" s="1028"/>
      <c r="BZ1096" s="1028"/>
      <c r="CA1096" s="1028"/>
      <c r="CB1096" s="1024"/>
      <c r="CC1096" s="1028"/>
      <c r="CD1096" s="1028"/>
      <c r="CE1096" s="1028"/>
      <c r="CF1096" s="1028"/>
      <c r="CG1096" s="1028"/>
      <c r="CH1096" s="1028"/>
      <c r="CI1096" s="1030"/>
      <c r="CJ1096" s="1028"/>
      <c r="CK1096" s="1028"/>
    </row>
    <row r="1097" spans="1:89">
      <c r="A1097" t="s">
        <v>2534</v>
      </c>
      <c r="D1097" t="s">
        <v>2628</v>
      </c>
      <c r="I1097" s="1014">
        <f>SUBTOTAL(9,I355:I373)-I1098</f>
        <v>53</v>
      </c>
      <c r="J1097" s="1015">
        <f>SUBTOTAL(9,J355:J373)-J1098</f>
        <v>3</v>
      </c>
      <c r="K1097" s="1014"/>
      <c r="L1097" s="1015"/>
      <c r="M1097" s="1014"/>
      <c r="N1097" s="1015"/>
      <c r="O1097" s="1014">
        <f>SUBTOTAL(9,O368:O373)</f>
        <v>2</v>
      </c>
      <c r="P1097" s="1015">
        <f>SUBTOTAL(9,P368:P373)</f>
        <v>3</v>
      </c>
      <c r="Q1097" s="1014">
        <f>SUBTOTAL(9,Q355:Q373)-Q1098</f>
        <v>16</v>
      </c>
      <c r="R1097" s="1015">
        <f>SUBTOTAL(9,R355:R373)-R1098</f>
        <v>2</v>
      </c>
      <c r="S1097" s="1014">
        <f>SUBTOTAL(9,S355:S361)</f>
        <v>3</v>
      </c>
      <c r="T1097" s="1015">
        <f>SUBTOTAL(9,T355:T361)</f>
        <v>0</v>
      </c>
      <c r="U1097" s="1014">
        <f t="shared" ref="U1097:Z1097" si="770">SUBTOTAL(9,U355:U373)-U1098</f>
        <v>6</v>
      </c>
      <c r="V1097" s="1015">
        <f t="shared" si="770"/>
        <v>12</v>
      </c>
      <c r="W1097" s="1014">
        <f t="shared" si="770"/>
        <v>5</v>
      </c>
      <c r="X1097" s="1015">
        <f t="shared" si="770"/>
        <v>5</v>
      </c>
      <c r="Y1097" s="1014">
        <f t="shared" si="770"/>
        <v>4</v>
      </c>
      <c r="Z1097" s="1015">
        <f t="shared" si="770"/>
        <v>2</v>
      </c>
      <c r="AA1097" s="1014">
        <f>+AA373+AA356</f>
        <v>1</v>
      </c>
      <c r="AB1097" s="1015">
        <f>+AB373+AB356</f>
        <v>9</v>
      </c>
      <c r="AC1097" s="1014">
        <f>SUBTOTAL(9,AC355:AC373)-AC1098</f>
        <v>5</v>
      </c>
      <c r="AD1097" s="1015">
        <f>SUBTOTAL(9,AD355:AD373)-AD1098</f>
        <v>9</v>
      </c>
      <c r="AE1097" s="1014">
        <f>+AE372+AE361</f>
        <v>0</v>
      </c>
      <c r="AF1097" s="1015">
        <f>+AF372+AF361</f>
        <v>0</v>
      </c>
      <c r="AG1097" s="1014">
        <f>SUBTOTAL(9,AG355:AG373)-AG1098</f>
        <v>2</v>
      </c>
      <c r="AH1097" s="1015">
        <f>SUBTOTAL(9,AH355:AH373)-AH1098</f>
        <v>0</v>
      </c>
      <c r="AI1097" s="1014">
        <f>+AI373+AI356</f>
        <v>1</v>
      </c>
      <c r="AJ1097" s="1015">
        <f>+AJ373+AJ372+AJ370</f>
        <v>3</v>
      </c>
      <c r="AL1097" s="1014">
        <f>+AL373+AL356</f>
        <v>1</v>
      </c>
      <c r="AM1097" s="1015">
        <f>+AM373</f>
        <v>3</v>
      </c>
      <c r="AN1097" s="1014"/>
      <c r="AO1097" s="1015"/>
      <c r="AP1097" s="1014">
        <f>SUBTOTAL(9,AP355:AP373)-AP1098</f>
        <v>8</v>
      </c>
      <c r="AQ1097" s="1015">
        <f>SUBTOTAL(9,AQ355:AQ373)-AQ1098</f>
        <v>2</v>
      </c>
      <c r="AR1097" s="1014"/>
      <c r="AS1097" s="1015"/>
      <c r="AT1097" s="1014">
        <f>SUBTOTAL(9,AT355:AT360)-AT356-AT357</f>
        <v>2</v>
      </c>
      <c r="AU1097" s="1015">
        <v>0</v>
      </c>
      <c r="AV1097" s="1014">
        <f>SUBTOTAL(9,AV355:AV373)-AV1098</f>
        <v>2</v>
      </c>
      <c r="AW1097" s="1015">
        <f>SUBTOTAL(9,AW355:AW373)-AW1098</f>
        <v>2</v>
      </c>
      <c r="AX1097" s="1014">
        <f>+AX355</f>
        <v>2</v>
      </c>
      <c r="AY1097" s="1015">
        <f>+AY355</f>
        <v>0</v>
      </c>
      <c r="AZ1097" s="1014">
        <f>+AZ371+AZ369+AZ368+AZ365+AZ361</f>
        <v>0</v>
      </c>
      <c r="BA1097" s="1015">
        <f>+BA371</f>
        <v>0</v>
      </c>
      <c r="BB1097" s="1014">
        <f>SUBTOTAL(9,BB355:BB373)-BB1098</f>
        <v>2</v>
      </c>
      <c r="BC1097" s="1015">
        <f>SUBTOTAL(9,BC355:BC373)-BC1098</f>
        <v>0</v>
      </c>
      <c r="BD1097" s="1014">
        <f>SUBTOTAL(9,BD355:BD357)</f>
        <v>2</v>
      </c>
      <c r="BE1097" s="1015">
        <f>+BE355</f>
        <v>0</v>
      </c>
      <c r="BF1097" s="1014">
        <f>SUBTOTAL(9,BF355:BF373)-BF1098</f>
        <v>2</v>
      </c>
      <c r="BG1097" s="1015">
        <f>SUBTOTAL(9,BG355:BG373)-BG1098</f>
        <v>0</v>
      </c>
      <c r="BH1097" s="1014"/>
      <c r="BI1097" s="1015"/>
      <c r="BJ1097" s="1014"/>
      <c r="BK1097" s="1015"/>
      <c r="BL1097" s="1014"/>
      <c r="BM1097" s="1015"/>
      <c r="BN1097" s="1014"/>
      <c r="BO1097" s="1015"/>
    </row>
    <row r="1098" spans="1:89" s="849" customFormat="1" ht="12.75">
      <c r="A1098" s="849" t="s">
        <v>2534</v>
      </c>
      <c r="D1098" s="849" t="s">
        <v>2628</v>
      </c>
      <c r="H1098" s="1001"/>
      <c r="I1098" s="1005">
        <f>SUBTOTAL(9,I358:I367)+I355</f>
        <v>2</v>
      </c>
      <c r="J1098" s="1006">
        <f>SUBTOTAL(9,J358:J367)</f>
        <v>2</v>
      </c>
      <c r="K1098" s="1005">
        <f t="shared" ref="K1098:P1098" si="771">SUBTOTAL(9,K355:K373)-K1097</f>
        <v>55</v>
      </c>
      <c r="L1098" s="1006">
        <f t="shared" si="771"/>
        <v>5</v>
      </c>
      <c r="M1098" s="1005">
        <f t="shared" si="771"/>
        <v>15</v>
      </c>
      <c r="N1098" s="1006">
        <f t="shared" si="771"/>
        <v>5</v>
      </c>
      <c r="O1098" s="1005">
        <f t="shared" si="771"/>
        <v>14</v>
      </c>
      <c r="P1098" s="1006">
        <f t="shared" si="771"/>
        <v>2</v>
      </c>
      <c r="Q1098" s="1005">
        <f>SUBTOTAL(9,Q368:Q373)</f>
        <v>1</v>
      </c>
      <c r="R1098" s="1006">
        <f>SUBTOTAL(9,R368:R373)</f>
        <v>3</v>
      </c>
      <c r="S1098" s="1005">
        <f>SUBTOTAL(9,S355:S373)-S1097</f>
        <v>3</v>
      </c>
      <c r="T1098" s="1006">
        <f>SUBTOTAL(9,T355:T373)-T1097</f>
        <v>5</v>
      </c>
      <c r="U1098" s="1005"/>
      <c r="V1098" s="1006"/>
      <c r="W1098" s="1005"/>
      <c r="X1098" s="1006"/>
      <c r="Y1098" s="1005">
        <f>SUBTOTAL(9,Y368:Y373)</f>
        <v>1</v>
      </c>
      <c r="Z1098" s="1006">
        <f>SUBTOTAL(9,Z368:Z373)</f>
        <v>3</v>
      </c>
      <c r="AA1098" s="1005">
        <f>SUBTOTAL(9,AA355:AA373)-AA1097</f>
        <v>4</v>
      </c>
      <c r="AB1098" s="1006">
        <f>SUBTOTAL(9,AB355:AB373)-AB1097</f>
        <v>0</v>
      </c>
      <c r="AC1098" s="1005"/>
      <c r="AD1098" s="1006"/>
      <c r="AE1098" s="1005">
        <f>SUBTOTAL(9,AE355:AE373)-AE1097</f>
        <v>4</v>
      </c>
      <c r="AF1098" s="1006">
        <f>SUBTOTAL(9,AF355:AF373)-AF1097</f>
        <v>9</v>
      </c>
      <c r="AG1098" s="1005">
        <f>SUBTOTAL(9,AG368:AG373)</f>
        <v>1</v>
      </c>
      <c r="AH1098" s="1006">
        <f>SUBTOTAL(9,AH368:AH373)</f>
        <v>3</v>
      </c>
      <c r="AI1098" s="1005">
        <f>SUBTOTAL(9,AI355:AI373)-AI1097</f>
        <v>3</v>
      </c>
      <c r="AJ1098" s="1006">
        <f>SUBTOTAL(9,AJ355:AJ373)-AJ1097</f>
        <v>0</v>
      </c>
      <c r="AK1098" s="1002"/>
      <c r="AL1098" s="1005">
        <f>SUBTOTAL(9,AL355:AL373)-AL1097</f>
        <v>2</v>
      </c>
      <c r="AM1098" s="1006">
        <f>SUBTOTAL(9,AM355:AM373)-AM1097</f>
        <v>0</v>
      </c>
      <c r="AN1098" s="1005">
        <f>SUBTOTAL(9,AN355:AN373)-AN1097</f>
        <v>4</v>
      </c>
      <c r="AO1098" s="1006">
        <f>SUBTOTAL(9,AO355:AO373)-AO1097</f>
        <v>2</v>
      </c>
      <c r="AP1098" s="1005"/>
      <c r="AQ1098" s="1006"/>
      <c r="AR1098" s="1005">
        <f>SUBTOTAL(9,AR355:AR373)-AR1097</f>
        <v>7</v>
      </c>
      <c r="AS1098" s="1006">
        <f>SUBTOTAL(9,AS355:AS373)-AS1097</f>
        <v>2</v>
      </c>
      <c r="AT1098" s="1005">
        <f>SUBTOTAL(9,AT355:AT373)-AT1097</f>
        <v>0</v>
      </c>
      <c r="AU1098" s="1006">
        <f>SUBTOTAL(9,AU355:AU373)-AU1097</f>
        <v>2</v>
      </c>
      <c r="AV1098" s="1005"/>
      <c r="AW1098" s="1006"/>
      <c r="AX1098" s="1005">
        <f>SUBTOTAL(9,AX355:AX373)-AX1097</f>
        <v>0</v>
      </c>
      <c r="AY1098" s="1006">
        <f>SUBTOTAL(9,AY355:AY373)-AY1097</f>
        <v>2</v>
      </c>
      <c r="AZ1098" s="1005">
        <f>SUBTOTAL(9,AZ355:AZ373)-AZ1097</f>
        <v>2</v>
      </c>
      <c r="BA1098" s="1006">
        <f>SUBTOTAL(9,BA355:BA373)-BA1097</f>
        <v>2</v>
      </c>
      <c r="BB1098" s="1005">
        <f>SUBTOTAL(9,BB368:BB373)</f>
        <v>0</v>
      </c>
      <c r="BC1098" s="1006">
        <f>SUBTOTAL(9,BC370:BC373)</f>
        <v>2</v>
      </c>
      <c r="BD1098" s="1005">
        <f>SUBTOTAL(9,BD355:BD373)-BD1097</f>
        <v>0</v>
      </c>
      <c r="BE1098" s="1006">
        <f>SUBTOTAL(9,BE355:BE373)-BE1097</f>
        <v>2</v>
      </c>
      <c r="BF1098" s="1005">
        <f>+BF372</f>
        <v>0</v>
      </c>
      <c r="BG1098" s="1006">
        <f>+BG373</f>
        <v>2</v>
      </c>
      <c r="BH1098" s="1005">
        <f t="shared" ref="BH1098:BO1098" si="772">SUBTOTAL(9,BH355:BH373)-BH1097</f>
        <v>2</v>
      </c>
      <c r="BI1098" s="1006">
        <f t="shared" si="772"/>
        <v>2</v>
      </c>
      <c r="BJ1098" s="1005">
        <f t="shared" si="772"/>
        <v>2</v>
      </c>
      <c r="BK1098" s="1006">
        <f t="shared" si="772"/>
        <v>2</v>
      </c>
      <c r="BL1098" s="1005">
        <f t="shared" si="772"/>
        <v>2</v>
      </c>
      <c r="BM1098" s="1006">
        <f t="shared" si="772"/>
        <v>2</v>
      </c>
      <c r="BN1098" s="1005">
        <f t="shared" si="772"/>
        <v>2</v>
      </c>
      <c r="BO1098" s="1006">
        <f t="shared" si="772"/>
        <v>2</v>
      </c>
      <c r="BP1098" s="850"/>
      <c r="BQ1098" s="1001"/>
      <c r="BR1098" s="850"/>
      <c r="BS1098" s="850"/>
      <c r="BT1098" s="851"/>
      <c r="BU1098" s="852"/>
      <c r="BV1098" s="852"/>
      <c r="BW1098" s="852"/>
      <c r="BX1098" s="852"/>
      <c r="BY1098" s="852"/>
      <c r="BZ1098" s="852"/>
      <c r="CA1098" s="852"/>
      <c r="CB1098" s="853"/>
      <c r="CC1098" s="852"/>
      <c r="CD1098" s="852"/>
      <c r="CE1098" s="852"/>
      <c r="CF1098" s="852"/>
      <c r="CG1098" s="852"/>
      <c r="CH1098" s="852"/>
      <c r="CI1098" s="854"/>
      <c r="CJ1098" s="850"/>
      <c r="CK1098" s="850"/>
    </row>
    <row r="1099" spans="1:89">
      <c r="A1099" t="s">
        <v>2535</v>
      </c>
      <c r="D1099" t="s">
        <v>2629</v>
      </c>
      <c r="I1099" s="1014">
        <f>SUBTOTAL(9,I374:I393)</f>
        <v>3</v>
      </c>
      <c r="J1099" s="1015">
        <f>SUBTOTAL(9,J374:J393)</f>
        <v>23</v>
      </c>
      <c r="K1099" s="1014">
        <f>SUBTOTAL(9,K374:K393)</f>
        <v>6</v>
      </c>
      <c r="L1099" s="1015">
        <f>SUBTOTAL(9,L374:L393)</f>
        <v>35</v>
      </c>
      <c r="M1099" s="1014"/>
      <c r="N1099" s="1015"/>
      <c r="O1099" s="1014">
        <f>SUBTOTAL(9,O374:O393)</f>
        <v>38</v>
      </c>
      <c r="P1099" s="1015">
        <f>SUBTOTAL(9,P374:P393)</f>
        <v>67</v>
      </c>
      <c r="Q1099" s="1014">
        <f>SUBTOTAL(9,Q374:Q393)-Q1100</f>
        <v>15</v>
      </c>
      <c r="R1099" s="1015">
        <f>SUBTOTAL(9,R374:R393)-R1100</f>
        <v>37</v>
      </c>
      <c r="S1099" s="1014">
        <f>SUBTOTAL(9,S374:S393)-S1100</f>
        <v>45</v>
      </c>
      <c r="T1099" s="1015">
        <f>SUBTOTAL(9,T374:T393)-T1100</f>
        <v>57</v>
      </c>
      <c r="U1099" s="1014">
        <f t="shared" ref="U1099:X1099" si="773">SUBTOTAL(9,U374:U393)</f>
        <v>6</v>
      </c>
      <c r="V1099" s="1015">
        <f t="shared" si="773"/>
        <v>28</v>
      </c>
      <c r="W1099" s="1014">
        <f t="shared" si="773"/>
        <v>3</v>
      </c>
      <c r="X1099" s="1015">
        <f t="shared" si="773"/>
        <v>29</v>
      </c>
      <c r="Y1099" s="1014">
        <f>SUBTOTAL(9,Y374:Y393)-Y1100</f>
        <v>3</v>
      </c>
      <c r="Z1099" s="1015">
        <f>SUBTOTAL(9,Z374:Z393)-Z1100</f>
        <v>10</v>
      </c>
      <c r="AA1099" s="1014">
        <f t="shared" ref="AA1099:AD1099" si="774">SUBTOTAL(9,AA374:AA393)</f>
        <v>11</v>
      </c>
      <c r="AB1099" s="1015">
        <f t="shared" si="774"/>
        <v>20</v>
      </c>
      <c r="AC1099" s="1014">
        <f t="shared" si="774"/>
        <v>51</v>
      </c>
      <c r="AD1099" s="1015">
        <f t="shared" si="774"/>
        <v>50</v>
      </c>
      <c r="AE1099" s="1014"/>
      <c r="AF1099" s="1015"/>
      <c r="AG1099" s="1014"/>
      <c r="AH1099" s="1015">
        <f>+AH374</f>
        <v>42</v>
      </c>
      <c r="AI1099" s="1014"/>
      <c r="AJ1099" s="1015"/>
      <c r="AL1099" s="1014">
        <f t="shared" ref="AL1099:AM1099" si="775">SUBTOTAL(9,AL374:AL393)</f>
        <v>13</v>
      </c>
      <c r="AM1099" s="1015">
        <f t="shared" si="775"/>
        <v>37</v>
      </c>
      <c r="AN1099" s="1014">
        <f>+AN393+AN391+AN374</f>
        <v>59</v>
      </c>
      <c r="AO1099" s="1015">
        <f>+AO393+AO391+AO374</f>
        <v>80</v>
      </c>
      <c r="AP1099" s="1014">
        <f t="shared" ref="AP1099:AQ1099" si="776">SUBTOTAL(9,AP374:AP393)</f>
        <v>141</v>
      </c>
      <c r="AQ1099" s="1015">
        <f t="shared" si="776"/>
        <v>121</v>
      </c>
      <c r="AR1099" s="1014"/>
      <c r="AS1099" s="1015"/>
      <c r="AT1099" s="1014">
        <f>SUBTOTAL(9,AT374:AT383)</f>
        <v>40</v>
      </c>
      <c r="AU1099" s="1015">
        <f>SUBTOTAL(9,AU374:AU383)</f>
        <v>60</v>
      </c>
      <c r="AV1099" s="1014">
        <f>SUBTOTAL(9,AV374:AV393)</f>
        <v>56</v>
      </c>
      <c r="AW1099" s="1015">
        <f>SUBTOTAL(9,AW374:AW393)</f>
        <v>130</v>
      </c>
      <c r="AX1099" s="1014">
        <f>SUBTOTAL(9,AX378:AX382)</f>
        <v>20</v>
      </c>
      <c r="AY1099" s="1015">
        <f>SUBTOTAL(9,AY378:AY382)</f>
        <v>57</v>
      </c>
      <c r="AZ1099" s="1014">
        <f t="shared" ref="AZ1099:BA1099" si="777">SUBTOTAL(9,AZ374:AZ393)</f>
        <v>46</v>
      </c>
      <c r="BA1099" s="1015">
        <f t="shared" si="777"/>
        <v>143</v>
      </c>
      <c r="BB1099" s="1014">
        <f t="shared" ref="BB1099:BG1099" si="778">SUBTOTAL(9,BB374:BB393)-BB1100</f>
        <v>26</v>
      </c>
      <c r="BC1099" s="1015">
        <f t="shared" si="778"/>
        <v>92</v>
      </c>
      <c r="BD1099" s="1014">
        <f t="shared" si="778"/>
        <v>43</v>
      </c>
      <c r="BE1099" s="1015">
        <f t="shared" si="778"/>
        <v>129</v>
      </c>
      <c r="BF1099" s="1014">
        <f t="shared" si="778"/>
        <v>24</v>
      </c>
      <c r="BG1099" s="1015">
        <f t="shared" si="778"/>
        <v>71</v>
      </c>
      <c r="BH1099" s="1014"/>
      <c r="BI1099" s="1015"/>
      <c r="BJ1099" s="1014"/>
      <c r="BK1099" s="1015"/>
      <c r="BL1099" s="1014"/>
      <c r="BM1099" s="1015"/>
      <c r="BN1099" s="1014"/>
      <c r="BO1099" s="1015"/>
    </row>
    <row r="1100" spans="1:89" s="849" customFormat="1" ht="12.75">
      <c r="A1100" s="849" t="s">
        <v>2535</v>
      </c>
      <c r="D1100" s="849" t="s">
        <v>2629</v>
      </c>
      <c r="H1100" s="1001"/>
      <c r="I1100" s="1005"/>
      <c r="J1100" s="1006"/>
      <c r="K1100" s="1005"/>
      <c r="L1100" s="1006"/>
      <c r="M1100" s="1005">
        <f>SUBTOTAL(9,M374:M393)-M1099</f>
        <v>6</v>
      </c>
      <c r="N1100" s="1006">
        <f>SUBTOTAL(9,N374:N393)-N1099</f>
        <v>6</v>
      </c>
      <c r="O1100" s="1005"/>
      <c r="P1100" s="1006"/>
      <c r="Q1100" s="1005">
        <f>SUBTOTAL(9,Q383:Q390)</f>
        <v>0</v>
      </c>
      <c r="R1100" s="1006">
        <v>0</v>
      </c>
      <c r="S1100" s="1005">
        <f>SUBTOTAL(9,S383:S390)</f>
        <v>0</v>
      </c>
      <c r="T1100" s="1006">
        <v>0</v>
      </c>
      <c r="U1100" s="1005"/>
      <c r="V1100" s="1006"/>
      <c r="W1100" s="1005"/>
      <c r="X1100" s="1006"/>
      <c r="Y1100" s="1005">
        <f>SUBTOTAL(9,Y389:Y390)</f>
        <v>0</v>
      </c>
      <c r="Z1100" s="1006">
        <v>0</v>
      </c>
      <c r="AA1100" s="1005"/>
      <c r="AB1100" s="1006"/>
      <c r="AC1100" s="1005"/>
      <c r="AD1100" s="1006"/>
      <c r="AE1100" s="1005">
        <f t="shared" ref="AE1100:AJ1100" si="779">SUBTOTAL(9,AE374:AE393)-AE1099</f>
        <v>51</v>
      </c>
      <c r="AF1100" s="1006">
        <f t="shared" si="779"/>
        <v>50</v>
      </c>
      <c r="AG1100" s="1005">
        <f t="shared" si="779"/>
        <v>7</v>
      </c>
      <c r="AH1100" s="1006">
        <f t="shared" si="779"/>
        <v>0</v>
      </c>
      <c r="AI1100" s="1005">
        <f t="shared" si="779"/>
        <v>7</v>
      </c>
      <c r="AJ1100" s="1006">
        <f t="shared" si="779"/>
        <v>42</v>
      </c>
      <c r="AK1100" s="1002"/>
      <c r="AL1100" s="1005"/>
      <c r="AM1100" s="1006"/>
      <c r="AN1100" s="1005">
        <f>SUBTOTAL(9,AN374:AN393)-AN1099</f>
        <v>7</v>
      </c>
      <c r="AO1100" s="1006">
        <f>SUBTOTAL(9,AO374:AO393)-AO1099</f>
        <v>2</v>
      </c>
      <c r="AP1100" s="1005"/>
      <c r="AQ1100" s="1006"/>
      <c r="AR1100" s="1005">
        <f>SUBTOTAL(9,AR374:AR393)-AR1099</f>
        <v>141</v>
      </c>
      <c r="AS1100" s="1006">
        <f>SUBTOTAL(9,AS374:AS393)-AS1099</f>
        <v>121</v>
      </c>
      <c r="AT1100" s="1005">
        <f>SUBTOTAL(9,AT374:AT393)-AT1099</f>
        <v>3</v>
      </c>
      <c r="AU1100" s="1006">
        <f>SUBTOTAL(9,AU374:AU393)-AU1099</f>
        <v>32</v>
      </c>
      <c r="AV1100" s="1005"/>
      <c r="AW1100" s="1006"/>
      <c r="AX1100" s="1005">
        <f>SUBTOTAL(9,AX374:AX393)-AX1099</f>
        <v>23</v>
      </c>
      <c r="AY1100" s="1006">
        <f>SUBTOTAL(9,AY374:AY393)-AY1099</f>
        <v>63</v>
      </c>
      <c r="AZ1100" s="1005"/>
      <c r="BA1100" s="1006"/>
      <c r="BB1100" s="1005">
        <f>SUBTOTAL(9,BB388:BB390)</f>
        <v>2</v>
      </c>
      <c r="BC1100" s="1006">
        <f>SUBTOTAL(9,BC388:BC390)</f>
        <v>40</v>
      </c>
      <c r="BD1100" s="1005"/>
      <c r="BE1100" s="1006"/>
      <c r="BF1100" s="1005">
        <f>SUBTOTAL(9,BF388:BF389)</f>
        <v>1</v>
      </c>
      <c r="BG1100" s="1006">
        <f>SUBTOTAL(9,BG388:BG389)</f>
        <v>40</v>
      </c>
      <c r="BH1100" s="1005">
        <f t="shared" ref="BH1100:BO1100" si="780">SUBTOTAL(9,BH374:BH393)-BH1099</f>
        <v>24</v>
      </c>
      <c r="BI1100" s="1006">
        <f t="shared" si="780"/>
        <v>110</v>
      </c>
      <c r="BJ1100" s="1005">
        <f t="shared" si="780"/>
        <v>24</v>
      </c>
      <c r="BK1100" s="1006">
        <f t="shared" si="780"/>
        <v>110</v>
      </c>
      <c r="BL1100" s="1005">
        <f t="shared" si="780"/>
        <v>24</v>
      </c>
      <c r="BM1100" s="1006">
        <f t="shared" si="780"/>
        <v>110</v>
      </c>
      <c r="BN1100" s="1005">
        <f t="shared" si="780"/>
        <v>24</v>
      </c>
      <c r="BO1100" s="1006">
        <f t="shared" si="780"/>
        <v>110</v>
      </c>
      <c r="BP1100" s="850"/>
      <c r="BQ1100" s="1001"/>
      <c r="BR1100" s="850"/>
      <c r="BS1100" s="850"/>
      <c r="BT1100" s="851"/>
      <c r="BU1100" s="852"/>
      <c r="BV1100" s="852"/>
      <c r="BW1100" s="852"/>
      <c r="BX1100" s="852"/>
      <c r="BY1100" s="852"/>
      <c r="BZ1100" s="852"/>
      <c r="CA1100" s="852"/>
      <c r="CB1100" s="853"/>
      <c r="CC1100" s="852"/>
      <c r="CD1100" s="852"/>
      <c r="CE1100" s="852"/>
      <c r="CF1100" s="852"/>
      <c r="CG1100" s="852"/>
      <c r="CH1100" s="852"/>
      <c r="CI1100" s="854"/>
      <c r="CJ1100" s="850"/>
      <c r="CK1100" s="850"/>
    </row>
    <row r="1101" spans="1:89">
      <c r="A1101" t="s">
        <v>2624</v>
      </c>
      <c r="D1101" s="71" t="s">
        <v>2630</v>
      </c>
      <c r="I1101" s="1014"/>
      <c r="J1101" s="1015"/>
      <c r="K1101" s="1014"/>
      <c r="L1101" s="1015"/>
      <c r="M1101" s="1014"/>
      <c r="N1101" s="1015"/>
      <c r="O1101" s="1014"/>
      <c r="P1101" s="1015"/>
      <c r="Q1101" s="1014">
        <f>SUBTOTAL(9,Q394:Q403)</f>
        <v>15</v>
      </c>
      <c r="R1101" s="1015">
        <f>SUBTOTAL(9,R394:R403)</f>
        <v>0</v>
      </c>
      <c r="S1101" s="1014">
        <f t="shared" ref="S1101:Z1101" si="781">SUBTOTAL(9,S394:S403)</f>
        <v>11</v>
      </c>
      <c r="T1101" s="1015">
        <f t="shared" si="781"/>
        <v>2</v>
      </c>
      <c r="U1101" s="1014">
        <f t="shared" si="781"/>
        <v>7</v>
      </c>
      <c r="V1101" s="1015">
        <f t="shared" si="781"/>
        <v>0</v>
      </c>
      <c r="W1101" s="1014">
        <f t="shared" si="781"/>
        <v>7</v>
      </c>
      <c r="X1101" s="1015">
        <f t="shared" si="781"/>
        <v>0</v>
      </c>
      <c r="Y1101" s="1014">
        <f t="shared" si="781"/>
        <v>7</v>
      </c>
      <c r="Z1101" s="1015">
        <f t="shared" si="781"/>
        <v>0</v>
      </c>
      <c r="AA1101" s="1014">
        <f>SUBTOTAL(9,AA395:AA396)</f>
        <v>0</v>
      </c>
      <c r="AB1101" s="1015">
        <f>SUBTOTAL(9,AB395:AB396)</f>
        <v>0</v>
      </c>
      <c r="AC1101" s="1014">
        <f t="shared" ref="AC1101:AD1101" si="782">SUBTOTAL(9,AC394:AC403)</f>
        <v>7</v>
      </c>
      <c r="AD1101" s="1015">
        <f t="shared" si="782"/>
        <v>0</v>
      </c>
      <c r="AE1101" s="1014">
        <f>SUBTOTAL(9,AE394:AE403)-AE1102</f>
        <v>0</v>
      </c>
      <c r="AF1101" s="1015">
        <f>SUBTOTAL(9,AF394:AF403)-AF1102</f>
        <v>0</v>
      </c>
      <c r="AG1101" s="1014">
        <f>SUBTOTAL(9,AG394:AG403)-AG1102</f>
        <v>87</v>
      </c>
      <c r="AH1101" s="1015">
        <f>SUBTOTAL(9,AH394:AH403)-AH1102</f>
        <v>0</v>
      </c>
      <c r="AI1101" s="1014">
        <f>+AI397</f>
        <v>0</v>
      </c>
      <c r="AJ1101" s="1015">
        <f>+AJ397</f>
        <v>0</v>
      </c>
      <c r="AL1101" s="1014">
        <f>SUBTOTAL(9,AL394:AL403)-AL1102</f>
        <v>6</v>
      </c>
      <c r="AM1101" s="1015">
        <f>SUBTOTAL(9,AM394:AM403)-AM1102</f>
        <v>1</v>
      </c>
      <c r="AN1101" s="1014"/>
      <c r="AO1101" s="1015"/>
      <c r="AP1101" s="1014">
        <f>SUBTOTAL(9,AP394:AP403)-AP1102</f>
        <v>7</v>
      </c>
      <c r="AQ1101" s="1015">
        <f>SUBTOTAL(9,AQ394:AQ403)-AQ1102</f>
        <v>1</v>
      </c>
      <c r="AR1101" s="1014"/>
      <c r="AS1101" s="1015"/>
      <c r="AT1101" s="1014">
        <f t="shared" ref="AT1101:AY1101" si="783">SUBTOTAL(9,AT394:AT403)-AT1102</f>
        <v>2</v>
      </c>
      <c r="AU1101" s="1015">
        <f t="shared" si="783"/>
        <v>0</v>
      </c>
      <c r="AV1101" s="1014">
        <f t="shared" si="783"/>
        <v>4</v>
      </c>
      <c r="AW1101" s="1015">
        <f t="shared" si="783"/>
        <v>0</v>
      </c>
      <c r="AX1101" s="1014">
        <f t="shared" si="783"/>
        <v>8</v>
      </c>
      <c r="AY1101" s="1015">
        <f t="shared" si="783"/>
        <v>0</v>
      </c>
      <c r="AZ1101" s="1014"/>
      <c r="BA1101" s="1015"/>
      <c r="BB1101" s="1014">
        <f t="shared" ref="BB1101:BG1101" si="784">SUBTOTAL(9,BB394:BB403)-BB1102</f>
        <v>7</v>
      </c>
      <c r="BC1101" s="1015">
        <f t="shared" si="784"/>
        <v>0</v>
      </c>
      <c r="BD1101" s="1014">
        <f t="shared" si="784"/>
        <v>2</v>
      </c>
      <c r="BE1101" s="1015">
        <f t="shared" si="784"/>
        <v>0</v>
      </c>
      <c r="BF1101" s="1014">
        <f t="shared" si="784"/>
        <v>0</v>
      </c>
      <c r="BG1101" s="1015">
        <f t="shared" si="784"/>
        <v>0</v>
      </c>
      <c r="BH1101" s="1014"/>
      <c r="BI1101" s="1015"/>
      <c r="BJ1101" s="1014"/>
      <c r="BK1101" s="1015"/>
      <c r="BL1101" s="1014"/>
      <c r="BM1101" s="1015"/>
      <c r="BN1101" s="1014"/>
      <c r="BO1101" s="1015"/>
    </row>
    <row r="1102" spans="1:89" s="849" customFormat="1" ht="12.75">
      <c r="A1102" s="849" t="s">
        <v>2624</v>
      </c>
      <c r="D1102" s="1003" t="s">
        <v>2630</v>
      </c>
      <c r="H1102" s="1001"/>
      <c r="I1102" s="1005">
        <f>SUBTOTAL(9,I394:I403)</f>
        <v>15</v>
      </c>
      <c r="J1102" s="1006">
        <f>SUBTOTAL(9,J394:J403)</f>
        <v>0</v>
      </c>
      <c r="K1102" s="1005">
        <f t="shared" ref="K1102:P1102" si="785">SUBTOTAL(9,K394:K403)</f>
        <v>15</v>
      </c>
      <c r="L1102" s="1006">
        <f t="shared" si="785"/>
        <v>0</v>
      </c>
      <c r="M1102" s="1005">
        <f t="shared" si="785"/>
        <v>15</v>
      </c>
      <c r="N1102" s="1006">
        <f t="shared" si="785"/>
        <v>0</v>
      </c>
      <c r="O1102" s="1005">
        <f t="shared" si="785"/>
        <v>15</v>
      </c>
      <c r="P1102" s="1006">
        <f t="shared" si="785"/>
        <v>0</v>
      </c>
      <c r="Q1102" s="1005"/>
      <c r="R1102" s="1006"/>
      <c r="S1102" s="1005"/>
      <c r="T1102" s="1006"/>
      <c r="U1102" s="1005"/>
      <c r="V1102" s="1006"/>
      <c r="W1102" s="1005"/>
      <c r="X1102" s="1006"/>
      <c r="Y1102" s="1005"/>
      <c r="Z1102" s="1006"/>
      <c r="AA1102" s="1005">
        <f>SUBTOTAL(9,AA394:AA403)-AA1101</f>
        <v>7</v>
      </c>
      <c r="AB1102" s="1006">
        <f>SUBTOTAL(9,AB394:AB403)-AB1101</f>
        <v>0</v>
      </c>
      <c r="AC1102" s="1005"/>
      <c r="AD1102" s="1006"/>
      <c r="AE1102" s="1005">
        <f>SUBTOTAL(9,AE394:AE396)</f>
        <v>8</v>
      </c>
      <c r="AF1102" s="1006">
        <f>SUBTOTAL(9,AF394:AF396)</f>
        <v>0</v>
      </c>
      <c r="AG1102" s="1005"/>
      <c r="AH1102" s="1006"/>
      <c r="AI1102" s="1005">
        <f>SUBTOTAL(9,AI394:AI403)-AI1101</f>
        <v>87</v>
      </c>
      <c r="AJ1102" s="1006">
        <f>SUBTOTAL(9,AJ394:AJ403)-AJ1101</f>
        <v>0</v>
      </c>
      <c r="AK1102" s="1002"/>
      <c r="AL1102" s="1005"/>
      <c r="AM1102" s="1006"/>
      <c r="AN1102" s="1005">
        <f>SUBTOTAL(9,AN394:AN403)-AN1101</f>
        <v>6</v>
      </c>
      <c r="AO1102" s="1006">
        <f>SUBTOTAL(9,AO394:AO403)-AO1101</f>
        <v>1</v>
      </c>
      <c r="AP1102" s="1005"/>
      <c r="AQ1102" s="1006"/>
      <c r="AR1102" s="1005">
        <f>SUBTOTAL(9,AR394:AR403)-AR1101</f>
        <v>7</v>
      </c>
      <c r="AS1102" s="1006">
        <f>SUBTOTAL(9,AS394:AS403)-AS1101</f>
        <v>1</v>
      </c>
      <c r="AT1102" s="1005">
        <f>+AT397</f>
        <v>1</v>
      </c>
      <c r="AU1102" s="1006">
        <v>0</v>
      </c>
      <c r="AV1102" s="1005">
        <f>SUBTOTAL(9,AV394:AV395)</f>
        <v>0</v>
      </c>
      <c r="AW1102" s="1006">
        <v>0</v>
      </c>
      <c r="AX1102" s="1005">
        <f>+AX399+AX396</f>
        <v>0</v>
      </c>
      <c r="AY1102" s="1006"/>
      <c r="AZ1102" s="1005">
        <f>SUBTOTAL(9,AZ394:AZ403)-AZ1101</f>
        <v>6</v>
      </c>
      <c r="BA1102" s="1006">
        <f>SUBTOTAL(9,BA394:BA403)-BA1101</f>
        <v>0</v>
      </c>
      <c r="BB1102" s="1005"/>
      <c r="BC1102" s="1006"/>
      <c r="BD1102" s="1005"/>
      <c r="BE1102" s="1006"/>
      <c r="BF1102" s="1005"/>
      <c r="BG1102" s="1006"/>
      <c r="BH1102" s="1005">
        <f t="shared" ref="BH1102:BO1102" si="786">SUBTOTAL(9,BH394:BH403)-BH1101</f>
        <v>0</v>
      </c>
      <c r="BI1102" s="1006">
        <f t="shared" si="786"/>
        <v>0</v>
      </c>
      <c r="BJ1102" s="1005">
        <f t="shared" si="786"/>
        <v>0</v>
      </c>
      <c r="BK1102" s="1006">
        <f t="shared" si="786"/>
        <v>0</v>
      </c>
      <c r="BL1102" s="1005">
        <f t="shared" si="786"/>
        <v>0</v>
      </c>
      <c r="BM1102" s="1006">
        <f t="shared" si="786"/>
        <v>0</v>
      </c>
      <c r="BN1102" s="1005">
        <f t="shared" si="786"/>
        <v>0</v>
      </c>
      <c r="BO1102" s="1006">
        <f t="shared" si="786"/>
        <v>0</v>
      </c>
      <c r="BP1102" s="850"/>
      <c r="BQ1102" s="1001"/>
      <c r="BR1102" s="850"/>
      <c r="BS1102" s="850"/>
      <c r="BT1102" s="851"/>
      <c r="BU1102" s="852"/>
      <c r="BV1102" s="852"/>
      <c r="BW1102" s="852"/>
      <c r="BX1102" s="852"/>
      <c r="BY1102" s="852"/>
      <c r="BZ1102" s="852"/>
      <c r="CA1102" s="852"/>
      <c r="CB1102" s="853"/>
      <c r="CC1102" s="852"/>
      <c r="CD1102" s="852"/>
      <c r="CE1102" s="852"/>
      <c r="CF1102" s="852"/>
      <c r="CG1102" s="852"/>
      <c r="CH1102" s="852"/>
      <c r="CI1102" s="854"/>
      <c r="CJ1102" s="850"/>
      <c r="CK1102" s="850"/>
    </row>
    <row r="1103" spans="1:89" s="1023" customFormat="1" ht="5.25" customHeight="1">
      <c r="H1103" s="1024"/>
      <c r="I1103" s="1025"/>
      <c r="J1103" s="1026"/>
      <c r="K1103" s="1025"/>
      <c r="L1103" s="1026"/>
      <c r="M1103" s="1025"/>
      <c r="N1103" s="1026"/>
      <c r="O1103" s="1025"/>
      <c r="P1103" s="1026"/>
      <c r="Q1103" s="1025"/>
      <c r="R1103" s="1026"/>
      <c r="S1103" s="1025"/>
      <c r="T1103" s="1026"/>
      <c r="U1103" s="1025"/>
      <c r="V1103" s="1026"/>
      <c r="W1103" s="1025"/>
      <c r="X1103" s="1026"/>
      <c r="Y1103" s="1025"/>
      <c r="Z1103" s="1026"/>
      <c r="AA1103" s="1025"/>
      <c r="AB1103" s="1026"/>
      <c r="AC1103" s="1025"/>
      <c r="AD1103" s="1026"/>
      <c r="AE1103" s="1025"/>
      <c r="AF1103" s="1026"/>
      <c r="AG1103" s="1025"/>
      <c r="AH1103" s="1026"/>
      <c r="AI1103" s="1025"/>
      <c r="AJ1103" s="1026"/>
      <c r="AK1103" s="1027"/>
      <c r="AL1103" s="1025"/>
      <c r="AM1103" s="1026"/>
      <c r="AN1103" s="1025"/>
      <c r="AO1103" s="1026"/>
      <c r="AP1103" s="1025"/>
      <c r="AQ1103" s="1026"/>
      <c r="AR1103" s="1025"/>
      <c r="AS1103" s="1026"/>
      <c r="AT1103" s="1025"/>
      <c r="AU1103" s="1026"/>
      <c r="AV1103" s="1025"/>
      <c r="AW1103" s="1026"/>
      <c r="AX1103" s="1025"/>
      <c r="AY1103" s="1026"/>
      <c r="AZ1103" s="1025"/>
      <c r="BA1103" s="1026"/>
      <c r="BB1103" s="1025"/>
      <c r="BC1103" s="1026"/>
      <c r="BD1103" s="1025"/>
      <c r="BE1103" s="1026"/>
      <c r="BF1103" s="1025"/>
      <c r="BG1103" s="1026"/>
      <c r="BH1103" s="1025"/>
      <c r="BI1103" s="1026"/>
      <c r="BJ1103" s="1025"/>
      <c r="BK1103" s="1026"/>
      <c r="BL1103" s="1025"/>
      <c r="BM1103" s="1026"/>
      <c r="BN1103" s="1025"/>
      <c r="BO1103" s="1026"/>
      <c r="BP1103" s="1028"/>
      <c r="BQ1103" s="1024"/>
      <c r="BR1103" s="1028"/>
      <c r="BS1103" s="1028"/>
      <c r="BT1103" s="1029"/>
      <c r="BU1103" s="1028"/>
      <c r="BV1103" s="1028"/>
      <c r="BW1103" s="1028"/>
      <c r="BX1103" s="1028"/>
      <c r="BY1103" s="1028"/>
      <c r="BZ1103" s="1028"/>
      <c r="CA1103" s="1028"/>
      <c r="CB1103" s="1024"/>
      <c r="CC1103" s="1028"/>
      <c r="CD1103" s="1028"/>
      <c r="CE1103" s="1028"/>
      <c r="CF1103" s="1028"/>
      <c r="CG1103" s="1028"/>
      <c r="CH1103" s="1028"/>
      <c r="CI1103" s="1030"/>
      <c r="CJ1103" s="1028"/>
      <c r="CK1103" s="1028"/>
    </row>
    <row r="1104" spans="1:89">
      <c r="A1104" t="s">
        <v>2536</v>
      </c>
      <c r="D1104" s="71" t="s">
        <v>2631</v>
      </c>
      <c r="I1104" s="1014"/>
      <c r="J1104" s="1015"/>
      <c r="K1104" s="1014">
        <f>+K422</f>
        <v>0</v>
      </c>
      <c r="L1104" s="1015">
        <f>+L422</f>
        <v>0</v>
      </c>
      <c r="M1104" s="1014"/>
      <c r="N1104" s="1015"/>
      <c r="O1104" s="1014"/>
      <c r="P1104" s="1015"/>
      <c r="Q1104" s="1014">
        <f t="shared" ref="Q1104:R1104" si="787">SUBTOTAL(9,Q404:Q422)</f>
        <v>52</v>
      </c>
      <c r="R1104" s="1015">
        <f t="shared" si="787"/>
        <v>1</v>
      </c>
      <c r="S1104" s="1014"/>
      <c r="T1104" s="1015"/>
      <c r="U1104" s="1014">
        <f>SUBTOTAL(9,U404:U422)-U1105</f>
        <v>52</v>
      </c>
      <c r="V1104" s="1015">
        <f t="shared" ref="V1104:Z1104" si="788">SUBTOTAL(9,V404:V422)</f>
        <v>4</v>
      </c>
      <c r="W1104" s="1014">
        <f t="shared" si="788"/>
        <v>55</v>
      </c>
      <c r="X1104" s="1015">
        <f t="shared" si="788"/>
        <v>0</v>
      </c>
      <c r="Y1104" s="1014">
        <f t="shared" si="788"/>
        <v>54</v>
      </c>
      <c r="Z1104" s="1015">
        <f t="shared" si="788"/>
        <v>0</v>
      </c>
      <c r="AA1104" s="1014"/>
      <c r="AB1104" s="1015"/>
      <c r="AC1104" s="1014">
        <f t="shared" ref="AC1104:AH1104" si="789">SUBTOTAL(9,AC404:AC422)</f>
        <v>64</v>
      </c>
      <c r="AD1104" s="1015">
        <f t="shared" si="789"/>
        <v>4</v>
      </c>
      <c r="AE1104" s="1014">
        <f t="shared" si="789"/>
        <v>40</v>
      </c>
      <c r="AF1104" s="1015">
        <f t="shared" si="789"/>
        <v>0</v>
      </c>
      <c r="AG1104" s="1014">
        <f t="shared" si="789"/>
        <v>38</v>
      </c>
      <c r="AH1104" s="1015">
        <f t="shared" si="789"/>
        <v>0</v>
      </c>
      <c r="AI1104" s="1014"/>
      <c r="AJ1104" s="1015"/>
      <c r="AK1104" s="1014">
        <f>SUBTOTAL(9,AK404:AK422)</f>
        <v>42267</v>
      </c>
      <c r="AL1104" s="1015">
        <f>SUBTOTAL(9,AL404:AL422)</f>
        <v>50</v>
      </c>
      <c r="AM1104" s="1015"/>
      <c r="AN1104" s="1014"/>
      <c r="AO1104" s="1015"/>
      <c r="AP1104" s="1014"/>
      <c r="AQ1104" s="1015"/>
      <c r="AR1104" s="1014">
        <f>SUBTOTAL(9,AR411:AR416)</f>
        <v>3</v>
      </c>
      <c r="AS1104" s="1015">
        <f>SUBTOTAL(9,AS411:AS416)</f>
        <v>0</v>
      </c>
      <c r="AT1104" s="1014"/>
      <c r="AU1104" s="1015"/>
      <c r="AV1104" s="1014">
        <f>SUBTOTAL(9,AV404:AV422)</f>
        <v>6</v>
      </c>
      <c r="AW1104" s="1015">
        <f>SUBTOTAL(9,AW404:AW422)</f>
        <v>1</v>
      </c>
      <c r="AX1104" s="1014"/>
      <c r="AY1104" s="1015"/>
      <c r="AZ1104" s="1014"/>
      <c r="BA1104" s="1015"/>
      <c r="BB1104" s="1014">
        <f>SUBTOTAL(9,BB404:BB422)</f>
        <v>4</v>
      </c>
      <c r="BC1104" s="1015">
        <f>SUBTOTAL(9,BC404:BC422)</f>
        <v>0</v>
      </c>
      <c r="BD1104" s="1014"/>
      <c r="BE1104" s="1015"/>
      <c r="BF1104" s="1014">
        <f>SUBTOTAL(9,BF404:BF422)</f>
        <v>4</v>
      </c>
      <c r="BG1104" s="1015">
        <f>SUBTOTAL(9,BG404:BG422)</f>
        <v>0</v>
      </c>
      <c r="BH1104" s="1014"/>
      <c r="BI1104" s="1015"/>
      <c r="BJ1104" s="1014">
        <f>SUBTOTAL(9,BJ404:BJ422)</f>
        <v>25</v>
      </c>
      <c r="BK1104" s="1015">
        <f>SUBTOTAL(9,BK404:BK422)</f>
        <v>0</v>
      </c>
      <c r="BL1104" s="1014"/>
      <c r="BM1104" s="1015"/>
      <c r="BN1104" s="1014"/>
      <c r="BO1104" s="1015"/>
    </row>
    <row r="1105" spans="1:89" s="849" customFormat="1" ht="12.75">
      <c r="A1105" s="849" t="s">
        <v>2536</v>
      </c>
      <c r="D1105" s="1003" t="s">
        <v>2631</v>
      </c>
      <c r="H1105" s="1001"/>
      <c r="I1105" s="1005">
        <f t="shared" ref="I1105:P1105" si="790">SUBTOTAL(9,I404:I422)-I1104</f>
        <v>52</v>
      </c>
      <c r="J1105" s="1006">
        <f t="shared" si="790"/>
        <v>0</v>
      </c>
      <c r="K1105" s="1005">
        <f t="shared" si="790"/>
        <v>52</v>
      </c>
      <c r="L1105" s="1006">
        <f t="shared" si="790"/>
        <v>0</v>
      </c>
      <c r="M1105" s="1005">
        <f t="shared" si="790"/>
        <v>52</v>
      </c>
      <c r="N1105" s="1006">
        <f t="shared" si="790"/>
        <v>0</v>
      </c>
      <c r="O1105" s="1005">
        <f t="shared" si="790"/>
        <v>52</v>
      </c>
      <c r="P1105" s="1006">
        <f t="shared" si="790"/>
        <v>0</v>
      </c>
      <c r="Q1105" s="1005"/>
      <c r="R1105" s="1006"/>
      <c r="S1105" s="1005">
        <f>SUBTOTAL(9,S404:S422)-S1104</f>
        <v>52</v>
      </c>
      <c r="T1105" s="1006">
        <f>SUBTOTAL(9,T404:T422)-T1104</f>
        <v>0</v>
      </c>
      <c r="U1105" s="1005">
        <f>+U405</f>
        <v>1</v>
      </c>
      <c r="V1105" s="1006">
        <v>0</v>
      </c>
      <c r="W1105" s="1005"/>
      <c r="X1105" s="1006"/>
      <c r="Y1105" s="1005"/>
      <c r="Z1105" s="1006"/>
      <c r="AA1105" s="1005">
        <f>SUBTOTAL(9,AA404:AA422)-AA1104</f>
        <v>54</v>
      </c>
      <c r="AB1105" s="1006">
        <f>SUBTOTAL(9,AB404:AB422)-AB1104</f>
        <v>1</v>
      </c>
      <c r="AC1105" s="1005"/>
      <c r="AD1105" s="1006"/>
      <c r="AE1105" s="1005"/>
      <c r="AF1105" s="1006"/>
      <c r="AG1105" s="1005"/>
      <c r="AH1105" s="1006"/>
      <c r="AI1105" s="1005">
        <f>SUBTOTAL(9,AI404:AI422)-AI1104</f>
        <v>38</v>
      </c>
      <c r="AJ1105" s="1006">
        <f>SUBTOTAL(9,AJ404:AJ422)-AJ1104</f>
        <v>0</v>
      </c>
      <c r="AK1105" s="1002"/>
      <c r="AL1105" s="1005"/>
      <c r="AM1105" s="1006"/>
      <c r="AN1105" s="1005">
        <f t="shared" ref="AN1105:AU1105" si="791">SUBTOTAL(9,AN404:AN422)-AN1104</f>
        <v>3</v>
      </c>
      <c r="AO1105" s="1006">
        <f t="shared" si="791"/>
        <v>0</v>
      </c>
      <c r="AP1105" s="1005">
        <f t="shared" si="791"/>
        <v>3</v>
      </c>
      <c r="AQ1105" s="1006">
        <f t="shared" si="791"/>
        <v>0</v>
      </c>
      <c r="AR1105" s="1005">
        <f t="shared" si="791"/>
        <v>3</v>
      </c>
      <c r="AS1105" s="1006">
        <f t="shared" si="791"/>
        <v>0</v>
      </c>
      <c r="AT1105" s="1005">
        <f t="shared" si="791"/>
        <v>6</v>
      </c>
      <c r="AU1105" s="1006">
        <f t="shared" si="791"/>
        <v>0</v>
      </c>
      <c r="AV1105" s="1005"/>
      <c r="AW1105" s="1006"/>
      <c r="AX1105" s="1005">
        <f>SUBTOTAL(9,AX404:AX422)-AX1104</f>
        <v>6</v>
      </c>
      <c r="AY1105" s="1006">
        <f>SUBTOTAL(9,AY404:AY422)-AY1104</f>
        <v>1</v>
      </c>
      <c r="AZ1105" s="1005">
        <f>SUBTOTAL(9,AZ404:AZ422)-AZ1104</f>
        <v>4</v>
      </c>
      <c r="BA1105" s="1006">
        <f>SUBTOTAL(9,BA404:BA422)-BA1104</f>
        <v>0</v>
      </c>
      <c r="BB1105" s="1005"/>
      <c r="BC1105" s="1006"/>
      <c r="BD1105" s="1005">
        <f>SUBTOTAL(9,BD404:BD422)-BD1104</f>
        <v>3</v>
      </c>
      <c r="BE1105" s="1006">
        <f>SUBTOTAL(9,BE404:BE422)-BE1104</f>
        <v>0</v>
      </c>
      <c r="BF1105" s="1005"/>
      <c r="BG1105" s="1006"/>
      <c r="BH1105" s="1005">
        <f>SUBTOTAL(9,BH404:BH422)-BH1104</f>
        <v>1</v>
      </c>
      <c r="BI1105" s="1006">
        <f>SUBTOTAL(9,BI404:BI422)-BI1104</f>
        <v>0</v>
      </c>
      <c r="BJ1105" s="1005"/>
      <c r="BK1105" s="1006"/>
      <c r="BL1105" s="1005">
        <f>SUBTOTAL(9,BL404:BL422)-BL1104</f>
        <v>0</v>
      </c>
      <c r="BM1105" s="1006">
        <f>SUBTOTAL(9,BM404:BM422)-BM1104</f>
        <v>0</v>
      </c>
      <c r="BN1105" s="1005">
        <f>SUBTOTAL(9,BN404:BN422)-BN1104</f>
        <v>0</v>
      </c>
      <c r="BO1105" s="1006">
        <f>SUBTOTAL(9,BO404:BO422)-BO1104</f>
        <v>0</v>
      </c>
      <c r="BP1105" s="850"/>
      <c r="BQ1105" s="1001"/>
      <c r="BR1105" s="850"/>
      <c r="BS1105" s="850"/>
      <c r="BT1105" s="851"/>
      <c r="BU1105" s="852"/>
      <c r="BV1105" s="852"/>
      <c r="BW1105" s="852"/>
      <c r="BX1105" s="852"/>
      <c r="BY1105" s="852"/>
      <c r="BZ1105" s="852"/>
      <c r="CA1105" s="852"/>
      <c r="CB1105" s="853"/>
      <c r="CC1105" s="852"/>
      <c r="CD1105" s="852"/>
      <c r="CE1105" s="852"/>
      <c r="CF1105" s="852"/>
      <c r="CG1105" s="852"/>
      <c r="CH1105" s="852"/>
      <c r="CI1105" s="854"/>
      <c r="CJ1105" s="850"/>
      <c r="CK1105" s="850"/>
    </row>
    <row r="1106" spans="1:89">
      <c r="A1106" t="s">
        <v>2537</v>
      </c>
      <c r="D1106" s="71" t="s">
        <v>2632</v>
      </c>
      <c r="I1106" s="1014">
        <f>SUBTOTAL(9,I423:I445)-I1107</f>
        <v>47</v>
      </c>
      <c r="J1106" s="1015">
        <f>SUBTOTAL(9,J423:J445)-J1107</f>
        <v>34</v>
      </c>
      <c r="K1106" s="1014">
        <f>SUBTOTAL(9,K423:K445)-K1107</f>
        <v>54</v>
      </c>
      <c r="L1106" s="1015">
        <f>SUBTOTAL(9,L423:L445)-L1107</f>
        <v>21</v>
      </c>
      <c r="M1106" s="1014">
        <f>+M431+M432</f>
        <v>0</v>
      </c>
      <c r="N1106" s="1015">
        <f>+N431+N432</f>
        <v>0</v>
      </c>
      <c r="O1106" s="1014">
        <f t="shared" ref="O1106:T1106" si="792">+O431+O432</f>
        <v>0</v>
      </c>
      <c r="P1106" s="1015">
        <f t="shared" si="792"/>
        <v>0</v>
      </c>
      <c r="Q1106" s="1014">
        <f>+Q431+Q432+Q427+Q426+Q445</f>
        <v>1</v>
      </c>
      <c r="R1106" s="1015">
        <f t="shared" si="792"/>
        <v>0</v>
      </c>
      <c r="S1106" s="1014">
        <f t="shared" si="792"/>
        <v>0</v>
      </c>
      <c r="T1106" s="1015">
        <f t="shared" si="792"/>
        <v>0</v>
      </c>
      <c r="U1106" s="1014">
        <f t="shared" ref="U1106:Z1106" si="793">SUBTOTAL(9,U423:U445)-U1107</f>
        <v>31</v>
      </c>
      <c r="V1106" s="1015">
        <f t="shared" si="793"/>
        <v>12</v>
      </c>
      <c r="W1106" s="1014">
        <f t="shared" si="793"/>
        <v>38</v>
      </c>
      <c r="X1106" s="1015">
        <f t="shared" si="793"/>
        <v>18</v>
      </c>
      <c r="Y1106" s="1014">
        <f t="shared" si="793"/>
        <v>61</v>
      </c>
      <c r="Z1106" s="1015">
        <f t="shared" si="793"/>
        <v>29</v>
      </c>
      <c r="AA1106" s="1014"/>
      <c r="AB1106" s="1015"/>
      <c r="AC1106" s="1014">
        <f t="shared" ref="AC1106:AJ1106" si="794">SUBTOTAL(9,AC423:AC445)-AC1107</f>
        <v>53</v>
      </c>
      <c r="AD1106" s="1015">
        <f t="shared" si="794"/>
        <v>66</v>
      </c>
      <c r="AE1106" s="1014">
        <f t="shared" si="794"/>
        <v>35</v>
      </c>
      <c r="AF1106" s="1015">
        <f t="shared" si="794"/>
        <v>62</v>
      </c>
      <c r="AG1106" s="1014">
        <f t="shared" si="794"/>
        <v>47</v>
      </c>
      <c r="AH1106" s="1015">
        <f t="shared" si="794"/>
        <v>55</v>
      </c>
      <c r="AI1106" s="1014">
        <f t="shared" si="794"/>
        <v>37</v>
      </c>
      <c r="AJ1106" s="1015">
        <f t="shared" si="794"/>
        <v>32</v>
      </c>
      <c r="AL1106" s="1014">
        <f>SUBTOTAL(9,AL423:AL445)-AL1107</f>
        <v>38</v>
      </c>
      <c r="AM1106" s="1015">
        <f>SUBTOTAL(9,AM423:AM445)-AM1107</f>
        <v>49</v>
      </c>
      <c r="AN1106" s="1014"/>
      <c r="AO1106" s="1015"/>
      <c r="AP1106" s="1014">
        <f>SUBTOTAL(9,AP423:AP445)-AP1107</f>
        <v>60</v>
      </c>
      <c r="AQ1106" s="1015">
        <f>SUBTOTAL(9,AQ423:AQ445)-AQ1107</f>
        <v>47</v>
      </c>
      <c r="AR1106" s="1014"/>
      <c r="AS1106" s="1015"/>
      <c r="AT1106" s="1014">
        <f>SUBTOTAL(9,AT423:AT445)-AT1107</f>
        <v>43</v>
      </c>
      <c r="AU1106" s="1015">
        <f>SUBTOTAL(9,AU423:AU445)-AU1107</f>
        <v>2</v>
      </c>
      <c r="AV1106" s="1014">
        <f>SUBTOTAL(9,AV423:AV445)-AV1107</f>
        <v>40</v>
      </c>
      <c r="AW1106" s="1015">
        <f>SUBTOTAL(9,AW423:AW445)-AW1107</f>
        <v>5</v>
      </c>
      <c r="AX1106" s="1014"/>
      <c r="AY1106" s="1015"/>
      <c r="AZ1106" s="1014"/>
      <c r="BA1106" s="1015"/>
      <c r="BB1106" s="1014">
        <f>SUBTOTAL(9,BB423:BB445)-BB1107</f>
        <v>37</v>
      </c>
      <c r="BC1106" s="1015">
        <f>SUBTOTAL(9,BC423:BC445)-BC1107</f>
        <v>2</v>
      </c>
      <c r="BD1106" s="1014"/>
      <c r="BE1106" s="1015"/>
      <c r="BF1106" s="1014">
        <f>SUBTOTAL(9,BF423:BF445)-BF1107</f>
        <v>39</v>
      </c>
      <c r="BG1106" s="1015">
        <f>SUBTOTAL(9,BG423:BG445)-BG1107</f>
        <v>2</v>
      </c>
      <c r="BH1106" s="1014"/>
      <c r="BI1106" s="1015"/>
      <c r="BJ1106" s="1014">
        <f>SUBTOTAL(9,BJ423:BJ445)-BJ1107</f>
        <v>42</v>
      </c>
      <c r="BK1106" s="1015">
        <f>SUBTOTAL(9,BK423:BK445)-BK1107</f>
        <v>11</v>
      </c>
      <c r="BL1106" s="1014"/>
      <c r="BM1106" s="1015"/>
      <c r="BN1106" s="1014"/>
      <c r="BO1106" s="1015"/>
    </row>
    <row r="1107" spans="1:89" s="849" customFormat="1" ht="12.75">
      <c r="A1107" s="849" t="s">
        <v>2537</v>
      </c>
      <c r="D1107" s="1003" t="s">
        <v>2632</v>
      </c>
      <c r="H1107" s="1001"/>
      <c r="I1107" s="1005">
        <f>+I424+I433+I434+I435</f>
        <v>2</v>
      </c>
      <c r="J1107" s="1006">
        <v>0</v>
      </c>
      <c r="K1107" s="1005">
        <f>SUBTOTAL(9,K424:K427)</f>
        <v>4</v>
      </c>
      <c r="L1107" s="1006">
        <v>0</v>
      </c>
      <c r="M1107" s="1005">
        <f t="shared" ref="M1107:T1107" si="795">SUBTOTAL(9,M423:M445)-M1106</f>
        <v>58</v>
      </c>
      <c r="N1107" s="1006">
        <f t="shared" si="795"/>
        <v>21</v>
      </c>
      <c r="O1107" s="1005">
        <f t="shared" si="795"/>
        <v>58</v>
      </c>
      <c r="P1107" s="1006">
        <f t="shared" si="795"/>
        <v>21</v>
      </c>
      <c r="Q1107" s="1005">
        <f t="shared" si="795"/>
        <v>57</v>
      </c>
      <c r="R1107" s="1006">
        <f t="shared" si="795"/>
        <v>21</v>
      </c>
      <c r="S1107" s="1005">
        <f t="shared" si="795"/>
        <v>58</v>
      </c>
      <c r="T1107" s="1006">
        <f t="shared" si="795"/>
        <v>21</v>
      </c>
      <c r="U1107" s="1005"/>
      <c r="V1107" s="1006"/>
      <c r="W1107" s="1005"/>
      <c r="X1107" s="1006"/>
      <c r="Y1107" s="1005"/>
      <c r="Z1107" s="1006"/>
      <c r="AA1107" s="1005">
        <f>SUBTOTAL(9,AA423:AA445)-AA1106</f>
        <v>59</v>
      </c>
      <c r="AB1107" s="1006">
        <f>SUBTOTAL(9,AB423:AB445)-AB1106</f>
        <v>69</v>
      </c>
      <c r="AC1107" s="1005"/>
      <c r="AD1107" s="1006"/>
      <c r="AE1107" s="1005">
        <f>+AE445</f>
        <v>5</v>
      </c>
      <c r="AF1107" s="1006"/>
      <c r="AG1107" s="1005"/>
      <c r="AH1107" s="1006"/>
      <c r="AI1107" s="1005">
        <f>+AI445+AI427</f>
        <v>3</v>
      </c>
      <c r="AJ1107" s="1006"/>
      <c r="AK1107" s="1002"/>
      <c r="AL1107" s="1005"/>
      <c r="AM1107" s="1006"/>
      <c r="AN1107" s="1005">
        <f>SUBTOTAL(9,AN423:AN445)-AN1106</f>
        <v>41</v>
      </c>
      <c r="AO1107" s="1006">
        <f>SUBTOTAL(9,AO423:AO445)-AO1106</f>
        <v>48</v>
      </c>
      <c r="AP1107" s="1005">
        <f>+AP445+AP427+AP426+AP425+AP424</f>
        <v>10</v>
      </c>
      <c r="AQ1107" s="1006"/>
      <c r="AR1107" s="1005">
        <f>SUBTOTAL(9,AR423:AR445)-AR1106</f>
        <v>69</v>
      </c>
      <c r="AS1107" s="1006">
        <f>SUBTOTAL(9,AS423:AS445)-AS1106</f>
        <v>47</v>
      </c>
      <c r="AT1107" s="1005">
        <f>+AT426</f>
        <v>0</v>
      </c>
      <c r="AU1107" s="1006"/>
      <c r="AV1107" s="1005">
        <f>+AV433+AV434+AV435</f>
        <v>0</v>
      </c>
      <c r="AW1107" s="1006"/>
      <c r="AX1107" s="1005">
        <f>SUBTOTAL(9,AX423:AX445)-AX1106</f>
        <v>33</v>
      </c>
      <c r="AY1107" s="1006">
        <f>SUBTOTAL(9,AY423:AY445)-AY1106</f>
        <v>1</v>
      </c>
      <c r="AZ1107" s="1005">
        <f>SUBTOTAL(9,AZ423:AZ445)-AZ1106</f>
        <v>37</v>
      </c>
      <c r="BA1107" s="1006">
        <f>SUBTOTAL(9,BA423:BA445)-BA1106</f>
        <v>2</v>
      </c>
      <c r="BB1107" s="1005">
        <f>SUBTOTAL(9,BB433:BB443)</f>
        <v>0</v>
      </c>
      <c r="BC1107" s="1006">
        <v>0</v>
      </c>
      <c r="BD1107" s="1005">
        <f>SUBTOTAL(9,BD423:BD445)-BD1106</f>
        <v>38</v>
      </c>
      <c r="BE1107" s="1006">
        <f>SUBTOTAL(9,BE423:BE445)-BE1106</f>
        <v>2</v>
      </c>
      <c r="BF1107" s="1005"/>
      <c r="BG1107" s="1006"/>
      <c r="BH1107" s="1005">
        <f>SUBTOTAL(9,BH423:BH445)-BH1106</f>
        <v>36</v>
      </c>
      <c r="BI1107" s="1006">
        <f>SUBTOTAL(9,BI423:BI445)-BI1106</f>
        <v>2</v>
      </c>
      <c r="BJ1107" s="1005">
        <f>+BJ445</f>
        <v>7</v>
      </c>
      <c r="BK1107" s="1006"/>
      <c r="BL1107" s="1005">
        <f>SUBTOTAL(9,BL423:BL445)-BL1106</f>
        <v>37</v>
      </c>
      <c r="BM1107" s="1006">
        <f>SUBTOTAL(9,BM423:BM445)-BM1106</f>
        <v>2</v>
      </c>
      <c r="BN1107" s="1005">
        <f>SUBTOTAL(9,BN423:BN445)-BN1106</f>
        <v>37</v>
      </c>
      <c r="BO1107" s="1006">
        <f>SUBTOTAL(9,BO423:BO445)-BO1106</f>
        <v>2</v>
      </c>
      <c r="BP1107" s="850"/>
      <c r="BQ1107" s="1001"/>
      <c r="BR1107" s="850"/>
      <c r="BS1107" s="850"/>
      <c r="BT1107" s="851"/>
      <c r="BU1107" s="852"/>
      <c r="BV1107" s="852"/>
      <c r="BW1107" s="852"/>
      <c r="BX1107" s="852"/>
      <c r="BY1107" s="852"/>
      <c r="BZ1107" s="852"/>
      <c r="CA1107" s="852"/>
      <c r="CB1107" s="853"/>
      <c r="CC1107" s="852"/>
      <c r="CD1107" s="852"/>
      <c r="CE1107" s="852"/>
      <c r="CF1107" s="852"/>
      <c r="CG1107" s="852"/>
      <c r="CH1107" s="852"/>
      <c r="CI1107" s="854"/>
      <c r="CJ1107" s="850"/>
      <c r="CK1107" s="850"/>
    </row>
    <row r="1108" spans="1:89">
      <c r="A1108" t="s">
        <v>2538</v>
      </c>
      <c r="D1108" s="213" t="s">
        <v>866</v>
      </c>
      <c r="I1108" s="1014">
        <f>SUBTOTAL(9,I446:I521)-I1109</f>
        <v>98</v>
      </c>
      <c r="J1108" s="1015">
        <f>SUBTOTAL(9,J446:J521)-J1109</f>
        <v>29</v>
      </c>
      <c r="K1108" s="1014">
        <f>SUBTOTAL(9,K446:K521)-K1109</f>
        <v>97</v>
      </c>
      <c r="L1108" s="1015">
        <f>SUBTOTAL(9,L446:L521)-L1109</f>
        <v>30</v>
      </c>
      <c r="M1108" s="1014"/>
      <c r="N1108" s="1015"/>
      <c r="O1108" s="1014">
        <f>SUBTOTAL(9,O446:O461)-O457+O483+O497+O499+O500+O501+O502+O503</f>
        <v>65</v>
      </c>
      <c r="P1108" s="1015">
        <f>SUBTOTAL(9,P446:P461)-P457+P483+P497+P499+P500+P501+P502+P503</f>
        <v>3</v>
      </c>
      <c r="Q1108" s="1014">
        <f>SUBTOTAL(9,Q446:Q475)+Q483+Q491+Q492+Q493+Q503+Q508+Q509</f>
        <v>85</v>
      </c>
      <c r="R1108" s="1015">
        <f>SUBTOTAL(9,R446:R475)+R483+R491+R492+R493+R503+R508+R509</f>
        <v>9</v>
      </c>
      <c r="S1108" s="1014"/>
      <c r="T1108" s="1015"/>
      <c r="U1108" s="1014">
        <f>SUBTOTAL(9,U457:U496)</f>
        <v>89</v>
      </c>
      <c r="V1108" s="1015">
        <f>SUBTOTAL(9,V457:V496)</f>
        <v>14</v>
      </c>
      <c r="W1108" s="1014">
        <f>SUBTOTAL(9,W446:W521)-W1109</f>
        <v>110</v>
      </c>
      <c r="X1108" s="1015">
        <f>SUBTOTAL(9,X446:X521)-X1109</f>
        <v>18</v>
      </c>
      <c r="Y1108" s="1014">
        <f>SUBTOTAL(9,Y446:Y521)-Y1109</f>
        <v>103</v>
      </c>
      <c r="Z1108" s="1015">
        <f>SUBTOTAL(9,Z446:Z521)-Z1109</f>
        <v>18</v>
      </c>
      <c r="AA1108" s="1014">
        <f>SUBTOTAL(9,AA448:AA462)-AA457+AA503</f>
        <v>40</v>
      </c>
      <c r="AB1108" s="1015">
        <f>SUBTOTAL(9,AB448:AB462)-AB457+AB503</f>
        <v>7</v>
      </c>
      <c r="AC1108" s="1014">
        <f t="shared" ref="AC1108:AH1108" si="796">SUBTOTAL(9,AC446:AC521)-AC1109</f>
        <v>98</v>
      </c>
      <c r="AD1108" s="1015">
        <f t="shared" si="796"/>
        <v>18</v>
      </c>
      <c r="AE1108" s="1014">
        <f t="shared" si="796"/>
        <v>83</v>
      </c>
      <c r="AF1108" s="1015">
        <f t="shared" si="796"/>
        <v>6</v>
      </c>
      <c r="AG1108" s="1014">
        <f t="shared" si="796"/>
        <v>83</v>
      </c>
      <c r="AH1108" s="1015">
        <f t="shared" si="796"/>
        <v>5</v>
      </c>
      <c r="AI1108" s="1014">
        <f>+AI508+AI494+AI488+AI469+AI446</f>
        <v>12</v>
      </c>
      <c r="AJ1108" s="1015">
        <f>+AJ487</f>
        <v>2</v>
      </c>
      <c r="AL1108" s="1014">
        <f>SUBTOTAL(9,AL446:AL521)-AL1109</f>
        <v>121</v>
      </c>
      <c r="AM1108" s="1015">
        <f>SUBTOTAL(9,AM446:AM521)-AM1109</f>
        <v>18</v>
      </c>
      <c r="AN1108" s="1014"/>
      <c r="AO1108" s="1015"/>
      <c r="AP1108" s="1014">
        <f>SUBTOTAL(9,AP446:AP521)-AP1109</f>
        <v>116</v>
      </c>
      <c r="AQ1108" s="1015">
        <f>SUBTOTAL(9,AQ446:AQ521)-AQ1109</f>
        <v>21</v>
      </c>
      <c r="AR1108" s="1014"/>
      <c r="AS1108" s="1015"/>
      <c r="AT1108" s="1014">
        <f>SUBTOTAL(9,AT446:AT521)-AT1109</f>
        <v>94</v>
      </c>
      <c r="AU1108" s="1015">
        <f>SUBTOTAL(9,AU446:AU521)-AU1109</f>
        <v>7</v>
      </c>
      <c r="AV1108" s="1014">
        <f>SUBTOTAL(9,AV446:AV521)-AV1109</f>
        <v>99</v>
      </c>
      <c r="AW1108" s="1015">
        <f>SUBTOTAL(9,AW446:AW521)-AW1109</f>
        <v>15</v>
      </c>
      <c r="AX1108" s="1014"/>
      <c r="AY1108" s="1015"/>
      <c r="AZ1108" s="1014"/>
      <c r="BA1108" s="1015"/>
      <c r="BB1108" s="1014">
        <f>+BB509+BB487</f>
        <v>1</v>
      </c>
      <c r="BC1108" s="1015">
        <f>+BC509+BC487</f>
        <v>1</v>
      </c>
      <c r="BD1108" s="1014"/>
      <c r="BE1108" s="1015"/>
      <c r="BF1108" s="1014">
        <f>SUBTOTAL(9,BF446:BF521)-BF1109</f>
        <v>70</v>
      </c>
      <c r="BG1108" s="1015">
        <f>SUBTOTAL(9,BG446:BG521)-BG1109</f>
        <v>6</v>
      </c>
      <c r="BH1108" s="1014"/>
      <c r="BI1108" s="1015"/>
      <c r="BJ1108" s="1014">
        <f>SUBTOTAL(9,BJ458:BJ475)+BJ481+BJ484+BJ494+BJ496+BJ506+BJ508+BJ513+BJ446</f>
        <v>73</v>
      </c>
      <c r="BK1108" s="1015">
        <f>SUBTOTAL(9,BK458:BK475)+BK481+BK484+BK494+BK496+BK506+BK508+BK513+BK446</f>
        <v>6</v>
      </c>
      <c r="BL1108" s="1014"/>
      <c r="BM1108" s="1015"/>
      <c r="BN1108" s="1014"/>
      <c r="BO1108" s="1015"/>
    </row>
    <row r="1109" spans="1:89" s="849" customFormat="1" ht="12.75">
      <c r="A1109" s="849" t="s">
        <v>2538</v>
      </c>
      <c r="D1109" s="849" t="s">
        <v>866</v>
      </c>
      <c r="H1109" s="1001"/>
      <c r="I1109" s="1005"/>
      <c r="J1109" s="1006"/>
      <c r="K1109" s="1005">
        <f>SUBTOTAL(9,K499:K503)+K520+K518+K471+K466+K450+K449+K448</f>
        <v>1</v>
      </c>
      <c r="L1109" s="1006">
        <f>SUBTOTAL(9,L499:L503)</f>
        <v>3</v>
      </c>
      <c r="M1109" s="1005">
        <f t="shared" ref="M1109:V1109" si="797">SUBTOTAL(9,M446:M521)-M1108</f>
        <v>107</v>
      </c>
      <c r="N1109" s="1006">
        <f t="shared" si="797"/>
        <v>11</v>
      </c>
      <c r="O1109" s="1005">
        <f t="shared" si="797"/>
        <v>43</v>
      </c>
      <c r="P1109" s="1006">
        <f t="shared" si="797"/>
        <v>8</v>
      </c>
      <c r="Q1109" s="1005">
        <f t="shared" si="797"/>
        <v>19</v>
      </c>
      <c r="R1109" s="1006">
        <f t="shared" si="797"/>
        <v>4</v>
      </c>
      <c r="S1109" s="1005">
        <f t="shared" si="797"/>
        <v>111</v>
      </c>
      <c r="T1109" s="1006">
        <f t="shared" si="797"/>
        <v>13</v>
      </c>
      <c r="U1109" s="1005">
        <f t="shared" si="797"/>
        <v>6</v>
      </c>
      <c r="V1109" s="1006">
        <f t="shared" si="797"/>
        <v>3</v>
      </c>
      <c r="W1109" s="1005">
        <f>SUBTOTAL(9,W448:W455)+W466+W497+W499+W500+W501+W502+W503</f>
        <v>8</v>
      </c>
      <c r="X1109" s="1006">
        <f>SUBTOTAL(9,X448:X455)</f>
        <v>1</v>
      </c>
      <c r="Y1109" s="1005">
        <f>SUBTOTAL(9,Y448:Y455)+Y466+Y470+Y472+Y490+Y497+Y499+Y500+Y501+Y502+Y503</f>
        <v>10</v>
      </c>
      <c r="Z1109" s="1006">
        <f>SUBTOTAL(9,Z448:Z455)+Z472</f>
        <v>3</v>
      </c>
      <c r="AA1109" s="1005">
        <f>SUBTOTAL(9,AA446:AA521)-AA1108</f>
        <v>66</v>
      </c>
      <c r="AB1109" s="1006">
        <f>SUBTOTAL(9,AB446:AB521)-AB1108</f>
        <v>15</v>
      </c>
      <c r="AC1109" s="1005"/>
      <c r="AD1109" s="1006"/>
      <c r="AE1109" s="1005">
        <f>SUBTOTAL(9,AE497:AE503)+AE491+AE454+AE453+AE452+AE451+AE450</f>
        <v>12</v>
      </c>
      <c r="AF1109" s="1006">
        <f>SUBTOTAL(9,AF450:AF455)</f>
        <v>2</v>
      </c>
      <c r="AG1109" s="1005">
        <f>+AG492+AG491+AG452</f>
        <v>7</v>
      </c>
      <c r="AH1109" s="1006">
        <f>+AH465</f>
        <v>2</v>
      </c>
      <c r="AI1109" s="1005">
        <f>SUBTOTAL(9,AI446:AI521)-AI1108</f>
        <v>99</v>
      </c>
      <c r="AJ1109" s="1006">
        <f>SUBTOTAL(9,AJ446:AJ521)-AJ1108</f>
        <v>15</v>
      </c>
      <c r="AK1109" s="1002"/>
      <c r="AL1109" s="1005">
        <f>+AL500+AL499+AL448+AL449</f>
        <v>0</v>
      </c>
      <c r="AM1109" s="1006">
        <v>0</v>
      </c>
      <c r="AN1109" s="1005">
        <f>SUBTOTAL(9,AN446:AN521)</f>
        <v>106</v>
      </c>
      <c r="AO1109" s="1006">
        <f>SUBTOTAL(9,AO446:AO521)</f>
        <v>19</v>
      </c>
      <c r="AP1109" s="1005">
        <f>+AP466+AP455+AP454+AP451</f>
        <v>0</v>
      </c>
      <c r="AQ1109" s="1006"/>
      <c r="AR1109" s="1005">
        <f>SUBTOTAL(9,AR446:AR521)</f>
        <v>108</v>
      </c>
      <c r="AS1109" s="1006">
        <f>SUBTOTAL(9,AS446:AS521)</f>
        <v>17</v>
      </c>
      <c r="AT1109" s="1005"/>
      <c r="AU1109" s="1006"/>
      <c r="AV1109" s="1005"/>
      <c r="AW1109" s="1006"/>
      <c r="AX1109" s="1005">
        <f t="shared" ref="AX1109:BA1109" si="798">SUBTOTAL(9,AX446:AX521)</f>
        <v>13</v>
      </c>
      <c r="AY1109" s="1006">
        <f t="shared" si="798"/>
        <v>1</v>
      </c>
      <c r="AZ1109" s="1005">
        <f t="shared" si="798"/>
        <v>68</v>
      </c>
      <c r="BA1109" s="1006">
        <f t="shared" si="798"/>
        <v>12</v>
      </c>
      <c r="BB1109" s="1005">
        <f>SUBTOTAL(9,BB446:BB521)-BB1108</f>
        <v>67</v>
      </c>
      <c r="BC1109" s="1006">
        <f>SUBTOTAL(9,BC446:BC521)-BC1108</f>
        <v>11</v>
      </c>
      <c r="BD1109" s="1005">
        <f>SUBTOTAL(9,BD446:BD521)-BD1108</f>
        <v>68</v>
      </c>
      <c r="BE1109" s="1006">
        <f>SUBTOTAL(9,BE446:BE521)-BE1108</f>
        <v>12</v>
      </c>
      <c r="BF1109" s="1005">
        <f>SUBTOTAL(9,BF499:BF504)</f>
        <v>0</v>
      </c>
      <c r="BG1109" s="1006">
        <v>0</v>
      </c>
      <c r="BH1109" s="1005">
        <f t="shared" ref="BH1109:BO1109" si="799">SUBTOTAL(9,BH446:BH521)-BH1108</f>
        <v>72</v>
      </c>
      <c r="BI1109" s="1006">
        <f t="shared" si="799"/>
        <v>6</v>
      </c>
      <c r="BJ1109" s="1005">
        <f t="shared" si="799"/>
        <v>4</v>
      </c>
      <c r="BK1109" s="1006">
        <f t="shared" si="799"/>
        <v>0</v>
      </c>
      <c r="BL1109" s="1005">
        <f t="shared" si="799"/>
        <v>72</v>
      </c>
      <c r="BM1109" s="1006">
        <f t="shared" si="799"/>
        <v>5</v>
      </c>
      <c r="BN1109" s="1005">
        <f t="shared" si="799"/>
        <v>72</v>
      </c>
      <c r="BO1109" s="1006">
        <f t="shared" si="799"/>
        <v>5</v>
      </c>
      <c r="BP1109" s="850"/>
      <c r="BQ1109" s="1001"/>
      <c r="BR1109" s="850"/>
      <c r="BS1109" s="850"/>
      <c r="BT1109" s="851"/>
      <c r="BU1109" s="852"/>
      <c r="BV1109" s="852"/>
      <c r="BW1109" s="852"/>
      <c r="BX1109" s="852"/>
      <c r="BY1109" s="852"/>
      <c r="BZ1109" s="852"/>
      <c r="CA1109" s="852"/>
      <c r="CB1109" s="853"/>
      <c r="CC1109" s="852"/>
      <c r="CD1109" s="852"/>
      <c r="CE1109" s="852"/>
      <c r="CF1109" s="852"/>
      <c r="CG1109" s="852"/>
      <c r="CH1109" s="852"/>
      <c r="CI1109" s="854"/>
      <c r="CJ1109" s="850"/>
      <c r="CK1109" s="850"/>
    </row>
    <row r="1110" spans="1:89">
      <c r="A1110" t="s">
        <v>2626</v>
      </c>
      <c r="D1110" s="71" t="s">
        <v>2633</v>
      </c>
      <c r="G1110" s="219" t="s">
        <v>834</v>
      </c>
      <c r="I1110" s="1014">
        <f>SUBTOTAL(9,I524:I532)</f>
        <v>3</v>
      </c>
      <c r="J1110" s="1015">
        <f>SUBTOTAL(9,J524:J532)</f>
        <v>2</v>
      </c>
      <c r="K1110" s="1014">
        <f>+K532+K531</f>
        <v>0</v>
      </c>
      <c r="L1110" s="1015">
        <f>+L532+L531</f>
        <v>0</v>
      </c>
      <c r="M1110" s="1014"/>
      <c r="N1110" s="1015"/>
      <c r="O1110" s="1014">
        <f>SUBTOTAL(9,O524:O532)-O1111</f>
        <v>0</v>
      </c>
      <c r="P1110" s="1015">
        <f>SUBTOTAL(9,P524:P532)-P1111</f>
        <v>0</v>
      </c>
      <c r="Q1110" s="1014">
        <f>SUBTOTAL(9,Q524:Q532)-Q1111</f>
        <v>1</v>
      </c>
      <c r="R1110" s="1015">
        <f>SUBTOTAL(9,R524:R532)-R1111</f>
        <v>0</v>
      </c>
      <c r="S1110" s="1014"/>
      <c r="T1110" s="1015"/>
      <c r="U1110" s="1014">
        <f t="shared" ref="U1110:Z1110" si="800">SUBTOTAL(9,U524:U532)-U1111</f>
        <v>2</v>
      </c>
      <c r="V1110" s="1015">
        <f t="shared" si="800"/>
        <v>0</v>
      </c>
      <c r="W1110" s="1014">
        <f t="shared" si="800"/>
        <v>2</v>
      </c>
      <c r="X1110" s="1015">
        <f t="shared" si="800"/>
        <v>3</v>
      </c>
      <c r="Y1110" s="1014">
        <f t="shared" si="800"/>
        <v>1</v>
      </c>
      <c r="Z1110" s="1015">
        <f t="shared" si="800"/>
        <v>3</v>
      </c>
      <c r="AA1110" s="1014">
        <f>+AA525+AA524</f>
        <v>1</v>
      </c>
      <c r="AB1110" s="1015"/>
      <c r="AC1110" s="1014">
        <f t="shared" ref="AC1110:AH1110" si="801">SUBTOTAL(9,AC524:AC532)-AC1111</f>
        <v>3</v>
      </c>
      <c r="AD1110" s="1015">
        <f t="shared" si="801"/>
        <v>1</v>
      </c>
      <c r="AE1110" s="1014">
        <f t="shared" si="801"/>
        <v>2</v>
      </c>
      <c r="AF1110" s="1015">
        <f t="shared" si="801"/>
        <v>0</v>
      </c>
      <c r="AG1110" s="1014">
        <f t="shared" si="801"/>
        <v>1</v>
      </c>
      <c r="AH1110" s="1015">
        <f t="shared" si="801"/>
        <v>0</v>
      </c>
      <c r="AI1110" s="1014">
        <f>+AI532+AI531</f>
        <v>0</v>
      </c>
      <c r="AJ1110" s="1015">
        <f>+AJ532+AJ531</f>
        <v>0</v>
      </c>
      <c r="AL1110" s="1014">
        <f>SUBTOTAL(9,AL524:AL532)-AL1111</f>
        <v>5</v>
      </c>
      <c r="AM1110" s="1015">
        <f>SUBTOTAL(9,AM524:AM532)-AM1111</f>
        <v>1</v>
      </c>
      <c r="AN1110" s="1014"/>
      <c r="AO1110" s="1015"/>
      <c r="AP1110" s="1014">
        <f>SUBTOTAL(9,AP524:AP532)-AP1111</f>
        <v>4</v>
      </c>
      <c r="AQ1110" s="1015">
        <f>SUBTOTAL(9,AQ524:AQ532)-AQ1111</f>
        <v>0</v>
      </c>
      <c r="AR1110" s="1014"/>
      <c r="AS1110" s="1015"/>
      <c r="AT1110" s="1014">
        <f>SUBTOTAL(9,AT524:AT532)-AT1111</f>
        <v>0</v>
      </c>
      <c r="AU1110" s="1015">
        <f>SUBTOTAL(9,AU524:AU532)-AU1111</f>
        <v>1</v>
      </c>
      <c r="AV1110" s="1014">
        <f>SUBTOTAL(9,AV524:AV532)-AV1111</f>
        <v>0</v>
      </c>
      <c r="AW1110" s="1015">
        <f>SUBTOTAL(9,AW524:AW532)-AW1111</f>
        <v>1</v>
      </c>
      <c r="AX1110" s="1014"/>
      <c r="AY1110" s="1015"/>
      <c r="AZ1110" s="1014"/>
      <c r="BA1110" s="1015"/>
      <c r="BB1110" s="1014"/>
      <c r="BC1110" s="1015"/>
      <c r="BD1110" s="1014"/>
      <c r="BE1110" s="1015"/>
      <c r="BF1110" s="1014">
        <f>SUBTOTAL(9,BF524:BF532)-BF1111</f>
        <v>0</v>
      </c>
      <c r="BG1110" s="1015">
        <f>SUBTOTAL(9,BG524:BG532)-BG1111</f>
        <v>0</v>
      </c>
      <c r="BH1110" s="1014"/>
      <c r="BI1110" s="1015"/>
      <c r="BJ1110" s="1014">
        <f>SUBTOTAL(9,BJ524:BJ532)-BJ1111</f>
        <v>0</v>
      </c>
      <c r="BK1110" s="1015">
        <f>SUBTOTAL(9,BK524:BK532)-BK1111</f>
        <v>0</v>
      </c>
      <c r="BL1110" s="1014"/>
      <c r="BM1110" s="1015"/>
      <c r="BN1110" s="1014"/>
      <c r="BO1110" s="1015"/>
    </row>
    <row r="1111" spans="1:89" s="849" customFormat="1" ht="12.75">
      <c r="A1111" s="849" t="s">
        <v>2626</v>
      </c>
      <c r="D1111" s="1003" t="s">
        <v>2633</v>
      </c>
      <c r="H1111" s="1001"/>
      <c r="I1111" s="1005"/>
      <c r="J1111" s="1006"/>
      <c r="K1111" s="1005">
        <f>SUBTOTAL(9,K524:K529)</f>
        <v>1</v>
      </c>
      <c r="L1111" s="1006">
        <f>SUBTOTAL(9,L524:L529)</f>
        <v>1</v>
      </c>
      <c r="M1111" s="1005">
        <f>SUBTOTAL(9,M524:M532)</f>
        <v>2</v>
      </c>
      <c r="N1111" s="1006">
        <f>SUBTOTAL(9,N524:N532)</f>
        <v>1</v>
      </c>
      <c r="O1111" s="1005">
        <f>SUBTOTAL(9,O526:O528)</f>
        <v>2</v>
      </c>
      <c r="P1111" s="1006">
        <f>SUBTOTAL(9,P526:P528)</f>
        <v>0</v>
      </c>
      <c r="Q1111" s="1005">
        <f>SUBTOTAL(9,Q526:Q528)</f>
        <v>2</v>
      </c>
      <c r="R1111" s="1006">
        <f>SUBTOTAL(9,R526:R528)</f>
        <v>0</v>
      </c>
      <c r="S1111" s="1005">
        <f t="shared" ref="S1111:T1111" si="802">SUBTOTAL(9,S524:S532)</f>
        <v>2</v>
      </c>
      <c r="T1111" s="1006">
        <f t="shared" si="802"/>
        <v>0</v>
      </c>
      <c r="U1111" s="1005">
        <f>+U529+U525+U524</f>
        <v>0</v>
      </c>
      <c r="V1111" s="1006">
        <v>0</v>
      </c>
      <c r="W1111" s="1005">
        <f>+W529+W525+W524</f>
        <v>0</v>
      </c>
      <c r="X1111" s="1006">
        <v>0</v>
      </c>
      <c r="Y1111" s="1005">
        <f>+Y529+Y525+Y524</f>
        <v>0</v>
      </c>
      <c r="Z1111" s="1006">
        <v>0</v>
      </c>
      <c r="AA1111" s="1005">
        <f>SUBTOTAL(9,AA524:AA532)-AA1110</f>
        <v>2</v>
      </c>
      <c r="AB1111" s="1006">
        <f>SUBTOTAL(9,AB524:AB532)</f>
        <v>1</v>
      </c>
      <c r="AC1111" s="1005"/>
      <c r="AD1111" s="1006"/>
      <c r="AE1111" s="1005">
        <f>+AE529+AE525+AE524</f>
        <v>1</v>
      </c>
      <c r="AF1111" s="1006">
        <f>+AF529</f>
        <v>1</v>
      </c>
      <c r="AG1111" s="1005">
        <f>+AG527</f>
        <v>0</v>
      </c>
      <c r="AH1111" s="1006">
        <v>0</v>
      </c>
      <c r="AI1111" s="1005">
        <f>SUBTOTAL(9,AI524:AI529)</f>
        <v>0</v>
      </c>
      <c r="AJ1111" s="1006">
        <f>SUBTOTAL(9,AJ524:AJ529)</f>
        <v>0</v>
      </c>
      <c r="AK1111" s="1002"/>
      <c r="AL1111" s="1005">
        <f>+AL529</f>
        <v>0</v>
      </c>
      <c r="AM1111" s="1006">
        <v>0</v>
      </c>
      <c r="AN1111" s="1005">
        <f>SUBTOTAL(9,AN524:AN529)</f>
        <v>3</v>
      </c>
      <c r="AO1111" s="1006">
        <f>SUBTOTAL(9,AO524:AO529)</f>
        <v>0</v>
      </c>
      <c r="AP1111" s="1005">
        <f>+AP529</f>
        <v>0</v>
      </c>
      <c r="AQ1111" s="1006">
        <v>0</v>
      </c>
      <c r="AR1111" s="1005">
        <f>SUBTOTAL(9,AR524:AR529)</f>
        <v>3</v>
      </c>
      <c r="AS1111" s="1006">
        <f>SUBTOTAL(9,AS524:AS529)</f>
        <v>0</v>
      </c>
      <c r="AT1111" s="1005"/>
      <c r="AU1111" s="1006"/>
      <c r="AV1111" s="1005"/>
      <c r="AW1111" s="1006"/>
      <c r="AX1111" s="1005">
        <f t="shared" ref="AX1111:BE1111" si="803">SUBTOTAL(9,AX524:AX529)</f>
        <v>0</v>
      </c>
      <c r="AY1111" s="1006">
        <f t="shared" si="803"/>
        <v>0</v>
      </c>
      <c r="AZ1111" s="1005">
        <f t="shared" si="803"/>
        <v>0</v>
      </c>
      <c r="BA1111" s="1006">
        <f t="shared" si="803"/>
        <v>0</v>
      </c>
      <c r="BB1111" s="1005">
        <f t="shared" si="803"/>
        <v>0</v>
      </c>
      <c r="BC1111" s="1006">
        <f t="shared" si="803"/>
        <v>0</v>
      </c>
      <c r="BD1111" s="1005">
        <f t="shared" si="803"/>
        <v>0</v>
      </c>
      <c r="BE1111" s="1006">
        <f t="shared" si="803"/>
        <v>0</v>
      </c>
      <c r="BF1111" s="1005">
        <f>+BF529</f>
        <v>0</v>
      </c>
      <c r="BG1111" s="1006">
        <v>0</v>
      </c>
      <c r="BH1111" s="1005">
        <f t="shared" ref="BH1111:BI1111" si="804">SUBTOTAL(9,BH524:BH529)</f>
        <v>0</v>
      </c>
      <c r="BI1111" s="1006">
        <f t="shared" si="804"/>
        <v>0</v>
      </c>
      <c r="BJ1111" s="1005">
        <f>+BJ529+BJ528+BJ526</f>
        <v>0</v>
      </c>
      <c r="BK1111" s="1006">
        <v>0</v>
      </c>
      <c r="BL1111" s="1005">
        <f t="shared" ref="BL1111:BO1111" si="805">SUBTOTAL(9,BL524:BL529)</f>
        <v>0</v>
      </c>
      <c r="BM1111" s="1006">
        <f t="shared" si="805"/>
        <v>0</v>
      </c>
      <c r="BN1111" s="1005">
        <f t="shared" si="805"/>
        <v>0</v>
      </c>
      <c r="BO1111" s="1006">
        <f t="shared" si="805"/>
        <v>0</v>
      </c>
      <c r="BP1111" s="850"/>
      <c r="BQ1111" s="1001"/>
      <c r="BR1111" s="850"/>
      <c r="BS1111" s="850"/>
      <c r="BT1111" s="851"/>
      <c r="BU1111" s="852"/>
      <c r="BV1111" s="852"/>
      <c r="BW1111" s="852"/>
      <c r="BX1111" s="852"/>
      <c r="BY1111" s="852"/>
      <c r="BZ1111" s="852"/>
      <c r="CA1111" s="852"/>
      <c r="CB1111" s="853"/>
      <c r="CC1111" s="852"/>
      <c r="CD1111" s="852"/>
      <c r="CE1111" s="852"/>
      <c r="CF1111" s="852"/>
      <c r="CG1111" s="852"/>
      <c r="CH1111" s="852"/>
      <c r="CI1111" s="854"/>
      <c r="CJ1111" s="850"/>
      <c r="CK1111" s="850"/>
    </row>
    <row r="1112" spans="1:89">
      <c r="A1112" t="s">
        <v>2627</v>
      </c>
      <c r="D1112" s="71" t="s">
        <v>2634</v>
      </c>
      <c r="G1112" s="213" t="s">
        <v>867</v>
      </c>
      <c r="I1112" s="1014">
        <f>SUBTOTAL(9,I533:I543)</f>
        <v>0</v>
      </c>
      <c r="J1112" s="1015">
        <f>SUBTOTAL(9,J533:J543)</f>
        <v>0</v>
      </c>
      <c r="K1112" s="1014">
        <f>SUBTOTAL(9,K534:K540)</f>
        <v>0</v>
      </c>
      <c r="L1112" s="1015">
        <f>SUBTOTAL(9,L534:L540)</f>
        <v>0</v>
      </c>
      <c r="M1112" s="1014"/>
      <c r="N1112" s="1015"/>
      <c r="O1112" s="1014"/>
      <c r="P1112" s="1015"/>
      <c r="Q1112" s="1014"/>
      <c r="R1112" s="1015"/>
      <c r="S1112" s="1014"/>
      <c r="T1112" s="1015"/>
      <c r="U1112" s="1014">
        <f t="shared" ref="U1112:Z1112" si="806">SUBTOTAL(9,U533:U543)</f>
        <v>1</v>
      </c>
      <c r="V1112" s="1015">
        <f t="shared" si="806"/>
        <v>0</v>
      </c>
      <c r="W1112" s="1014">
        <f t="shared" si="806"/>
        <v>2</v>
      </c>
      <c r="X1112" s="1015">
        <f t="shared" si="806"/>
        <v>0</v>
      </c>
      <c r="Y1112" s="1014">
        <f t="shared" si="806"/>
        <v>6</v>
      </c>
      <c r="Z1112" s="1015">
        <f t="shared" si="806"/>
        <v>0</v>
      </c>
      <c r="AA1112" s="1014"/>
      <c r="AB1112" s="1015"/>
      <c r="AC1112" s="1014">
        <f t="shared" ref="AC1112:AH1112" si="807">SUBTOTAL(9,AC533:AC543)</f>
        <v>3</v>
      </c>
      <c r="AD1112" s="1015">
        <f t="shared" si="807"/>
        <v>0</v>
      </c>
      <c r="AE1112" s="1014">
        <f t="shared" si="807"/>
        <v>2</v>
      </c>
      <c r="AF1112" s="1015">
        <f t="shared" si="807"/>
        <v>1</v>
      </c>
      <c r="AG1112" s="1014">
        <f t="shared" si="807"/>
        <v>1</v>
      </c>
      <c r="AH1112" s="1015">
        <f t="shared" si="807"/>
        <v>1</v>
      </c>
      <c r="AI1112" s="1014"/>
      <c r="AJ1112" s="1015"/>
      <c r="AL1112" s="1014">
        <f t="shared" ref="AL1112:AM1112" si="808">SUBTOTAL(9,AL533:AL543)</f>
        <v>6</v>
      </c>
      <c r="AM1112" s="1015">
        <f t="shared" si="808"/>
        <v>9</v>
      </c>
      <c r="AN1112" s="1014">
        <f>SUBTOTAL(9,AN534:AN536)</f>
        <v>1</v>
      </c>
      <c r="AO1112" s="1015">
        <f>SUBTOTAL(9,AO534:AO536)</f>
        <v>4</v>
      </c>
      <c r="AP1112" s="1014">
        <f t="shared" ref="AP1112:AQ1112" si="809">SUBTOTAL(9,AP533:AP543)</f>
        <v>3</v>
      </c>
      <c r="AQ1112" s="1015">
        <f t="shared" si="809"/>
        <v>1</v>
      </c>
      <c r="AR1112" s="1014"/>
      <c r="AS1112" s="1015"/>
      <c r="AT1112" s="1014">
        <f t="shared" ref="AT1112:BA1112" si="810">SUBTOTAL(9,AT533:AT543)</f>
        <v>1</v>
      </c>
      <c r="AU1112" s="1015">
        <f t="shared" si="810"/>
        <v>0</v>
      </c>
      <c r="AV1112" s="1014">
        <f t="shared" si="810"/>
        <v>0</v>
      </c>
      <c r="AW1112" s="1015">
        <f t="shared" si="810"/>
        <v>0</v>
      </c>
      <c r="AX1112" s="1014">
        <f t="shared" si="810"/>
        <v>0</v>
      </c>
      <c r="AY1112" s="1015">
        <f t="shared" si="810"/>
        <v>0</v>
      </c>
      <c r="AZ1112" s="1014">
        <f t="shared" si="810"/>
        <v>0</v>
      </c>
      <c r="BA1112" s="1015">
        <f t="shared" si="810"/>
        <v>0</v>
      </c>
      <c r="BB1112" s="1014"/>
      <c r="BC1112" s="1015"/>
      <c r="BD1112" s="1014">
        <f>SUBTOTAL(9,BD534:BD537)+BD540+BD542</f>
        <v>0</v>
      </c>
      <c r="BE1112" s="1015">
        <f>SUBTOTAL(9,BE534:BE537)+BE540+BE542</f>
        <v>2</v>
      </c>
      <c r="BF1112" s="1014">
        <f t="shared" ref="BF1112:BG1112" si="811">SUBTOTAL(9,BF533:BF543)</f>
        <v>0</v>
      </c>
      <c r="BG1112" s="1015">
        <f t="shared" si="811"/>
        <v>2</v>
      </c>
      <c r="BH1112" s="1014"/>
      <c r="BI1112" s="1015"/>
      <c r="BJ1112" s="1014"/>
      <c r="BK1112" s="1015"/>
      <c r="BL1112" s="1014"/>
      <c r="BM1112" s="1015"/>
      <c r="BN1112" s="1014">
        <f>SUBTOTAL(9,BN534:BN537)</f>
        <v>0</v>
      </c>
      <c r="BO1112" s="1015">
        <f>SUBTOTAL(9,BO534:BO537)</f>
        <v>1</v>
      </c>
    </row>
    <row r="1113" spans="1:89" s="849" customFormat="1" ht="12.75">
      <c r="A1113" s="849" t="s">
        <v>2627</v>
      </c>
      <c r="D1113" s="1003" t="s">
        <v>2634</v>
      </c>
      <c r="H1113" s="1001"/>
      <c r="I1113" s="1005"/>
      <c r="J1113" s="1006"/>
      <c r="K1113" s="1005">
        <f t="shared" ref="K1113:T1113" si="812">SUBTOTAL(9,K533:K543)-K1112</f>
        <v>0</v>
      </c>
      <c r="L1113" s="1006">
        <f t="shared" si="812"/>
        <v>0</v>
      </c>
      <c r="M1113" s="1005">
        <f t="shared" si="812"/>
        <v>0</v>
      </c>
      <c r="N1113" s="1006">
        <f t="shared" si="812"/>
        <v>0</v>
      </c>
      <c r="O1113" s="1005">
        <f t="shared" si="812"/>
        <v>0</v>
      </c>
      <c r="P1113" s="1006">
        <f t="shared" si="812"/>
        <v>0</v>
      </c>
      <c r="Q1113" s="1005">
        <f t="shared" si="812"/>
        <v>0</v>
      </c>
      <c r="R1113" s="1006">
        <f t="shared" si="812"/>
        <v>0</v>
      </c>
      <c r="S1113" s="1005">
        <f t="shared" si="812"/>
        <v>1</v>
      </c>
      <c r="T1113" s="1006">
        <f t="shared" si="812"/>
        <v>0</v>
      </c>
      <c r="U1113" s="1005"/>
      <c r="V1113" s="1006"/>
      <c r="W1113" s="1005"/>
      <c r="X1113" s="1006"/>
      <c r="Y1113" s="1005"/>
      <c r="Z1113" s="1006"/>
      <c r="AA1113" s="1005">
        <f>SUBTOTAL(9,AA533:AA543)-AA1112</f>
        <v>1</v>
      </c>
      <c r="AB1113" s="1006">
        <f>SUBTOTAL(9,AB533:AB543)-AB1112</f>
        <v>0</v>
      </c>
      <c r="AC1113" s="1005"/>
      <c r="AD1113" s="1006"/>
      <c r="AE1113" s="1005"/>
      <c r="AF1113" s="1006"/>
      <c r="AG1113" s="1005"/>
      <c r="AH1113" s="1006"/>
      <c r="AI1113" s="1005">
        <f>SUBTOTAL(9,AI533:AI543)-AI1112</f>
        <v>6</v>
      </c>
      <c r="AJ1113" s="1006">
        <f>SUBTOTAL(9,AJ533:AJ543)-AJ1112</f>
        <v>7</v>
      </c>
      <c r="AK1113" s="1002"/>
      <c r="AL1113" s="1005"/>
      <c r="AM1113" s="1006"/>
      <c r="AN1113" s="1005">
        <f>SUBTOTAL(9,AN533:AN543)-AN1112</f>
        <v>0</v>
      </c>
      <c r="AO1113" s="1006">
        <f>SUBTOTAL(9,AO533:AO543)-AO1112</f>
        <v>1</v>
      </c>
      <c r="AP1113" s="1005"/>
      <c r="AQ1113" s="1006"/>
      <c r="AR1113" s="1005">
        <f>SUBTOTAL(9,AR533:AR543)-AR1112</f>
        <v>1</v>
      </c>
      <c r="AS1113" s="1006">
        <f>SUBTOTAL(9,AS533:AS543)-AS1112</f>
        <v>0</v>
      </c>
      <c r="AT1113" s="1005"/>
      <c r="AU1113" s="1006"/>
      <c r="AV1113" s="1005"/>
      <c r="AW1113" s="1006"/>
      <c r="AX1113" s="1005"/>
      <c r="AY1113" s="1006"/>
      <c r="AZ1113" s="1005"/>
      <c r="BA1113" s="1006"/>
      <c r="BB1113" s="1005">
        <f>SUBTOTAL(9,BB533:BB543)-BB1112</f>
        <v>0</v>
      </c>
      <c r="BC1113" s="1006">
        <f>SUBTOTAL(9,BC533:BC543)-BC1112</f>
        <v>0</v>
      </c>
      <c r="BD1113" s="1005">
        <f>SUBTOTAL(9,BD533:BD543)-BD1112</f>
        <v>0</v>
      </c>
      <c r="BE1113" s="1006">
        <f>SUBTOTAL(9,BE533:BE543)-BE1112</f>
        <v>0</v>
      </c>
      <c r="BF1113" s="1005"/>
      <c r="BG1113" s="1006"/>
      <c r="BH1113" s="1005">
        <f t="shared" ref="BH1113:BO1113" si="813">SUBTOTAL(9,BH533:BH543)-BH1112</f>
        <v>0</v>
      </c>
      <c r="BI1113" s="1006">
        <f t="shared" si="813"/>
        <v>1</v>
      </c>
      <c r="BJ1113" s="1005">
        <f t="shared" si="813"/>
        <v>0</v>
      </c>
      <c r="BK1113" s="1006">
        <f t="shared" si="813"/>
        <v>1</v>
      </c>
      <c r="BL1113" s="1005">
        <f t="shared" si="813"/>
        <v>0</v>
      </c>
      <c r="BM1113" s="1006">
        <f t="shared" si="813"/>
        <v>1</v>
      </c>
      <c r="BN1113" s="1005">
        <f t="shared" si="813"/>
        <v>0</v>
      </c>
      <c r="BO1113" s="1006">
        <f t="shared" si="813"/>
        <v>0</v>
      </c>
      <c r="BP1113" s="850"/>
      <c r="BQ1113" s="1001"/>
      <c r="BR1113" s="850"/>
      <c r="BS1113" s="850"/>
      <c r="BT1113" s="851"/>
      <c r="BU1113" s="852"/>
      <c r="BV1113" s="852"/>
      <c r="BW1113" s="852"/>
      <c r="BX1113" s="852"/>
      <c r="BY1113" s="852"/>
      <c r="BZ1113" s="852"/>
      <c r="CA1113" s="852"/>
      <c r="CB1113" s="853"/>
      <c r="CC1113" s="852"/>
      <c r="CD1113" s="852"/>
      <c r="CE1113" s="852"/>
      <c r="CF1113" s="852"/>
      <c r="CG1113" s="852"/>
      <c r="CH1113" s="852"/>
      <c r="CI1113" s="854"/>
      <c r="CJ1113" s="850"/>
      <c r="CK1113" s="850"/>
    </row>
    <row r="1114" spans="1:89" s="1023" customFormat="1" ht="5.25" customHeight="1">
      <c r="H1114" s="1024"/>
      <c r="I1114" s="1025"/>
      <c r="J1114" s="1026"/>
      <c r="K1114" s="1025"/>
      <c r="L1114" s="1026"/>
      <c r="M1114" s="1025"/>
      <c r="N1114" s="1026"/>
      <c r="O1114" s="1025"/>
      <c r="P1114" s="1026"/>
      <c r="Q1114" s="1025"/>
      <c r="R1114" s="1026"/>
      <c r="S1114" s="1025"/>
      <c r="T1114" s="1026"/>
      <c r="U1114" s="1025"/>
      <c r="V1114" s="1026"/>
      <c r="W1114" s="1025"/>
      <c r="X1114" s="1026"/>
      <c r="Y1114" s="1025"/>
      <c r="Z1114" s="1026"/>
      <c r="AA1114" s="1025"/>
      <c r="AB1114" s="1026"/>
      <c r="AC1114" s="1025"/>
      <c r="AD1114" s="1026"/>
      <c r="AE1114" s="1025"/>
      <c r="AF1114" s="1026"/>
      <c r="AG1114" s="1025"/>
      <c r="AH1114" s="1026"/>
      <c r="AI1114" s="1025"/>
      <c r="AJ1114" s="1026"/>
      <c r="AK1114" s="1027"/>
      <c r="AL1114" s="1025"/>
      <c r="AM1114" s="1026"/>
      <c r="AN1114" s="1025"/>
      <c r="AO1114" s="1026"/>
      <c r="AP1114" s="1025"/>
      <c r="AQ1114" s="1026"/>
      <c r="AR1114" s="1025"/>
      <c r="AS1114" s="1026"/>
      <c r="AT1114" s="1025"/>
      <c r="AU1114" s="1026"/>
      <c r="AV1114" s="1025"/>
      <c r="AW1114" s="1026"/>
      <c r="AX1114" s="1025"/>
      <c r="AY1114" s="1026"/>
      <c r="AZ1114" s="1025"/>
      <c r="BA1114" s="1026"/>
      <c r="BB1114" s="1025"/>
      <c r="BC1114" s="1026"/>
      <c r="BD1114" s="1025"/>
      <c r="BE1114" s="1026"/>
      <c r="BF1114" s="1025"/>
      <c r="BG1114" s="1026"/>
      <c r="BH1114" s="1025"/>
      <c r="BI1114" s="1026"/>
      <c r="BJ1114" s="1025"/>
      <c r="BK1114" s="1026"/>
      <c r="BL1114" s="1025"/>
      <c r="BM1114" s="1026"/>
      <c r="BN1114" s="1025"/>
      <c r="BO1114" s="1026"/>
      <c r="BP1114" s="1028"/>
      <c r="BQ1114" s="1024"/>
      <c r="BR1114" s="1028"/>
      <c r="BS1114" s="1028"/>
      <c r="BT1114" s="1029"/>
      <c r="BU1114" s="1028"/>
      <c r="BV1114" s="1028"/>
      <c r="BW1114" s="1028"/>
      <c r="BX1114" s="1028"/>
      <c r="BY1114" s="1028"/>
      <c r="BZ1114" s="1028"/>
      <c r="CA1114" s="1028"/>
      <c r="CB1114" s="1024"/>
      <c r="CC1114" s="1028"/>
      <c r="CD1114" s="1028"/>
      <c r="CE1114" s="1028"/>
      <c r="CF1114" s="1028"/>
      <c r="CG1114" s="1028"/>
      <c r="CH1114" s="1028"/>
      <c r="CI1114" s="1030"/>
      <c r="CJ1114" s="1028"/>
      <c r="CK1114" s="1028"/>
    </row>
    <row r="1115" spans="1:89">
      <c r="A1115" t="s">
        <v>2539</v>
      </c>
      <c r="D1115" s="71" t="s">
        <v>2635</v>
      </c>
      <c r="G1115" s="213" t="s">
        <v>867</v>
      </c>
      <c r="I1115" s="1014">
        <f>SUBTOTAL(9,I544:I572)+I589+I590</f>
        <v>47</v>
      </c>
      <c r="J1115" s="1015">
        <f>SUBTOTAL(9,J544:J572)+J589+J590</f>
        <v>25</v>
      </c>
      <c r="K1115" s="1014">
        <f>SUBTOTAL(9,K544:K600)-K1116</f>
        <v>16</v>
      </c>
      <c r="L1115" s="1015">
        <f>SUBTOTAL(9,L544:L600)-L1116</f>
        <v>11</v>
      </c>
      <c r="M1115" s="1014">
        <v>0</v>
      </c>
      <c r="N1115" s="1015">
        <f>SUBTOTAL(9,N544:N600)-N1116</f>
        <v>0</v>
      </c>
      <c r="O1115" s="1014">
        <v>0</v>
      </c>
      <c r="P1115" s="1015">
        <f>SUBTOTAL(9,P544:P600)-P1116</f>
        <v>0</v>
      </c>
      <c r="Q1115" s="1014">
        <f>SUBTOTAL(9,Q544:Q600)-Q1116</f>
        <v>19</v>
      </c>
      <c r="R1115" s="1015">
        <f>SUBTOTAL(9,R544:R600)-R1116</f>
        <v>15</v>
      </c>
      <c r="S1115" s="1014">
        <f>SUBTOTAL(9,S577:S588)</f>
        <v>8</v>
      </c>
      <c r="T1115" s="1015">
        <f>SUBTOTAL(9,T577:T588)</f>
        <v>10</v>
      </c>
      <c r="U1115" s="1014">
        <f t="shared" ref="U1115:AJ1115" si="814">SUBTOTAL(9,U544:U600)-U1116</f>
        <v>20</v>
      </c>
      <c r="V1115" s="1015">
        <f t="shared" si="814"/>
        <v>13</v>
      </c>
      <c r="W1115" s="1014">
        <f t="shared" si="814"/>
        <v>28</v>
      </c>
      <c r="X1115" s="1015">
        <f t="shared" si="814"/>
        <v>10</v>
      </c>
      <c r="Y1115" s="1014">
        <f t="shared" si="814"/>
        <v>15</v>
      </c>
      <c r="Z1115" s="1015">
        <f t="shared" si="814"/>
        <v>1</v>
      </c>
      <c r="AA1115" s="1014">
        <f t="shared" si="814"/>
        <v>0</v>
      </c>
      <c r="AB1115" s="1015">
        <f t="shared" si="814"/>
        <v>0</v>
      </c>
      <c r="AC1115" s="1014">
        <f t="shared" si="814"/>
        <v>3</v>
      </c>
      <c r="AD1115" s="1015">
        <f t="shared" si="814"/>
        <v>0</v>
      </c>
      <c r="AE1115" s="1014">
        <f t="shared" si="814"/>
        <v>2</v>
      </c>
      <c r="AF1115" s="1015">
        <f t="shared" si="814"/>
        <v>0</v>
      </c>
      <c r="AG1115" s="1014">
        <f t="shared" si="814"/>
        <v>1</v>
      </c>
      <c r="AH1115" s="1015">
        <f t="shared" si="814"/>
        <v>0</v>
      </c>
      <c r="AI1115" s="1014">
        <f t="shared" si="814"/>
        <v>0</v>
      </c>
      <c r="AJ1115" s="1015">
        <f t="shared" si="814"/>
        <v>0</v>
      </c>
      <c r="AL1115" s="1014">
        <f>SUBTOTAL(9,AL544:AL600)-AL1116</f>
        <v>4</v>
      </c>
      <c r="AM1115" s="1015">
        <f>SUBTOTAL(9,AM544:AM600)-AM1116</f>
        <v>8</v>
      </c>
      <c r="AN1115" s="1014">
        <f>SUBTOTAL(9,AN550:AN563)</f>
        <v>0</v>
      </c>
      <c r="AO1115" s="1015">
        <f>SUBTOTAL(9,AO550:AO563)</f>
        <v>1</v>
      </c>
      <c r="AP1115" s="1014">
        <f>SUBTOTAL(9,AP544:AP600)-AP1116</f>
        <v>0</v>
      </c>
      <c r="AQ1115" s="1015">
        <f>SUBTOTAL(9,AQ544:AQ600)-AQ1116</f>
        <v>0</v>
      </c>
      <c r="AR1115" s="1014">
        <f>SUBTOTAL(9,AR544:AR600)-AR1116</f>
        <v>1</v>
      </c>
      <c r="AS1115" s="1015">
        <f>SUBTOTAL(9,AS544:AS600)-AS1116</f>
        <v>0</v>
      </c>
      <c r="AT1115" s="1014">
        <f>SUBTOTAL(9,AT576:AT583)</f>
        <v>0</v>
      </c>
      <c r="AU1115" s="1015">
        <f>SUBTOTAL(9,AU576:AU583)</f>
        <v>0</v>
      </c>
      <c r="AV1115" s="1014">
        <f>SUBTOTAL(9,AV544:AV600)-AV1116</f>
        <v>6</v>
      </c>
      <c r="AW1115" s="1015">
        <f>SUBTOTAL(9,AW544:AW600)-AW1116</f>
        <v>0</v>
      </c>
      <c r="AX1115" s="1014">
        <f>+AX583+AX582+AX581+AX576+AX575+AX574+AX10302</f>
        <v>0</v>
      </c>
      <c r="AY1115" s="1015">
        <f>+AY583+AY582+AY581+AY576+AY575+AY574</f>
        <v>0</v>
      </c>
      <c r="AZ1115" s="1014">
        <f>SUBTOTAL(9,AZ576:AZ583)</f>
        <v>0</v>
      </c>
      <c r="BA1115" s="1015">
        <f>SUBTOTAL(9,BA576:BA583)</f>
        <v>0</v>
      </c>
      <c r="BB1115" s="1014">
        <f>SUBTOTAL(9,BB544:BB600)-BB1116</f>
        <v>3</v>
      </c>
      <c r="BC1115" s="1015">
        <f>SUBTOTAL(9,BC544:BC600)-BC1116</f>
        <v>1</v>
      </c>
      <c r="BD1115" s="1014">
        <f>SUBTOTAL(9,BD550:BD573)</f>
        <v>7</v>
      </c>
      <c r="BE1115" s="1015">
        <f>SUBTOTAL(9,BE550:BE573)</f>
        <v>0</v>
      </c>
      <c r="BF1115" s="1014">
        <f>SUBTOTAL(9,BF544:BF600)-BF1116</f>
        <v>7</v>
      </c>
      <c r="BG1115" s="1015">
        <f>SUBTOTAL(9,BG544:BG600)-BG1116</f>
        <v>1</v>
      </c>
      <c r="BH1115" s="1014">
        <f>SUBTOTAL(9,BH576:BH583)</f>
        <v>0</v>
      </c>
      <c r="BI1115" s="1015">
        <f>SUBTOTAL(9,BI576:BI583)</f>
        <v>0</v>
      </c>
      <c r="BJ1115" s="1014">
        <f>SUBTOTAL(9,BJ544:BJ547)</f>
        <v>0</v>
      </c>
      <c r="BK1115" s="1015">
        <f>SUBTOTAL(9,BK544:BK547)</f>
        <v>0</v>
      </c>
      <c r="BL1115" s="1014">
        <f t="shared" ref="BL1115:BO1115" si="815">SUBTOTAL(9,BL576:BL583)</f>
        <v>0</v>
      </c>
      <c r="BM1115" s="1015">
        <f t="shared" si="815"/>
        <v>0</v>
      </c>
      <c r="BN1115" s="1014">
        <f t="shared" si="815"/>
        <v>0</v>
      </c>
      <c r="BO1115" s="1015">
        <f t="shared" si="815"/>
        <v>0</v>
      </c>
    </row>
    <row r="1116" spans="1:89" s="849" customFormat="1" ht="12.75">
      <c r="A1116" s="849" t="s">
        <v>2539</v>
      </c>
      <c r="D1116" s="1003" t="s">
        <v>2635</v>
      </c>
      <c r="H1116" s="1001"/>
      <c r="I1116" s="1005">
        <f>SUBTOTAL(9,I573:I599)-I590-I589</f>
        <v>2</v>
      </c>
      <c r="J1116" s="1006">
        <f>SUBTOTAL(9,J573:J599)-J590-J589</f>
        <v>1</v>
      </c>
      <c r="K1116" s="1005">
        <f>SUBTOTAL(9,K581:K587)</f>
        <v>0</v>
      </c>
      <c r="L1116" s="1006">
        <f>SUBTOTAL(9,L581:L587)</f>
        <v>0</v>
      </c>
      <c r="M1116" s="1005">
        <f>SUBTOTAL(9,M544:M600)</f>
        <v>15</v>
      </c>
      <c r="N1116" s="1006">
        <f>SUBTOTAL(9,N544:N600)</f>
        <v>11</v>
      </c>
      <c r="O1116" s="1005">
        <f>SUBTOTAL(9,O544:O600)</f>
        <v>14</v>
      </c>
      <c r="P1116" s="1006">
        <f>SUBTOTAL(9,P544:P600)</f>
        <v>11</v>
      </c>
      <c r="Q1116" s="1005">
        <f>+Q548</f>
        <v>0</v>
      </c>
      <c r="R1116" s="1006">
        <v>0</v>
      </c>
      <c r="S1116" s="1005">
        <f>SUBTOTAL(9,S544:S600)-S1115</f>
        <v>7</v>
      </c>
      <c r="T1116" s="1006">
        <f>SUBTOTAL(9,T544:T600)-T1115</f>
        <v>7</v>
      </c>
      <c r="U1116" s="1005">
        <v>0</v>
      </c>
      <c r="V1116" s="1006">
        <v>0</v>
      </c>
      <c r="W1116" s="1005">
        <v>0</v>
      </c>
      <c r="X1116" s="1006">
        <v>0</v>
      </c>
      <c r="Y1116" s="1005">
        <v>0</v>
      </c>
      <c r="Z1116" s="1006">
        <v>0</v>
      </c>
      <c r="AA1116" s="1005">
        <f>SUBTOTAL(9,AA544:AA600)</f>
        <v>15</v>
      </c>
      <c r="AB1116" s="1006">
        <f>SUBTOTAL(9,AB544:AB600)</f>
        <v>1</v>
      </c>
      <c r="AC1116" s="1005">
        <v>0</v>
      </c>
      <c r="AD1116" s="1006">
        <v>0</v>
      </c>
      <c r="AE1116" s="1005">
        <f>SUBTOTAL(9,AE574:AE588)</f>
        <v>0</v>
      </c>
      <c r="AF1116" s="1006">
        <v>0</v>
      </c>
      <c r="AG1116" s="1005">
        <f>+AG548</f>
        <v>1</v>
      </c>
      <c r="AH1116" s="1006">
        <v>0</v>
      </c>
      <c r="AI1116" s="1005">
        <f>SUBTOTAL(9,AI544:AI600)</f>
        <v>2</v>
      </c>
      <c r="AJ1116" s="1006">
        <f>SUBTOTAL(9,AJ544:AJ600)</f>
        <v>0</v>
      </c>
      <c r="AK1116" s="1002"/>
      <c r="AL1116" s="1005">
        <v>0</v>
      </c>
      <c r="AM1116" s="1006">
        <v>0</v>
      </c>
      <c r="AN1116" s="1005">
        <f>SUBTOTAL(9,AN544:AN600)-AN1115</f>
        <v>1</v>
      </c>
      <c r="AO1116" s="1006">
        <f>SUBTOTAL(9,AO544:AO600)-AO1115</f>
        <v>0</v>
      </c>
      <c r="AP1116" s="1005">
        <f t="shared" ref="AP1116" si="816">+AP548</f>
        <v>1</v>
      </c>
      <c r="AQ1116" s="1006">
        <v>0</v>
      </c>
      <c r="AR1116" s="1005">
        <f t="shared" ref="AR1116" si="817">+AR548</f>
        <v>1</v>
      </c>
      <c r="AS1116" s="1006">
        <v>0</v>
      </c>
      <c r="AT1116" s="1005">
        <f>SUBTOTAL(9,AT544:AT600)-AT1115</f>
        <v>4</v>
      </c>
      <c r="AU1116" s="1006">
        <f>SUBTOTAL(9,AU544:AU600)-AU1115</f>
        <v>0</v>
      </c>
      <c r="AV1116" s="1005">
        <v>0</v>
      </c>
      <c r="AW1116" s="1006">
        <v>0</v>
      </c>
      <c r="AX1116" s="1005">
        <f>SUBTOTAL(9,AX544:AX600)-AX1115</f>
        <v>3</v>
      </c>
      <c r="AY1116" s="1006">
        <v>0</v>
      </c>
      <c r="AZ1116" s="1005">
        <f>SUBTOTAL(9,AZ544:AZ600)-AZ1115</f>
        <v>3</v>
      </c>
      <c r="BA1116" s="1006">
        <f>SUBTOTAL(9,BA544:BA600)-BA1115</f>
        <v>0</v>
      </c>
      <c r="BB1116" s="1005">
        <v>0</v>
      </c>
      <c r="BC1116" s="1006">
        <v>0</v>
      </c>
      <c r="BD1116" s="1005">
        <f>SUBTOTAL(9,BD544:BD600)-BD1115</f>
        <v>1</v>
      </c>
      <c r="BE1116" s="1006">
        <f>SUBTOTAL(9,BE544:BE600)-BE1115</f>
        <v>1</v>
      </c>
      <c r="BF1116" s="1005">
        <v>0</v>
      </c>
      <c r="BG1116" s="1006">
        <v>0</v>
      </c>
      <c r="BH1116" s="1005">
        <f t="shared" ref="BH1116:BO1116" si="818">SUBTOTAL(9,BH544:BH600)-BH1115</f>
        <v>7</v>
      </c>
      <c r="BI1116" s="1006">
        <f t="shared" si="818"/>
        <v>0</v>
      </c>
      <c r="BJ1116" s="1005">
        <f t="shared" si="818"/>
        <v>7</v>
      </c>
      <c r="BK1116" s="1006">
        <f t="shared" si="818"/>
        <v>0</v>
      </c>
      <c r="BL1116" s="1005">
        <f t="shared" si="818"/>
        <v>7</v>
      </c>
      <c r="BM1116" s="1006">
        <f t="shared" si="818"/>
        <v>0</v>
      </c>
      <c r="BN1116" s="1005">
        <f t="shared" si="818"/>
        <v>7</v>
      </c>
      <c r="BO1116" s="1006">
        <f t="shared" si="818"/>
        <v>0</v>
      </c>
      <c r="BP1116" s="850"/>
      <c r="BQ1116" s="1001"/>
      <c r="BR1116" s="850"/>
      <c r="BS1116" s="850"/>
      <c r="BT1116" s="851"/>
      <c r="BU1116" s="852"/>
      <c r="BV1116" s="852"/>
      <c r="BW1116" s="852"/>
      <c r="BX1116" s="852"/>
      <c r="BY1116" s="852"/>
      <c r="BZ1116" s="852"/>
      <c r="CA1116" s="852"/>
      <c r="CB1116" s="853"/>
      <c r="CC1116" s="852"/>
      <c r="CD1116" s="852"/>
      <c r="CE1116" s="852"/>
      <c r="CF1116" s="852"/>
      <c r="CG1116" s="852"/>
      <c r="CH1116" s="852"/>
      <c r="CI1116" s="854"/>
      <c r="CJ1116" s="850"/>
      <c r="CK1116" s="850"/>
    </row>
    <row r="1117" spans="1:89">
      <c r="A1117" t="s">
        <v>2540</v>
      </c>
      <c r="D1117" s="71" t="s">
        <v>2636</v>
      </c>
      <c r="I1117" s="1014">
        <f>SUBTOTAL(9,I601:I627)-I1118</f>
        <v>0</v>
      </c>
      <c r="J1117" s="1015">
        <f>SUBTOTAL(9,J601:J627)-J1118</f>
        <v>0</v>
      </c>
      <c r="K1117" s="1014">
        <f>+K627+K623+K622+K621+K620+K617+K616+K615+K611+K610+K609+K608+K604+K603</f>
        <v>33</v>
      </c>
      <c r="L1117" s="1015">
        <f>+L627+L623+L622+L621+L620+L617+L616+L615+L611+L610+L609+L608+L604+L603</f>
        <v>27</v>
      </c>
      <c r="M1117" s="1014">
        <f>SUBTOTAL(9,M601:M627)-M1118</f>
        <v>0</v>
      </c>
      <c r="N1117" s="1015">
        <f>SUBTOTAL(9,N601:N627)-N1118</f>
        <v>0</v>
      </c>
      <c r="O1117" s="1014">
        <f>SUBTOTAL(9,O601:O627)-O1118</f>
        <v>0</v>
      </c>
      <c r="P1117" s="1015">
        <f>SUBTOTAL(9,P601:P627)-P1118</f>
        <v>0</v>
      </c>
      <c r="Q1117" s="1014">
        <f t="shared" ref="Q1117:R1117" si="819">SUBTOTAL(9,Q601:Q627)</f>
        <v>80</v>
      </c>
      <c r="R1117" s="1015">
        <f t="shared" si="819"/>
        <v>34</v>
      </c>
      <c r="S1117" s="1014">
        <f>+S618+S612+S607+S605</f>
        <v>9</v>
      </c>
      <c r="T1117" s="1015">
        <f>+T627+T618+T612+T607+T605</f>
        <v>7</v>
      </c>
      <c r="U1117" s="1014">
        <f t="shared" ref="U1117:X1117" si="820">SUBTOTAL(9,U601:U627)</f>
        <v>58</v>
      </c>
      <c r="V1117" s="1015">
        <f t="shared" si="820"/>
        <v>37</v>
      </c>
      <c r="W1117" s="1014">
        <f t="shared" si="820"/>
        <v>70</v>
      </c>
      <c r="X1117" s="1015">
        <f t="shared" si="820"/>
        <v>47</v>
      </c>
      <c r="Y1117" s="1014">
        <f t="shared" ref="Y1117:Z1117" si="821">SUBTOTAL(9,Y601:Y627)</f>
        <v>53</v>
      </c>
      <c r="Z1117" s="1015">
        <f t="shared" si="821"/>
        <v>26</v>
      </c>
      <c r="AA1117" s="1014">
        <f>SUBTOTAL(9,AA601:AA627)-AA1118</f>
        <v>0</v>
      </c>
      <c r="AB1117" s="1015">
        <f>SUBTOTAL(9,AB601:AB627)-AB1118</f>
        <v>0</v>
      </c>
      <c r="AC1117" s="1014">
        <f t="shared" ref="AC1117:AD1117" si="822">SUBTOTAL(9,AC601:AC627)</f>
        <v>54</v>
      </c>
      <c r="AD1117" s="1015">
        <f t="shared" si="822"/>
        <v>30</v>
      </c>
      <c r="AE1117" s="1014">
        <f>+AE627+AE626+AE625+AE609+AE608+AE604+AE603+AE602+AE601</f>
        <v>31</v>
      </c>
      <c r="AF1117" s="1015">
        <f>+AF627+AF626+AF625+AF609+AF608+AF604+AF603+AF602+AF601</f>
        <v>6</v>
      </c>
      <c r="AG1117" s="1014">
        <f>SUBTOTAL(9,AG601:AG627)</f>
        <v>28</v>
      </c>
      <c r="AH1117" s="1015">
        <f>SUBTOTAL(9,AH601:AH627)</f>
        <v>25</v>
      </c>
      <c r="AI1117" s="1014">
        <f>SUBTOTAL(9,AI601:AI627)-AI1118</f>
        <v>0</v>
      </c>
      <c r="AJ1117" s="1015">
        <f>SUBTOTAL(9,AJ601:AJ627)-AJ1118</f>
        <v>0</v>
      </c>
      <c r="AL1117" s="1014">
        <f>SUBTOTAL(9,AL601:AL627)</f>
        <v>42</v>
      </c>
      <c r="AM1117" s="1015">
        <f>SUBTOTAL(9,AM601:AM627)</f>
        <v>18</v>
      </c>
      <c r="AN1117" s="1014">
        <f t="shared" ref="AN1117:AT1117" si="823">SUBTOTAL(9,AN601:AN627)-AN1118</f>
        <v>0</v>
      </c>
      <c r="AO1117" s="1015">
        <f t="shared" si="823"/>
        <v>0</v>
      </c>
      <c r="AP1117" s="1014">
        <f t="shared" si="823"/>
        <v>0</v>
      </c>
      <c r="AQ1117" s="1015">
        <f t="shared" si="823"/>
        <v>0</v>
      </c>
      <c r="AR1117" s="1014">
        <f t="shared" si="823"/>
        <v>0</v>
      </c>
      <c r="AS1117" s="1015">
        <f t="shared" si="823"/>
        <v>0</v>
      </c>
      <c r="AT1117" s="1014">
        <f t="shared" si="823"/>
        <v>42</v>
      </c>
      <c r="AU1117" s="1015">
        <f>SUBTOTAL(9,AU601:AU627)</f>
        <v>10</v>
      </c>
      <c r="AV1117" s="1014">
        <f>SUBTOTAL(9,AV601:AV627)-AV1118</f>
        <v>38</v>
      </c>
      <c r="AW1117" s="1015">
        <f>SUBTOTAL(9,AW601:AW627)</f>
        <v>10</v>
      </c>
      <c r="AX1117" s="1014">
        <f>+AX624+AX623+AX615+AX614+AX610+AX607+AX606+AX605+AX604</f>
        <v>6</v>
      </c>
      <c r="AY1117" s="1015">
        <f>+AY624+AY623+AY615+AY614+AY610+AY607+AY606+AY605+AY604</f>
        <v>0</v>
      </c>
      <c r="AZ1117" s="1014">
        <f>SUBTOTAL(9,AZ601:AZ627)-AZ1118</f>
        <v>0</v>
      </c>
      <c r="BA1117" s="1015">
        <f>SUBTOTAL(9,BA601:BA627)-BA1118</f>
        <v>0</v>
      </c>
      <c r="BB1117" s="1014">
        <f>SUBTOTAL(9,BB601:BB627)-BB1118</f>
        <v>46</v>
      </c>
      <c r="BC1117" s="1015">
        <f>SUBTOTAL(9,BC601:BC627)</f>
        <v>9</v>
      </c>
      <c r="BD1117" s="1014">
        <f>SUBTOTAL(9,BD601:BD627)-BD1118</f>
        <v>0</v>
      </c>
      <c r="BE1117" s="1015">
        <f>SUBTOTAL(9,BE601:BE627)-BE1118</f>
        <v>0</v>
      </c>
      <c r="BF1117" s="1014">
        <f>SUBTOTAL(9,BF601:BF627)-BF1118</f>
        <v>49</v>
      </c>
      <c r="BG1117" s="1015">
        <f>SUBTOTAL(9,BG601:BG627)</f>
        <v>9</v>
      </c>
      <c r="BH1117" s="1014">
        <f t="shared" ref="BH1117:BO1117" si="824">SUBTOTAL(9,BH601:BH627)-BH1118</f>
        <v>0</v>
      </c>
      <c r="BI1117" s="1015">
        <f t="shared" si="824"/>
        <v>0</v>
      </c>
      <c r="BJ1117" s="1014">
        <f t="shared" si="824"/>
        <v>41</v>
      </c>
      <c r="BK1117" s="1015">
        <f t="shared" si="824"/>
        <v>0</v>
      </c>
      <c r="BL1117" s="1014">
        <f t="shared" si="824"/>
        <v>0</v>
      </c>
      <c r="BM1117" s="1015">
        <f t="shared" si="824"/>
        <v>0</v>
      </c>
      <c r="BN1117" s="1014">
        <f t="shared" si="824"/>
        <v>0</v>
      </c>
      <c r="BO1117" s="1015">
        <f t="shared" si="824"/>
        <v>0</v>
      </c>
    </row>
    <row r="1118" spans="1:89" s="849" customFormat="1" ht="12.75">
      <c r="A1118" s="849" t="s">
        <v>2540</v>
      </c>
      <c r="D1118" s="1003" t="s">
        <v>2636</v>
      </c>
      <c r="H1118" s="1001"/>
      <c r="I1118" s="1005">
        <f t="shared" ref="I1118:J1118" si="825">SUBTOTAL(9,I601:I627)</f>
        <v>49</v>
      </c>
      <c r="J1118" s="1006">
        <f t="shared" si="825"/>
        <v>16</v>
      </c>
      <c r="K1118" s="1005">
        <f>SUBTOTAL(9,K601:K627)-K1117</f>
        <v>26</v>
      </c>
      <c r="L1118" s="1006">
        <f>SUBTOTAL(9,L601:L627)-L1117</f>
        <v>3</v>
      </c>
      <c r="M1118" s="1005">
        <f t="shared" ref="M1118:P1118" si="826">SUBTOTAL(9,M601:M627)</f>
        <v>90</v>
      </c>
      <c r="N1118" s="1006">
        <f t="shared" si="826"/>
        <v>48</v>
      </c>
      <c r="O1118" s="1005">
        <f t="shared" si="826"/>
        <v>90</v>
      </c>
      <c r="P1118" s="1006">
        <f t="shared" si="826"/>
        <v>48</v>
      </c>
      <c r="Q1118" s="1005">
        <v>0</v>
      </c>
      <c r="R1118" s="1006">
        <v>0</v>
      </c>
      <c r="S1118" s="1005">
        <f>SUBTOTAL(9,S601:S627)-S1117</f>
        <v>60</v>
      </c>
      <c r="T1118" s="1006">
        <f>SUBTOTAL(9,T601:T627)-T1117</f>
        <v>34</v>
      </c>
      <c r="U1118" s="1005">
        <v>0</v>
      </c>
      <c r="V1118" s="1006">
        <v>0</v>
      </c>
      <c r="W1118" s="1005">
        <v>0</v>
      </c>
      <c r="X1118" s="1006">
        <v>0</v>
      </c>
      <c r="Y1118" s="1005">
        <v>0</v>
      </c>
      <c r="Z1118" s="1006">
        <v>0</v>
      </c>
      <c r="AA1118" s="1005">
        <f>SUBTOTAL(9,AA601:AA627)</f>
        <v>60</v>
      </c>
      <c r="AB1118" s="1006">
        <f>SUBTOTAL(9,AB601:AB627)</f>
        <v>38</v>
      </c>
      <c r="AC1118" s="1005">
        <v>0</v>
      </c>
      <c r="AD1118" s="1006">
        <v>0</v>
      </c>
      <c r="AE1118" s="1005">
        <f>SUBTOTAL(9,AE610:AE624)</f>
        <v>20</v>
      </c>
      <c r="AF1118" s="1006">
        <f>SUBTOTAL(9,AF610:AF624)</f>
        <v>25</v>
      </c>
      <c r="AG1118" s="1005">
        <v>0</v>
      </c>
      <c r="AH1118" s="1006">
        <v>0</v>
      </c>
      <c r="AI1118" s="1005">
        <f>SUBTOTAL(9,AI601:AI627)</f>
        <v>53</v>
      </c>
      <c r="AJ1118" s="1006">
        <f>SUBTOTAL(9,AJ601:AJ627)</f>
        <v>24</v>
      </c>
      <c r="AK1118" s="1002"/>
      <c r="AL1118" s="1005">
        <v>0</v>
      </c>
      <c r="AM1118" s="1006">
        <v>0</v>
      </c>
      <c r="AN1118" s="1005">
        <f>SUBTOTAL(9,AN601:AN627)</f>
        <v>30</v>
      </c>
      <c r="AO1118" s="1006">
        <f>SUBTOTAL(9,AO601:AO627)</f>
        <v>10</v>
      </c>
      <c r="AP1118" s="1005">
        <f t="shared" ref="AP1118:AS1118" si="827">SUBTOTAL(9,AP601:AP627)</f>
        <v>30</v>
      </c>
      <c r="AQ1118" s="1006">
        <f t="shared" si="827"/>
        <v>10</v>
      </c>
      <c r="AR1118" s="1005">
        <f t="shared" si="827"/>
        <v>30</v>
      </c>
      <c r="AS1118" s="1006">
        <f t="shared" si="827"/>
        <v>10</v>
      </c>
      <c r="AT1118" s="1005">
        <f>+AT627+AT626+AT625+AT624+AT604+AT603+AT602+AT601</f>
        <v>0</v>
      </c>
      <c r="AU1118" s="1006">
        <v>0</v>
      </c>
      <c r="AV1118" s="1005">
        <f>+AV625+AV626</f>
        <v>0</v>
      </c>
      <c r="AW1118" s="1006">
        <v>0</v>
      </c>
      <c r="AX1118" s="1005">
        <f>SUBTOTAL(9,AX601:AX627)-AX1117</f>
        <v>27</v>
      </c>
      <c r="AY1118" s="1006">
        <f>SUBTOTAL(9,AY601:AY627)-AY1117</f>
        <v>10</v>
      </c>
      <c r="AZ1118" s="1005">
        <f>SUBTOTAL(9,AZ601:AZ627)</f>
        <v>37</v>
      </c>
      <c r="BA1118" s="1006">
        <f>SUBTOTAL(9,BA601:BA627)</f>
        <v>10</v>
      </c>
      <c r="BB1118" s="1005">
        <f>+BB619</f>
        <v>0</v>
      </c>
      <c r="BC1118" s="1006">
        <v>0</v>
      </c>
      <c r="BD1118" s="1005">
        <f>SUBTOTAL(9,BD601:BD627)</f>
        <v>46</v>
      </c>
      <c r="BE1118" s="1006">
        <f>SUBTOTAL(9,BE601:BE627)</f>
        <v>9</v>
      </c>
      <c r="BF1118" s="1005">
        <f>+BF625</f>
        <v>0</v>
      </c>
      <c r="BG1118" s="1006">
        <v>0</v>
      </c>
      <c r="BH1118" s="1005">
        <f>SUBTOTAL(9,BH601:BH627)</f>
        <v>51</v>
      </c>
      <c r="BI1118" s="1006">
        <f>SUBTOTAL(9,BI601:BI627)</f>
        <v>9</v>
      </c>
      <c r="BJ1118" s="1005">
        <f>+BJ627+BJ626+BJ625+BJ624+BJ618+BJ617+BJ615+BJ614+BJ612+BJ611+BJ609+BJ608+BJ605+BJ604</f>
        <v>10</v>
      </c>
      <c r="BK1118" s="1006">
        <f>SUBTOTAL(9,BK601:BK627)</f>
        <v>12</v>
      </c>
      <c r="BL1118" s="1005">
        <f t="shared" ref="BL1118:BO1118" si="828">SUBTOTAL(9,BL601:BL627)</f>
        <v>51</v>
      </c>
      <c r="BM1118" s="1006">
        <f t="shared" si="828"/>
        <v>12</v>
      </c>
      <c r="BN1118" s="1005">
        <f t="shared" si="828"/>
        <v>51</v>
      </c>
      <c r="BO1118" s="1006">
        <f t="shared" si="828"/>
        <v>12</v>
      </c>
      <c r="BP1118" s="850"/>
      <c r="BQ1118" s="1001"/>
      <c r="BR1118" s="850"/>
      <c r="BS1118" s="850"/>
      <c r="BT1118" s="851"/>
      <c r="BU1118" s="852"/>
      <c r="BV1118" s="852"/>
      <c r="BW1118" s="852"/>
      <c r="BX1118" s="852"/>
      <c r="BY1118" s="852"/>
      <c r="BZ1118" s="852"/>
      <c r="CA1118" s="852"/>
      <c r="CB1118" s="853"/>
      <c r="CC1118" s="852"/>
      <c r="CD1118" s="852"/>
      <c r="CE1118" s="852"/>
      <c r="CF1118" s="852"/>
      <c r="CG1118" s="852"/>
      <c r="CH1118" s="852"/>
      <c r="CI1118" s="854"/>
      <c r="CJ1118" s="850"/>
      <c r="CK1118" s="850"/>
    </row>
    <row r="1119" spans="1:89">
      <c r="A1119" t="s">
        <v>2541</v>
      </c>
      <c r="D1119" s="71" t="s">
        <v>2637</v>
      </c>
      <c r="I1119" s="1014">
        <f>+I637+I636+I635+I631+I630+I633</f>
        <v>0</v>
      </c>
      <c r="J1119" s="1015">
        <v>0</v>
      </c>
      <c r="K1119" s="1014">
        <f>SUBTOTAL(9,K628:K642)</f>
        <v>39</v>
      </c>
      <c r="L1119" s="1015">
        <f>SUBTOTAL(9,L628:L642)</f>
        <v>0</v>
      </c>
      <c r="M1119" s="1014">
        <f>+M637+M636+M635+M631+M630</f>
        <v>1</v>
      </c>
      <c r="N1119" s="1015">
        <v>0</v>
      </c>
      <c r="O1119" s="1014">
        <f>SUBTOTAL(9,O638:O642)</f>
        <v>0</v>
      </c>
      <c r="P1119" s="1015">
        <f>SUBTOTAL(9,P638:P642)</f>
        <v>0</v>
      </c>
      <c r="Q1119" s="1014">
        <v>0</v>
      </c>
      <c r="R1119" s="1015">
        <v>0</v>
      </c>
      <c r="S1119" s="1014">
        <f>SUBTOTAL(9,S639:S642)</f>
        <v>12</v>
      </c>
      <c r="T1119" s="1015">
        <f>SUBTOTAL(9,T639:T642)</f>
        <v>19</v>
      </c>
      <c r="U1119" s="1014">
        <f>SUBTOTAL(9,U628:U642)</f>
        <v>53</v>
      </c>
      <c r="V1119" s="1015">
        <f>SUBTOTAL(9,V628:V642)</f>
        <v>22</v>
      </c>
      <c r="W1119" s="1014">
        <f>+W638</f>
        <v>0</v>
      </c>
      <c r="X1119" s="1015">
        <v>0</v>
      </c>
      <c r="Y1119" s="1014">
        <f>+Y637+Y636+Y635+Y634+Y628</f>
        <v>32</v>
      </c>
      <c r="Z1119" s="1015">
        <v>0</v>
      </c>
      <c r="AA1119" s="1014">
        <f>SUBTOTAL(9,AA628:AA642)-AA1120</f>
        <v>45</v>
      </c>
      <c r="AB1119" s="1015">
        <f>SUBTOTAL(9,AB628:AB642)</f>
        <v>15</v>
      </c>
      <c r="AC1119" s="1014">
        <f>SUBTOTAL(9,AC628:AC642)-AC1120</f>
        <v>40</v>
      </c>
      <c r="AD1119" s="1015">
        <f>SUBTOTAL(9,AD628:AD642)-AD1120</f>
        <v>0</v>
      </c>
      <c r="AE1119" s="1014">
        <f>SUBTOTAL(9,AE628:AE642)-AE1120</f>
        <v>33</v>
      </c>
      <c r="AF1119" s="1015">
        <f>SUBTOTAL(9,AF628:AF642)</f>
        <v>5</v>
      </c>
      <c r="AG1119" s="1014">
        <v>0</v>
      </c>
      <c r="AH1119" s="1015">
        <v>0</v>
      </c>
      <c r="AI1119" s="1014">
        <f>+AI638+AI635+AI634+AI630+AI629</f>
        <v>2</v>
      </c>
      <c r="AJ1119" s="1015">
        <v>0</v>
      </c>
      <c r="AL1119" s="1014">
        <v>0</v>
      </c>
      <c r="AM1119" s="1015">
        <v>0</v>
      </c>
      <c r="AN1119" s="1014">
        <f>SUBTOTAL(9,AN628:AN642)-AN1120</f>
        <v>31</v>
      </c>
      <c r="AO1119" s="1015">
        <f>SUBTOTAL(9,AO628:AO642)</f>
        <v>1</v>
      </c>
      <c r="AP1119" s="1014">
        <f>SUBTOTAL(9,AP628:AP642)-AP1120</f>
        <v>43</v>
      </c>
      <c r="AQ1119" s="1015">
        <f>SUBTOTAL(9,AQ628:AQ642)-AQ1120</f>
        <v>0</v>
      </c>
      <c r="AR1119" s="1014">
        <v>0</v>
      </c>
      <c r="AS1119" s="1015">
        <v>0</v>
      </c>
      <c r="AT1119" s="1014">
        <f>SUBTOTAL(9,AT628:AT642)-AT1120</f>
        <v>30</v>
      </c>
      <c r="AU1119" s="1015">
        <f t="shared" ref="AU1119" si="829">SUBTOTAL(9,AU628:AU642)</f>
        <v>16</v>
      </c>
      <c r="AV1119" s="1014">
        <f>SUBTOTAL(9,AV628:AV642)-AV1120</f>
        <v>26</v>
      </c>
      <c r="AW1119" s="1015">
        <f t="shared" ref="AW1119" si="830">SUBTOTAL(9,AW628:AW642)</f>
        <v>18</v>
      </c>
      <c r="AX1119" s="1014">
        <f>SUBTOTAL(9,AX628:AX642)-AX1120</f>
        <v>14</v>
      </c>
      <c r="AY1119" s="1015">
        <f>SUBTOTAL(9,AY628:AY642)-AY1120</f>
        <v>0</v>
      </c>
      <c r="AZ1119" s="1014">
        <v>0</v>
      </c>
      <c r="BA1119" s="1015">
        <v>0</v>
      </c>
      <c r="BB1119" s="1014">
        <f>+BB642+BB641+BB639+BB638</f>
        <v>13</v>
      </c>
      <c r="BC1119" s="1015">
        <f>+BC642+BC641+BC639+BC638</f>
        <v>18</v>
      </c>
      <c r="BD1119" s="1014">
        <v>0</v>
      </c>
      <c r="BE1119" s="1015">
        <v>0</v>
      </c>
      <c r="BF1119" s="1014">
        <v>0</v>
      </c>
      <c r="BG1119" s="1015">
        <v>0</v>
      </c>
      <c r="BH1119" s="1014">
        <v>0</v>
      </c>
      <c r="BI1119" s="1015">
        <v>0</v>
      </c>
      <c r="BJ1119" s="1014">
        <f>SUBTOTAL(9,BJ636:BJ642)</f>
        <v>15</v>
      </c>
      <c r="BK1119" s="1015">
        <f>SUBTOTAL(9,BK636:BK642)</f>
        <v>0</v>
      </c>
      <c r="BL1119" s="1014">
        <v>0</v>
      </c>
      <c r="BM1119" s="1015">
        <v>0</v>
      </c>
      <c r="BN1119" s="1014">
        <f>SUBTOTAL(9,BN628:BN642)-BN1120</f>
        <v>21</v>
      </c>
      <c r="BO1119" s="1015">
        <f t="shared" ref="BO1119" si="831">SUBTOTAL(9,BO628:BO642)</f>
        <v>0</v>
      </c>
    </row>
    <row r="1120" spans="1:89" s="849" customFormat="1" ht="12.75">
      <c r="A1120" s="849" t="s">
        <v>2541</v>
      </c>
      <c r="D1120" s="1003" t="s">
        <v>2637</v>
      </c>
      <c r="H1120" s="1001"/>
      <c r="I1120" s="1005">
        <f>SUBTOTAL(9,I628:I642)-I1119</f>
        <v>39</v>
      </c>
      <c r="J1120" s="1006">
        <f>SUBTOTAL(9,J628:J642)</f>
        <v>0</v>
      </c>
      <c r="K1120" s="1005">
        <v>0</v>
      </c>
      <c r="L1120" s="1006">
        <v>0</v>
      </c>
      <c r="M1120" s="1005">
        <f>SUBTOTAL(9,M628:M642)-M1119</f>
        <v>36</v>
      </c>
      <c r="N1120" s="1006">
        <f>SUBTOTAL(9,N628:N642)</f>
        <v>0</v>
      </c>
      <c r="O1120" s="1005">
        <f>SUBTOTAL(9,O628:O637)</f>
        <v>36</v>
      </c>
      <c r="P1120" s="1006">
        <f>SUBTOTAL(9,P628:P637)</f>
        <v>0</v>
      </c>
      <c r="Q1120" s="1005">
        <f>SUBTOTAL(9,Q628:Q642)</f>
        <v>36</v>
      </c>
      <c r="R1120" s="1006">
        <f>SUBTOTAL(9,R628:R642)</f>
        <v>0</v>
      </c>
      <c r="S1120" s="1005">
        <f>SUBTOTAL(9,S628:S638)</f>
        <v>36</v>
      </c>
      <c r="T1120" s="1006">
        <f>SUBTOTAL(9,T628:T638)</f>
        <v>0</v>
      </c>
      <c r="U1120" s="1005">
        <v>0</v>
      </c>
      <c r="V1120" s="1006">
        <v>0</v>
      </c>
      <c r="W1120" s="1005">
        <f>SUBTOTAL(9,W628:W642)-W1119</f>
        <v>44</v>
      </c>
      <c r="X1120" s="1006">
        <f>SUBTOTAL(9,X628:X642)</f>
        <v>35</v>
      </c>
      <c r="Y1120" s="1005">
        <f>SUBTOTAL(9,Y628:Y642)-Y1119</f>
        <v>10</v>
      </c>
      <c r="Z1120" s="1006">
        <f>SUBTOTAL(9,Z628:Z642)</f>
        <v>35</v>
      </c>
      <c r="AA1120" s="1005">
        <f>+AA632+AA635</f>
        <v>2</v>
      </c>
      <c r="AB1120" s="1006">
        <v>0</v>
      </c>
      <c r="AC1120" s="1005">
        <f>SUBTOTAL(9,AC636:AC642)</f>
        <v>7</v>
      </c>
      <c r="AD1120" s="1006">
        <f>SUBTOTAL(9,AD636:AD642)</f>
        <v>15</v>
      </c>
      <c r="AE1120" s="1005">
        <f>+AE631</f>
        <v>1</v>
      </c>
      <c r="AF1120" s="1006">
        <v>0</v>
      </c>
      <c r="AG1120" s="1005">
        <f>SUBTOTAL(9,AG628:AG642)-AG1119</f>
        <v>35</v>
      </c>
      <c r="AH1120" s="1006">
        <f>SUBTOTAL(9,AH628:AH642)</f>
        <v>5</v>
      </c>
      <c r="AI1120" s="1005">
        <f>SUBTOTAL(9,AI628:AI642)-AI1119</f>
        <v>33</v>
      </c>
      <c r="AJ1120" s="1006">
        <f>SUBTOTAL(9,AJ628:AJ642)</f>
        <v>5</v>
      </c>
      <c r="AK1120" s="1002"/>
      <c r="AL1120" s="1005">
        <f>SUBTOTAL(9,AL628:AL642)-AL1119</f>
        <v>26</v>
      </c>
      <c r="AM1120" s="1006">
        <f>SUBTOTAL(9,AM628:AM642)</f>
        <v>0</v>
      </c>
      <c r="AN1120" s="1005">
        <v>0</v>
      </c>
      <c r="AO1120" s="1006">
        <v>0</v>
      </c>
      <c r="AP1120" s="1005">
        <f>SUBTOTAL(9,AP636:AP642)</f>
        <v>5</v>
      </c>
      <c r="AQ1120" s="1006">
        <f>SUBTOTAL(9,AQ636:AQ642)</f>
        <v>1</v>
      </c>
      <c r="AR1120" s="1005">
        <f>SUBTOTAL(9,AR628:AR642)-AR1119</f>
        <v>30</v>
      </c>
      <c r="AS1120" s="1006">
        <f>SUBTOTAL(9,AS628:AS642)</f>
        <v>16</v>
      </c>
      <c r="AT1120" s="1005">
        <v>0</v>
      </c>
      <c r="AU1120" s="1006">
        <v>0</v>
      </c>
      <c r="AV1120" s="1005">
        <v>0</v>
      </c>
      <c r="AW1120" s="1006">
        <v>0</v>
      </c>
      <c r="AX1120" s="1005">
        <f>SUBTOTAL(9,AX636:AX642)</f>
        <v>10</v>
      </c>
      <c r="AY1120" s="1006">
        <f>SUBTOTAL(9,AY636:AY642)</f>
        <v>16</v>
      </c>
      <c r="AZ1120" s="1005">
        <f>SUBTOTAL(9,AZ628:AZ642)-AZ1119</f>
        <v>26</v>
      </c>
      <c r="BA1120" s="1006">
        <f>SUBTOTAL(9,BA628:BA642)</f>
        <v>16</v>
      </c>
      <c r="BB1120" s="1005">
        <f>SUBTOTAL(9,BB628:BB642)-BB1119</f>
        <v>15</v>
      </c>
      <c r="BC1120" s="1006">
        <f>SUBTOTAL(9,BC628:BC642)-BC1119</f>
        <v>0</v>
      </c>
      <c r="BD1120" s="1005">
        <f>SUBTOTAL(9,BD628:BD642)-BD1119</f>
        <v>16</v>
      </c>
      <c r="BE1120" s="1006">
        <f t="shared" ref="BE1120" si="832">SUBTOTAL(9,BE628:BE642)</f>
        <v>0</v>
      </c>
      <c r="BF1120" s="1005">
        <f>SUBTOTAL(9,BF628:BF642)-BF1119</f>
        <v>16</v>
      </c>
      <c r="BG1120" s="1006">
        <f t="shared" ref="BG1120" si="833">SUBTOTAL(9,BG628:BG642)</f>
        <v>0</v>
      </c>
      <c r="BH1120" s="1005">
        <f>SUBTOTAL(9,BH628:BH642)-BH1119</f>
        <v>16</v>
      </c>
      <c r="BI1120" s="1006">
        <f t="shared" ref="BI1120" si="834">SUBTOTAL(9,BI628:BI642)</f>
        <v>0</v>
      </c>
      <c r="BJ1120" s="1005">
        <f>SUBTOTAL(9,BJ628:BJ635)</f>
        <v>15</v>
      </c>
      <c r="BK1120" s="1006">
        <f>SUBTOTAL(9,BK628:BK635)</f>
        <v>0</v>
      </c>
      <c r="BL1120" s="1005">
        <f>SUBTOTAL(9,BL628:BL642)-BL1119</f>
        <v>20</v>
      </c>
      <c r="BM1120" s="1006">
        <f t="shared" ref="BM1120" si="835">SUBTOTAL(9,BM628:BM642)</f>
        <v>0</v>
      </c>
      <c r="BN1120" s="1005">
        <v>0</v>
      </c>
      <c r="BO1120" s="1006">
        <v>0</v>
      </c>
      <c r="BP1120" s="850"/>
      <c r="BQ1120" s="1001"/>
      <c r="BR1120" s="850"/>
      <c r="BS1120" s="850"/>
      <c r="BT1120" s="851"/>
      <c r="BU1120" s="852"/>
      <c r="BV1120" s="852"/>
      <c r="BW1120" s="852"/>
      <c r="BX1120" s="852"/>
      <c r="BY1120" s="852"/>
      <c r="BZ1120" s="852"/>
      <c r="CA1120" s="852"/>
      <c r="CB1120" s="853"/>
      <c r="CC1120" s="852"/>
      <c r="CD1120" s="852"/>
      <c r="CE1120" s="852"/>
      <c r="CF1120" s="852"/>
      <c r="CG1120" s="852"/>
      <c r="CH1120" s="852"/>
      <c r="CI1120" s="854"/>
      <c r="CJ1120" s="850"/>
      <c r="CK1120" s="850"/>
    </row>
    <row r="1121" spans="1:91">
      <c r="A1121" t="s">
        <v>2542</v>
      </c>
      <c r="D1121" s="219" t="s">
        <v>487</v>
      </c>
      <c r="E1121" s="213" t="s">
        <v>822</v>
      </c>
      <c r="I1121" s="1014">
        <v>0</v>
      </c>
      <c r="J1121" s="1015">
        <v>0</v>
      </c>
      <c r="K1121" s="1014">
        <v>0</v>
      </c>
      <c r="L1121" s="1015">
        <v>0</v>
      </c>
      <c r="M1121" s="1014">
        <v>0</v>
      </c>
      <c r="N1121" s="1015">
        <v>0</v>
      </c>
      <c r="O1121" s="1014">
        <v>0</v>
      </c>
      <c r="P1121" s="1015">
        <v>0</v>
      </c>
      <c r="Q1121" s="1014">
        <v>0</v>
      </c>
      <c r="R1121" s="1015">
        <v>0</v>
      </c>
      <c r="S1121" s="1014">
        <v>0</v>
      </c>
      <c r="T1121" s="1015">
        <v>0</v>
      </c>
      <c r="U1121" s="1014">
        <f>SUBTOTAL(9,U643:U660)</f>
        <v>0</v>
      </c>
      <c r="V1121" s="1015">
        <f>SUBTOTAL(9,V643:V660)</f>
        <v>0</v>
      </c>
      <c r="W1121" s="1014">
        <v>0</v>
      </c>
      <c r="X1121" s="1015">
        <v>0</v>
      </c>
      <c r="Y1121" s="1014">
        <f>SUBTOTAL(9,Y643:Y660)</f>
        <v>0</v>
      </c>
      <c r="Z1121" s="1015">
        <f>SUBTOTAL(9,Z643:Z660)</f>
        <v>0</v>
      </c>
      <c r="AA1121" s="1014">
        <v>0</v>
      </c>
      <c r="AB1121" s="1015">
        <v>0</v>
      </c>
      <c r="AC1121" s="1014">
        <f>SUBTOTAL(9,AC643:AC660)</f>
        <v>0</v>
      </c>
      <c r="AD1121" s="1015">
        <f>SUBTOTAL(9,AD643:AD660)</f>
        <v>0</v>
      </c>
      <c r="AE1121" s="1014">
        <v>0</v>
      </c>
      <c r="AF1121" s="1015">
        <v>0</v>
      </c>
      <c r="AI1121" s="1014">
        <f>SUBTOTAL(9,AI643:AI660)</f>
        <v>11</v>
      </c>
      <c r="AJ1121" s="1015">
        <f>SUBTOTAL(9,AJ643:AJ660)</f>
        <v>21</v>
      </c>
      <c r="AL1121" s="1014">
        <f t="shared" ref="AL1121:AQ1121" si="836">SUBTOTAL(9,AL643:AL660)</f>
        <v>7</v>
      </c>
      <c r="AM1121" s="1015">
        <f t="shared" si="836"/>
        <v>22</v>
      </c>
      <c r="AN1121" s="1014">
        <f t="shared" si="836"/>
        <v>33</v>
      </c>
      <c r="AO1121" s="1015">
        <f t="shared" si="836"/>
        <v>33</v>
      </c>
      <c r="AP1121" s="1014">
        <f t="shared" si="836"/>
        <v>50</v>
      </c>
      <c r="AQ1121" s="1015">
        <f t="shared" si="836"/>
        <v>51</v>
      </c>
      <c r="AR1121" s="213"/>
      <c r="AS1121" s="213"/>
      <c r="AT1121" s="213"/>
      <c r="AU1121" s="213"/>
      <c r="AV1121" s="1014">
        <f>SUBTOTAL(9,AV643:AV660)</f>
        <v>10</v>
      </c>
      <c r="AW1121" s="1015">
        <f>SUBTOTAL(9,AW643:AW660)</f>
        <v>22</v>
      </c>
      <c r="AX1121" s="1014">
        <f>SUBTOTAL(9,AX643:AX660)</f>
        <v>4</v>
      </c>
      <c r="AY1121" s="1015">
        <f>SUBTOTAL(9,AY643:AY660)</f>
        <v>23</v>
      </c>
      <c r="AZ1121" s="1014">
        <v>0</v>
      </c>
      <c r="BA1121" s="1015">
        <v>0</v>
      </c>
      <c r="BB1121" s="1014">
        <v>0</v>
      </c>
      <c r="BC1121" s="1015">
        <v>0</v>
      </c>
      <c r="BD1121" s="1014">
        <f>SUBTOTAL(9,BD643:BD660)-BD1122</f>
        <v>3</v>
      </c>
      <c r="BE1121" s="1015">
        <f>SUBTOTAL(9,BE643:BE660)</f>
        <v>23</v>
      </c>
      <c r="BF1121" s="1014">
        <v>0</v>
      </c>
      <c r="BG1121" s="1015">
        <v>0</v>
      </c>
      <c r="BH1121" s="1014">
        <v>0</v>
      </c>
      <c r="BI1121" s="1015">
        <v>0</v>
      </c>
      <c r="BJ1121" s="1014">
        <v>0</v>
      </c>
      <c r="BK1121" s="1015">
        <v>0</v>
      </c>
      <c r="BL1121" s="1014">
        <v>0</v>
      </c>
      <c r="BM1121" s="1015">
        <v>0</v>
      </c>
      <c r="BN1121" s="1014">
        <f>SUBTOTAL(9,BN643:BN660)</f>
        <v>0</v>
      </c>
      <c r="BO1121" s="1015">
        <f>SUBTOTAL(9,BO643:BO660)</f>
        <v>5</v>
      </c>
    </row>
    <row r="1122" spans="1:91" s="849" customFormat="1" ht="12.75">
      <c r="A1122" s="849" t="s">
        <v>2542</v>
      </c>
      <c r="D1122" s="1003" t="s">
        <v>487</v>
      </c>
      <c r="H1122" s="1001"/>
      <c r="I1122" s="1005"/>
      <c r="J1122" s="1006"/>
      <c r="K1122" s="1005"/>
      <c r="L1122" s="1006"/>
      <c r="M1122" s="1005"/>
      <c r="N1122" s="1006"/>
      <c r="O1122" s="1005">
        <f>SUBTOTAL(9,O643:O660)</f>
        <v>0</v>
      </c>
      <c r="P1122" s="1006">
        <v>0</v>
      </c>
      <c r="Q1122" s="1005">
        <f>SUBTOTAL(9,Q643:Q660)</f>
        <v>0</v>
      </c>
      <c r="R1122" s="1006">
        <v>0</v>
      </c>
      <c r="S1122" s="1005">
        <f>SUBTOTAL(9,S643:S660)</f>
        <v>0</v>
      </c>
      <c r="T1122" s="1006">
        <v>0</v>
      </c>
      <c r="U1122" s="1005">
        <v>0</v>
      </c>
      <c r="V1122" s="1006">
        <v>0</v>
      </c>
      <c r="W1122" s="1005">
        <f>SUBTOTAL(9,W643:W660)</f>
        <v>0</v>
      </c>
      <c r="X1122" s="1006">
        <v>0</v>
      </c>
      <c r="Y1122" s="1005">
        <v>0</v>
      </c>
      <c r="Z1122" s="1006">
        <v>0</v>
      </c>
      <c r="AA1122" s="1005">
        <f>SUBTOTAL(9,AA643:AA660)</f>
        <v>0</v>
      </c>
      <c r="AB1122" s="1006">
        <v>0</v>
      </c>
      <c r="AC1122" s="1005">
        <v>0</v>
      </c>
      <c r="AD1122" s="1006">
        <v>0</v>
      </c>
      <c r="AE1122" s="1005">
        <f>SUBTOTAL(9,AE643:AE660)</f>
        <v>10</v>
      </c>
      <c r="AF1122" s="1006">
        <f>SUBTOTAL(9,AF643:AF660)</f>
        <v>21</v>
      </c>
      <c r="AG1122" s="1005">
        <f>SUBTOTAL(9,AG643:AG660)</f>
        <v>10</v>
      </c>
      <c r="AH1122" s="1006">
        <f>SUBTOTAL(9,AH643:AH660)</f>
        <v>21</v>
      </c>
      <c r="AI1122" s="1005">
        <v>0</v>
      </c>
      <c r="AJ1122" s="1006">
        <v>0</v>
      </c>
      <c r="AK1122" s="1002"/>
      <c r="AL1122" s="1005">
        <v>0</v>
      </c>
      <c r="AM1122" s="1006">
        <v>0</v>
      </c>
      <c r="AN1122" s="1005">
        <v>0</v>
      </c>
      <c r="AO1122" s="1006">
        <v>0</v>
      </c>
      <c r="AP1122" s="1005">
        <v>0</v>
      </c>
      <c r="AQ1122" s="1006">
        <v>0</v>
      </c>
      <c r="AR1122" s="1005">
        <f>SUBTOTAL(9,AR643:AR660)</f>
        <v>48</v>
      </c>
      <c r="AS1122" s="1006">
        <f>SUBTOTAL(9,AS643:AS660)</f>
        <v>38</v>
      </c>
      <c r="AT1122" s="1005">
        <f>SUBTOTAL(9,AT643:AT660)</f>
        <v>48</v>
      </c>
      <c r="AU1122" s="1006">
        <f>SUBTOTAL(9,AU643:AU660)</f>
        <v>38</v>
      </c>
      <c r="AV1122" s="1005">
        <v>0</v>
      </c>
      <c r="AW1122" s="1006">
        <v>0</v>
      </c>
      <c r="AX1122" s="1005">
        <v>0</v>
      </c>
      <c r="AY1122" s="1006">
        <v>0</v>
      </c>
      <c r="AZ1122" s="1005">
        <f>SUBTOTAL(9,AZ643:AZ660)</f>
        <v>4</v>
      </c>
      <c r="BA1122" s="1006">
        <f>SUBTOTAL(9,BA643:BA660)</f>
        <v>23</v>
      </c>
      <c r="BB1122" s="1005">
        <f>SUBTOTAL(9,BB643:BB660)</f>
        <v>4</v>
      </c>
      <c r="BC1122" s="1006">
        <f>SUBTOTAL(9,BC643:BC660)</f>
        <v>23</v>
      </c>
      <c r="BD1122" s="1005">
        <f>SUBTOTAL(9,BD646:BD649)</f>
        <v>0</v>
      </c>
      <c r="BE1122" s="1006">
        <v>0</v>
      </c>
      <c r="BF1122" s="1005">
        <f t="shared" ref="BF1122:BM1122" si="837">SUBTOTAL(9,BF643:BF660)</f>
        <v>1</v>
      </c>
      <c r="BG1122" s="1006">
        <f t="shared" si="837"/>
        <v>23</v>
      </c>
      <c r="BH1122" s="1005">
        <f t="shared" si="837"/>
        <v>1</v>
      </c>
      <c r="BI1122" s="1006">
        <f t="shared" si="837"/>
        <v>23</v>
      </c>
      <c r="BJ1122" s="1005">
        <f t="shared" si="837"/>
        <v>1</v>
      </c>
      <c r="BK1122" s="1006">
        <f t="shared" si="837"/>
        <v>23</v>
      </c>
      <c r="BL1122" s="1005">
        <f t="shared" si="837"/>
        <v>1</v>
      </c>
      <c r="BM1122" s="1006">
        <f t="shared" si="837"/>
        <v>23</v>
      </c>
      <c r="BN1122" s="1005">
        <v>0</v>
      </c>
      <c r="BO1122" s="1006">
        <v>0</v>
      </c>
      <c r="BP1122" s="850"/>
      <c r="BQ1122" s="1001"/>
      <c r="BR1122" s="850"/>
      <c r="BS1122" s="850"/>
      <c r="BT1122" s="851"/>
      <c r="BU1122" s="852"/>
      <c r="BV1122" s="852"/>
      <c r="BW1122" s="852"/>
      <c r="BX1122" s="852"/>
      <c r="BY1122" s="852"/>
      <c r="BZ1122" s="852"/>
      <c r="CA1122" s="852"/>
      <c r="CB1122" s="853"/>
      <c r="CC1122" s="852"/>
      <c r="CD1122" s="852"/>
      <c r="CE1122" s="852"/>
      <c r="CF1122" s="852"/>
      <c r="CG1122" s="852"/>
      <c r="CH1122" s="852"/>
      <c r="CI1122" s="854"/>
      <c r="CJ1122" s="850"/>
      <c r="CK1122" s="850"/>
    </row>
    <row r="1123" spans="1:91" s="1023" customFormat="1" ht="5.25" customHeight="1">
      <c r="H1123" s="1024"/>
      <c r="I1123" s="1025"/>
      <c r="J1123" s="1026"/>
      <c r="K1123" s="1025"/>
      <c r="L1123" s="1026"/>
      <c r="M1123" s="1025"/>
      <c r="N1123" s="1026"/>
      <c r="O1123" s="1025"/>
      <c r="P1123" s="1026"/>
      <c r="Q1123" s="1025"/>
      <c r="R1123" s="1026"/>
      <c r="S1123" s="1025"/>
      <c r="T1123" s="1026"/>
      <c r="U1123" s="1025"/>
      <c r="V1123" s="1026"/>
      <c r="W1123" s="1025"/>
      <c r="X1123" s="1026"/>
      <c r="Y1123" s="1025"/>
      <c r="Z1123" s="1026"/>
      <c r="AA1123" s="1025"/>
      <c r="AB1123" s="1026"/>
      <c r="AC1123" s="1025"/>
      <c r="AD1123" s="1026"/>
      <c r="AE1123" s="1025"/>
      <c r="AF1123" s="1026"/>
      <c r="AG1123" s="1025"/>
      <c r="AH1123" s="1026"/>
      <c r="AI1123" s="1025"/>
      <c r="AJ1123" s="1026"/>
      <c r="AK1123" s="1027"/>
      <c r="AL1123" s="1025"/>
      <c r="AM1123" s="1026"/>
      <c r="AN1123" s="1025"/>
      <c r="AO1123" s="1026"/>
      <c r="AP1123" s="1025"/>
      <c r="AQ1123" s="1026"/>
      <c r="AR1123" s="1025"/>
      <c r="AS1123" s="1026"/>
      <c r="AT1123" s="1025"/>
      <c r="AU1123" s="1026"/>
      <c r="AV1123" s="1025"/>
      <c r="AW1123" s="1026"/>
      <c r="AX1123" s="1025"/>
      <c r="AY1123" s="1026"/>
      <c r="AZ1123" s="1025"/>
      <c r="BA1123" s="1026"/>
      <c r="BB1123" s="1025"/>
      <c r="BC1123" s="1026"/>
      <c r="BD1123" s="1025"/>
      <c r="BE1123" s="1026"/>
      <c r="BF1123" s="1025"/>
      <c r="BG1123" s="1026"/>
      <c r="BH1123" s="1025"/>
      <c r="BI1123" s="1026"/>
      <c r="BJ1123" s="1025"/>
      <c r="BK1123" s="1026"/>
      <c r="BL1123" s="1025"/>
      <c r="BM1123" s="1026"/>
      <c r="BN1123" s="1025"/>
      <c r="BO1123" s="1026"/>
      <c r="BP1123" s="1028"/>
      <c r="BQ1123" s="1024"/>
      <c r="BR1123" s="1028"/>
      <c r="BS1123" s="1028"/>
      <c r="BT1123" s="1029"/>
      <c r="BU1123" s="1028"/>
      <c r="BV1123" s="1028"/>
      <c r="BW1123" s="1028"/>
      <c r="BX1123" s="1028"/>
      <c r="BY1123" s="1028"/>
      <c r="BZ1123" s="1028"/>
      <c r="CA1123" s="1028"/>
      <c r="CB1123" s="1024"/>
      <c r="CC1123" s="1028"/>
      <c r="CD1123" s="1028"/>
      <c r="CE1123" s="1028"/>
      <c r="CF1123" s="1028"/>
      <c r="CG1123" s="1028"/>
      <c r="CH1123" s="1028"/>
      <c r="CI1123" s="1030"/>
      <c r="CJ1123" s="1028"/>
      <c r="CK1123" s="1028"/>
    </row>
    <row r="1124" spans="1:91">
      <c r="A1124" t="s">
        <v>2543</v>
      </c>
      <c r="D1124" s="213" t="s">
        <v>79</v>
      </c>
      <c r="I1124" s="1011">
        <v>0</v>
      </c>
      <c r="J1124" s="1012">
        <v>0</v>
      </c>
      <c r="K1124" s="1011">
        <f>SUBTOTAL(9,K661:K670)</f>
        <v>7</v>
      </c>
      <c r="L1124" s="1012">
        <f>SUBTOTAL(9,L661:L670)</f>
        <v>1</v>
      </c>
      <c r="M1124" s="1011">
        <v>0</v>
      </c>
      <c r="N1124" s="1012">
        <v>0</v>
      </c>
      <c r="O1124" s="1011">
        <f>SUBTOTAL(9,O661:O670)</f>
        <v>4</v>
      </c>
      <c r="P1124" s="1012">
        <f>SUBTOTAL(9,P661:P670)</f>
        <v>0</v>
      </c>
      <c r="Q1124" s="1011">
        <v>0</v>
      </c>
      <c r="R1124" s="1012">
        <v>0</v>
      </c>
      <c r="S1124" s="1011">
        <f>SUBTOTAL(9,S661:S670)</f>
        <v>1</v>
      </c>
      <c r="T1124" s="1012">
        <f>SUBTOTAL(9,T661:T670)</f>
        <v>0</v>
      </c>
      <c r="U1124" s="1011">
        <f>SUBTOTAL(9,U661:U670)-U1125</f>
        <v>2</v>
      </c>
      <c r="V1124" s="1012">
        <f>SUBTOTAL(9,V661:V670)</f>
        <v>0</v>
      </c>
      <c r="W1124" s="1011">
        <f>+W670+W669+W665+W661</f>
        <v>2</v>
      </c>
      <c r="X1124" s="1012">
        <f t="shared" ref="X1124:Z1124" si="838">SUBTOTAL(9,X661:X670)</f>
        <v>0</v>
      </c>
      <c r="Y1124" s="1011">
        <v>0</v>
      </c>
      <c r="Z1124" s="1012">
        <f t="shared" si="838"/>
        <v>0</v>
      </c>
      <c r="AA1124" s="1011">
        <f>SUBTOTAL(9,AA661:AA670)</f>
        <v>2</v>
      </c>
      <c r="AB1124" s="1012">
        <f>SUBTOTAL(9,AB661:AB670)</f>
        <v>0</v>
      </c>
      <c r="AC1124" s="1011">
        <f>+AC661</f>
        <v>2</v>
      </c>
      <c r="AD1124" s="1012">
        <f t="shared" ref="AD1124" si="839">SUBTOTAL(9,AD661:AD670)</f>
        <v>0</v>
      </c>
      <c r="AE1124" s="1011">
        <f>SUBTOTAL(9,AE661:AE670)</f>
        <v>2</v>
      </c>
      <c r="AF1124" s="1012">
        <f>SUBTOTAL(9,AF661:AF670)</f>
        <v>0</v>
      </c>
      <c r="AG1124" s="1011">
        <v>0</v>
      </c>
      <c r="AH1124" s="1012">
        <f t="shared" ref="AH1124" si="840">SUBTOTAL(9,AH661:AH670)</f>
        <v>0</v>
      </c>
      <c r="AI1124" s="1011">
        <f>SUBTOTAL(9,AI661:AI670)</f>
        <v>2</v>
      </c>
      <c r="AJ1124" s="1012">
        <f>SUBTOTAL(9,AJ661:AJ670)</f>
        <v>0</v>
      </c>
      <c r="AL1124" s="1011">
        <v>0</v>
      </c>
      <c r="AM1124" s="1012">
        <f t="shared" ref="AM1124" si="841">SUBTOTAL(9,AM661:AM670)</f>
        <v>0</v>
      </c>
      <c r="AN1124" s="1011">
        <f>SUBTOTAL(9,AN661:AN670)</f>
        <v>3</v>
      </c>
      <c r="AO1124" s="1012">
        <f>SUBTOTAL(9,AO661:AO670)</f>
        <v>1</v>
      </c>
      <c r="AP1124" s="1011">
        <v>0</v>
      </c>
      <c r="AQ1124" s="1012">
        <f t="shared" ref="AQ1124:AS1124" si="842">SUBTOTAL(9,AQ661:AQ670)</f>
        <v>0</v>
      </c>
      <c r="AR1124" s="1011">
        <f>+AR670</f>
        <v>0</v>
      </c>
      <c r="AS1124" s="1012">
        <f t="shared" si="842"/>
        <v>0</v>
      </c>
      <c r="AT1124" s="1011">
        <f t="shared" ref="AT1124:AW1124" si="843">SUBTOTAL(9,AT661:AT670)</f>
        <v>3</v>
      </c>
      <c r="AU1124" s="1012">
        <f t="shared" si="843"/>
        <v>0</v>
      </c>
      <c r="AV1124" s="1011">
        <f t="shared" si="843"/>
        <v>4</v>
      </c>
      <c r="AW1124" s="1012">
        <f t="shared" si="843"/>
        <v>0</v>
      </c>
      <c r="AX1124" s="1011">
        <f>SUBTOTAL(9,AX661:AX670)-AX1125</f>
        <v>0</v>
      </c>
      <c r="AY1124" s="1012">
        <f t="shared" ref="AY1124" si="844">SUBTOTAL(9,AY661:AY670)</f>
        <v>0</v>
      </c>
      <c r="AZ1124" s="1011">
        <f>SUBTOTAL(9,AZ661:AZ670)-AZ1125</f>
        <v>0</v>
      </c>
      <c r="BA1124" s="1012">
        <f t="shared" ref="BA1124" si="845">SUBTOTAL(9,BA661:BA670)</f>
        <v>0</v>
      </c>
      <c r="BB1124" s="1011">
        <f>SUBTOTAL(9,BB661:BB670)-BB1125</f>
        <v>0</v>
      </c>
      <c r="BC1124" s="1012">
        <f t="shared" ref="BC1124" si="846">SUBTOTAL(9,BC661:BC670)</f>
        <v>0</v>
      </c>
      <c r="BD1124" s="1011">
        <f>SUBTOTAL(9,BD661:BD670)-BD1125</f>
        <v>0</v>
      </c>
      <c r="BE1124" s="1012">
        <f t="shared" ref="BE1124" si="847">SUBTOTAL(9,BE661:BE670)</f>
        <v>0</v>
      </c>
      <c r="BF1124" s="1011">
        <f>SUBTOTAL(9,BF661:BF670)-BF1125</f>
        <v>0</v>
      </c>
      <c r="BG1124" s="1012">
        <f t="shared" ref="BG1124" si="848">SUBTOTAL(9,BG661:BG670)</f>
        <v>0</v>
      </c>
      <c r="BH1124" s="1011">
        <f>SUBTOTAL(9,BH661:BH670)-BH1125</f>
        <v>0</v>
      </c>
      <c r="BI1124" s="1012">
        <f t="shared" ref="BI1124" si="849">SUBTOTAL(9,BI661:BI670)</f>
        <v>0</v>
      </c>
      <c r="BJ1124" s="1011">
        <f t="shared" ref="BJ1124:BK1124" si="850">SUBTOTAL(9,BJ661:BJ670)</f>
        <v>6</v>
      </c>
      <c r="BK1124" s="1012">
        <f t="shared" si="850"/>
        <v>0</v>
      </c>
      <c r="BL1124" s="1011">
        <f>SUBTOTAL(9,BL661:BL670)-BL1125</f>
        <v>0</v>
      </c>
      <c r="BM1124" s="1012">
        <f>SUBTOTAL(9,BM661:BM670)</f>
        <v>0</v>
      </c>
      <c r="BN1124" s="1011">
        <f t="shared" ref="BN1124:BO1124" si="851">SUBTOTAL(9,BN661:BN670)</f>
        <v>4</v>
      </c>
      <c r="BO1124" s="1012">
        <f t="shared" si="851"/>
        <v>0</v>
      </c>
    </row>
    <row r="1125" spans="1:91" s="849" customFormat="1" ht="12.75">
      <c r="A1125" s="849" t="s">
        <v>2543</v>
      </c>
      <c r="D1125" s="849" t="s">
        <v>79</v>
      </c>
      <c r="H1125" s="1001"/>
      <c r="I1125" s="1007">
        <f>SUBTOTAL(9,I661:I670)</f>
        <v>7</v>
      </c>
      <c r="J1125" s="1008">
        <v>0</v>
      </c>
      <c r="K1125" s="1007">
        <v>0</v>
      </c>
      <c r="L1125" s="1008">
        <v>0</v>
      </c>
      <c r="M1125" s="1007">
        <f>SUBTOTAL(9,M661:M670)</f>
        <v>7</v>
      </c>
      <c r="N1125" s="1008">
        <v>0</v>
      </c>
      <c r="O1125" s="1007">
        <v>0</v>
      </c>
      <c r="P1125" s="1008">
        <v>0</v>
      </c>
      <c r="Q1125" s="1007">
        <f>SUBTOTAL(9,Q661:Q670)</f>
        <v>4</v>
      </c>
      <c r="R1125" s="1008">
        <v>0</v>
      </c>
      <c r="S1125" s="1007">
        <v>0</v>
      </c>
      <c r="T1125" s="1008">
        <v>0</v>
      </c>
      <c r="U1125" s="1007">
        <f>+U666</f>
        <v>0</v>
      </c>
      <c r="V1125" s="1008">
        <v>0</v>
      </c>
      <c r="W1125" s="1007">
        <f>SUBTOTAL(9,W661:W670)-W1124</f>
        <v>0</v>
      </c>
      <c r="X1125" s="1008">
        <v>0</v>
      </c>
      <c r="Y1125" s="1007">
        <f>SUBTOTAL(9,Y661:Y670)-Y1124</f>
        <v>2</v>
      </c>
      <c r="Z1125" s="1008">
        <v>0</v>
      </c>
      <c r="AA1125" s="1007">
        <v>0</v>
      </c>
      <c r="AB1125" s="1008">
        <v>0</v>
      </c>
      <c r="AC1125" s="1007">
        <f>SUBTOTAL(9,AC661:AC670)-AC1124</f>
        <v>0</v>
      </c>
      <c r="AD1125" s="1008">
        <v>0</v>
      </c>
      <c r="AE1125" s="1007">
        <v>0</v>
      </c>
      <c r="AF1125" s="1008">
        <v>0</v>
      </c>
      <c r="AG1125" s="1007">
        <f>SUBTOTAL(9,AG661:AG670)-AG1124</f>
        <v>2</v>
      </c>
      <c r="AH1125" s="1008">
        <v>0</v>
      </c>
      <c r="AI1125" s="1007">
        <v>0</v>
      </c>
      <c r="AJ1125" s="1008">
        <v>0</v>
      </c>
      <c r="AK1125" s="1002"/>
      <c r="AL1125" s="1007">
        <f>SUBTOTAL(9,AL661:AL670)-AL1124</f>
        <v>2</v>
      </c>
      <c r="AM1125" s="1008">
        <v>0</v>
      </c>
      <c r="AN1125" s="1007">
        <v>0</v>
      </c>
      <c r="AO1125" s="1008">
        <v>0</v>
      </c>
      <c r="AP1125" s="1007">
        <f>SUBTOTAL(9,AP661:AP670)-AP1124</f>
        <v>3</v>
      </c>
      <c r="AQ1125" s="1008">
        <v>0</v>
      </c>
      <c r="AR1125" s="1007">
        <f>SUBTOTAL(9,AR661:AR670)-AR1124</f>
        <v>3</v>
      </c>
      <c r="AS1125" s="1008">
        <v>0</v>
      </c>
      <c r="AT1125" s="1007">
        <v>0</v>
      </c>
      <c r="AU1125" s="1008">
        <v>0</v>
      </c>
      <c r="AV1125" s="1007">
        <v>0</v>
      </c>
      <c r="AW1125" s="1008">
        <v>0</v>
      </c>
      <c r="AX1125" s="1007">
        <f t="shared" ref="AX1125" si="852">SUBTOTAL(9,AX661:AX670)</f>
        <v>3</v>
      </c>
      <c r="AY1125" s="1008">
        <v>0</v>
      </c>
      <c r="AZ1125" s="1007">
        <f t="shared" ref="AZ1125" si="853">SUBTOTAL(9,AZ661:AZ670)</f>
        <v>3</v>
      </c>
      <c r="BA1125" s="1008">
        <v>0</v>
      </c>
      <c r="BB1125" s="1007">
        <f t="shared" ref="BB1125" si="854">SUBTOTAL(9,BB661:BB670)</f>
        <v>3</v>
      </c>
      <c r="BC1125" s="1008">
        <v>0</v>
      </c>
      <c r="BD1125" s="1007">
        <f t="shared" ref="BD1125" si="855">SUBTOTAL(9,BD661:BD670)</f>
        <v>3</v>
      </c>
      <c r="BE1125" s="1008">
        <v>0</v>
      </c>
      <c r="BF1125" s="1007">
        <f t="shared" ref="BF1125" si="856">SUBTOTAL(9,BF661:BF670)</f>
        <v>3</v>
      </c>
      <c r="BG1125" s="1008">
        <v>0</v>
      </c>
      <c r="BH1125" s="1007">
        <f t="shared" ref="BH1125" si="857">SUBTOTAL(9,BH661:BH670)</f>
        <v>3</v>
      </c>
      <c r="BI1125" s="1008">
        <v>0</v>
      </c>
      <c r="BJ1125" s="1007">
        <v>0</v>
      </c>
      <c r="BK1125" s="1008">
        <v>0</v>
      </c>
      <c r="BL1125" s="1007">
        <f>SUBTOTAL(9,BL661:BL670)</f>
        <v>4</v>
      </c>
      <c r="BM1125" s="1008">
        <v>0</v>
      </c>
      <c r="BN1125" s="1007">
        <v>0</v>
      </c>
      <c r="BO1125" s="1008">
        <v>0</v>
      </c>
      <c r="BP1125" s="850"/>
      <c r="BQ1125" s="1001"/>
      <c r="BR1125" s="850"/>
      <c r="BS1125" s="850"/>
      <c r="BT1125" s="851"/>
      <c r="BU1125" s="852"/>
      <c r="BV1125" s="852"/>
      <c r="BW1125" s="852"/>
      <c r="BX1125" s="852"/>
      <c r="BY1125" s="852"/>
      <c r="BZ1125" s="852"/>
      <c r="CA1125" s="852"/>
      <c r="CB1125" s="853"/>
      <c r="CC1125" s="852"/>
      <c r="CD1125" s="852"/>
      <c r="CE1125" s="852"/>
      <c r="CF1125" s="852"/>
      <c r="CG1125" s="852"/>
      <c r="CH1125" s="852"/>
      <c r="CI1125" s="854"/>
      <c r="CJ1125" s="850"/>
      <c r="CK1125" s="850"/>
    </row>
    <row r="1126" spans="1:91">
      <c r="A1126" t="s">
        <v>2544</v>
      </c>
      <c r="D1126" s="213" t="s">
        <v>872</v>
      </c>
      <c r="I1126" s="1009"/>
      <c r="J1126" s="1010"/>
      <c r="K1126" s="1009">
        <f>SUBTOTAL(9,K671:K692)</f>
        <v>196</v>
      </c>
      <c r="L1126" s="1010">
        <f>SUBTOTAL(9,L671:L692)</f>
        <v>14</v>
      </c>
      <c r="M1126" s="1009"/>
      <c r="N1126" s="1010"/>
      <c r="O1126" s="1009">
        <f t="shared" ref="O1126:P1126" si="858">SUBTOTAL(9,O671:O692)</f>
        <v>179</v>
      </c>
      <c r="P1126" s="1010">
        <f t="shared" si="858"/>
        <v>57</v>
      </c>
      <c r="Q1126" s="1009"/>
      <c r="R1126" s="1010"/>
      <c r="S1126" s="1009">
        <f>SUBTOTAL(9,S671:S692)</f>
        <v>164</v>
      </c>
      <c r="T1126" s="1010">
        <f>SUBTOTAL(9,T671:T692)</f>
        <v>40</v>
      </c>
      <c r="U1126" s="1009">
        <f>SUBTOTAL(9,U671:U692)</f>
        <v>175</v>
      </c>
      <c r="V1126" s="1010">
        <f>SUBTOTAL(9,V671:V692)</f>
        <v>30</v>
      </c>
      <c r="W1126" s="1009">
        <f>+W674</f>
        <v>1</v>
      </c>
      <c r="X1126" s="1010">
        <f>+X674</f>
        <v>1</v>
      </c>
      <c r="Y1126" s="1009"/>
      <c r="Z1126" s="1010"/>
      <c r="AA1126" s="1009">
        <f t="shared" ref="AA1126:AB1126" si="859">SUBTOTAL(9,AA671:AA692)</f>
        <v>118</v>
      </c>
      <c r="AB1126" s="1010">
        <f t="shared" si="859"/>
        <v>36</v>
      </c>
      <c r="AC1126" s="1009"/>
      <c r="AD1126" s="1010"/>
      <c r="AE1126" s="1009">
        <f t="shared" ref="AE1126:AF1126" si="860">SUBTOTAL(9,AE671:AE692)</f>
        <v>116</v>
      </c>
      <c r="AF1126" s="1010">
        <f t="shared" si="860"/>
        <v>57</v>
      </c>
      <c r="AG1126" s="1009"/>
      <c r="AH1126" s="1010"/>
      <c r="AI1126" s="1009">
        <f>+AI673+AI672+AI674</f>
        <v>1</v>
      </c>
      <c r="AJ1126" s="1010">
        <f>+AJ674+AJ673+AJ672</f>
        <v>0</v>
      </c>
      <c r="AL1126" s="1009"/>
      <c r="AM1126" s="1010"/>
      <c r="AN1126" s="1009">
        <f t="shared" ref="AN1126:AO1126" si="861">SUBTOTAL(9,AN671:AN692)</f>
        <v>128</v>
      </c>
      <c r="AO1126" s="1010">
        <f t="shared" si="861"/>
        <v>11</v>
      </c>
      <c r="AP1126" s="1009"/>
      <c r="AQ1126" s="1010"/>
      <c r="AR1126" s="1009"/>
      <c r="AS1126" s="1010"/>
      <c r="AT1126" s="1009">
        <f t="shared" ref="AT1126:AW1126" si="862">SUBTOTAL(9,AT671:AT692)</f>
        <v>73</v>
      </c>
      <c r="AU1126" s="1010">
        <f t="shared" si="862"/>
        <v>0</v>
      </c>
      <c r="AV1126" s="1009">
        <f t="shared" si="862"/>
        <v>75</v>
      </c>
      <c r="AW1126" s="1010">
        <f t="shared" si="862"/>
        <v>0</v>
      </c>
      <c r="AX1126" s="1009"/>
      <c r="AY1126" s="1010"/>
      <c r="AZ1126" s="1009"/>
      <c r="BA1126" s="1010"/>
      <c r="BB1126" s="1009"/>
      <c r="BC1126" s="1010"/>
      <c r="BD1126" s="1009"/>
      <c r="BE1126" s="1010"/>
      <c r="BF1126" s="1009"/>
      <c r="BG1126" s="1010"/>
      <c r="BH1126" s="1009"/>
      <c r="BI1126" s="1010"/>
      <c r="BJ1126" s="1009">
        <f>SUBTOTAL(9,BJ671:BJ692)</f>
        <v>81</v>
      </c>
      <c r="BK1126" s="1010">
        <f>SUBTOTAL(9,BK671:BK692)</f>
        <v>2</v>
      </c>
      <c r="BL1126" s="1009"/>
      <c r="BM1126" s="1010"/>
      <c r="BN1126" s="1009">
        <f>SUBTOTAL(9,BN671:BN692)</f>
        <v>67</v>
      </c>
      <c r="BO1126" s="1010">
        <f>SUBTOTAL(9,BO671:BO692)</f>
        <v>2</v>
      </c>
    </row>
    <row r="1127" spans="1:91" s="849" customFormat="1" ht="12.75">
      <c r="A1127" s="849" t="s">
        <v>2544</v>
      </c>
      <c r="D1127" s="849" t="s">
        <v>872</v>
      </c>
      <c r="H1127" s="1001"/>
      <c r="I1127" s="1005">
        <f>SUBTOTAL(9,I671:I692)</f>
        <v>193</v>
      </c>
      <c r="J1127" s="1006">
        <f>SUBTOTAL(9,J671:J692)</f>
        <v>14</v>
      </c>
      <c r="K1127" s="1005">
        <v>0</v>
      </c>
      <c r="L1127" s="1006">
        <v>0</v>
      </c>
      <c r="M1127" s="1005">
        <f>SUBTOTAL(9,M671:M692)</f>
        <v>210</v>
      </c>
      <c r="N1127" s="1006">
        <f>SUBTOTAL(9,N671:N692)</f>
        <v>47</v>
      </c>
      <c r="O1127" s="1005">
        <v>0</v>
      </c>
      <c r="P1127" s="1006">
        <v>0</v>
      </c>
      <c r="Q1127" s="1005">
        <f>SUBTOTAL(9,Q671:Q692)</f>
        <v>191</v>
      </c>
      <c r="R1127" s="1006">
        <f>SUBTOTAL(9,R671:R692)</f>
        <v>56</v>
      </c>
      <c r="S1127" s="1005">
        <v>0</v>
      </c>
      <c r="T1127" s="1006">
        <v>0</v>
      </c>
      <c r="U1127" s="1005">
        <v>0</v>
      </c>
      <c r="V1127" s="1006">
        <v>0</v>
      </c>
      <c r="W1127" s="1005">
        <f>SUBTOTAL(9,W671:W692)-W1126</f>
        <v>167</v>
      </c>
      <c r="X1127" s="1006">
        <f>SUBTOTAL(9,X671:X692)-X1126</f>
        <v>36</v>
      </c>
      <c r="Y1127" s="1005">
        <f>SUBTOTAL(9,Y671:Y692)</f>
        <v>167</v>
      </c>
      <c r="Z1127" s="1006">
        <f>SUBTOTAL(9,Z671:Z692)</f>
        <v>36</v>
      </c>
      <c r="AA1127" s="1005">
        <v>0</v>
      </c>
      <c r="AB1127" s="1006">
        <v>0</v>
      </c>
      <c r="AC1127" s="1005">
        <f>SUBTOTAL(9,AC671:AC692)</f>
        <v>119</v>
      </c>
      <c r="AD1127" s="1006">
        <f>SUBTOTAL(9,AD671:AD692)</f>
        <v>35</v>
      </c>
      <c r="AE1127" s="1005">
        <v>0</v>
      </c>
      <c r="AF1127" s="1006">
        <v>0</v>
      </c>
      <c r="AG1127" s="1005">
        <f>SUBTOTAL(9,AG671:AG692)</f>
        <v>90</v>
      </c>
      <c r="AH1127" s="1006">
        <f>SUBTOTAL(9,AH671:AH692)</f>
        <v>66</v>
      </c>
      <c r="AI1127" s="1005">
        <f>SUBTOTAL(9,AI671:AI692)-AI1126</f>
        <v>87</v>
      </c>
      <c r="AJ1127" s="1006">
        <f>SUBTOTAL(9,AJ671:AJ692)-AJ1126</f>
        <v>40</v>
      </c>
      <c r="AK1127" s="1002"/>
      <c r="AL1127" s="1005">
        <f>SUBTOTAL(9,AL671:AL692)</f>
        <v>114</v>
      </c>
      <c r="AM1127" s="1006">
        <f>SUBTOTAL(9,AM671:AM692)</f>
        <v>7</v>
      </c>
      <c r="AN1127" s="1005">
        <v>0</v>
      </c>
      <c r="AO1127" s="1006">
        <v>0</v>
      </c>
      <c r="AP1127" s="1005">
        <f>SUBTOTAL(9,AP671:AP692)</f>
        <v>131</v>
      </c>
      <c r="AQ1127" s="1006">
        <f>SUBTOTAL(9,AQ671:AQ692)</f>
        <v>11</v>
      </c>
      <c r="AR1127" s="1005">
        <f>SUBTOTAL(9,AR671:AR692)</f>
        <v>131</v>
      </c>
      <c r="AS1127" s="1006">
        <f>SUBTOTAL(9,AS671:AS692)</f>
        <v>11</v>
      </c>
      <c r="AT1127" s="1005">
        <v>0</v>
      </c>
      <c r="AU1127" s="1006">
        <v>0</v>
      </c>
      <c r="AV1127" s="1005">
        <v>0</v>
      </c>
      <c r="AW1127" s="1006">
        <v>0</v>
      </c>
      <c r="AX1127" s="1005">
        <f t="shared" ref="AX1127:BI1127" si="863">SUBTOTAL(9,AX671:AX692)</f>
        <v>73</v>
      </c>
      <c r="AY1127" s="1006">
        <f t="shared" si="863"/>
        <v>0</v>
      </c>
      <c r="AZ1127" s="1005">
        <f t="shared" si="863"/>
        <v>73</v>
      </c>
      <c r="BA1127" s="1006">
        <f t="shared" si="863"/>
        <v>0</v>
      </c>
      <c r="BB1127" s="1005">
        <f t="shared" si="863"/>
        <v>73</v>
      </c>
      <c r="BC1127" s="1006">
        <f t="shared" si="863"/>
        <v>0</v>
      </c>
      <c r="BD1127" s="1005">
        <f t="shared" si="863"/>
        <v>73</v>
      </c>
      <c r="BE1127" s="1006">
        <f t="shared" si="863"/>
        <v>0</v>
      </c>
      <c r="BF1127" s="1005">
        <f t="shared" si="863"/>
        <v>73</v>
      </c>
      <c r="BG1127" s="1006">
        <f t="shared" si="863"/>
        <v>0</v>
      </c>
      <c r="BH1127" s="1005">
        <f t="shared" si="863"/>
        <v>73</v>
      </c>
      <c r="BI1127" s="1006">
        <f t="shared" si="863"/>
        <v>0</v>
      </c>
      <c r="BJ1127" s="1005">
        <v>0</v>
      </c>
      <c r="BK1127" s="1006">
        <v>0</v>
      </c>
      <c r="BL1127" s="1005">
        <f t="shared" ref="BL1127:BM1127" si="864">SUBTOTAL(9,BL671:BL692)</f>
        <v>77</v>
      </c>
      <c r="BM1127" s="1006">
        <f t="shared" si="864"/>
        <v>2</v>
      </c>
      <c r="BN1127" s="1005">
        <v>0</v>
      </c>
      <c r="BO1127" s="1006">
        <v>0</v>
      </c>
      <c r="BP1127" s="850"/>
      <c r="BQ1127" s="1001"/>
      <c r="BR1127" s="850"/>
      <c r="BS1127" s="850"/>
      <c r="BT1127" s="851"/>
      <c r="BU1127" s="852"/>
      <c r="BV1127" s="852"/>
      <c r="BW1127" s="852"/>
      <c r="BX1127" s="852"/>
      <c r="BY1127" s="852"/>
      <c r="BZ1127" s="852"/>
      <c r="CA1127" s="852"/>
      <c r="CB1127" s="853"/>
      <c r="CC1127" s="852"/>
      <c r="CD1127" s="852"/>
      <c r="CE1127" s="852"/>
      <c r="CF1127" s="852"/>
      <c r="CG1127" s="852"/>
      <c r="CH1127" s="852"/>
      <c r="CI1127" s="854"/>
      <c r="CJ1127" s="850"/>
      <c r="CK1127" s="850"/>
    </row>
    <row r="1128" spans="1:91" s="849" customFormat="1">
      <c r="A1128" t="s">
        <v>2545</v>
      </c>
      <c r="B1128" s="213"/>
      <c r="C1128" s="213"/>
      <c r="D1128" s="71" t="s">
        <v>2648</v>
      </c>
      <c r="H1128" s="1001"/>
      <c r="I1128" s="1014"/>
      <c r="J1128" s="1015"/>
      <c r="K1128" s="1014">
        <f>SUBTOTAL(9,K693:K714)</f>
        <v>72</v>
      </c>
      <c r="L1128" s="1015">
        <f>SUBTOTAL(9,L693:L714)</f>
        <v>15</v>
      </c>
      <c r="M1128" s="1014"/>
      <c r="N1128" s="1015"/>
      <c r="O1128" s="1014">
        <f>SUBTOTAL(9,O693:O728)</f>
        <v>50</v>
      </c>
      <c r="P1128" s="1015">
        <f>SUBTOTAL(9,P693:P728)</f>
        <v>65</v>
      </c>
      <c r="Q1128" s="1014"/>
      <c r="R1128" s="1015"/>
      <c r="S1128" s="1014">
        <f>SUBTOTAL(9,S693:S714)</f>
        <v>51</v>
      </c>
      <c r="T1128" s="1015">
        <f>SUBTOTAL(9,T693:T714)</f>
        <v>33</v>
      </c>
      <c r="U1128" s="1014">
        <f>SUBTOTAL(9,U693:U728)</f>
        <v>32</v>
      </c>
      <c r="V1128" s="1015">
        <f>SUBTOTAL(9,V693:V728)</f>
        <v>6</v>
      </c>
      <c r="W1128" s="1014">
        <f>SUBTOTAL(9,W695:W713)</f>
        <v>34</v>
      </c>
      <c r="X1128" s="1015">
        <f>SUBTOTAL(9,X695:X713)</f>
        <v>21</v>
      </c>
      <c r="Y1128" s="1014"/>
      <c r="Z1128" s="1015"/>
      <c r="AA1128" s="1014">
        <f>SUBTOTAL(9,AA693:AA728)</f>
        <v>34</v>
      </c>
      <c r="AB1128" s="1015">
        <f>SUBTOTAL(9,AB693:AB728)</f>
        <v>11</v>
      </c>
      <c r="AC1128" s="1014">
        <f>+AC696</f>
        <v>1</v>
      </c>
      <c r="AD1128" s="1015">
        <f>+AD696</f>
        <v>1</v>
      </c>
      <c r="AE1128" s="1014">
        <f>SUBTOTAL(9,AE693:AE714)</f>
        <v>33</v>
      </c>
      <c r="AF1128" s="1015">
        <f>SUBTOTAL(9,AF693:AF714)</f>
        <v>13</v>
      </c>
      <c r="AG1128" s="1014"/>
      <c r="AH1128" s="1015"/>
      <c r="AI1128" s="1014">
        <f>+AI695</f>
        <v>12</v>
      </c>
      <c r="AJ1128" s="1015">
        <f>+AJ701+AJ695</f>
        <v>6</v>
      </c>
      <c r="AK1128" s="1002"/>
      <c r="AL1128" s="1014"/>
      <c r="AM1128" s="1015"/>
      <c r="AN1128" s="1014">
        <f>SUBTOTAL(9,AN693:AN714)</f>
        <v>11</v>
      </c>
      <c r="AO1128" s="1015">
        <f>SUBTOTAL(9,AO693:AO714)</f>
        <v>7</v>
      </c>
      <c r="AP1128" s="1014"/>
      <c r="AQ1128" s="1015"/>
      <c r="AR1128" s="1014"/>
      <c r="AS1128" s="1015"/>
      <c r="AT1128" s="1014">
        <f t="shared" ref="AT1128:AW1128" si="865">SUBTOTAL(9,AT693:AT714)</f>
        <v>6</v>
      </c>
      <c r="AU1128" s="1015">
        <f t="shared" si="865"/>
        <v>2</v>
      </c>
      <c r="AV1128" s="1014">
        <f t="shared" si="865"/>
        <v>8</v>
      </c>
      <c r="AW1128" s="1015">
        <f t="shared" si="865"/>
        <v>5</v>
      </c>
      <c r="AX1128" s="1014"/>
      <c r="AY1128" s="1015"/>
      <c r="AZ1128" s="1014"/>
      <c r="BA1128" s="1015"/>
      <c r="BB1128" s="1014"/>
      <c r="BC1128" s="1015"/>
      <c r="BD1128" s="1014"/>
      <c r="BE1128" s="1015"/>
      <c r="BF1128" s="1014"/>
      <c r="BG1128" s="1015"/>
      <c r="BH1128" s="1014"/>
      <c r="BI1128" s="1015"/>
      <c r="BJ1128" s="1014">
        <f t="shared" ref="BJ1128:BK1128" si="866">SUBTOTAL(9,BJ693:BJ714)</f>
        <v>4</v>
      </c>
      <c r="BK1128" s="1015">
        <f t="shared" si="866"/>
        <v>6</v>
      </c>
      <c r="BL1128" s="1014"/>
      <c r="BM1128" s="1015"/>
      <c r="BN1128" s="1014">
        <f t="shared" ref="BN1128:BO1128" si="867">SUBTOTAL(9,BN693:BN714)</f>
        <v>11</v>
      </c>
      <c r="BO1128" s="1015">
        <f t="shared" si="867"/>
        <v>11</v>
      </c>
      <c r="BP1128" s="1091"/>
      <c r="BQ1128" s="1015"/>
      <c r="BR1128" s="1091"/>
      <c r="BS1128" s="1015"/>
      <c r="BT1128" s="851"/>
      <c r="BU1128" s="852"/>
      <c r="BV1128" s="852"/>
      <c r="BW1128" s="852"/>
      <c r="BX1128" s="852"/>
      <c r="BY1128" s="852"/>
      <c r="BZ1128" s="852"/>
      <c r="CA1128" s="852"/>
      <c r="CB1128" s="853"/>
      <c r="CC1128" s="852"/>
      <c r="CD1128" s="852"/>
      <c r="CE1128" s="852"/>
      <c r="CF1128" s="852"/>
      <c r="CG1128" s="852"/>
      <c r="CH1128" s="852"/>
      <c r="CI1128" s="854"/>
      <c r="CJ1128" s="850"/>
      <c r="CK1128" s="850"/>
    </row>
    <row r="1129" spans="1:91" s="849" customFormat="1">
      <c r="A1129" s="849" t="s">
        <v>2545</v>
      </c>
      <c r="D1129" s="1003" t="s">
        <v>2648</v>
      </c>
      <c r="E1129" s="213"/>
      <c r="F1129" s="213"/>
      <c r="H1129" s="1001"/>
      <c r="I1129" s="1005">
        <f>SUBTOTAL(9,I693:I713)</f>
        <v>53</v>
      </c>
      <c r="J1129" s="1006">
        <f>SUBTOTAL(9,J693:J713)</f>
        <v>14</v>
      </c>
      <c r="K1129" s="1005"/>
      <c r="L1129" s="1006"/>
      <c r="M1129" s="1005">
        <f>SUBTOTAL(9,M693:M713)</f>
        <v>50</v>
      </c>
      <c r="N1129" s="1006">
        <f>SUBTOTAL(9,N693:N713)</f>
        <v>66</v>
      </c>
      <c r="O1129" s="1005"/>
      <c r="P1129" s="1006"/>
      <c r="Q1129" s="1005">
        <f>SUBTOTAL(9,Q693:Q713)</f>
        <v>53</v>
      </c>
      <c r="R1129" s="1006">
        <f>SUBTOTAL(9,R693:R713)</f>
        <v>61</v>
      </c>
      <c r="S1129" s="1005"/>
      <c r="T1129" s="1006"/>
      <c r="U1129" s="1005"/>
      <c r="V1129" s="1006"/>
      <c r="W1129" s="1005">
        <f>+W708+W707+W694+W693</f>
        <v>8</v>
      </c>
      <c r="X1129" s="1006"/>
      <c r="Y1129" s="1005">
        <f>SUBTOTAL(9,Y693:Y713)</f>
        <v>40</v>
      </c>
      <c r="Z1129" s="1006">
        <f>SUBTOTAL(9,Z693:Z713)</f>
        <v>15</v>
      </c>
      <c r="AA1129" s="1005"/>
      <c r="AB1129" s="1006"/>
      <c r="AC1129" s="1005">
        <f>SUBTOTAL(9,AC693:AC713)-AC1128</f>
        <v>37</v>
      </c>
      <c r="AD1129" s="1006">
        <f>SUBTOTAL(9,AD693:AD713)-AD1128</f>
        <v>22</v>
      </c>
      <c r="AE1129" s="1005"/>
      <c r="AF1129" s="1006"/>
      <c r="AG1129" s="1005">
        <f>SUBTOTAL(9,AG693:AG713)-AG1128</f>
        <v>32</v>
      </c>
      <c r="AH1129" s="1006">
        <f>SUBTOTAL(9,AH693:AH713)-AH1128</f>
        <v>6</v>
      </c>
      <c r="AI1129" s="1005">
        <f>SUBTOTAL(9,AI693:AI713)-AI1128</f>
        <v>8</v>
      </c>
      <c r="AJ1129" s="1006">
        <f>SUBTOTAL(9,AJ693:AJ713)-AJ1128</f>
        <v>0</v>
      </c>
      <c r="AK1129" s="1002"/>
      <c r="AL1129" s="1005">
        <f>SUBTOTAL(9,AL693:AL713)-AL1128</f>
        <v>21</v>
      </c>
      <c r="AM1129" s="1006">
        <f>SUBTOTAL(9,AM693:AM713)-AM1128</f>
        <v>4</v>
      </c>
      <c r="AN1129" s="1005"/>
      <c r="AO1129" s="1006"/>
      <c r="AP1129" s="1005">
        <f>SUBTOTAL(9,AP693:AP713)-AP1128</f>
        <v>11</v>
      </c>
      <c r="AQ1129" s="1006">
        <f>SUBTOTAL(9,AQ693:AQ713)-AQ1128</f>
        <v>9</v>
      </c>
      <c r="AR1129" s="1005">
        <f>SUBTOTAL(9,AR693:AR713)-AR1128</f>
        <v>11</v>
      </c>
      <c r="AS1129" s="1006">
        <f>SUBTOTAL(9,AS693:AS713)-AS1128</f>
        <v>9</v>
      </c>
      <c r="AT1129" s="1005"/>
      <c r="AU1129" s="1006"/>
      <c r="AV1129" s="1005"/>
      <c r="AW1129" s="1006"/>
      <c r="AX1129" s="1005">
        <f t="shared" ref="AX1129:BI1129" si="868">SUBTOTAL(9,AX693:AX713)-AX1128</f>
        <v>6</v>
      </c>
      <c r="AY1129" s="1006">
        <f t="shared" si="868"/>
        <v>0</v>
      </c>
      <c r="AZ1129" s="1005">
        <f t="shared" si="868"/>
        <v>6</v>
      </c>
      <c r="BA1129" s="1006">
        <f t="shared" si="868"/>
        <v>0</v>
      </c>
      <c r="BB1129" s="1005">
        <f t="shared" si="868"/>
        <v>6</v>
      </c>
      <c r="BC1129" s="1006">
        <f t="shared" si="868"/>
        <v>0</v>
      </c>
      <c r="BD1129" s="1005">
        <f t="shared" si="868"/>
        <v>6</v>
      </c>
      <c r="BE1129" s="1006">
        <f t="shared" si="868"/>
        <v>0</v>
      </c>
      <c r="BF1129" s="1005">
        <f t="shared" si="868"/>
        <v>6</v>
      </c>
      <c r="BG1129" s="1006">
        <f t="shared" si="868"/>
        <v>0</v>
      </c>
      <c r="BH1129" s="1005">
        <f t="shared" si="868"/>
        <v>6</v>
      </c>
      <c r="BI1129" s="1006">
        <f t="shared" si="868"/>
        <v>0</v>
      </c>
      <c r="BJ1129" s="1005"/>
      <c r="BK1129" s="1006"/>
      <c r="BL1129" s="1005">
        <f>SUBTOTAL(9,BL693:BL713)-BL1128</f>
        <v>8</v>
      </c>
      <c r="BM1129" s="1006">
        <f>SUBTOTAL(9,BM693:BM713)-BM1128</f>
        <v>0</v>
      </c>
      <c r="BN1129" s="1005"/>
      <c r="BO1129" s="1006"/>
      <c r="BP1129" s="1088"/>
      <c r="BQ1129" s="1006"/>
      <c r="BR1129" s="1088"/>
      <c r="BS1129" s="1006"/>
      <c r="BT1129" s="851"/>
      <c r="BU1129" s="852"/>
      <c r="BV1129" s="852"/>
      <c r="BW1129" s="852"/>
      <c r="BX1129" s="852"/>
      <c r="BY1129" s="852"/>
      <c r="BZ1129" s="852"/>
      <c r="CA1129" s="852"/>
      <c r="CB1129" s="853"/>
      <c r="CC1129" s="852"/>
      <c r="CD1129" s="852"/>
      <c r="CE1129" s="852"/>
      <c r="CF1129" s="852"/>
      <c r="CG1129" s="852"/>
      <c r="CH1129" s="852"/>
      <c r="CI1129" s="854"/>
      <c r="CJ1129" s="850"/>
      <c r="CK1129" s="850"/>
    </row>
    <row r="1130" spans="1:91" s="849" customFormat="1">
      <c r="A1130" t="s">
        <v>2638</v>
      </c>
      <c r="B1130" s="213"/>
      <c r="C1130" s="213"/>
      <c r="D1130" s="403" t="s">
        <v>719</v>
      </c>
      <c r="E1130" s="213" t="s">
        <v>822</v>
      </c>
      <c r="F1130" s="213"/>
      <c r="H1130" s="1001"/>
      <c r="I1130" s="1014">
        <v>0</v>
      </c>
      <c r="J1130" s="1015">
        <v>0</v>
      </c>
      <c r="K1130" s="1014">
        <v>0</v>
      </c>
      <c r="L1130" s="1015">
        <v>0</v>
      </c>
      <c r="M1130" s="1014">
        <v>0</v>
      </c>
      <c r="N1130" s="1015">
        <v>0</v>
      </c>
      <c r="O1130" s="1014">
        <v>0</v>
      </c>
      <c r="P1130" s="1015">
        <v>0</v>
      </c>
      <c r="Q1130" s="1014">
        <v>0</v>
      </c>
      <c r="R1130" s="1015">
        <v>0</v>
      </c>
      <c r="S1130" s="1014">
        <v>0</v>
      </c>
      <c r="T1130" s="1015">
        <v>0</v>
      </c>
      <c r="U1130" s="1014">
        <v>0</v>
      </c>
      <c r="V1130" s="1015">
        <v>0</v>
      </c>
      <c r="W1130" s="1014">
        <v>0</v>
      </c>
      <c r="X1130" s="1015">
        <v>0</v>
      </c>
      <c r="Y1130" s="1014">
        <v>0</v>
      </c>
      <c r="Z1130" s="1015">
        <v>0</v>
      </c>
      <c r="AA1130" s="1014">
        <v>0</v>
      </c>
      <c r="AB1130" s="1015">
        <v>0</v>
      </c>
      <c r="AC1130" s="1014">
        <v>0</v>
      </c>
      <c r="AD1130" s="1015">
        <v>0</v>
      </c>
      <c r="AE1130" s="1014">
        <v>0</v>
      </c>
      <c r="AF1130" s="1015">
        <v>0</v>
      </c>
      <c r="AG1130" s="1014">
        <v>0</v>
      </c>
      <c r="AH1130" s="1015">
        <v>0</v>
      </c>
      <c r="AI1130" s="1014">
        <v>0</v>
      </c>
      <c r="AJ1130" s="1015">
        <v>0</v>
      </c>
      <c r="AK1130" s="1002"/>
      <c r="AL1130" s="1014">
        <v>0</v>
      </c>
      <c r="AM1130" s="1015">
        <v>0</v>
      </c>
      <c r="AN1130" s="1014">
        <f t="shared" ref="AN1130:AS1130" si="869">SUBTOTAL(9,AN715:AN728)</f>
        <v>35</v>
      </c>
      <c r="AO1130" s="1015">
        <f t="shared" si="869"/>
        <v>45</v>
      </c>
      <c r="AP1130" s="1014">
        <f t="shared" si="869"/>
        <v>6</v>
      </c>
      <c r="AQ1130" s="1015">
        <f t="shared" si="869"/>
        <v>0</v>
      </c>
      <c r="AR1130" s="1014">
        <f t="shared" si="869"/>
        <v>6</v>
      </c>
      <c r="AS1130" s="1015">
        <f t="shared" si="869"/>
        <v>0</v>
      </c>
      <c r="AT1130" s="1014">
        <f t="shared" ref="AT1130:AY1130" si="870">SUBTOTAL(9,AT715:AT728)</f>
        <v>0</v>
      </c>
      <c r="AU1130" s="1015">
        <f t="shared" si="870"/>
        <v>0</v>
      </c>
      <c r="AV1130" s="1014">
        <f t="shared" si="870"/>
        <v>7</v>
      </c>
      <c r="AW1130" s="1015">
        <f t="shared" si="870"/>
        <v>1</v>
      </c>
      <c r="AX1130" s="1014">
        <f t="shared" si="870"/>
        <v>36</v>
      </c>
      <c r="AY1130" s="1015">
        <f t="shared" si="870"/>
        <v>3</v>
      </c>
      <c r="AZ1130" s="1014">
        <v>0</v>
      </c>
      <c r="BA1130" s="1015">
        <v>0</v>
      </c>
      <c r="BB1130" s="1014">
        <v>0</v>
      </c>
      <c r="BC1130" s="1015">
        <v>0</v>
      </c>
      <c r="BD1130" s="1014">
        <v>0</v>
      </c>
      <c r="BE1130" s="1015">
        <v>0</v>
      </c>
      <c r="BF1130" s="1014">
        <v>0</v>
      </c>
      <c r="BG1130" s="1015">
        <v>0</v>
      </c>
      <c r="BH1130" s="1014">
        <v>0</v>
      </c>
      <c r="BI1130" s="1015">
        <v>0</v>
      </c>
      <c r="BJ1130" s="1014">
        <v>0</v>
      </c>
      <c r="BK1130" s="1015">
        <v>0</v>
      </c>
      <c r="BL1130" s="1014"/>
      <c r="BM1130" s="1015"/>
      <c r="BN1130" s="1014">
        <f t="shared" ref="BN1130:BO1130" si="871">SUBTOTAL(9,BN715:BN728)</f>
        <v>43</v>
      </c>
      <c r="BO1130" s="1015">
        <f t="shared" si="871"/>
        <v>55</v>
      </c>
      <c r="BP1130" s="1091"/>
      <c r="BQ1130" s="1015"/>
      <c r="BR1130" s="1091"/>
      <c r="BS1130" s="1015"/>
      <c r="BT1130" s="851"/>
      <c r="BU1130" s="852"/>
      <c r="BV1130" s="852"/>
      <c r="BW1130" s="852"/>
      <c r="BX1130" s="852"/>
      <c r="BY1130" s="852"/>
      <c r="BZ1130" s="852"/>
      <c r="CA1130" s="852"/>
      <c r="CB1130" s="853"/>
      <c r="CC1130" s="852"/>
      <c r="CD1130" s="852"/>
      <c r="CE1130" s="852"/>
      <c r="CF1130" s="852"/>
      <c r="CG1130" s="852"/>
      <c r="CH1130" s="852"/>
      <c r="CI1130" s="854"/>
      <c r="CJ1130" s="850"/>
      <c r="CK1130" s="850"/>
    </row>
    <row r="1131" spans="1:91" s="849" customFormat="1" ht="12.75">
      <c r="A1131" s="849" t="s">
        <v>2638</v>
      </c>
      <c r="D1131" s="1003" t="s">
        <v>719</v>
      </c>
      <c r="H1131" s="1001"/>
      <c r="I1131" s="1005">
        <v>0</v>
      </c>
      <c r="J1131" s="1006">
        <v>0</v>
      </c>
      <c r="K1131" s="1005">
        <v>0</v>
      </c>
      <c r="L1131" s="1006">
        <v>0</v>
      </c>
      <c r="M1131" s="1005">
        <v>0</v>
      </c>
      <c r="N1131" s="1006">
        <v>0</v>
      </c>
      <c r="O1131" s="1005">
        <v>0</v>
      </c>
      <c r="P1131" s="1006">
        <v>0</v>
      </c>
      <c r="Q1131" s="1005">
        <v>0</v>
      </c>
      <c r="R1131" s="1006">
        <v>0</v>
      </c>
      <c r="S1131" s="1005">
        <v>0</v>
      </c>
      <c r="T1131" s="1006">
        <v>0</v>
      </c>
      <c r="U1131" s="1005">
        <v>0</v>
      </c>
      <c r="V1131" s="1006">
        <v>0</v>
      </c>
      <c r="W1131" s="1005">
        <v>0</v>
      </c>
      <c r="X1131" s="1006">
        <v>0</v>
      </c>
      <c r="Y1131" s="1005">
        <v>0</v>
      </c>
      <c r="Z1131" s="1006">
        <v>0</v>
      </c>
      <c r="AA1131" s="1005">
        <v>0</v>
      </c>
      <c r="AB1131" s="1006">
        <v>0</v>
      </c>
      <c r="AC1131" s="1005">
        <v>0</v>
      </c>
      <c r="AD1131" s="1006">
        <v>0</v>
      </c>
      <c r="AE1131" s="1005">
        <v>0</v>
      </c>
      <c r="AF1131" s="1006">
        <v>0</v>
      </c>
      <c r="AG1131" s="1005">
        <v>0</v>
      </c>
      <c r="AH1131" s="1006">
        <v>0</v>
      </c>
      <c r="AI1131" s="1005">
        <v>0</v>
      </c>
      <c r="AJ1131" s="1006">
        <v>0</v>
      </c>
      <c r="AK1131" s="1002"/>
      <c r="AL1131" s="1005"/>
      <c r="AM1131" s="1006"/>
      <c r="AN1131" s="1005">
        <v>0</v>
      </c>
      <c r="AO1131" s="1006">
        <v>0</v>
      </c>
      <c r="AP1131" s="1005">
        <v>0</v>
      </c>
      <c r="AQ1131" s="1006">
        <v>0</v>
      </c>
      <c r="AR1131" s="1005">
        <v>0</v>
      </c>
      <c r="AS1131" s="1006">
        <v>0</v>
      </c>
      <c r="AT1131" s="1005">
        <v>0</v>
      </c>
      <c r="AU1131" s="1006">
        <v>0</v>
      </c>
      <c r="AV1131" s="1005">
        <v>0</v>
      </c>
      <c r="AW1131" s="1006">
        <v>0</v>
      </c>
      <c r="AX1131" s="1005">
        <v>0</v>
      </c>
      <c r="AY1131" s="1006">
        <v>0</v>
      </c>
      <c r="AZ1131" s="1005">
        <f t="shared" ref="AZ1131:BK1131" si="872">SUBTOTAL(9,AZ715:AZ728)</f>
        <v>49</v>
      </c>
      <c r="BA1131" s="1006">
        <f t="shared" si="872"/>
        <v>47</v>
      </c>
      <c r="BB1131" s="1005">
        <f t="shared" si="872"/>
        <v>49</v>
      </c>
      <c r="BC1131" s="1006">
        <f t="shared" si="872"/>
        <v>47</v>
      </c>
      <c r="BD1131" s="1005">
        <f t="shared" si="872"/>
        <v>49</v>
      </c>
      <c r="BE1131" s="1006">
        <f t="shared" si="872"/>
        <v>47</v>
      </c>
      <c r="BF1131" s="1005">
        <f t="shared" si="872"/>
        <v>49</v>
      </c>
      <c r="BG1131" s="1006">
        <f t="shared" si="872"/>
        <v>47</v>
      </c>
      <c r="BH1131" s="1005">
        <f t="shared" si="872"/>
        <v>49</v>
      </c>
      <c r="BI1131" s="1006">
        <f t="shared" si="872"/>
        <v>47</v>
      </c>
      <c r="BJ1131" s="1005">
        <f t="shared" si="872"/>
        <v>49</v>
      </c>
      <c r="BK1131" s="1006">
        <f t="shared" si="872"/>
        <v>47</v>
      </c>
      <c r="BL1131" s="1005">
        <f>SUBTOTAL(9,BL715:BL728)</f>
        <v>49</v>
      </c>
      <c r="BM1131" s="1006">
        <f>SUBTOTAL(9,BM715:BM728)</f>
        <v>47</v>
      </c>
      <c r="BN1131" s="1005">
        <v>0</v>
      </c>
      <c r="BO1131" s="1006">
        <v>0</v>
      </c>
      <c r="BP1131" s="1088"/>
      <c r="BQ1131" s="1006"/>
      <c r="BR1131" s="1088"/>
      <c r="BS1131" s="1006"/>
      <c r="BT1131" s="851"/>
      <c r="BU1131" s="852"/>
      <c r="BV1131" s="852"/>
      <c r="BW1131" s="852"/>
      <c r="BX1131" s="852"/>
      <c r="BY1131" s="852"/>
      <c r="BZ1131" s="852"/>
      <c r="CA1131" s="852"/>
      <c r="CB1131" s="853"/>
      <c r="CC1131" s="852"/>
      <c r="CD1131" s="852"/>
      <c r="CE1131" s="852"/>
      <c r="CF1131" s="852"/>
      <c r="CG1131" s="852"/>
      <c r="CH1131" s="852"/>
      <c r="CI1131" s="854"/>
      <c r="CJ1131" s="850"/>
      <c r="CK1131" s="850"/>
    </row>
    <row r="1132" spans="1:91" s="849" customFormat="1">
      <c r="A1132" t="s">
        <v>2646</v>
      </c>
      <c r="D1132" t="s">
        <v>2649</v>
      </c>
      <c r="G1132" s="213" t="s">
        <v>880</v>
      </c>
      <c r="H1132" s="1001"/>
      <c r="I1132" s="1014">
        <f>SUBTOTAL(9,I734:I753)</f>
        <v>4</v>
      </c>
      <c r="J1132" s="1015">
        <f>SUBTOTAL(9,J734:J753)</f>
        <v>7</v>
      </c>
      <c r="K1132" s="1014">
        <f>SUBTOTAL(9,K729:K757)</f>
        <v>12</v>
      </c>
      <c r="L1132" s="1015">
        <f>SUBTOTAL(9,L729:L757)</f>
        <v>14</v>
      </c>
      <c r="M1132" s="1014">
        <f>SUBTOTAL(9,M730:M757)</f>
        <v>1</v>
      </c>
      <c r="N1132" s="1015">
        <f>SUBTOTAL(9,N730:N757)</f>
        <v>2</v>
      </c>
      <c r="O1132" s="1014">
        <f>+O729+O730</f>
        <v>0</v>
      </c>
      <c r="P1132" s="1015"/>
      <c r="Q1132" s="1014">
        <v>0</v>
      </c>
      <c r="R1132" s="1015">
        <v>0</v>
      </c>
      <c r="S1132" s="1014">
        <f>SUBTOTAL(9,S729:S757)</f>
        <v>0</v>
      </c>
      <c r="T1132" s="1015">
        <f>SUBTOTAL(9,T729:T757)</f>
        <v>4</v>
      </c>
      <c r="U1132" s="1014">
        <v>0</v>
      </c>
      <c r="V1132" s="1015">
        <v>0</v>
      </c>
      <c r="W1132" s="1014">
        <f>SUBTOTAL(9,W730:W757)</f>
        <v>4</v>
      </c>
      <c r="X1132" s="1015">
        <f>SUBTOTAL(9,X730:X757)</f>
        <v>10</v>
      </c>
      <c r="Y1132" s="1014">
        <f>SUBTOTAL(9,Y730:Y757)</f>
        <v>3</v>
      </c>
      <c r="Z1132" s="1015">
        <f>SUBTOTAL(9,Z730:Z757)</f>
        <v>12</v>
      </c>
      <c r="AA1132" s="1014">
        <v>0</v>
      </c>
      <c r="AB1132" s="1015">
        <v>0</v>
      </c>
      <c r="AC1132" s="1014">
        <f>SUBTOTAL(9,AC730:AC757)</f>
        <v>0</v>
      </c>
      <c r="AD1132" s="1015">
        <f>SUBTOTAL(9,AD730:AD757)</f>
        <v>2</v>
      </c>
      <c r="AE1132" s="1014">
        <f>SUBTOTAL(9,AE729:AE757)</f>
        <v>4</v>
      </c>
      <c r="AF1132" s="1015">
        <f>SUBTOTAL(9,AF729:AF757)</f>
        <v>3</v>
      </c>
      <c r="AG1132" s="1014">
        <v>0</v>
      </c>
      <c r="AH1132" s="1015">
        <v>0</v>
      </c>
      <c r="AI1132" s="1014">
        <f>SUBTOTAL(9,AI729:AI757)</f>
        <v>7</v>
      </c>
      <c r="AJ1132" s="1015">
        <f>SUBTOTAL(9,AJ729:AJ757)</f>
        <v>14</v>
      </c>
      <c r="AK1132" s="1002"/>
      <c r="AL1132" s="1014">
        <f>+AL749+AL748+AL747+AL746+AL745+AL743+AL742+AL738+AL737+AL734</f>
        <v>0</v>
      </c>
      <c r="AM1132" s="1015">
        <f>+AM749+AM748+AM747+AM746+AM745+AM743+AM742+AM738+AM737+AM734</f>
        <v>4</v>
      </c>
      <c r="AN1132" s="1014">
        <f t="shared" ref="AN1132:AO1132" si="873">SUBTOTAL(9,AN730:AN757)</f>
        <v>3</v>
      </c>
      <c r="AO1132" s="1015">
        <f t="shared" si="873"/>
        <v>11</v>
      </c>
      <c r="AP1132" s="1014">
        <v>0</v>
      </c>
      <c r="AQ1132" s="1015">
        <v>0</v>
      </c>
      <c r="AR1132" s="1014">
        <f t="shared" ref="AR1132:AS1132" si="874">SUBTOTAL(9,AR730:AR757)</f>
        <v>3</v>
      </c>
      <c r="AS1132" s="1015">
        <f t="shared" si="874"/>
        <v>6</v>
      </c>
      <c r="AT1132" s="1014">
        <f>+AT730</f>
        <v>0</v>
      </c>
      <c r="AU1132" s="1015">
        <f>+AU730</f>
        <v>0</v>
      </c>
      <c r="AV1132" s="1014">
        <f>SUBTOTAL(9,AV729:AV757)</f>
        <v>1</v>
      </c>
      <c r="AW1132" s="1015">
        <f>SUBTOTAL(9,AW729:AW757)</f>
        <v>6</v>
      </c>
      <c r="AX1132" s="1014">
        <v>0</v>
      </c>
      <c r="AY1132" s="1015">
        <v>0</v>
      </c>
      <c r="AZ1132" s="1014">
        <v>0</v>
      </c>
      <c r="BA1132" s="1015">
        <v>0</v>
      </c>
      <c r="BB1132" s="1014">
        <v>0</v>
      </c>
      <c r="BC1132" s="1015">
        <v>0</v>
      </c>
      <c r="BD1132" s="1014">
        <v>0</v>
      </c>
      <c r="BE1132" s="1015">
        <v>0</v>
      </c>
      <c r="BF1132" s="1014">
        <v>0</v>
      </c>
      <c r="BG1132" s="1015">
        <v>0</v>
      </c>
      <c r="BH1132" s="1014">
        <f>SUBTOTAL(9,BH729:BH757)-BH1133</f>
        <v>2</v>
      </c>
      <c r="BI1132" s="1015">
        <f>SUBTOTAL(9,BI729:BI757)-BI1133</f>
        <v>6</v>
      </c>
      <c r="BJ1132" s="1014">
        <v>0</v>
      </c>
      <c r="BK1132" s="1015">
        <v>0</v>
      </c>
      <c r="BL1132" s="1014">
        <v>0</v>
      </c>
      <c r="BM1132" s="1015">
        <v>0</v>
      </c>
      <c r="BN1132" s="1014">
        <v>0</v>
      </c>
      <c r="BO1132" s="1015">
        <v>0</v>
      </c>
      <c r="BP1132" s="1091">
        <v>0</v>
      </c>
      <c r="BQ1132" s="1015">
        <v>0</v>
      </c>
      <c r="BR1132" s="1091">
        <v>0</v>
      </c>
      <c r="BS1132" s="1015">
        <v>0</v>
      </c>
      <c r="BT1132" s="851"/>
      <c r="BU1132" s="852"/>
      <c r="BV1132" s="852"/>
      <c r="BW1132" s="852"/>
      <c r="BX1132" s="852"/>
      <c r="BY1132" s="852"/>
      <c r="BZ1132" s="852"/>
      <c r="CA1132" s="852"/>
      <c r="CB1132" s="853"/>
      <c r="CC1132" s="852"/>
      <c r="CD1132" s="852"/>
      <c r="CE1132" s="852"/>
      <c r="CF1132" s="852"/>
      <c r="CG1132" s="852"/>
      <c r="CH1132" s="852"/>
      <c r="CI1132" s="854"/>
      <c r="CJ1132" s="850"/>
      <c r="CK1132" s="850"/>
    </row>
    <row r="1133" spans="1:91" s="849" customFormat="1">
      <c r="A1133" s="849" t="s">
        <v>2646</v>
      </c>
      <c r="D1133" s="29" t="s">
        <v>2649</v>
      </c>
      <c r="H1133" s="1001"/>
      <c r="I1133" s="1005">
        <f>SUBTOTAL(9,I729:I733)+I757+I756+I755+I754</f>
        <v>7</v>
      </c>
      <c r="J1133" s="1006">
        <f>+J755+J732</f>
        <v>6</v>
      </c>
      <c r="K1133" s="1005"/>
      <c r="L1133" s="1006"/>
      <c r="M1133" s="1005">
        <f>+M732</f>
        <v>0</v>
      </c>
      <c r="N1133" s="1006"/>
      <c r="O1133" s="1005">
        <f>SUBTOTAL(9,O732:O757)</f>
        <v>0</v>
      </c>
      <c r="P1133" s="1006">
        <f>SUBTOTAL(9,P732:P757)</f>
        <v>5</v>
      </c>
      <c r="Q1133" s="1005">
        <f>SUBTOTAL(9,Q729:Q757)</f>
        <v>0</v>
      </c>
      <c r="R1133" s="1006">
        <f>SUBTOTAL(9,R729:R757)</f>
        <v>4</v>
      </c>
      <c r="S1133" s="1005">
        <f>+S732</f>
        <v>0</v>
      </c>
      <c r="T1133" s="1006"/>
      <c r="U1133" s="1005">
        <f>SUBTOTAL(9,U729:U757)</f>
        <v>2</v>
      </c>
      <c r="V1133" s="1006">
        <f>SUBTOTAL(9,V729:V757)</f>
        <v>5</v>
      </c>
      <c r="W1133" s="1005">
        <f>+W732</f>
        <v>0</v>
      </c>
      <c r="X1133" s="1006"/>
      <c r="Y1133" s="1005">
        <f>+Y732</f>
        <v>0</v>
      </c>
      <c r="Z1133" s="1006"/>
      <c r="AA1133" s="1005">
        <f>SUBTOTAL(9,AA729:AA757)</f>
        <v>3</v>
      </c>
      <c r="AB1133" s="1006">
        <f>SUBTOTAL(9,AB729:AB757)</f>
        <v>12</v>
      </c>
      <c r="AC1133" s="1005"/>
      <c r="AD1133" s="1006"/>
      <c r="AE1133" s="1005"/>
      <c r="AF1133" s="1006"/>
      <c r="AG1133" s="1005">
        <f>SUBTOTAL(9,AG729:AG757)</f>
        <v>6</v>
      </c>
      <c r="AH1133" s="1006">
        <f>SUBTOTAL(9,AH729:AH757)</f>
        <v>11</v>
      </c>
      <c r="AI1133" s="1005"/>
      <c r="AJ1133" s="1006"/>
      <c r="AK1133" s="1002"/>
      <c r="AL1133" s="1005">
        <f>SUBTOTAL(9,AL729:AL757)</f>
        <v>0</v>
      </c>
      <c r="AM1133" s="1006">
        <f>SUBTOTAL(9,AM729:AM757)-AM1132</f>
        <v>3</v>
      </c>
      <c r="AN1133" s="1005"/>
      <c r="AO1133" s="1006"/>
      <c r="AP1133" s="1005">
        <f>SUBTOTAL(9,AP729:AP757)</f>
        <v>3</v>
      </c>
      <c r="AQ1133" s="1006">
        <f>SUBTOTAL(9,AQ729:AQ757)</f>
        <v>11</v>
      </c>
      <c r="AR1133" s="1005"/>
      <c r="AS1133" s="1006"/>
      <c r="AT1133" s="1005">
        <f>SUBTOTAL(9,AT729:AT757)</f>
        <v>0</v>
      </c>
      <c r="AU1133" s="1006">
        <f>SUBTOTAL(9,AU729:AU757)</f>
        <v>5</v>
      </c>
      <c r="AV1133" s="1005"/>
      <c r="AW1133" s="1006"/>
      <c r="AX1133" s="1005">
        <f t="shared" ref="AX1133:BG1133" si="875">SUBTOTAL(9,AX729:AX757)</f>
        <v>1</v>
      </c>
      <c r="AY1133" s="1006">
        <f t="shared" si="875"/>
        <v>6</v>
      </c>
      <c r="AZ1133" s="1005">
        <f t="shared" si="875"/>
        <v>1</v>
      </c>
      <c r="BA1133" s="1006">
        <f t="shared" si="875"/>
        <v>6</v>
      </c>
      <c r="BB1133" s="1005">
        <f t="shared" si="875"/>
        <v>1</v>
      </c>
      <c r="BC1133" s="1006">
        <f t="shared" si="875"/>
        <v>6</v>
      </c>
      <c r="BD1133" s="1005">
        <f t="shared" si="875"/>
        <v>1</v>
      </c>
      <c r="BE1133" s="1006">
        <f t="shared" si="875"/>
        <v>6</v>
      </c>
      <c r="BF1133" s="1005">
        <f t="shared" si="875"/>
        <v>1</v>
      </c>
      <c r="BG1133" s="1006">
        <f t="shared" si="875"/>
        <v>6</v>
      </c>
      <c r="BH1133" s="1005">
        <f>+BH729</f>
        <v>0</v>
      </c>
      <c r="BI1133" s="1006">
        <v>0</v>
      </c>
      <c r="BJ1133" s="1005">
        <f t="shared" ref="BJ1133:BS1133" si="876">SUBTOTAL(9,BJ729:BJ757)</f>
        <v>0</v>
      </c>
      <c r="BK1133" s="1006">
        <f t="shared" si="876"/>
        <v>5</v>
      </c>
      <c r="BL1133" s="1005">
        <f t="shared" si="876"/>
        <v>0</v>
      </c>
      <c r="BM1133" s="1006">
        <f t="shared" si="876"/>
        <v>5</v>
      </c>
      <c r="BN1133" s="1005">
        <f t="shared" si="876"/>
        <v>0</v>
      </c>
      <c r="BO1133" s="1006">
        <f t="shared" si="876"/>
        <v>5</v>
      </c>
      <c r="BP1133" s="1088">
        <f t="shared" si="876"/>
        <v>0</v>
      </c>
      <c r="BQ1133" s="1006">
        <f t="shared" si="876"/>
        <v>0</v>
      </c>
      <c r="BR1133" s="1088">
        <f t="shared" si="876"/>
        <v>0</v>
      </c>
      <c r="BS1133" s="1006">
        <f t="shared" si="876"/>
        <v>0</v>
      </c>
      <c r="BT1133" s="851"/>
      <c r="BU1133" s="852"/>
      <c r="BV1133" s="852"/>
      <c r="BW1133" s="852"/>
      <c r="BX1133" s="852"/>
      <c r="BY1133" s="852"/>
      <c r="BZ1133" s="852"/>
      <c r="CA1133" s="852"/>
      <c r="CB1133" s="853"/>
      <c r="CC1133" s="852"/>
      <c r="CD1133" s="852"/>
      <c r="CE1133" s="852"/>
      <c r="CF1133" s="852"/>
      <c r="CG1133" s="852"/>
      <c r="CH1133" s="852"/>
      <c r="CI1133" s="854"/>
      <c r="CJ1133" s="850"/>
      <c r="CK1133" s="850"/>
    </row>
    <row r="1134" spans="1:91" s="849" customFormat="1">
      <c r="A1134" t="s">
        <v>2647</v>
      </c>
      <c r="D1134" s="71" t="s">
        <v>2650</v>
      </c>
      <c r="H1134" s="1001"/>
      <c r="I1134" s="1014">
        <f>SUBTOTAL(9,I758:I771)</f>
        <v>6</v>
      </c>
      <c r="J1134" s="1015">
        <f>SUBTOTAL(9,J758:J771)</f>
        <v>7</v>
      </c>
      <c r="K1134" s="1014">
        <f>SUBTOTAL(9,K758:K783)</f>
        <v>10</v>
      </c>
      <c r="L1134" s="1015">
        <f>SUBTOTAL(9,L758:L783)</f>
        <v>16</v>
      </c>
      <c r="M1134" s="1014">
        <f>SUBTOTAL(9,M758:M783)</f>
        <v>1</v>
      </c>
      <c r="N1134" s="1015">
        <f>SUBTOTAL(9,N758:N783)</f>
        <v>5</v>
      </c>
      <c r="O1134" s="1014">
        <f>+O779+O772</f>
        <v>0</v>
      </c>
      <c r="P1134" s="1015"/>
      <c r="Q1134" s="1014"/>
      <c r="R1134" s="1015"/>
      <c r="S1134" s="1014">
        <f>SUBTOTAL(9,S758:S783)</f>
        <v>2</v>
      </c>
      <c r="T1134" s="1015">
        <f>SUBTOTAL(9,T758:T783)</f>
        <v>6</v>
      </c>
      <c r="U1134" s="1014"/>
      <c r="V1134" s="1015"/>
      <c r="W1134" s="1014">
        <f>SUBTOTAL(9,W758:W783)</f>
        <v>0</v>
      </c>
      <c r="X1134" s="1015">
        <f>SUBTOTAL(9,X758:X783)</f>
        <v>13</v>
      </c>
      <c r="Y1134" s="1014">
        <f>SUBTOTAL(9,Y758:Y783)</f>
        <v>1</v>
      </c>
      <c r="Z1134" s="1015">
        <f>SUBTOTAL(9,Z758:Z783)</f>
        <v>6</v>
      </c>
      <c r="AA1134" s="1014"/>
      <c r="AB1134" s="1015"/>
      <c r="AC1134" s="1014">
        <f>SUBTOTAL(9,AC758:AC775)</f>
        <v>0</v>
      </c>
      <c r="AD1134" s="1015">
        <f>SUBTOTAL(9,AD758:AD775)</f>
        <v>5</v>
      </c>
      <c r="AE1134" s="1014">
        <f>SUBTOTAL(9,AE758:AE783)</f>
        <v>0</v>
      </c>
      <c r="AF1134" s="1015">
        <f>SUBTOTAL(9,AF758:AF783)</f>
        <v>5</v>
      </c>
      <c r="AG1134" s="1014"/>
      <c r="AH1134" s="1015"/>
      <c r="AI1134" s="1014">
        <f>SUBTOTAL(9,AI758:AI783)</f>
        <v>1</v>
      </c>
      <c r="AJ1134" s="1015">
        <f>SUBTOTAL(9,AJ758:AJ783)</f>
        <v>11</v>
      </c>
      <c r="AK1134" s="383"/>
      <c r="AL1134" s="1014"/>
      <c r="AM1134" s="1015"/>
      <c r="AN1134" s="1014">
        <f>SUBTOTAL(9,AN758:AN783)</f>
        <v>1</v>
      </c>
      <c r="AO1134" s="1015">
        <f>SUBTOTAL(9,AO758:AO783)</f>
        <v>20</v>
      </c>
      <c r="AP1134" s="1014"/>
      <c r="AQ1134" s="1015"/>
      <c r="AR1134" s="1014">
        <f>SUBTOTAL(9,AR758:AR783)</f>
        <v>0</v>
      </c>
      <c r="AS1134" s="1015">
        <f>SUBTOTAL(9,AS758:AS783)</f>
        <v>9</v>
      </c>
      <c r="AT1134" s="1014">
        <f>SUBTOTAL(9,AT758:AT783)</f>
        <v>1</v>
      </c>
      <c r="AU1134" s="1015">
        <f>SUBTOTAL(9,AU758:AU783)-AU1135</f>
        <v>0</v>
      </c>
      <c r="AV1134" s="1014">
        <f>SUBTOTAL(9,AV758:AV783)</f>
        <v>0</v>
      </c>
      <c r="AW1134" s="1015">
        <f>SUBTOTAL(9,AW758:AW783)</f>
        <v>5</v>
      </c>
      <c r="AX1134" s="1014"/>
      <c r="AY1134" s="1015"/>
      <c r="AZ1134" s="1014"/>
      <c r="BA1134" s="1015"/>
      <c r="BB1134" s="1014"/>
      <c r="BC1134" s="1015"/>
      <c r="BD1134" s="1014"/>
      <c r="BE1134" s="1015"/>
      <c r="BF1134" s="1014"/>
      <c r="BG1134" s="1015"/>
      <c r="BH1134" s="1014">
        <f>SUBTOTAL(9,BH758:BH783)-BH1135</f>
        <v>1</v>
      </c>
      <c r="BI1134" s="1015">
        <f>SUBTOTAL(9,BI758:BI783)-BI1135</f>
        <v>5</v>
      </c>
      <c r="BJ1134" s="1014">
        <f>+BJ772</f>
        <v>1</v>
      </c>
      <c r="BK1134" s="1015">
        <f>+BK772</f>
        <v>1</v>
      </c>
      <c r="BL1134" s="1014">
        <f>SUBTOTAL(9,BL774:BL782)</f>
        <v>0</v>
      </c>
      <c r="BM1134" s="1015">
        <f>SUBTOTAL(9,BM774:BM782)</f>
        <v>0</v>
      </c>
      <c r="BN1134" s="1014">
        <f>+BN775+BN773</f>
        <v>0</v>
      </c>
      <c r="BO1134" s="1015">
        <f>+BO775+BO773</f>
        <v>0</v>
      </c>
      <c r="BP1134" s="1091"/>
      <c r="BQ1134" s="1015"/>
      <c r="BR1134" s="1091"/>
      <c r="BS1134" s="1015"/>
      <c r="BT1134" s="384"/>
      <c r="BU1134" s="369"/>
      <c r="BV1134" s="369"/>
      <c r="BW1134" s="369"/>
      <c r="BX1134" s="369"/>
      <c r="BY1134" s="369"/>
      <c r="BZ1134" s="369"/>
      <c r="CA1134" s="369"/>
      <c r="CB1134" s="370"/>
      <c r="CC1134" s="369"/>
      <c r="CD1134" s="369"/>
      <c r="CE1134" s="369"/>
      <c r="CF1134" s="369"/>
      <c r="CG1134" s="369"/>
      <c r="CH1134" s="369"/>
      <c r="CI1134" s="385"/>
      <c r="CJ1134" s="234"/>
      <c r="CK1134" s="234"/>
      <c r="CL1134" s="213"/>
      <c r="CM1134" s="213"/>
    </row>
    <row r="1135" spans="1:91" s="849" customFormat="1">
      <c r="A1135" s="849" t="s">
        <v>2647</v>
      </c>
      <c r="D1135" s="1000" t="s">
        <v>2650</v>
      </c>
      <c r="H1135" s="1001"/>
      <c r="I1135" s="1005">
        <f>SUBTOTAL(9,I772:I783)</f>
        <v>4</v>
      </c>
      <c r="J1135" s="1006">
        <f>SUBTOTAL(9,J772:J783)</f>
        <v>6</v>
      </c>
      <c r="K1135" s="1005">
        <v>0</v>
      </c>
      <c r="L1135" s="1006">
        <v>0</v>
      </c>
      <c r="M1135" s="1005">
        <v>0</v>
      </c>
      <c r="N1135" s="1006">
        <v>0</v>
      </c>
      <c r="O1135" s="1005">
        <f>SUBTOTAL(9,O758:O783)</f>
        <v>2</v>
      </c>
      <c r="P1135" s="1006">
        <f>SUBTOTAL(9,P758:P783)</f>
        <v>8</v>
      </c>
      <c r="Q1135" s="1005">
        <f>SUBTOTAL(9,Q758:Q783)</f>
        <v>2</v>
      </c>
      <c r="R1135" s="1006">
        <f>SUBTOTAL(9,R758:R783)</f>
        <v>6</v>
      </c>
      <c r="S1135" s="1005"/>
      <c r="T1135" s="1006"/>
      <c r="U1135" s="1005">
        <f>SUBTOTAL(9,U758:U783)</f>
        <v>2</v>
      </c>
      <c r="V1135" s="1006">
        <f>SUBTOTAL(9,V758:V783)</f>
        <v>13</v>
      </c>
      <c r="W1135" s="1005"/>
      <c r="X1135" s="1006"/>
      <c r="Y1135" s="1005"/>
      <c r="Z1135" s="1006"/>
      <c r="AA1135" s="1005">
        <f>SUBTOTAL(9,AA758:AA783)</f>
        <v>1</v>
      </c>
      <c r="AB1135" s="1006">
        <f>SUBTOTAL(9,AB758:AB783)</f>
        <v>6</v>
      </c>
      <c r="AC1135" s="1005">
        <f>SUBTOTAL(9,AC776:AC783)</f>
        <v>0</v>
      </c>
      <c r="AD1135" s="1006">
        <v>0</v>
      </c>
      <c r="AE1135" s="1005"/>
      <c r="AF1135" s="1006"/>
      <c r="AG1135" s="1005">
        <f>SUBTOTAL(9,AG758:AG783)</f>
        <v>0</v>
      </c>
      <c r="AH1135" s="1006">
        <f>SUBTOTAL(9,AH758:AH783)</f>
        <v>7</v>
      </c>
      <c r="AI1135" s="1005"/>
      <c r="AJ1135" s="1006"/>
      <c r="AK1135" s="1002"/>
      <c r="AL1135" s="1005">
        <f>SUBTOTAL(9,AL758:AL783)</f>
        <v>1</v>
      </c>
      <c r="AM1135" s="1006">
        <f>SUBTOTAL(9,AM758:AM783)</f>
        <v>13</v>
      </c>
      <c r="AN1135" s="1005"/>
      <c r="AO1135" s="1006"/>
      <c r="AP1135" s="1005">
        <f>SUBTOTAL(9,AP758:AP783)</f>
        <v>0</v>
      </c>
      <c r="AQ1135" s="1006">
        <f>SUBTOTAL(9,AQ758:AQ783)</f>
        <v>13</v>
      </c>
      <c r="AR1135" s="1005">
        <f>+AR782+AR779+AR778+AR772+AR773</f>
        <v>0</v>
      </c>
      <c r="AS1135" s="1006"/>
      <c r="AT1135" s="1005">
        <f>SUBTOTAL(9,AT758:AT771)</f>
        <v>0</v>
      </c>
      <c r="AU1135" s="1006">
        <f>SUBTOTAL(9,AU758:AU771)</f>
        <v>5</v>
      </c>
      <c r="AV1135" s="1005"/>
      <c r="AW1135" s="1006"/>
      <c r="AX1135" s="1005">
        <f t="shared" ref="AX1135:BG1135" si="877">SUBTOTAL(9,AX758:AX783)</f>
        <v>0</v>
      </c>
      <c r="AY1135" s="1006">
        <f t="shared" si="877"/>
        <v>4</v>
      </c>
      <c r="AZ1135" s="1005">
        <f t="shared" si="877"/>
        <v>0</v>
      </c>
      <c r="BA1135" s="1006">
        <f t="shared" si="877"/>
        <v>4</v>
      </c>
      <c r="BB1135" s="1005">
        <f t="shared" si="877"/>
        <v>0</v>
      </c>
      <c r="BC1135" s="1006">
        <f t="shared" si="877"/>
        <v>4</v>
      </c>
      <c r="BD1135" s="1005">
        <f t="shared" si="877"/>
        <v>0</v>
      </c>
      <c r="BE1135" s="1006">
        <f t="shared" si="877"/>
        <v>4</v>
      </c>
      <c r="BF1135" s="1005">
        <f t="shared" si="877"/>
        <v>0</v>
      </c>
      <c r="BG1135" s="1006">
        <f t="shared" si="877"/>
        <v>4</v>
      </c>
      <c r="BH1135" s="1005">
        <f>SUBTOTAL(9,BH772:BH775)+BH779</f>
        <v>0</v>
      </c>
      <c r="BI1135" s="1006">
        <v>0</v>
      </c>
      <c r="BJ1135" s="1005">
        <f t="shared" ref="BJ1135:BO1135" si="878">SUBTOTAL(9,BJ758:BJ783)-BJ1134</f>
        <v>0</v>
      </c>
      <c r="BK1135" s="1006">
        <f t="shared" si="878"/>
        <v>3</v>
      </c>
      <c r="BL1135" s="1005">
        <f t="shared" si="878"/>
        <v>0</v>
      </c>
      <c r="BM1135" s="1006">
        <f t="shared" si="878"/>
        <v>3</v>
      </c>
      <c r="BN1135" s="1005">
        <f t="shared" si="878"/>
        <v>0</v>
      </c>
      <c r="BO1135" s="1006">
        <f t="shared" si="878"/>
        <v>3</v>
      </c>
      <c r="BP1135" s="1088"/>
      <c r="BQ1135" s="1006"/>
      <c r="BR1135" s="1088"/>
      <c r="BS1135" s="1006"/>
      <c r="BT1135" s="851"/>
      <c r="BU1135" s="852"/>
      <c r="BV1135" s="852"/>
      <c r="BW1135" s="852"/>
      <c r="BX1135" s="852"/>
      <c r="BY1135" s="852"/>
      <c r="BZ1135" s="852"/>
      <c r="CA1135" s="852"/>
      <c r="CB1135" s="853"/>
      <c r="CC1135" s="852"/>
      <c r="CD1135" s="852"/>
      <c r="CE1135" s="852"/>
      <c r="CF1135" s="852"/>
      <c r="CG1135" s="852"/>
      <c r="CH1135" s="852"/>
      <c r="CI1135" s="854"/>
      <c r="CJ1135" s="850"/>
      <c r="CK1135" s="850"/>
    </row>
    <row r="1136" spans="1:91" s="1023" customFormat="1" ht="5.25" customHeight="1">
      <c r="H1136" s="1024"/>
      <c r="I1136" s="1025"/>
      <c r="J1136" s="1026"/>
      <c r="K1136" s="1025"/>
      <c r="L1136" s="1026"/>
      <c r="M1136" s="1025"/>
      <c r="N1136" s="1026"/>
      <c r="O1136" s="1025"/>
      <c r="P1136" s="1026"/>
      <c r="Q1136" s="1025"/>
      <c r="R1136" s="1026"/>
      <c r="S1136" s="1025"/>
      <c r="T1136" s="1026"/>
      <c r="U1136" s="1025"/>
      <c r="V1136" s="1026"/>
      <c r="W1136" s="1025"/>
      <c r="X1136" s="1026"/>
      <c r="Y1136" s="1025"/>
      <c r="Z1136" s="1026"/>
      <c r="AA1136" s="1025"/>
      <c r="AB1136" s="1026"/>
      <c r="AC1136" s="1025"/>
      <c r="AD1136" s="1026"/>
      <c r="AE1136" s="1025"/>
      <c r="AF1136" s="1026"/>
      <c r="AG1136" s="1025"/>
      <c r="AH1136" s="1026"/>
      <c r="AI1136" s="1025"/>
      <c r="AJ1136" s="1026"/>
      <c r="AK1136" s="1027"/>
      <c r="AL1136" s="1025"/>
      <c r="AM1136" s="1026"/>
      <c r="AN1136" s="1025"/>
      <c r="AO1136" s="1026"/>
      <c r="AP1136" s="1025"/>
      <c r="AQ1136" s="1026"/>
      <c r="AR1136" s="1025"/>
      <c r="AS1136" s="1026"/>
      <c r="AT1136" s="1025"/>
      <c r="AU1136" s="1026"/>
      <c r="AV1136" s="1025"/>
      <c r="AW1136" s="1026"/>
      <c r="AX1136" s="1025"/>
      <c r="AY1136" s="1026"/>
      <c r="AZ1136" s="1025"/>
      <c r="BA1136" s="1026"/>
      <c r="BB1136" s="1025"/>
      <c r="BC1136" s="1026"/>
      <c r="BD1136" s="1025"/>
      <c r="BE1136" s="1026"/>
      <c r="BF1136" s="1025"/>
      <c r="BG1136" s="1026"/>
      <c r="BH1136" s="1025"/>
      <c r="BI1136" s="1026"/>
      <c r="BJ1136" s="1025"/>
      <c r="BK1136" s="1026"/>
      <c r="BL1136" s="1025"/>
      <c r="BM1136" s="1026"/>
      <c r="BN1136" s="1025"/>
      <c r="BO1136" s="1026"/>
      <c r="BP1136" s="1092"/>
      <c r="BQ1136" s="1026"/>
      <c r="BR1136" s="1092"/>
      <c r="BS1136" s="1026"/>
      <c r="BT1136" s="1029"/>
      <c r="BU1136" s="1028"/>
      <c r="BV1136" s="1028"/>
      <c r="BW1136" s="1028"/>
      <c r="BX1136" s="1028"/>
      <c r="BY1136" s="1028"/>
      <c r="BZ1136" s="1028"/>
      <c r="CA1136" s="1028"/>
      <c r="CB1136" s="1024"/>
      <c r="CC1136" s="1028"/>
      <c r="CD1136" s="1028"/>
      <c r="CE1136" s="1028"/>
      <c r="CF1136" s="1028"/>
      <c r="CG1136" s="1028"/>
      <c r="CH1136" s="1028"/>
      <c r="CI1136" s="1030"/>
      <c r="CJ1136" s="1028"/>
      <c r="CK1136" s="1028"/>
    </row>
    <row r="1137" spans="1:89">
      <c r="A1137" t="s">
        <v>2546</v>
      </c>
      <c r="D1137" t="s">
        <v>2651</v>
      </c>
      <c r="G1137" s="213" t="s">
        <v>878</v>
      </c>
      <c r="I1137" s="1014">
        <f>SUBTOTAL(9,I784:I833)-I1138</f>
        <v>10</v>
      </c>
      <c r="J1137" s="1015">
        <f>SUBTOTAL(9,J784:J833)-J1138</f>
        <v>8</v>
      </c>
      <c r="K1137" s="1014">
        <f>+K831</f>
        <v>1</v>
      </c>
      <c r="L1137" s="1015">
        <f>+L831</f>
        <v>2</v>
      </c>
      <c r="M1137" s="1014">
        <f>SUBTOTAL(9,M784:M833)-M1138</f>
        <v>1</v>
      </c>
      <c r="N1137" s="1015">
        <f>SUBTOTAL(9,N784:N833)-N1138</f>
        <v>6</v>
      </c>
      <c r="O1137" s="1014"/>
      <c r="P1137" s="1015"/>
      <c r="Q1137" s="1014"/>
      <c r="R1137" s="1015"/>
      <c r="S1137" s="1014">
        <f>SUBTOTAL(9,S784:S833)-S1138</f>
        <v>6</v>
      </c>
      <c r="T1137" s="1015">
        <f>SUBTOTAL(9,T784:T833)-T1138</f>
        <v>4</v>
      </c>
      <c r="U1137" s="1014"/>
      <c r="V1137" s="1015"/>
      <c r="W1137" s="1014">
        <f>SUBTOTAL(9,W784:W833)-W1138</f>
        <v>23</v>
      </c>
      <c r="X1137" s="1015">
        <f>SUBTOTAL(9,X784:X833)-X1138</f>
        <v>2</v>
      </c>
      <c r="Y1137" s="1014">
        <f>SUBTOTAL(9,Y812:Y822)+Y808+Y789</f>
        <v>6</v>
      </c>
      <c r="Z1137" s="1015">
        <f>SUBTOTAL(9,Z812:Z819)+Z789</f>
        <v>6</v>
      </c>
      <c r="AA1137" s="1014"/>
      <c r="AB1137" s="1015"/>
      <c r="AC1137" s="1014">
        <f>SUBTOTAL(9,AC784:AC833)-AC1138</f>
        <v>13</v>
      </c>
      <c r="AD1137" s="1015">
        <f>SUBTOTAL(9,AD784:AD833)-AD1138</f>
        <v>5</v>
      </c>
      <c r="AE1137" s="1014">
        <f>SUBTOTAL(9,AE784:AE833)-AE1138</f>
        <v>6</v>
      </c>
      <c r="AF1137" s="1015">
        <f>SUBTOTAL(9,AF784:AF833)-AF1138</f>
        <v>4</v>
      </c>
      <c r="AG1137" s="1014"/>
      <c r="AH1137" s="1015"/>
      <c r="AI1137" s="1014">
        <f>SUBTOTAL(9,AI784:AI833)-AI1138</f>
        <v>18</v>
      </c>
      <c r="AJ1137" s="1015">
        <f>SUBTOTAL(9,AJ784:AJ833)-AJ1138</f>
        <v>9</v>
      </c>
      <c r="AL1137" s="1014">
        <f t="shared" ref="AL1137:AS1137" si="879">SUBTOTAL(9,AL784:AL833)-AL1138</f>
        <v>18</v>
      </c>
      <c r="AM1137" s="1015">
        <f t="shared" si="879"/>
        <v>12</v>
      </c>
      <c r="AN1137" s="1014">
        <f t="shared" si="879"/>
        <v>34</v>
      </c>
      <c r="AO1137" s="1015">
        <f t="shared" si="879"/>
        <v>24</v>
      </c>
      <c r="AP1137" s="1014">
        <f t="shared" si="879"/>
        <v>12</v>
      </c>
      <c r="AQ1137" s="1015">
        <f t="shared" si="879"/>
        <v>11</v>
      </c>
      <c r="AR1137" s="1014">
        <f t="shared" si="879"/>
        <v>7</v>
      </c>
      <c r="AS1137" s="1015">
        <f t="shared" si="879"/>
        <v>2</v>
      </c>
      <c r="AT1137" s="1014"/>
      <c r="AU1137" s="1015"/>
      <c r="AV1137" s="1014">
        <f>SUBTOTAL(9,AV784:AV833)-AV1138</f>
        <v>6</v>
      </c>
      <c r="AW1137" s="1015">
        <f>SUBTOTAL(9,AW784:AW833)-AW1138</f>
        <v>1</v>
      </c>
      <c r="AX1137" s="1014"/>
      <c r="AY1137" s="1015"/>
      <c r="AZ1137" s="1014"/>
      <c r="BA1137" s="1015"/>
      <c r="BB1137" s="1014"/>
      <c r="BC1137" s="1015"/>
      <c r="BD1137" s="1014"/>
      <c r="BE1137" s="1015"/>
      <c r="BF1137" s="1014"/>
      <c r="BG1137" s="1015"/>
      <c r="BH1137" s="1014">
        <f>SUBTOTAL(9,BH829:BH833)</f>
        <v>1</v>
      </c>
      <c r="BI1137" s="1015">
        <f>SUBTOTAL(9,BI829:BI833)</f>
        <v>0</v>
      </c>
      <c r="BJ1137" s="1014"/>
      <c r="BK1137" s="1015"/>
      <c r="BL1137" s="1014"/>
      <c r="BM1137" s="1015"/>
      <c r="BN1137" s="1014"/>
      <c r="BO1137" s="1015"/>
      <c r="BP1137" s="1091"/>
      <c r="BQ1137" s="1015"/>
      <c r="BR1137" s="1091"/>
      <c r="BS1137" s="1015"/>
    </row>
    <row r="1138" spans="1:89" s="849" customFormat="1" ht="12.75">
      <c r="A1138" s="849" t="s">
        <v>2546</v>
      </c>
      <c r="D1138" s="849" t="s">
        <v>877</v>
      </c>
      <c r="H1138" s="1001"/>
      <c r="I1138" s="1005"/>
      <c r="J1138" s="1006"/>
      <c r="K1138" s="1005">
        <f>SUBTOTAL(9,K784:K833)-K1137</f>
        <v>7</v>
      </c>
      <c r="L1138" s="1006">
        <f>SUBTOTAL(9,L784:L833)-L1137</f>
        <v>4</v>
      </c>
      <c r="M1138" s="1005"/>
      <c r="N1138" s="1006"/>
      <c r="O1138" s="1005">
        <f>SUBTOTAL(9,O784:O833)-O1137</f>
        <v>4</v>
      </c>
      <c r="P1138" s="1006">
        <f>SUBTOTAL(9,P784:P833)-P1137</f>
        <v>5</v>
      </c>
      <c r="Q1138" s="1005">
        <f>SUBTOTAL(9,Q784:Q833)-Q1137</f>
        <v>6</v>
      </c>
      <c r="R1138" s="1006">
        <f>SUBTOTAL(9,R784:R833)-R1137</f>
        <v>4</v>
      </c>
      <c r="S1138" s="1005">
        <v>0</v>
      </c>
      <c r="T1138" s="1006">
        <v>0</v>
      </c>
      <c r="U1138" s="1005">
        <f>SUBTOTAL(9,U784:U833)-U1137</f>
        <v>10</v>
      </c>
      <c r="V1138" s="1006">
        <f>SUBTOTAL(9,V784:V833)-V1137</f>
        <v>4</v>
      </c>
      <c r="W1138" s="1005"/>
      <c r="X1138" s="1006"/>
      <c r="Y1138" s="1005">
        <f>SUBTOTAL(9,Y784:Y833)-Y1137</f>
        <v>7</v>
      </c>
      <c r="Z1138" s="1006">
        <f>SUBTOTAL(9,Z784:Z833)-Z1137</f>
        <v>3</v>
      </c>
      <c r="AA1138" s="1005">
        <f>SUBTOTAL(9,AA784:AA833)-AA1137</f>
        <v>14</v>
      </c>
      <c r="AB1138" s="1006">
        <f>SUBTOTAL(9,AB784:AB833)-AB1137</f>
        <v>8</v>
      </c>
      <c r="AC1138" s="1005"/>
      <c r="AD1138" s="1006"/>
      <c r="AE1138" s="1005"/>
      <c r="AF1138" s="1006"/>
      <c r="AG1138" s="1005">
        <f>SUBTOTAL(9,AG784:AG833)-AG1137</f>
        <v>18</v>
      </c>
      <c r="AH1138" s="1006">
        <f>SUBTOTAL(9,AH784:AH833)-AH1137</f>
        <v>6</v>
      </c>
      <c r="AI1138" s="1005"/>
      <c r="AJ1138" s="1006">
        <f>SUBTOTAL(9,AJ805:AJ824)-AJ814</f>
        <v>1</v>
      </c>
      <c r="AK1138" s="1002"/>
      <c r="AL1138" s="1005"/>
      <c r="AM1138" s="1006"/>
      <c r="AN1138" s="1005"/>
      <c r="AO1138" s="1006"/>
      <c r="AP1138" s="1005">
        <f>SUBTOTAL(9,AP829:AP832)</f>
        <v>3</v>
      </c>
      <c r="AQ1138" s="1006">
        <v>0</v>
      </c>
      <c r="AR1138" s="1005"/>
      <c r="AS1138" s="1006"/>
      <c r="AT1138" s="1005">
        <f>SUBTOTAL(9,AT784:AT833)-AT1137</f>
        <v>3</v>
      </c>
      <c r="AU1138" s="1006">
        <f>SUBTOTAL(9,AU784:AU833)-AU1137</f>
        <v>0</v>
      </c>
      <c r="AV1138" s="1005"/>
      <c r="AW1138" s="1006"/>
      <c r="AX1138" s="1005">
        <f t="shared" ref="AX1138:BO1138" si="880">SUBTOTAL(9,AX784:AX833)-AX1137</f>
        <v>2</v>
      </c>
      <c r="AY1138" s="1006">
        <f t="shared" si="880"/>
        <v>0</v>
      </c>
      <c r="AZ1138" s="1005">
        <f t="shared" si="880"/>
        <v>2</v>
      </c>
      <c r="BA1138" s="1006">
        <f t="shared" si="880"/>
        <v>0</v>
      </c>
      <c r="BB1138" s="1005">
        <f t="shared" si="880"/>
        <v>2</v>
      </c>
      <c r="BC1138" s="1006">
        <f t="shared" si="880"/>
        <v>0</v>
      </c>
      <c r="BD1138" s="1005">
        <f t="shared" si="880"/>
        <v>2</v>
      </c>
      <c r="BE1138" s="1006">
        <f t="shared" si="880"/>
        <v>0</v>
      </c>
      <c r="BF1138" s="1005">
        <f t="shared" si="880"/>
        <v>2</v>
      </c>
      <c r="BG1138" s="1006">
        <f t="shared" si="880"/>
        <v>0</v>
      </c>
      <c r="BH1138" s="1005">
        <f t="shared" si="880"/>
        <v>2</v>
      </c>
      <c r="BI1138" s="1006">
        <f t="shared" si="880"/>
        <v>0</v>
      </c>
      <c r="BJ1138" s="1005">
        <f t="shared" si="880"/>
        <v>2</v>
      </c>
      <c r="BK1138" s="1006">
        <f t="shared" si="880"/>
        <v>0</v>
      </c>
      <c r="BL1138" s="1005">
        <f t="shared" si="880"/>
        <v>2</v>
      </c>
      <c r="BM1138" s="1006">
        <f t="shared" si="880"/>
        <v>0</v>
      </c>
      <c r="BN1138" s="1005">
        <f t="shared" si="880"/>
        <v>2</v>
      </c>
      <c r="BO1138" s="1006">
        <f t="shared" si="880"/>
        <v>0</v>
      </c>
      <c r="BP1138" s="1088"/>
      <c r="BQ1138" s="1006">
        <f>SUBTOTAL(9,BQ784:BQ833)-BQ1137</f>
        <v>0</v>
      </c>
      <c r="BR1138" s="1088"/>
      <c r="BS1138" s="1006"/>
      <c r="BT1138" s="851"/>
      <c r="BU1138" s="852"/>
      <c r="BV1138" s="852"/>
      <c r="BW1138" s="852"/>
      <c r="BX1138" s="852"/>
      <c r="BY1138" s="852"/>
      <c r="BZ1138" s="852"/>
      <c r="CA1138" s="852"/>
      <c r="CB1138" s="853"/>
      <c r="CC1138" s="852"/>
      <c r="CD1138" s="852"/>
      <c r="CE1138" s="852"/>
      <c r="CF1138" s="852"/>
      <c r="CG1138" s="852"/>
      <c r="CH1138" s="852"/>
      <c r="CI1138" s="854"/>
      <c r="CJ1138" s="850"/>
      <c r="CK1138" s="850"/>
    </row>
    <row r="1139" spans="1:89">
      <c r="A1139" t="s">
        <v>2547</v>
      </c>
      <c r="D1139" t="s">
        <v>2652</v>
      </c>
      <c r="I1139" s="1014"/>
      <c r="J1139" s="1015"/>
      <c r="K1139" s="1014">
        <f>SUBTOTAL(9,K834:K862)</f>
        <v>18</v>
      </c>
      <c r="L1139" s="1015">
        <f>SUBTOTAL(9,L834:L862)</f>
        <v>0</v>
      </c>
      <c r="M1139" s="1014"/>
      <c r="N1139" s="1015"/>
      <c r="O1139" s="1014">
        <f>SUBTOTAL(9,O834:O862)</f>
        <v>18</v>
      </c>
      <c r="P1139" s="1015">
        <f>SUBTOTAL(9,P834:P862)</f>
        <v>5</v>
      </c>
      <c r="Q1139" s="1014"/>
      <c r="R1139" s="1015"/>
      <c r="S1139" s="1014">
        <f>SUBTOTAL(9,S834:S862)</f>
        <v>9</v>
      </c>
      <c r="T1139" s="1015">
        <f>SUBTOTAL(9,T834:T862)</f>
        <v>5</v>
      </c>
      <c r="U1139" s="1014">
        <f>SUBTOTAL(9,U834:U862)</f>
        <v>11</v>
      </c>
      <c r="V1139" s="1015">
        <f>SUBTOTAL(9,V834:V862)</f>
        <v>2</v>
      </c>
      <c r="W1139" s="1014">
        <f>SUBTOTAL(9,W834:W845)</f>
        <v>12</v>
      </c>
      <c r="X1139" s="1015">
        <f>SUBTOTAL(9,X834:X845)</f>
        <v>3</v>
      </c>
      <c r="Y1139" s="1014"/>
      <c r="Z1139" s="1015"/>
      <c r="AA1139" s="1014">
        <f>SUBTOTAL(9,AA834:AA862)</f>
        <v>10</v>
      </c>
      <c r="AB1139" s="1015">
        <f>SUBTOTAL(9,AB834:AB862)</f>
        <v>2</v>
      </c>
      <c r="AC1139" s="1014"/>
      <c r="AD1139" s="1015"/>
      <c r="AE1139" s="1014">
        <f>SUBTOTAL(9,AE834:AE862)</f>
        <v>14</v>
      </c>
      <c r="AF1139" s="1015">
        <f>SUBTOTAL(9,AF834:AF862)</f>
        <v>9</v>
      </c>
      <c r="AG1139" s="1014"/>
      <c r="AH1139" s="1015"/>
      <c r="AI1139" s="1014">
        <f>SUBTOTAL(9,AI834:AI862)-AI1140</f>
        <v>14</v>
      </c>
      <c r="AJ1139" s="1015">
        <f>SUBTOTAL(9,AJ834:AJ862)-AJ1140</f>
        <v>4</v>
      </c>
      <c r="AL1139" s="1014"/>
      <c r="AM1139" s="1015"/>
      <c r="AN1139" s="1014">
        <f>SUBTOTAL(9,AN834:AN862)</f>
        <v>19</v>
      </c>
      <c r="AO1139" s="1015">
        <f>SUBTOTAL(9,AO834:AO862)</f>
        <v>25</v>
      </c>
      <c r="AP1139" s="1014"/>
      <c r="AQ1139" s="1015"/>
      <c r="AR1139" s="1014"/>
      <c r="AS1139" s="1015"/>
      <c r="AT1139" s="1014">
        <f t="shared" ref="AT1139:AW1139" si="881">SUBTOTAL(9,AT834:AT862)</f>
        <v>4</v>
      </c>
      <c r="AU1139" s="1015">
        <f t="shared" si="881"/>
        <v>19</v>
      </c>
      <c r="AV1139" s="1014">
        <f t="shared" si="881"/>
        <v>7</v>
      </c>
      <c r="AW1139" s="1015">
        <f t="shared" si="881"/>
        <v>15</v>
      </c>
      <c r="AX1139" s="1014"/>
      <c r="AY1139" s="1015"/>
      <c r="AZ1139" s="1014"/>
      <c r="BA1139" s="1015"/>
      <c r="BB1139" s="1014"/>
      <c r="BC1139" s="1015"/>
      <c r="BD1139" s="1014"/>
      <c r="BE1139" s="1015"/>
      <c r="BF1139" s="1014"/>
      <c r="BG1139" s="1015"/>
      <c r="BH1139" s="1014"/>
      <c r="BI1139" s="1015"/>
      <c r="BJ1139" s="1014">
        <f t="shared" ref="BJ1139:BK1139" si="882">SUBTOTAL(9,BJ834:BJ862)</f>
        <v>6</v>
      </c>
      <c r="BK1139" s="1015">
        <f t="shared" si="882"/>
        <v>13</v>
      </c>
      <c r="BL1139" s="1014"/>
      <c r="BM1139" s="1015"/>
      <c r="BN1139" s="1014">
        <f>SUBTOTAL(9,BN834:BN862)</f>
        <v>29</v>
      </c>
      <c r="BO1139" s="1015">
        <f>SUBTOTAL(9,BO834:BO862)-BO1140</f>
        <v>24</v>
      </c>
      <c r="BP1139" s="1091"/>
      <c r="BQ1139" s="1015"/>
      <c r="BR1139" s="1091"/>
      <c r="BS1139" s="1015"/>
    </row>
    <row r="1140" spans="1:89" s="849" customFormat="1" ht="12.75">
      <c r="A1140" s="849" t="s">
        <v>2547</v>
      </c>
      <c r="D1140" s="849" t="s">
        <v>882</v>
      </c>
      <c r="H1140" s="1001"/>
      <c r="I1140" s="1005">
        <f>SUBTOTAL(9,I834:I862)</f>
        <v>18</v>
      </c>
      <c r="J1140" s="1006">
        <f>SUBTOTAL(9,J834:J862)</f>
        <v>0</v>
      </c>
      <c r="K1140" s="1005"/>
      <c r="L1140" s="1006"/>
      <c r="M1140" s="1005">
        <f>SUBTOTAL(9,M834:M862)</f>
        <v>14</v>
      </c>
      <c r="N1140" s="1006">
        <f>SUBTOTAL(9,N834:N862)</f>
        <v>5</v>
      </c>
      <c r="O1140" s="1005"/>
      <c r="P1140" s="1006"/>
      <c r="Q1140" s="1005">
        <f>SUBTOTAL(9,Q834:Q862)</f>
        <v>18</v>
      </c>
      <c r="R1140" s="1006">
        <f>SUBTOTAL(9,R834:R862)</f>
        <v>5</v>
      </c>
      <c r="S1140" s="1005"/>
      <c r="T1140" s="1006"/>
      <c r="U1140" s="1005"/>
      <c r="V1140" s="1006"/>
      <c r="W1140" s="1005">
        <f>SUBTOTAL(9,W846:W862)</f>
        <v>0</v>
      </c>
      <c r="X1140" s="1006">
        <v>0</v>
      </c>
      <c r="Y1140" s="1005">
        <f>SUBTOTAL(9,Y834:Y862)</f>
        <v>12</v>
      </c>
      <c r="Z1140" s="1006">
        <f>SUBTOTAL(9,Z834:Z862)</f>
        <v>3</v>
      </c>
      <c r="AA1140" s="1005"/>
      <c r="AB1140" s="1006"/>
      <c r="AC1140" s="1005">
        <f>SUBTOTAL(9,AC834:AC862)</f>
        <v>10</v>
      </c>
      <c r="AD1140" s="1006">
        <f>SUBTOTAL(9,AD834:AD862)</f>
        <v>2</v>
      </c>
      <c r="AE1140" s="1005"/>
      <c r="AF1140" s="1006"/>
      <c r="AG1140" s="1005">
        <f>SUBTOTAL(9,AG834:AG862)</f>
        <v>22</v>
      </c>
      <c r="AH1140" s="1006">
        <f>SUBTOTAL(9,AH834:AH862)</f>
        <v>14</v>
      </c>
      <c r="AI1140" s="1005">
        <f>SUBTOTAL(9,AI846:AI862)+AI836</f>
        <v>5</v>
      </c>
      <c r="AJ1140" s="1006">
        <f>SUBTOTAL(9,AJ846:AJ862)+AJ836</f>
        <v>14</v>
      </c>
      <c r="AK1140" s="1002"/>
      <c r="AL1140" s="1005">
        <f>SUBTOTAL(9,AL834:AL862)</f>
        <v>17</v>
      </c>
      <c r="AM1140" s="1006">
        <f>SUBTOTAL(9,AM834:AM862)</f>
        <v>23</v>
      </c>
      <c r="AN1140" s="1005"/>
      <c r="AO1140" s="1006"/>
      <c r="AP1140" s="1005">
        <f t="shared" ref="AP1140:AS1140" si="883">SUBTOTAL(9,AP834:AP862)</f>
        <v>19</v>
      </c>
      <c r="AQ1140" s="1006">
        <f t="shared" si="883"/>
        <v>25</v>
      </c>
      <c r="AR1140" s="1005">
        <f t="shared" si="883"/>
        <v>19</v>
      </c>
      <c r="AS1140" s="1006">
        <f t="shared" si="883"/>
        <v>25</v>
      </c>
      <c r="AT1140" s="1005"/>
      <c r="AU1140" s="1006"/>
      <c r="AV1140" s="1005"/>
      <c r="AW1140" s="1006"/>
      <c r="AX1140" s="1005">
        <f t="shared" ref="AX1140:BI1140" si="884">SUBTOTAL(9,AX834:AX862)</f>
        <v>5</v>
      </c>
      <c r="AY1140" s="1006">
        <f t="shared" si="884"/>
        <v>7</v>
      </c>
      <c r="AZ1140" s="1005">
        <f t="shared" si="884"/>
        <v>5</v>
      </c>
      <c r="BA1140" s="1006">
        <f t="shared" si="884"/>
        <v>7</v>
      </c>
      <c r="BB1140" s="1005">
        <f t="shared" si="884"/>
        <v>5</v>
      </c>
      <c r="BC1140" s="1006">
        <f t="shared" si="884"/>
        <v>7</v>
      </c>
      <c r="BD1140" s="1005">
        <f t="shared" si="884"/>
        <v>5</v>
      </c>
      <c r="BE1140" s="1006">
        <f t="shared" si="884"/>
        <v>7</v>
      </c>
      <c r="BF1140" s="1005">
        <f t="shared" si="884"/>
        <v>5</v>
      </c>
      <c r="BG1140" s="1006">
        <f t="shared" si="884"/>
        <v>7</v>
      </c>
      <c r="BH1140" s="1005">
        <f t="shared" si="884"/>
        <v>4</v>
      </c>
      <c r="BI1140" s="1006">
        <f t="shared" si="884"/>
        <v>7</v>
      </c>
      <c r="BJ1140" s="1005"/>
      <c r="BK1140" s="1006"/>
      <c r="BL1140" s="1005">
        <f t="shared" ref="BL1140:BM1140" si="885">SUBTOTAL(9,BL834:BL862)</f>
        <v>4</v>
      </c>
      <c r="BM1140" s="1006">
        <f t="shared" si="885"/>
        <v>2</v>
      </c>
      <c r="BN1140" s="1005">
        <v>0</v>
      </c>
      <c r="BO1140" s="1006">
        <f>+BO845</f>
        <v>1</v>
      </c>
      <c r="BP1140" s="1088"/>
      <c r="BQ1140" s="1006"/>
      <c r="BR1140" s="1088"/>
      <c r="BS1140" s="1006"/>
      <c r="BT1140" s="851"/>
      <c r="BU1140" s="852"/>
      <c r="BV1140" s="852"/>
      <c r="BW1140" s="852"/>
      <c r="BX1140" s="852"/>
      <c r="BY1140" s="852"/>
      <c r="BZ1140" s="852"/>
      <c r="CA1140" s="852"/>
      <c r="CB1140" s="853"/>
      <c r="CC1140" s="852"/>
      <c r="CD1140" s="852"/>
      <c r="CE1140" s="852"/>
      <c r="CF1140" s="852"/>
      <c r="CG1140" s="852"/>
      <c r="CH1140" s="852"/>
      <c r="CI1140" s="854"/>
      <c r="CJ1140" s="850"/>
      <c r="CK1140" s="850"/>
    </row>
    <row r="1141" spans="1:89" s="1023" customFormat="1" ht="5.25" customHeight="1">
      <c r="H1141" s="1024"/>
      <c r="I1141" s="1025"/>
      <c r="J1141" s="1026"/>
      <c r="K1141" s="1025"/>
      <c r="L1141" s="1026"/>
      <c r="M1141" s="1025"/>
      <c r="N1141" s="1026"/>
      <c r="O1141" s="1025"/>
      <c r="P1141" s="1026"/>
      <c r="Q1141" s="1025"/>
      <c r="R1141" s="1026"/>
      <c r="S1141" s="1025"/>
      <c r="T1141" s="1026"/>
      <c r="U1141" s="1025"/>
      <c r="V1141" s="1026"/>
      <c r="W1141" s="1025"/>
      <c r="X1141" s="1026"/>
      <c r="Y1141" s="1025"/>
      <c r="Z1141" s="1026"/>
      <c r="AA1141" s="1025"/>
      <c r="AB1141" s="1026"/>
      <c r="AC1141" s="1025"/>
      <c r="AD1141" s="1026"/>
      <c r="AE1141" s="1025"/>
      <c r="AF1141" s="1026"/>
      <c r="AG1141" s="1025"/>
      <c r="AH1141" s="1026"/>
      <c r="AI1141" s="1025"/>
      <c r="AJ1141" s="1026"/>
      <c r="AK1141" s="1027"/>
      <c r="AL1141" s="1025"/>
      <c r="AM1141" s="1026"/>
      <c r="AN1141" s="1025"/>
      <c r="AO1141" s="1026"/>
      <c r="AP1141" s="1025"/>
      <c r="AQ1141" s="1026"/>
      <c r="AR1141" s="1025"/>
      <c r="AS1141" s="1026"/>
      <c r="AT1141" s="1025"/>
      <c r="AU1141" s="1026"/>
      <c r="AV1141" s="1025"/>
      <c r="AW1141" s="1026"/>
      <c r="AX1141" s="1025"/>
      <c r="AY1141" s="1026"/>
      <c r="AZ1141" s="1025"/>
      <c r="BA1141" s="1026"/>
      <c r="BB1141" s="1025"/>
      <c r="BC1141" s="1026"/>
      <c r="BD1141" s="1025"/>
      <c r="BE1141" s="1026"/>
      <c r="BF1141" s="1025"/>
      <c r="BG1141" s="1026"/>
      <c r="BH1141" s="1025"/>
      <c r="BI1141" s="1026"/>
      <c r="BJ1141" s="1025"/>
      <c r="BK1141" s="1026"/>
      <c r="BL1141" s="1025"/>
      <c r="BM1141" s="1026"/>
      <c r="BN1141" s="1025"/>
      <c r="BO1141" s="1026"/>
      <c r="BP1141" s="1092"/>
      <c r="BQ1141" s="1026"/>
      <c r="BR1141" s="1092"/>
      <c r="BS1141" s="1026"/>
      <c r="BT1141" s="1029"/>
      <c r="BU1141" s="1028"/>
      <c r="BV1141" s="1028"/>
      <c r="BW1141" s="1028"/>
      <c r="BX1141" s="1028"/>
      <c r="BY1141" s="1028"/>
      <c r="BZ1141" s="1028"/>
      <c r="CA1141" s="1028"/>
      <c r="CB1141" s="1024"/>
      <c r="CC1141" s="1028"/>
      <c r="CD1141" s="1028"/>
      <c r="CE1141" s="1028"/>
      <c r="CF1141" s="1028"/>
      <c r="CG1141" s="1028"/>
      <c r="CH1141" s="1028"/>
      <c r="CI1141" s="1030"/>
      <c r="CJ1141" s="1028"/>
      <c r="CK1141" s="1028"/>
    </row>
    <row r="1142" spans="1:89">
      <c r="A1142" t="s">
        <v>2548</v>
      </c>
      <c r="D1142" t="s">
        <v>2640</v>
      </c>
      <c r="G1142" s="213" t="s">
        <v>883</v>
      </c>
      <c r="I1142" s="1014"/>
      <c r="J1142" s="1015"/>
      <c r="K1142" s="1014">
        <f>SUBTOTAL(9,K866:K894)</f>
        <v>12</v>
      </c>
      <c r="L1142" s="1015">
        <f>SUBTOTAL(9,L866:L894)</f>
        <v>14</v>
      </c>
      <c r="M1142" s="1014">
        <f>SUBTOTAL(9,M884:M894)</f>
        <v>2</v>
      </c>
      <c r="N1142" s="1015">
        <f>SUBTOTAL(9,N884:N894)</f>
        <v>4</v>
      </c>
      <c r="O1142" s="1014">
        <f>SUBTOTAL(9,O866:O894)</f>
        <v>12</v>
      </c>
      <c r="P1142" s="1015">
        <f>SUBTOTAL(9,P866:P894)</f>
        <v>10</v>
      </c>
      <c r="Q1142" s="1014"/>
      <c r="R1142" s="1015"/>
      <c r="S1142" s="1014">
        <f>SUBTOTAL(9,S866:S894)</f>
        <v>15</v>
      </c>
      <c r="T1142" s="1015">
        <f>SUBTOTAL(9,T866:T894)</f>
        <v>7</v>
      </c>
      <c r="U1142" s="1014">
        <f>SUBTOTAL(9,U866:U883)</f>
        <v>9</v>
      </c>
      <c r="V1142" s="1015">
        <f>SUBTOTAL(9,V866:V883)</f>
        <v>3</v>
      </c>
      <c r="W1142" s="1014">
        <f>SUBTOTAL(9,W866:W894)</f>
        <v>14</v>
      </c>
      <c r="X1142" s="1015">
        <f>SUBTOTAL(9,X866:X894)</f>
        <v>5</v>
      </c>
      <c r="Y1142" s="1014"/>
      <c r="Z1142" s="1015"/>
      <c r="AA1142" s="1014">
        <f>SUBTOTAL(9,AA866:AA883)</f>
        <v>11</v>
      </c>
      <c r="AB1142" s="1015">
        <f>SUBTOTAL(9,AB866:AB883)</f>
        <v>1</v>
      </c>
      <c r="AC1142" s="1014">
        <f>SUBTOTAL(9,AC884:AC894)</f>
        <v>2</v>
      </c>
      <c r="AD1142" s="1015">
        <f>SUBTOTAL(9,AD884:AD894)</f>
        <v>3</v>
      </c>
      <c r="AE1142" s="1014">
        <f>SUBTOTAL(9,AE866:AE894)-AE1143</f>
        <v>6</v>
      </c>
      <c r="AF1142" s="1015">
        <f>SUBTOTAL(9,AF866:AF894)-AF1143</f>
        <v>2</v>
      </c>
      <c r="AG1142" s="1014"/>
      <c r="AH1142" s="1015"/>
      <c r="AI1142" s="1014">
        <f>SUBTOTAL(9,AI866:AI894)</f>
        <v>15</v>
      </c>
      <c r="AJ1142" s="1015">
        <f>SUBTOTAL(9,AJ866:AJ894)</f>
        <v>6</v>
      </c>
      <c r="AL1142" s="1014"/>
      <c r="AM1142" s="1015"/>
      <c r="AN1142" s="1014">
        <f>SUBTOTAL(9,AN866:AN894)</f>
        <v>15</v>
      </c>
      <c r="AO1142" s="1015">
        <f>SUBTOTAL(9,AO866:AO894)</f>
        <v>11</v>
      </c>
      <c r="AP1142" s="1014"/>
      <c r="AQ1142" s="1015"/>
      <c r="AR1142" s="1014"/>
      <c r="AS1142" s="1015"/>
      <c r="AT1142" s="1014">
        <f>SUBTOTAL(9,AT866:AT894)</f>
        <v>9</v>
      </c>
      <c r="AU1142" s="1015">
        <f>SUBTOTAL(9,AU866:AU894)</f>
        <v>2</v>
      </c>
      <c r="AV1142" s="1014">
        <f>SUBTOTAL(9,AV866:AV894)</f>
        <v>9</v>
      </c>
      <c r="AW1142" s="1015">
        <f>SUBTOTAL(9,AW866:AW894)</f>
        <v>1</v>
      </c>
      <c r="AX1142" s="1014"/>
      <c r="AY1142" s="1015"/>
      <c r="AZ1142" s="1014"/>
      <c r="BA1142" s="1015"/>
      <c r="BB1142" s="1014"/>
      <c r="BC1142" s="1015"/>
      <c r="BD1142" s="1014"/>
      <c r="BE1142" s="1015"/>
      <c r="BF1142" s="1014"/>
      <c r="BG1142" s="1015"/>
      <c r="BH1142" s="1014">
        <f>SUBTOTAL(9,BH892:BH894)</f>
        <v>2</v>
      </c>
      <c r="BI1142" s="1015">
        <f>SUBTOTAL(9,BI892:BI894)</f>
        <v>2</v>
      </c>
      <c r="BJ1142" s="1014">
        <f>SUBTOTAL(9,BJ866:BJ885)</f>
        <v>2</v>
      </c>
      <c r="BK1142" s="1015">
        <f>SUBTOTAL(9,BK866:BK885)</f>
        <v>0</v>
      </c>
      <c r="BL1142" s="1014"/>
      <c r="BM1142" s="1015"/>
      <c r="BN1142" s="1014">
        <f>+BN867</f>
        <v>2</v>
      </c>
      <c r="BO1142" s="1015">
        <v>0</v>
      </c>
      <c r="BP1142" s="1091"/>
      <c r="BQ1142" s="1015"/>
      <c r="BR1142" s="1091"/>
      <c r="BS1142" s="1015"/>
    </row>
    <row r="1143" spans="1:89" s="849" customFormat="1" ht="12.75">
      <c r="A1143" s="849" t="s">
        <v>2548</v>
      </c>
      <c r="D1143" s="849" t="s">
        <v>2640</v>
      </c>
      <c r="H1143" s="1001"/>
      <c r="I1143" s="1005">
        <f>SUBTOTAL(9,I866:I894)</f>
        <v>12</v>
      </c>
      <c r="J1143" s="1006">
        <f>SUBTOTAL(9,J866:J894)</f>
        <v>14</v>
      </c>
      <c r="K1143" s="1005"/>
      <c r="L1143" s="1006"/>
      <c r="M1143" s="1005">
        <f>SUBTOTAL(9,M866:M883)</f>
        <v>14</v>
      </c>
      <c r="N1143" s="1006">
        <f>SUBTOTAL(9,N866:N883)</f>
        <v>8</v>
      </c>
      <c r="O1143" s="1005"/>
      <c r="P1143" s="1006"/>
      <c r="Q1143" s="1005">
        <f>SUBTOTAL(9,Q866:Q894)</f>
        <v>18</v>
      </c>
      <c r="R1143" s="1006">
        <f>SUBTOTAL(9,R866:R894)</f>
        <v>14</v>
      </c>
      <c r="S1143" s="1005"/>
      <c r="T1143" s="1006"/>
      <c r="U1143" s="1005">
        <f>SUBTOTAL(9,U884:U890)</f>
        <v>1</v>
      </c>
      <c r="V1143" s="1006">
        <f>SUBTOTAL(9,V884:V890)</f>
        <v>5</v>
      </c>
      <c r="W1143" s="1005"/>
      <c r="X1143" s="1006"/>
      <c r="Y1143" s="1005">
        <f>SUBTOTAL(9,Y866:Y894)</f>
        <v>15</v>
      </c>
      <c r="Z1143" s="1006">
        <f>SUBTOTAL(9,Z866:Z894)</f>
        <v>5</v>
      </c>
      <c r="AA1143" s="1005">
        <f>SUBTOTAL(9,AA866:AA894)-AA1142</f>
        <v>4</v>
      </c>
      <c r="AB1143" s="1006">
        <f>SUBTOTAL(9,AB866:AB894)-AB1142</f>
        <v>3</v>
      </c>
      <c r="AC1143" s="1005">
        <f>SUBTOTAL(9,AC866:AC894)-AC1142</f>
        <v>8</v>
      </c>
      <c r="AD1143" s="1006">
        <f>SUBTOTAL(9,AD866:AD894)-AD1142</f>
        <v>1</v>
      </c>
      <c r="AE1143" s="1005">
        <f>+AE894</f>
        <v>3</v>
      </c>
      <c r="AF1143" s="1006">
        <f>+AF894</f>
        <v>1</v>
      </c>
      <c r="AG1143" s="1005">
        <f>SUBTOTAL(9,AG866:AG894)</f>
        <v>20</v>
      </c>
      <c r="AH1143" s="1006">
        <f>SUBTOTAL(9,AH866:AH894)</f>
        <v>2</v>
      </c>
      <c r="AI1143" s="1005"/>
      <c r="AJ1143" s="1006"/>
      <c r="AK1143" s="1002"/>
      <c r="AL1143" s="1005">
        <f>SUBTOTAL(9,AL866:AL894)</f>
        <v>14</v>
      </c>
      <c r="AM1143" s="1006">
        <f>SUBTOTAL(9,AM866:AM894)</f>
        <v>7</v>
      </c>
      <c r="AN1143" s="1005"/>
      <c r="AO1143" s="1006"/>
      <c r="AP1143" s="1005">
        <f t="shared" ref="AP1143:AS1143" si="886">SUBTOTAL(9,AP866:AP894)</f>
        <v>9</v>
      </c>
      <c r="AQ1143" s="1006">
        <f t="shared" si="886"/>
        <v>9</v>
      </c>
      <c r="AR1143" s="1005">
        <f t="shared" si="886"/>
        <v>9</v>
      </c>
      <c r="AS1143" s="1006">
        <f t="shared" si="886"/>
        <v>9</v>
      </c>
      <c r="AT1143" s="1005"/>
      <c r="AU1143" s="1006"/>
      <c r="AV1143" s="1005"/>
      <c r="AW1143" s="1006"/>
      <c r="AX1143" s="1005">
        <f t="shared" ref="AX1143:BG1143" si="887">SUBTOTAL(9,AX866:AX894)</f>
        <v>9</v>
      </c>
      <c r="AY1143" s="1006">
        <f t="shared" si="887"/>
        <v>2</v>
      </c>
      <c r="AZ1143" s="1005">
        <f t="shared" si="887"/>
        <v>9</v>
      </c>
      <c r="BA1143" s="1006">
        <f t="shared" si="887"/>
        <v>2</v>
      </c>
      <c r="BB1143" s="1005">
        <f t="shared" si="887"/>
        <v>9</v>
      </c>
      <c r="BC1143" s="1006">
        <f t="shared" si="887"/>
        <v>2</v>
      </c>
      <c r="BD1143" s="1005">
        <f t="shared" si="887"/>
        <v>9</v>
      </c>
      <c r="BE1143" s="1006">
        <f t="shared" si="887"/>
        <v>2</v>
      </c>
      <c r="BF1143" s="1005">
        <f t="shared" si="887"/>
        <v>9</v>
      </c>
      <c r="BG1143" s="1006">
        <f t="shared" si="887"/>
        <v>2</v>
      </c>
      <c r="BH1143" s="1005">
        <f>SUBTOTAL(9,BH866:BH891)</f>
        <v>7</v>
      </c>
      <c r="BI1143" s="1006">
        <f>SUBTOTAL(9,BI866:BI891)</f>
        <v>0</v>
      </c>
      <c r="BJ1143" s="1005">
        <f>SUBTOTAL(9,BJ866:BJ894)-BJ1142</f>
        <v>7</v>
      </c>
      <c r="BK1143" s="1006">
        <f>SUBTOTAL(9,BK866:BK894)-BK1142</f>
        <v>2</v>
      </c>
      <c r="BL1143" s="1005">
        <f t="shared" ref="BL1143:BM1143" si="888">SUBTOTAL(9,BL866:BL894)</f>
        <v>9</v>
      </c>
      <c r="BM1143" s="1006">
        <f t="shared" si="888"/>
        <v>2</v>
      </c>
      <c r="BN1143" s="1005">
        <f>SUBTOTAL(9,BN866:BN894)-BN1142</f>
        <v>7</v>
      </c>
      <c r="BO1143" s="1006">
        <f>SUBTOTAL(9,BO866:BO894)-BO1142</f>
        <v>2</v>
      </c>
      <c r="BP1143" s="1088"/>
      <c r="BQ1143" s="1006"/>
      <c r="BR1143" s="1088"/>
      <c r="BS1143" s="1006"/>
      <c r="BT1143" s="851"/>
      <c r="BU1143" s="852"/>
      <c r="BV1143" s="852"/>
      <c r="BW1143" s="852"/>
      <c r="BX1143" s="852"/>
      <c r="BY1143" s="852"/>
      <c r="BZ1143" s="852"/>
      <c r="CA1143" s="852"/>
      <c r="CB1143" s="853"/>
      <c r="CC1143" s="852"/>
      <c r="CD1143" s="852"/>
      <c r="CE1143" s="852"/>
      <c r="CF1143" s="852"/>
      <c r="CG1143" s="852"/>
      <c r="CH1143" s="852"/>
      <c r="CI1143" s="854"/>
      <c r="CJ1143" s="850"/>
      <c r="CK1143" s="850"/>
    </row>
    <row r="1144" spans="1:89" s="1023" customFormat="1" ht="5.25" customHeight="1">
      <c r="H1144" s="1024"/>
      <c r="I1144" s="1025"/>
      <c r="J1144" s="1026"/>
      <c r="K1144" s="1025"/>
      <c r="L1144" s="1026"/>
      <c r="M1144" s="1025"/>
      <c r="N1144" s="1026"/>
      <c r="O1144" s="1025"/>
      <c r="P1144" s="1026"/>
      <c r="Q1144" s="1025"/>
      <c r="R1144" s="1026"/>
      <c r="S1144" s="1025"/>
      <c r="T1144" s="1026"/>
      <c r="U1144" s="1025"/>
      <c r="V1144" s="1026"/>
      <c r="W1144" s="1025"/>
      <c r="X1144" s="1026"/>
      <c r="Y1144" s="1025"/>
      <c r="Z1144" s="1026"/>
      <c r="AA1144" s="1025"/>
      <c r="AB1144" s="1026"/>
      <c r="AC1144" s="1025"/>
      <c r="AD1144" s="1026"/>
      <c r="AE1144" s="1025"/>
      <c r="AF1144" s="1026"/>
      <c r="AG1144" s="1025"/>
      <c r="AH1144" s="1026"/>
      <c r="AI1144" s="1025"/>
      <c r="AJ1144" s="1026"/>
      <c r="AK1144" s="1027"/>
      <c r="AL1144" s="1025"/>
      <c r="AM1144" s="1026"/>
      <c r="AN1144" s="1025"/>
      <c r="AO1144" s="1026"/>
      <c r="AP1144" s="1025"/>
      <c r="AQ1144" s="1026"/>
      <c r="AR1144" s="1025"/>
      <c r="AS1144" s="1026"/>
      <c r="AT1144" s="1025"/>
      <c r="AU1144" s="1026"/>
      <c r="AV1144" s="1025"/>
      <c r="AW1144" s="1026"/>
      <c r="AX1144" s="1025"/>
      <c r="AY1144" s="1026"/>
      <c r="AZ1144" s="1025"/>
      <c r="BA1144" s="1026"/>
      <c r="BB1144" s="1025"/>
      <c r="BC1144" s="1026"/>
      <c r="BD1144" s="1025"/>
      <c r="BE1144" s="1026"/>
      <c r="BF1144" s="1025"/>
      <c r="BG1144" s="1026"/>
      <c r="BH1144" s="1025"/>
      <c r="BI1144" s="1026"/>
      <c r="BJ1144" s="1025"/>
      <c r="BK1144" s="1026"/>
      <c r="BL1144" s="1025"/>
      <c r="BM1144" s="1026"/>
      <c r="BN1144" s="1025"/>
      <c r="BO1144" s="1026"/>
      <c r="BP1144" s="1092"/>
      <c r="BQ1144" s="1026"/>
      <c r="BR1144" s="1092"/>
      <c r="BS1144" s="1026"/>
      <c r="BT1144" s="1029"/>
      <c r="BU1144" s="1028"/>
      <c r="BV1144" s="1028"/>
      <c r="BW1144" s="1028"/>
      <c r="BX1144" s="1028"/>
      <c r="BY1144" s="1028"/>
      <c r="BZ1144" s="1028"/>
      <c r="CA1144" s="1028"/>
      <c r="CB1144" s="1024"/>
      <c r="CC1144" s="1028"/>
      <c r="CD1144" s="1028"/>
      <c r="CE1144" s="1028"/>
      <c r="CF1144" s="1028"/>
      <c r="CG1144" s="1028"/>
      <c r="CH1144" s="1028"/>
      <c r="CI1144" s="1030"/>
      <c r="CJ1144" s="1028"/>
      <c r="CK1144" s="1028"/>
    </row>
    <row r="1145" spans="1:89">
      <c r="A1145" t="s">
        <v>1109</v>
      </c>
      <c r="D1145" s="71" t="s">
        <v>2641</v>
      </c>
      <c r="I1145" s="1014">
        <f>+I909</f>
        <v>27</v>
      </c>
      <c r="J1145" s="1015">
        <v>0</v>
      </c>
      <c r="K1145" s="1014">
        <f>SUBTOTAL(9,K895:K929)</f>
        <v>41</v>
      </c>
      <c r="L1145" s="1015">
        <f>SUBTOTAL(9,L895:L929)</f>
        <v>2</v>
      </c>
      <c r="M1145" s="1014">
        <f>+M929+M927</f>
        <v>1</v>
      </c>
      <c r="N1145" s="1015">
        <f>+N929+N927</f>
        <v>0</v>
      </c>
      <c r="O1145" s="1014">
        <f>SUBTOTAL(9,O895:O929)-O1146</f>
        <v>23</v>
      </c>
      <c r="P1145" s="1015">
        <f>SUBTOTAL(9,P895:P929)-P1146</f>
        <v>5</v>
      </c>
      <c r="Q1145" s="1014"/>
      <c r="R1145" s="1015"/>
      <c r="S1145" s="1014">
        <f t="shared" ref="S1145:X1145" si="889">SUBTOTAL(9,S895:S929)-S1146</f>
        <v>8</v>
      </c>
      <c r="T1145" s="1015">
        <f t="shared" si="889"/>
        <v>1</v>
      </c>
      <c r="U1145" s="1014">
        <f t="shared" si="889"/>
        <v>16</v>
      </c>
      <c r="V1145" s="1015">
        <f t="shared" si="889"/>
        <v>0</v>
      </c>
      <c r="W1145" s="1014">
        <f t="shared" si="889"/>
        <v>14</v>
      </c>
      <c r="X1145" s="1015">
        <f t="shared" si="889"/>
        <v>0</v>
      </c>
      <c r="Y1145" s="1014">
        <f>+Y908</f>
        <v>3</v>
      </c>
      <c r="Z1145" s="1015">
        <f>+Z908</f>
        <v>0</v>
      </c>
      <c r="AA1145" s="1014">
        <f>SUBTOTAL(9,AA895:AA929)</f>
        <v>33</v>
      </c>
      <c r="AB1145" s="1015">
        <f>SUBTOTAL(9,AB895:AB929)</f>
        <v>5</v>
      </c>
      <c r="AC1145" s="1014">
        <f>SUBTOTAL(9,AC918:AC921)</f>
        <v>4</v>
      </c>
      <c r="AD1145" s="1015">
        <f>SUBTOTAL(9,AD918:AD921)</f>
        <v>2</v>
      </c>
      <c r="AE1145" s="1014">
        <f>SUBTOTAL(9,AE895:AE929)-AE1146</f>
        <v>27</v>
      </c>
      <c r="AF1145" s="1015">
        <f>SUBTOTAL(9,AF895:AF929)-AF1146</f>
        <v>3</v>
      </c>
      <c r="AG1145" s="1014">
        <f>+AG907</f>
        <v>0</v>
      </c>
      <c r="AH1145" s="1015">
        <f>+AH907</f>
        <v>0</v>
      </c>
      <c r="AI1145" s="1014">
        <f>+AI897</f>
        <v>3</v>
      </c>
      <c r="AJ1145" s="1015">
        <v>0</v>
      </c>
      <c r="AL1145" s="1014">
        <f>+AL919+AL918</f>
        <v>2</v>
      </c>
      <c r="AM1145" s="1015">
        <f>+AM918+AM919</f>
        <v>3</v>
      </c>
      <c r="AN1145" s="1014">
        <f>SUBTOTAL(9,AN895:AN929)</f>
        <v>46</v>
      </c>
      <c r="AO1145" s="1015">
        <f>SUBTOTAL(9,AO895:AO929)</f>
        <v>8</v>
      </c>
      <c r="AP1145" s="1014">
        <f>+AP919+AP918+AP908</f>
        <v>3</v>
      </c>
      <c r="AQ1145" s="1015">
        <f>+AQ918+AQ919+AQ908</f>
        <v>3</v>
      </c>
      <c r="AR1145" s="1014"/>
      <c r="AS1145" s="1015"/>
      <c r="AT1145" s="1014">
        <f>SUBTOTAL(9,AT895:AT929)-AT1146</f>
        <v>22</v>
      </c>
      <c r="AU1145" s="1015">
        <f>SUBTOTAL(9,AU895:AU929)-AU1146</f>
        <v>9</v>
      </c>
      <c r="AV1145" s="1014">
        <f>SUBTOTAL(9,AV895:AV929)</f>
        <v>33</v>
      </c>
      <c r="AW1145" s="1015">
        <f>SUBTOTAL(9,AW895:AW929)</f>
        <v>16</v>
      </c>
      <c r="AX1145" s="1014">
        <f>SUBTOTAL(9,AX908:AX921)</f>
        <v>6</v>
      </c>
      <c r="AY1145" s="1015">
        <v>0</v>
      </c>
      <c r="AZ1145" s="1014"/>
      <c r="BA1145" s="1015"/>
      <c r="BB1145" s="1014"/>
      <c r="BC1145" s="1015"/>
      <c r="BD1145" s="1014">
        <f>+BD918</f>
        <v>2</v>
      </c>
      <c r="BE1145" s="1015">
        <f>+BE918</f>
        <v>4</v>
      </c>
      <c r="BF1145" s="1014"/>
      <c r="BG1145" s="1015"/>
      <c r="BH1145" s="1014"/>
      <c r="BI1145" s="1015"/>
      <c r="BJ1145" s="1014"/>
      <c r="BK1145" s="1015"/>
      <c r="BL1145" s="1014"/>
      <c r="BM1145" s="1015"/>
      <c r="BN1145" s="1014">
        <f>SUBTOTAL(9,BN895:BN929)-BN1146</f>
        <v>28</v>
      </c>
      <c r="BO1145" s="1015">
        <f>SUBTOTAL(9,BO895:BO929)-BO1146</f>
        <v>1</v>
      </c>
      <c r="BP1145" s="1091"/>
      <c r="BQ1145" s="1015"/>
      <c r="BR1145" s="1091"/>
      <c r="BS1145" s="1015"/>
    </row>
    <row r="1146" spans="1:89" s="849" customFormat="1" ht="12.75">
      <c r="A1146" s="849" t="s">
        <v>1109</v>
      </c>
      <c r="D1146" s="1003" t="s">
        <v>2641</v>
      </c>
      <c r="H1146" s="1001"/>
      <c r="I1146" s="1005">
        <f>SUBTOTAL(9,I895:I929)-I1145</f>
        <v>3</v>
      </c>
      <c r="J1146" s="1006">
        <v>0</v>
      </c>
      <c r="K1146" s="1005"/>
      <c r="L1146" s="1006"/>
      <c r="M1146" s="1005">
        <f>SUBTOTAL(9,M895:M929)-M1145</f>
        <v>24</v>
      </c>
      <c r="N1146" s="1006">
        <f>SUBTOTAL(9,N895:N929)</f>
        <v>4</v>
      </c>
      <c r="O1146" s="1005">
        <f>+O908+O918+O919</f>
        <v>4</v>
      </c>
      <c r="P1146" s="1006"/>
      <c r="Q1146" s="1005">
        <f>SUBTOTAL(9,Q895:Q929)-Q1145</f>
        <v>31</v>
      </c>
      <c r="R1146" s="1006">
        <f>SUBTOTAL(9,R895:R929)</f>
        <v>5</v>
      </c>
      <c r="S1146" s="1005">
        <f>+S908+S909+S918+S919</f>
        <v>22</v>
      </c>
      <c r="T1146" s="1006">
        <f>+T909</f>
        <v>4</v>
      </c>
      <c r="U1146" s="1005">
        <f>+U929+U927+U924+U908</f>
        <v>5</v>
      </c>
      <c r="V1146" s="1006">
        <v>0</v>
      </c>
      <c r="W1146" s="1005">
        <f>SUBTOTAL(9,W904:W922)</f>
        <v>5</v>
      </c>
      <c r="X1146" s="1006">
        <f>SUBTOTAL(9,X904:X922)</f>
        <v>0</v>
      </c>
      <c r="Y1146" s="1005">
        <f>SUBTOTAL(9,Y895:Y929)-Y1145</f>
        <v>19</v>
      </c>
      <c r="Z1146" s="1006">
        <f>SUBTOTAL(9,Z895:Z929)</f>
        <v>2</v>
      </c>
      <c r="AA1146" s="1005"/>
      <c r="AB1146" s="1006"/>
      <c r="AC1146" s="1005">
        <f>SUBTOTAL(9,AC895:AC929)-AC1145</f>
        <v>27</v>
      </c>
      <c r="AD1146" s="1006">
        <f>SUBTOTAL(9,AD895:AD929)-AD1145</f>
        <v>0</v>
      </c>
      <c r="AE1146" s="1005">
        <f>+AE918</f>
        <v>1</v>
      </c>
      <c r="AF1146" s="1006">
        <f>+AF918</f>
        <v>2</v>
      </c>
      <c r="AG1146" s="1005">
        <f>SUBTOTAL(9,AG895:AG929)-AG1145</f>
        <v>27</v>
      </c>
      <c r="AH1146" s="1006">
        <f>SUBTOTAL(9,AH895:AH929)</f>
        <v>6</v>
      </c>
      <c r="AI1146" s="1005">
        <f>SUBTOTAL(9,AI895:AI929)-AI1145</f>
        <v>23</v>
      </c>
      <c r="AJ1146" s="1006">
        <f>SUBTOTAL(9,AJ895:AJ929)</f>
        <v>6</v>
      </c>
      <c r="AK1146" s="1002"/>
      <c r="AL1146" s="1005">
        <f>SUBTOTAL(9,AL895:AL929)-AL1145</f>
        <v>27</v>
      </c>
      <c r="AM1146" s="1006">
        <f>SUBTOTAL(9,AM895:AM929)-AM1145</f>
        <v>3</v>
      </c>
      <c r="AN1146" s="1005"/>
      <c r="AO1146" s="1006"/>
      <c r="AP1146" s="1005">
        <f>SUBTOTAL(9,AP895:AP929)-AP1145</f>
        <v>53</v>
      </c>
      <c r="AQ1146" s="1006">
        <f>SUBTOTAL(9,AQ895:AQ929)-AQ1145</f>
        <v>5</v>
      </c>
      <c r="AR1146" s="1005">
        <f>SUBTOTAL(9,AR895:AR929)-AR1145</f>
        <v>56</v>
      </c>
      <c r="AS1146" s="1006">
        <f>SUBTOTAL(9,AS895:AS929)</f>
        <v>8</v>
      </c>
      <c r="AT1146" s="1005">
        <f>+AT918</f>
        <v>2</v>
      </c>
      <c r="AU1146" s="1006">
        <f>+AU918</f>
        <v>3</v>
      </c>
      <c r="AV1146" s="1005"/>
      <c r="AW1146" s="1006"/>
      <c r="AX1146" s="1005">
        <f>SUBTOTAL(9,AX895:AX929)-AX1145</f>
        <v>24</v>
      </c>
      <c r="AY1146" s="1006">
        <f t="shared" ref="AY1146:BA1146" si="890">SUBTOTAL(9,AY895:AY929)</f>
        <v>0</v>
      </c>
      <c r="AZ1146" s="1005">
        <f>SUBTOTAL(9,AZ895:AZ929)-AZ1145</f>
        <v>30</v>
      </c>
      <c r="BA1146" s="1006">
        <f t="shared" si="890"/>
        <v>0</v>
      </c>
      <c r="BB1146" s="1005">
        <f>SUBTOTAL(9,BB895:BB929)-BB1145</f>
        <v>30</v>
      </c>
      <c r="BC1146" s="1006">
        <f>SUBTOTAL(9,BC895:BC929)</f>
        <v>0</v>
      </c>
      <c r="BD1146" s="1005">
        <f>SUBTOTAL(9,BD895:BD929)-BD1145</f>
        <v>21</v>
      </c>
      <c r="BE1146" s="1006">
        <f>SUBTOTAL(9,BE895:BE929)-BE1145</f>
        <v>1</v>
      </c>
      <c r="BF1146" s="1005">
        <f>SUBTOTAL(9,BF895:BF929)-BF1145</f>
        <v>23</v>
      </c>
      <c r="BG1146" s="1006">
        <f>SUBTOTAL(9,BG895:BG929)</f>
        <v>5</v>
      </c>
      <c r="BH1146" s="1005">
        <f>SUBTOTAL(9,BH895:BH929)-BH1145</f>
        <v>23</v>
      </c>
      <c r="BI1146" s="1006">
        <f>SUBTOTAL(9,BI895:BI929)</f>
        <v>5</v>
      </c>
      <c r="BJ1146" s="1005">
        <f>SUBTOTAL(9,BJ895:BJ929)-BJ1145</f>
        <v>23</v>
      </c>
      <c r="BK1146" s="1006">
        <f>SUBTOTAL(9,BK895:BK929)</f>
        <v>5</v>
      </c>
      <c r="BL1146" s="1005">
        <f>SUBTOTAL(9,BL895:BL929)-BL1145</f>
        <v>23</v>
      </c>
      <c r="BM1146" s="1006">
        <f>SUBTOTAL(9,BM895:BM929)</f>
        <v>5</v>
      </c>
      <c r="BN1146" s="1005">
        <f>+BN918+BN909</f>
        <v>4</v>
      </c>
      <c r="BO1146" s="1006">
        <f>+BO918</f>
        <v>4</v>
      </c>
      <c r="BP1146" s="1088"/>
      <c r="BQ1146" s="1006"/>
      <c r="BR1146" s="1088"/>
      <c r="BS1146" s="1006"/>
      <c r="BT1146" s="851"/>
      <c r="BU1146" s="852"/>
      <c r="BV1146" s="852"/>
      <c r="BW1146" s="852"/>
      <c r="BX1146" s="852"/>
      <c r="BY1146" s="852"/>
      <c r="BZ1146" s="852"/>
      <c r="CA1146" s="852"/>
      <c r="CB1146" s="853"/>
      <c r="CC1146" s="852"/>
      <c r="CD1146" s="852"/>
      <c r="CE1146" s="852"/>
      <c r="CF1146" s="852"/>
      <c r="CG1146" s="852"/>
      <c r="CH1146" s="852"/>
      <c r="CI1146" s="854"/>
      <c r="CJ1146" s="850"/>
      <c r="CK1146" s="850"/>
    </row>
    <row r="1147" spans="1:89">
      <c r="A1147" t="s">
        <v>2620</v>
      </c>
      <c r="D1147" s="71" t="s">
        <v>2642</v>
      </c>
      <c r="G1147" s="213" t="s">
        <v>886</v>
      </c>
      <c r="I1147" s="1014"/>
      <c r="J1147" s="1015"/>
      <c r="K1147" s="1014">
        <f>SUBTOTAL(9,K930:K953)</f>
        <v>57</v>
      </c>
      <c r="L1147" s="1015">
        <f>SUBTOTAL(9,L930:L953)</f>
        <v>35</v>
      </c>
      <c r="M1147" s="1014">
        <f>SUBTOTAL(9,M930:M953)</f>
        <v>45</v>
      </c>
      <c r="N1147" s="1015">
        <f>SUBTOTAL(9,N930:N953)</f>
        <v>30</v>
      </c>
      <c r="O1147" s="1014">
        <f>+O946+O945+O944+O943+O933+O930</f>
        <v>6</v>
      </c>
      <c r="P1147" s="1015">
        <f>+P933</f>
        <v>2</v>
      </c>
      <c r="Q1147" s="1014"/>
      <c r="R1147" s="1015"/>
      <c r="S1147" s="1014">
        <f>SUBTOTAL(9,S930:S953)</f>
        <v>57</v>
      </c>
      <c r="T1147" s="1015">
        <f>SUBTOTAL(9,T930:T953)</f>
        <v>12</v>
      </c>
      <c r="U1147" s="1014"/>
      <c r="V1147" s="1015"/>
      <c r="W1147" s="1014">
        <f>SUBTOTAL(9,W930:W953)</f>
        <v>85</v>
      </c>
      <c r="X1147" s="1015">
        <f>SUBTOTAL(9,X930:X953)</f>
        <v>56</v>
      </c>
      <c r="Y1147" s="1014">
        <f>SUBTOTAL(9,Y937:Y953)+Y932</f>
        <v>28</v>
      </c>
      <c r="Z1147" s="1015">
        <f>SUBTOTAL(9,Z937:Z953)+Z932</f>
        <v>8</v>
      </c>
      <c r="AA1147" s="1014"/>
      <c r="AB1147" s="1015"/>
      <c r="AC1147" s="1014">
        <f>SUBTOTAL(9,AC930:AC953)-AC1148</f>
        <v>43</v>
      </c>
      <c r="AD1147" s="1015">
        <f>SUBTOTAL(9,AD930:AD953)-AD1148</f>
        <v>6</v>
      </c>
      <c r="AE1147" s="1014">
        <f t="shared" ref="AE1147:AF1147" si="891">SUBTOTAL(9,AE930:AE953)</f>
        <v>55</v>
      </c>
      <c r="AF1147" s="1015">
        <f t="shared" si="891"/>
        <v>22</v>
      </c>
      <c r="AG1147" s="1014"/>
      <c r="AH1147" s="1015"/>
      <c r="AI1147" s="1014">
        <f t="shared" ref="AI1147:AJ1147" si="892">SUBTOTAL(9,AI930:AI953)</f>
        <v>53</v>
      </c>
      <c r="AJ1147" s="1015">
        <f t="shared" si="892"/>
        <v>26</v>
      </c>
      <c r="AL1147" s="1014"/>
      <c r="AM1147" s="1015"/>
      <c r="AN1147" s="1014">
        <f t="shared" ref="AN1147:AO1147" si="893">SUBTOTAL(9,AN930:AN953)</f>
        <v>74</v>
      </c>
      <c r="AO1147" s="1015">
        <f t="shared" si="893"/>
        <v>4</v>
      </c>
      <c r="AP1147" s="1014"/>
      <c r="AQ1147" s="1015"/>
      <c r="AR1147" s="1014"/>
      <c r="AS1147" s="1015"/>
      <c r="AT1147" s="1014">
        <f>SUBTOTAL(9,AT930:AT946)</f>
        <v>78</v>
      </c>
      <c r="AU1147" s="1015">
        <f>SUBTOTAL(9,AU930:AU946)</f>
        <v>21</v>
      </c>
      <c r="AV1147" s="1014">
        <f>SUBTOTAL(9,AV930:AV946)</f>
        <v>65</v>
      </c>
      <c r="AW1147" s="1015">
        <f>SUBTOTAL(9,AW930:AW946)</f>
        <v>10</v>
      </c>
      <c r="AX1147" s="1014"/>
      <c r="AY1147" s="1015"/>
      <c r="AZ1147" s="1014"/>
      <c r="BA1147" s="1015"/>
      <c r="BB1147" s="1014"/>
      <c r="BC1147" s="1015"/>
      <c r="BD1147" s="1014"/>
      <c r="BE1147" s="1015"/>
      <c r="BF1147" s="1014"/>
      <c r="BG1147" s="1015"/>
      <c r="BH1147" s="1014"/>
      <c r="BI1147" s="1015"/>
      <c r="BJ1147" s="1014"/>
      <c r="BK1147" s="1015"/>
      <c r="BL1147" s="1014">
        <f>SUBTOTAL(9,BL931:BL946)</f>
        <v>53</v>
      </c>
      <c r="BM1147" s="1015">
        <f>SUBTOTAL(9,BM931:BM946)</f>
        <v>11</v>
      </c>
      <c r="BN1147" s="1014"/>
      <c r="BO1147" s="1015"/>
      <c r="BP1147" s="1091"/>
      <c r="BQ1147" s="1015"/>
      <c r="BR1147" s="1091"/>
      <c r="BS1147" s="1015"/>
    </row>
    <row r="1148" spans="1:89" s="849" customFormat="1" ht="12.75">
      <c r="A1148" s="849" t="s">
        <v>2620</v>
      </c>
      <c r="D1148" s="1003" t="s">
        <v>2642</v>
      </c>
      <c r="H1148" s="1001"/>
      <c r="I1148" s="1005">
        <f>SUBTOTAL(9,I930:I953)-I1147</f>
        <v>56</v>
      </c>
      <c r="J1148" s="1006">
        <f>SUBTOTAL(9,J930:J953)-J1147</f>
        <v>31</v>
      </c>
      <c r="K1148" s="1005"/>
      <c r="L1148" s="1006"/>
      <c r="M1148" s="1005"/>
      <c r="N1148" s="1006"/>
      <c r="O1148" s="1005">
        <f>SUBTOTAL(9,O930:O953)-O1147</f>
        <v>40</v>
      </c>
      <c r="P1148" s="1006">
        <f>SUBTOTAL(9,P930:P953)-P1147</f>
        <v>29</v>
      </c>
      <c r="Q1148" s="1005">
        <f>SUBTOTAL(9,Q930:Q953)-Q1147</f>
        <v>46</v>
      </c>
      <c r="R1148" s="1006">
        <f>SUBTOTAL(9,R930:R953)-R1147</f>
        <v>31</v>
      </c>
      <c r="S1148" s="1005"/>
      <c r="T1148" s="1006"/>
      <c r="U1148" s="1005">
        <f>SUBTOTAL(9,U930:U953)-U1147</f>
        <v>74</v>
      </c>
      <c r="V1148" s="1006">
        <f>SUBTOTAL(9,V930:V953)-V1147</f>
        <v>21</v>
      </c>
      <c r="W1148" s="1005"/>
      <c r="X1148" s="1006"/>
      <c r="Y1148" s="1005">
        <f>SUBTOTAL(9,Y930:Y953)-Y1147</f>
        <v>13</v>
      </c>
      <c r="Z1148" s="1006">
        <f>SUBTOTAL(9,Z930:Z953)-Z1147</f>
        <v>7</v>
      </c>
      <c r="AA1148" s="1005">
        <f>SUBTOTAL(9,AA930:AA953)-AA1147</f>
        <v>49</v>
      </c>
      <c r="AB1148" s="1006">
        <f>SUBTOTAL(9,AB930:AB953)-AB1147</f>
        <v>7</v>
      </c>
      <c r="AC1148" s="1005">
        <f>+AC930+AC931+AC933</f>
        <v>7</v>
      </c>
      <c r="AD1148" s="1006">
        <f>+AD953</f>
        <v>1</v>
      </c>
      <c r="AE1148" s="1005"/>
      <c r="AF1148" s="1006"/>
      <c r="AG1148" s="1005">
        <f>SUBTOTAL(9,AG930:AG953)-AG1147</f>
        <v>55</v>
      </c>
      <c r="AH1148" s="1006">
        <f>SUBTOTAL(9,AH930:AH953)-AH1147</f>
        <v>28</v>
      </c>
      <c r="AI1148" s="1005"/>
      <c r="AJ1148" s="1006"/>
      <c r="AK1148" s="1002"/>
      <c r="AL1148" s="1005">
        <f>SUBTOTAL(9,AL930:AL953)-AL1147</f>
        <v>53</v>
      </c>
      <c r="AM1148" s="1006">
        <f>SUBTOTAL(9,AM930:AM953)-AM1147</f>
        <v>8</v>
      </c>
      <c r="AN1148" s="1005"/>
      <c r="AO1148" s="1006"/>
      <c r="AP1148" s="1005">
        <f t="shared" ref="AP1148:BO1148" si="894">SUBTOTAL(9,AP930:AP953)-AP1147</f>
        <v>44</v>
      </c>
      <c r="AQ1148" s="1006">
        <f t="shared" si="894"/>
        <v>14</v>
      </c>
      <c r="AR1148" s="1005">
        <f t="shared" si="894"/>
        <v>44</v>
      </c>
      <c r="AS1148" s="1006">
        <f t="shared" si="894"/>
        <v>14</v>
      </c>
      <c r="AT1148" s="1005">
        <f t="shared" si="894"/>
        <v>2</v>
      </c>
      <c r="AU1148" s="1006">
        <f t="shared" si="894"/>
        <v>2</v>
      </c>
      <c r="AV1148" s="1005">
        <f t="shared" si="894"/>
        <v>2</v>
      </c>
      <c r="AW1148" s="1006">
        <f t="shared" si="894"/>
        <v>2</v>
      </c>
      <c r="AX1148" s="1005">
        <f t="shared" si="894"/>
        <v>78</v>
      </c>
      <c r="AY1148" s="1006">
        <f t="shared" si="894"/>
        <v>11</v>
      </c>
      <c r="AZ1148" s="1005">
        <f t="shared" si="894"/>
        <v>78</v>
      </c>
      <c r="BA1148" s="1006">
        <f t="shared" si="894"/>
        <v>11</v>
      </c>
      <c r="BB1148" s="1005">
        <f t="shared" si="894"/>
        <v>78</v>
      </c>
      <c r="BC1148" s="1006">
        <f t="shared" si="894"/>
        <v>11</v>
      </c>
      <c r="BD1148" s="1005">
        <f t="shared" si="894"/>
        <v>53</v>
      </c>
      <c r="BE1148" s="1006">
        <f t="shared" si="894"/>
        <v>11</v>
      </c>
      <c r="BF1148" s="1005">
        <f t="shared" si="894"/>
        <v>53</v>
      </c>
      <c r="BG1148" s="1006">
        <f t="shared" si="894"/>
        <v>11</v>
      </c>
      <c r="BH1148" s="1005">
        <f t="shared" si="894"/>
        <v>53</v>
      </c>
      <c r="BI1148" s="1006">
        <f t="shared" si="894"/>
        <v>11</v>
      </c>
      <c r="BJ1148" s="1005">
        <f t="shared" si="894"/>
        <v>53</v>
      </c>
      <c r="BK1148" s="1006">
        <f t="shared" si="894"/>
        <v>11</v>
      </c>
      <c r="BL1148" s="1005">
        <f t="shared" si="894"/>
        <v>0</v>
      </c>
      <c r="BM1148" s="1006">
        <f t="shared" si="894"/>
        <v>0</v>
      </c>
      <c r="BN1148" s="1005">
        <f t="shared" si="894"/>
        <v>0</v>
      </c>
      <c r="BO1148" s="1006">
        <f t="shared" si="894"/>
        <v>0</v>
      </c>
      <c r="BP1148" s="1088"/>
      <c r="BQ1148" s="1006"/>
      <c r="BR1148" s="1088"/>
      <c r="BS1148" s="1006"/>
      <c r="BT1148" s="851"/>
      <c r="BU1148" s="852"/>
      <c r="BV1148" s="852"/>
      <c r="BW1148" s="852"/>
      <c r="BX1148" s="852"/>
      <c r="BY1148" s="852"/>
      <c r="BZ1148" s="852"/>
      <c r="CA1148" s="852"/>
      <c r="CB1148" s="853"/>
      <c r="CC1148" s="852"/>
      <c r="CD1148" s="852"/>
      <c r="CE1148" s="852"/>
      <c r="CF1148" s="852"/>
      <c r="CG1148" s="852"/>
      <c r="CH1148" s="852"/>
      <c r="CI1148" s="854"/>
      <c r="CJ1148" s="850"/>
      <c r="CK1148" s="850"/>
    </row>
    <row r="1149" spans="1:89">
      <c r="A1149" t="s">
        <v>2621</v>
      </c>
      <c r="D1149" s="71" t="s">
        <v>2643</v>
      </c>
      <c r="G1149" s="213" t="s">
        <v>887</v>
      </c>
      <c r="I1149" s="1014">
        <f>SUBTOTAL(9,I954:I979)</f>
        <v>10</v>
      </c>
      <c r="J1149" s="1015">
        <f>SUBTOTAL(9,J954:J979)</f>
        <v>6</v>
      </c>
      <c r="K1149" s="1014">
        <f t="shared" ref="K1149:N1149" si="895">SUBTOTAL(9,K954:K979)</f>
        <v>12</v>
      </c>
      <c r="L1149" s="1015">
        <f t="shared" si="895"/>
        <v>4</v>
      </c>
      <c r="M1149" s="1014">
        <f t="shared" si="895"/>
        <v>8</v>
      </c>
      <c r="N1149" s="1015">
        <f t="shared" si="895"/>
        <v>2</v>
      </c>
      <c r="O1149" s="1014"/>
      <c r="P1149" s="1015"/>
      <c r="Q1149" s="1014"/>
      <c r="R1149" s="1015"/>
      <c r="S1149" s="1014">
        <f t="shared" ref="S1149:T1149" si="896">SUBTOTAL(9,S954:S979)</f>
        <v>2</v>
      </c>
      <c r="T1149" s="1015">
        <f t="shared" si="896"/>
        <v>2</v>
      </c>
      <c r="U1149" s="1014"/>
      <c r="V1149" s="1015"/>
      <c r="W1149" s="1014">
        <f t="shared" ref="W1149:X1149" si="897">SUBTOTAL(9,W954:W979)</f>
        <v>2</v>
      </c>
      <c r="X1149" s="1015">
        <f t="shared" si="897"/>
        <v>1</v>
      </c>
      <c r="Y1149" s="1014">
        <f>SUBTOTAL(9,Y959:Y973)</f>
        <v>1</v>
      </c>
      <c r="Z1149" s="1015">
        <f>SUBTOTAL(9,Z959:Z973)</f>
        <v>0</v>
      </c>
      <c r="AA1149" s="1014"/>
      <c r="AB1149" s="1015"/>
      <c r="AC1149" s="1014">
        <f t="shared" ref="AC1149:AF1149" si="898">SUBTOTAL(9,AC954:AC979)</f>
        <v>3</v>
      </c>
      <c r="AD1149" s="1015">
        <f t="shared" si="898"/>
        <v>0</v>
      </c>
      <c r="AE1149" s="1014">
        <f t="shared" si="898"/>
        <v>1</v>
      </c>
      <c r="AF1149" s="1015">
        <f t="shared" si="898"/>
        <v>0</v>
      </c>
      <c r="AG1149" s="1014"/>
      <c r="AH1149" s="1015"/>
      <c r="AI1149" s="1014">
        <f t="shared" ref="AI1149:AJ1149" si="899">SUBTOTAL(9,AI954:AI979)</f>
        <v>1</v>
      </c>
      <c r="AJ1149" s="1015">
        <f t="shared" si="899"/>
        <v>0</v>
      </c>
      <c r="AL1149" s="1014">
        <f>SUBTOTAL(9,AL976:AL978)</f>
        <v>0</v>
      </c>
      <c r="AM1149" s="1015">
        <f>SUBTOTAL(9,AM976:AM978)</f>
        <v>1</v>
      </c>
      <c r="AN1149" s="1014">
        <f t="shared" ref="AN1149:AO1149" si="900">SUBTOTAL(9,AN954:AN979)</f>
        <v>8</v>
      </c>
      <c r="AO1149" s="1015">
        <f t="shared" si="900"/>
        <v>4</v>
      </c>
      <c r="AP1149" s="1014"/>
      <c r="AQ1149" s="1015"/>
      <c r="AR1149" s="1014"/>
      <c r="AS1149" s="1015"/>
      <c r="AT1149" s="1014"/>
      <c r="AU1149" s="1015"/>
      <c r="AV1149" s="1014"/>
      <c r="AW1149" s="1015"/>
      <c r="AX1149" s="1014">
        <f t="shared" ref="AX1149:AY1149" si="901">SUBTOTAL(9,AX954:AX979)</f>
        <v>0</v>
      </c>
      <c r="AY1149" s="1015">
        <f t="shared" si="901"/>
        <v>1</v>
      </c>
      <c r="AZ1149" s="1014"/>
      <c r="BA1149" s="1015"/>
      <c r="BB1149" s="1014"/>
      <c r="BC1149" s="1015"/>
      <c r="BD1149" s="1014"/>
      <c r="BE1149" s="1015"/>
      <c r="BF1149" s="1014"/>
      <c r="BG1149" s="1015"/>
      <c r="BH1149" s="1014">
        <f t="shared" ref="BH1149:BI1149" si="902">SUBTOTAL(9,BH954:BH979)</f>
        <v>0</v>
      </c>
      <c r="BI1149" s="1015">
        <f t="shared" si="902"/>
        <v>1</v>
      </c>
      <c r="BJ1149" s="1014"/>
      <c r="BK1149" s="1015"/>
      <c r="BL1149" s="1014"/>
      <c r="BM1149" s="1015"/>
      <c r="BN1149" s="1014"/>
      <c r="BO1149" s="1015"/>
      <c r="BP1149" s="1091"/>
      <c r="BQ1149" s="1015"/>
      <c r="BR1149" s="1091"/>
      <c r="BS1149" s="1015"/>
    </row>
    <row r="1150" spans="1:89" s="849" customFormat="1" ht="12.75">
      <c r="A1150" s="849" t="s">
        <v>2621</v>
      </c>
      <c r="D1150" s="1003" t="s">
        <v>2643</v>
      </c>
      <c r="H1150" s="1001"/>
      <c r="I1150" s="1005"/>
      <c r="J1150" s="1006"/>
      <c r="K1150" s="1005"/>
      <c r="L1150" s="1006"/>
      <c r="M1150" s="1005"/>
      <c r="N1150" s="1006"/>
      <c r="O1150" s="1005">
        <f>SUBTOTAL(9,O954:O979)-O1149</f>
        <v>7</v>
      </c>
      <c r="P1150" s="1006">
        <f>SUBTOTAL(9,P954:P979)-P1149</f>
        <v>2</v>
      </c>
      <c r="Q1150" s="1005">
        <f>SUBTOTAL(9,Q954:Q979)-Q1149</f>
        <v>6</v>
      </c>
      <c r="R1150" s="1006">
        <f>SUBTOTAL(9,R954:R979)-R1149</f>
        <v>0</v>
      </c>
      <c r="S1150" s="1005"/>
      <c r="T1150" s="1006"/>
      <c r="U1150" s="1005">
        <f>SUBTOTAL(9,U954:U979)-U1149</f>
        <v>2</v>
      </c>
      <c r="V1150" s="1006">
        <f>SUBTOTAL(9,V954:V979)-V1149</f>
        <v>0</v>
      </c>
      <c r="W1150" s="1005"/>
      <c r="X1150" s="1006"/>
      <c r="Y1150" s="1005">
        <f>SUBTOTAL(9,Y954:Y979)-Y1149</f>
        <v>2</v>
      </c>
      <c r="Z1150" s="1006">
        <f>SUBTOTAL(9,Z954:Z979)-Z1149</f>
        <v>0</v>
      </c>
      <c r="AA1150" s="1005">
        <f>SUBTOTAL(9,AA954:AA979)-AA1149</f>
        <v>3</v>
      </c>
      <c r="AB1150" s="1006">
        <f>SUBTOTAL(9,AB954:AB979)-AB1149</f>
        <v>0</v>
      </c>
      <c r="AC1150" s="1005"/>
      <c r="AD1150" s="1006"/>
      <c r="AE1150" s="1005"/>
      <c r="AF1150" s="1006"/>
      <c r="AG1150" s="1005">
        <f>SUBTOTAL(9,AG954:AG979)-AG1149</f>
        <v>2</v>
      </c>
      <c r="AH1150" s="1006">
        <f>SUBTOTAL(9,AH954:AH979)-AH1149</f>
        <v>0</v>
      </c>
      <c r="AI1150" s="1005"/>
      <c r="AJ1150" s="1006"/>
      <c r="AK1150" s="1002"/>
      <c r="AL1150" s="1005">
        <f>SUBTOTAL(9,AL954:AL979)-AL1149</f>
        <v>7</v>
      </c>
      <c r="AM1150" s="1006">
        <f>SUBTOTAL(9,AM954:AM979)-AM1149</f>
        <v>3</v>
      </c>
      <c r="AN1150" s="1005"/>
      <c r="AO1150" s="1006"/>
      <c r="AP1150" s="1005">
        <f t="shared" ref="AP1150:AW1150" si="903">SUBTOTAL(9,AP954:AP979)-AP1149</f>
        <v>8</v>
      </c>
      <c r="AQ1150" s="1006">
        <f t="shared" si="903"/>
        <v>4</v>
      </c>
      <c r="AR1150" s="1005">
        <f t="shared" si="903"/>
        <v>8</v>
      </c>
      <c r="AS1150" s="1006">
        <f t="shared" si="903"/>
        <v>4</v>
      </c>
      <c r="AT1150" s="1005">
        <f t="shared" si="903"/>
        <v>7</v>
      </c>
      <c r="AU1150" s="1006">
        <f t="shared" si="903"/>
        <v>4</v>
      </c>
      <c r="AV1150" s="1005">
        <f t="shared" si="903"/>
        <v>7</v>
      </c>
      <c r="AW1150" s="1006">
        <f t="shared" si="903"/>
        <v>4</v>
      </c>
      <c r="AX1150" s="1005"/>
      <c r="AY1150" s="1006"/>
      <c r="AZ1150" s="1005">
        <f t="shared" ref="AZ1150:BG1150" si="904">SUBTOTAL(9,AZ954:AZ979)-AZ1149</f>
        <v>0</v>
      </c>
      <c r="BA1150" s="1006">
        <f t="shared" si="904"/>
        <v>1</v>
      </c>
      <c r="BB1150" s="1005">
        <f t="shared" si="904"/>
        <v>0</v>
      </c>
      <c r="BC1150" s="1006">
        <f t="shared" si="904"/>
        <v>1</v>
      </c>
      <c r="BD1150" s="1005">
        <f t="shared" si="904"/>
        <v>0</v>
      </c>
      <c r="BE1150" s="1006">
        <f t="shared" si="904"/>
        <v>1</v>
      </c>
      <c r="BF1150" s="1005">
        <f t="shared" si="904"/>
        <v>0</v>
      </c>
      <c r="BG1150" s="1006">
        <f t="shared" si="904"/>
        <v>1</v>
      </c>
      <c r="BH1150" s="1005"/>
      <c r="BI1150" s="1006"/>
      <c r="BJ1150" s="1005">
        <f t="shared" ref="BJ1150:BO1150" si="905">SUBTOTAL(9,BJ954:BJ979)-BJ1149</f>
        <v>0</v>
      </c>
      <c r="BK1150" s="1006">
        <f t="shared" si="905"/>
        <v>1</v>
      </c>
      <c r="BL1150" s="1005">
        <f t="shared" si="905"/>
        <v>0</v>
      </c>
      <c r="BM1150" s="1006">
        <f t="shared" si="905"/>
        <v>1</v>
      </c>
      <c r="BN1150" s="1005">
        <f t="shared" si="905"/>
        <v>0</v>
      </c>
      <c r="BO1150" s="1006">
        <f t="shared" si="905"/>
        <v>1</v>
      </c>
      <c r="BP1150" s="1088"/>
      <c r="BQ1150" s="1006"/>
      <c r="BR1150" s="1088"/>
      <c r="BS1150" s="1006"/>
      <c r="BT1150" s="851"/>
      <c r="BU1150" s="852"/>
      <c r="BV1150" s="852"/>
      <c r="BW1150" s="852"/>
      <c r="BX1150" s="852"/>
      <c r="BY1150" s="852"/>
      <c r="BZ1150" s="852"/>
      <c r="CA1150" s="852"/>
      <c r="CB1150" s="853"/>
      <c r="CC1150" s="852"/>
      <c r="CD1150" s="852"/>
      <c r="CE1150" s="852"/>
      <c r="CF1150" s="852"/>
      <c r="CG1150" s="852"/>
      <c r="CH1150" s="852"/>
      <c r="CI1150" s="854"/>
      <c r="CJ1150" s="850"/>
      <c r="CK1150" s="850"/>
    </row>
    <row r="1151" spans="1:89">
      <c r="A1151" t="s">
        <v>2622</v>
      </c>
      <c r="D1151" t="s">
        <v>2644</v>
      </c>
      <c r="G1151" s="213" t="s">
        <v>889</v>
      </c>
      <c r="I1151" s="1014"/>
      <c r="J1151" s="1015"/>
      <c r="K1151" s="1014">
        <f>SUBTOTAL(9,K980:K1016)</f>
        <v>25</v>
      </c>
      <c r="L1151" s="1015">
        <f>SUBTOTAL(9,L980:L1016)</f>
        <v>10</v>
      </c>
      <c r="M1151" s="1014">
        <f>SUBTOTAL(9,M980:M1016)</f>
        <v>27</v>
      </c>
      <c r="N1151" s="1015">
        <f>SUBTOTAL(9,N980:N1016)</f>
        <v>10</v>
      </c>
      <c r="O1151" s="1014"/>
      <c r="P1151" s="1015"/>
      <c r="Q1151" s="1014"/>
      <c r="R1151" s="1015"/>
      <c r="S1151" s="1014">
        <f>SUBTOTAL(9,S980:S1016)</f>
        <v>22</v>
      </c>
      <c r="T1151" s="1015">
        <f>SUBTOTAL(9,T980:T1016)</f>
        <v>5</v>
      </c>
      <c r="U1151" s="1014"/>
      <c r="V1151" s="1015"/>
      <c r="W1151" s="1014">
        <f>SUBTOTAL(9,W980:W1016)</f>
        <v>22</v>
      </c>
      <c r="X1151" s="1015">
        <f>SUBTOTAL(9,X980:X1016)</f>
        <v>2</v>
      </c>
      <c r="Y1151" s="1014">
        <f>SUBTOTAL(9,Y994:Y1016)</f>
        <v>1</v>
      </c>
      <c r="Z1151" s="1015">
        <f>SUBTOTAL(9,Z994:Z1016)</f>
        <v>1</v>
      </c>
      <c r="AA1151" s="1014"/>
      <c r="AB1151" s="1015"/>
      <c r="AC1151" s="1014">
        <f t="shared" ref="AC1151:AF1151" si="906">SUBTOTAL(9,AC980:AC1016)</f>
        <v>17</v>
      </c>
      <c r="AD1151" s="1015">
        <f t="shared" si="906"/>
        <v>0</v>
      </c>
      <c r="AE1151" s="1014">
        <f t="shared" si="906"/>
        <v>13</v>
      </c>
      <c r="AF1151" s="1015">
        <f t="shared" si="906"/>
        <v>3</v>
      </c>
      <c r="AG1151" s="1014"/>
      <c r="AH1151" s="1015"/>
      <c r="AI1151" s="1014">
        <f>SUBTOTAL(9,AI983:AI1016)</f>
        <v>25</v>
      </c>
      <c r="AJ1151" s="1015">
        <f>SUBTOTAL(9,AJ983:AJ1016)</f>
        <v>2</v>
      </c>
      <c r="AL1151" s="1014"/>
      <c r="AM1151" s="1015"/>
      <c r="AN1151" s="1014">
        <f t="shared" ref="AN1151:AO1151" si="907">SUBTOTAL(9,AN980:AN1016)</f>
        <v>31</v>
      </c>
      <c r="AO1151" s="1015">
        <f t="shared" si="907"/>
        <v>2</v>
      </c>
      <c r="AP1151" s="1014"/>
      <c r="AQ1151" s="1015"/>
      <c r="AR1151" s="1014"/>
      <c r="AS1151" s="1015"/>
      <c r="AT1151" s="1014">
        <f>SUBTOTAL(9,AT980:AT992)</f>
        <v>17</v>
      </c>
      <c r="AU1151" s="1015">
        <v>0</v>
      </c>
      <c r="AV1151" s="1014">
        <f t="shared" ref="AV1151:AW1151" si="908">SUBTOTAL(9,AV980:AV1016)</f>
        <v>21</v>
      </c>
      <c r="AW1151" s="1015">
        <f t="shared" si="908"/>
        <v>1</v>
      </c>
      <c r="AX1151" s="1014">
        <f>SUBTOTAL(9,AX1004:AX1016)</f>
        <v>0</v>
      </c>
      <c r="AY1151" s="1015">
        <f>SUBTOTAL(9,AY1004:AY1016)</f>
        <v>0</v>
      </c>
      <c r="AZ1151" s="1014"/>
      <c r="BA1151" s="1015"/>
      <c r="BB1151" s="1014"/>
      <c r="BC1151" s="1015"/>
      <c r="BD1151" s="1014"/>
      <c r="BE1151" s="1015"/>
      <c r="BF1151" s="1014"/>
      <c r="BG1151" s="1015"/>
      <c r="BH1151" s="1014">
        <f>SUBTOTAL(9,BH980:BH988)</f>
        <v>14</v>
      </c>
      <c r="BI1151" s="1015">
        <f>SUBTOTAL(9,BI1004:BI1016)</f>
        <v>0</v>
      </c>
      <c r="BJ1151" s="1014"/>
      <c r="BK1151" s="1015"/>
      <c r="BL1151" s="1014">
        <f>SUBTOTAL(9,BL1000:BL1003)</f>
        <v>1</v>
      </c>
      <c r="BM1151" s="1015">
        <f>SUBTOTAL(9,BM1000:BM1003)</f>
        <v>0</v>
      </c>
      <c r="BN1151" s="1014"/>
      <c r="BO1151" s="1015"/>
      <c r="BP1151" s="1091"/>
      <c r="BQ1151" s="1015"/>
      <c r="BR1151" s="1091"/>
      <c r="BS1151" s="1015"/>
    </row>
    <row r="1152" spans="1:89" s="849" customFormat="1" ht="12.75">
      <c r="A1152" s="849" t="s">
        <v>2622</v>
      </c>
      <c r="D1152" s="849" t="s">
        <v>2644</v>
      </c>
      <c r="H1152" s="1001"/>
      <c r="I1152" s="1005">
        <f>SUBTOTAL(9,I980:I1016)-I1151</f>
        <v>18</v>
      </c>
      <c r="J1152" s="1006">
        <f>SUBTOTAL(9,J980:J1016)-J1151</f>
        <v>0</v>
      </c>
      <c r="K1152" s="1005"/>
      <c r="L1152" s="1006"/>
      <c r="M1152" s="1005"/>
      <c r="N1152" s="1006"/>
      <c r="O1152" s="1005">
        <f>SUBTOTAL(9,O980:O1016)-O1151</f>
        <v>23</v>
      </c>
      <c r="P1152" s="1006">
        <f>SUBTOTAL(9,P980:P1016)-P1151</f>
        <v>10</v>
      </c>
      <c r="Q1152" s="1005">
        <f>SUBTOTAL(9,Q980:Q1016)-Q1151</f>
        <v>23</v>
      </c>
      <c r="R1152" s="1006">
        <f>SUBTOTAL(9,R980:R1016)-R1151</f>
        <v>10</v>
      </c>
      <c r="S1152" s="1005"/>
      <c r="T1152" s="1006"/>
      <c r="U1152" s="1005">
        <f>SUBTOTAL(9,U980:U1016)-U1151</f>
        <v>22</v>
      </c>
      <c r="V1152" s="1006">
        <f>SUBTOTAL(9,V980:V1016)-V1151</f>
        <v>0</v>
      </c>
      <c r="W1152" s="1005"/>
      <c r="X1152" s="1006"/>
      <c r="Y1152" s="1005">
        <f>SUBTOTAL(9,Y980:Y1016)-Y1151</f>
        <v>19</v>
      </c>
      <c r="Z1152" s="1006">
        <f>SUBTOTAL(9,Z980:Z1016)-Z1151</f>
        <v>1</v>
      </c>
      <c r="AA1152" s="1005">
        <f>SUBTOTAL(9,AA980:AA1016)-AA1151</f>
        <v>20</v>
      </c>
      <c r="AB1152" s="1006">
        <f>SUBTOTAL(9,AB980:AB1016)-AB1151</f>
        <v>1</v>
      </c>
      <c r="AC1152" s="1005"/>
      <c r="AD1152" s="1006"/>
      <c r="AE1152" s="1005"/>
      <c r="AF1152" s="1006"/>
      <c r="AG1152" s="1005">
        <f>SUBTOTAL(9,AG980:AG1016)-AG1151</f>
        <v>30</v>
      </c>
      <c r="AH1152" s="1006">
        <f>SUBTOTAL(9,AH980:AH1016)-AH1151</f>
        <v>1</v>
      </c>
      <c r="AI1152" s="1005">
        <f>SUBTOTAL(9,AI980:AI1016)-AI1151</f>
        <v>3</v>
      </c>
      <c r="AJ1152" s="1006">
        <f>SUBTOTAL(9,AJ980:AJ1016)-AJ1151</f>
        <v>0</v>
      </c>
      <c r="AK1152" s="1002"/>
      <c r="AL1152" s="1005">
        <f>SUBTOTAL(9,AL980:AL1016)-AL1151</f>
        <v>31</v>
      </c>
      <c r="AM1152" s="1006">
        <f>SUBTOTAL(9,AM980:AM1016)-AM1151</f>
        <v>1</v>
      </c>
      <c r="AN1152" s="1005"/>
      <c r="AO1152" s="1006"/>
      <c r="AP1152" s="1005">
        <f t="shared" ref="AP1152:AU1152" si="909">SUBTOTAL(9,AP980:AP1016)-AP1151</f>
        <v>33</v>
      </c>
      <c r="AQ1152" s="1006">
        <f t="shared" si="909"/>
        <v>2</v>
      </c>
      <c r="AR1152" s="1005">
        <f t="shared" si="909"/>
        <v>33</v>
      </c>
      <c r="AS1152" s="1006">
        <f t="shared" si="909"/>
        <v>2</v>
      </c>
      <c r="AT1152" s="1005">
        <f t="shared" si="909"/>
        <v>6</v>
      </c>
      <c r="AU1152" s="1006">
        <f t="shared" si="909"/>
        <v>2</v>
      </c>
      <c r="AV1152" s="1005"/>
      <c r="AW1152" s="1006"/>
      <c r="AX1152" s="1005">
        <f t="shared" ref="AX1152:BO1152" si="910">SUBTOTAL(9,AX980:AX1016)-AX1151</f>
        <v>14</v>
      </c>
      <c r="AY1152" s="1006">
        <f t="shared" si="910"/>
        <v>0</v>
      </c>
      <c r="AZ1152" s="1005">
        <f t="shared" si="910"/>
        <v>14</v>
      </c>
      <c r="BA1152" s="1006">
        <f t="shared" si="910"/>
        <v>0</v>
      </c>
      <c r="BB1152" s="1005">
        <f t="shared" si="910"/>
        <v>14</v>
      </c>
      <c r="BC1152" s="1006">
        <f t="shared" si="910"/>
        <v>0</v>
      </c>
      <c r="BD1152" s="1005">
        <f t="shared" si="910"/>
        <v>14</v>
      </c>
      <c r="BE1152" s="1006">
        <f t="shared" si="910"/>
        <v>0</v>
      </c>
      <c r="BF1152" s="1005">
        <f t="shared" si="910"/>
        <v>14</v>
      </c>
      <c r="BG1152" s="1006">
        <f t="shared" si="910"/>
        <v>0</v>
      </c>
      <c r="BH1152" s="1005">
        <f t="shared" si="910"/>
        <v>0</v>
      </c>
      <c r="BI1152" s="1006">
        <f t="shared" si="910"/>
        <v>0</v>
      </c>
      <c r="BJ1152" s="1005">
        <f t="shared" si="910"/>
        <v>14</v>
      </c>
      <c r="BK1152" s="1006">
        <f t="shared" si="910"/>
        <v>0</v>
      </c>
      <c r="BL1152" s="1005">
        <f t="shared" si="910"/>
        <v>14</v>
      </c>
      <c r="BM1152" s="1006">
        <f t="shared" si="910"/>
        <v>0</v>
      </c>
      <c r="BN1152" s="1005">
        <f t="shared" si="910"/>
        <v>15</v>
      </c>
      <c r="BO1152" s="1006">
        <f t="shared" si="910"/>
        <v>0</v>
      </c>
      <c r="BP1152" s="1088"/>
      <c r="BQ1152" s="1006"/>
      <c r="BR1152" s="1088"/>
      <c r="BS1152" s="1006"/>
      <c r="BT1152" s="851"/>
      <c r="BU1152" s="852"/>
      <c r="BV1152" s="852"/>
      <c r="BW1152" s="852"/>
      <c r="BX1152" s="852"/>
      <c r="BY1152" s="852"/>
      <c r="BZ1152" s="852"/>
      <c r="CA1152" s="852"/>
      <c r="CB1152" s="853"/>
      <c r="CC1152" s="852"/>
      <c r="CD1152" s="852"/>
      <c r="CE1152" s="852"/>
      <c r="CF1152" s="852"/>
      <c r="CG1152" s="852"/>
      <c r="CH1152" s="852"/>
      <c r="CI1152" s="854"/>
      <c r="CJ1152" s="850"/>
      <c r="CK1152" s="850"/>
    </row>
    <row r="1153" spans="1:89" s="1023" customFormat="1" ht="5.25" customHeight="1">
      <c r="H1153" s="1024"/>
      <c r="I1153" s="1025"/>
      <c r="J1153" s="1026"/>
      <c r="K1153" s="1025"/>
      <c r="L1153" s="1026"/>
      <c r="M1153" s="1025"/>
      <c r="N1153" s="1026"/>
      <c r="O1153" s="1025"/>
      <c r="P1153" s="1026"/>
      <c r="Q1153" s="1025"/>
      <c r="R1153" s="1026"/>
      <c r="S1153" s="1025"/>
      <c r="T1153" s="1026"/>
      <c r="U1153" s="1025"/>
      <c r="V1153" s="1026"/>
      <c r="W1153" s="1025"/>
      <c r="X1153" s="1026"/>
      <c r="Y1153" s="1025"/>
      <c r="Z1153" s="1026"/>
      <c r="AA1153" s="1025"/>
      <c r="AB1153" s="1026"/>
      <c r="AC1153" s="1025"/>
      <c r="AD1153" s="1026"/>
      <c r="AE1153" s="1025"/>
      <c r="AF1153" s="1026"/>
      <c r="AG1153" s="1025"/>
      <c r="AH1153" s="1026"/>
      <c r="AI1153" s="1025"/>
      <c r="AJ1153" s="1026"/>
      <c r="AK1153" s="1027"/>
      <c r="AL1153" s="1025"/>
      <c r="AM1153" s="1026"/>
      <c r="AN1153" s="1025"/>
      <c r="AO1153" s="1026"/>
      <c r="AP1153" s="1025"/>
      <c r="AQ1153" s="1026"/>
      <c r="AR1153" s="1025"/>
      <c r="AS1153" s="1026"/>
      <c r="AT1153" s="1025"/>
      <c r="AU1153" s="1026"/>
      <c r="AV1153" s="1025"/>
      <c r="AW1153" s="1026"/>
      <c r="AX1153" s="1025"/>
      <c r="AY1153" s="1026"/>
      <c r="AZ1153" s="1025"/>
      <c r="BA1153" s="1026"/>
      <c r="BB1153" s="1025"/>
      <c r="BC1153" s="1026"/>
      <c r="BD1153" s="1025"/>
      <c r="BE1153" s="1026"/>
      <c r="BF1153" s="1025"/>
      <c r="BG1153" s="1026"/>
      <c r="BH1153" s="1025"/>
      <c r="BI1153" s="1026"/>
      <c r="BJ1153" s="1025"/>
      <c r="BK1153" s="1026"/>
      <c r="BL1153" s="1025"/>
      <c r="BM1153" s="1026"/>
      <c r="BN1153" s="1025"/>
      <c r="BO1153" s="1026"/>
      <c r="BP1153" s="1092"/>
      <c r="BQ1153" s="1026"/>
      <c r="BR1153" s="1092"/>
      <c r="BS1153" s="1026"/>
      <c r="BT1153" s="1029"/>
      <c r="BU1153" s="1028"/>
      <c r="BV1153" s="1028"/>
      <c r="BW1153" s="1028"/>
      <c r="BX1153" s="1028"/>
      <c r="BY1153" s="1028"/>
      <c r="BZ1153" s="1028"/>
      <c r="CA1153" s="1028"/>
      <c r="CB1153" s="1024"/>
      <c r="CC1153" s="1028"/>
      <c r="CD1153" s="1028"/>
      <c r="CE1153" s="1028"/>
      <c r="CF1153" s="1028"/>
      <c r="CG1153" s="1028"/>
      <c r="CH1153" s="1028"/>
      <c r="CI1153" s="1030"/>
      <c r="CJ1153" s="1028"/>
      <c r="CK1153" s="1028"/>
    </row>
    <row r="1154" spans="1:89">
      <c r="A1154" t="s">
        <v>2549</v>
      </c>
      <c r="D1154" s="219" t="s">
        <v>888</v>
      </c>
      <c r="I1154" s="1014">
        <f>SUBTOTAL(9,I1017:I1027)-I1155</f>
        <v>3</v>
      </c>
      <c r="J1154" s="1015">
        <f>SUBTOTAL(9,J1017:J1027)</f>
        <v>0</v>
      </c>
      <c r="K1154" s="1014">
        <f>SUBTOTAL(9,K1017:K1027)</f>
        <v>35</v>
      </c>
      <c r="L1154" s="1015">
        <f>SUBTOTAL(9,L1017:L1027)</f>
        <v>6</v>
      </c>
      <c r="M1154" s="1014"/>
      <c r="N1154" s="1015"/>
      <c r="O1154" s="1014">
        <f>SUBTOTAL(9,O1017:O1027)</f>
        <v>27</v>
      </c>
      <c r="P1154" s="1015">
        <f>SUBTOTAL(9,P1017:P1027)</f>
        <v>6</v>
      </c>
      <c r="Q1154" s="1014"/>
      <c r="R1154" s="1015"/>
      <c r="S1154" s="1014"/>
      <c r="T1154" s="1015"/>
      <c r="U1154" s="1014">
        <f>SUBTOTAL(9,U1017:U1027)</f>
        <v>28</v>
      </c>
      <c r="V1154" s="1015">
        <f>SUBTOTAL(9,V1017:V1027)</f>
        <v>5</v>
      </c>
      <c r="W1154" s="1014">
        <f>SUBTOTAL(9,W1023:W1027)</f>
        <v>11</v>
      </c>
      <c r="X1154" s="1015">
        <f>SUBTOTAL(9,X1023:X1027)</f>
        <v>0</v>
      </c>
      <c r="Y1154" s="1014">
        <f>SUBTOTAL(9,Y1018:Y1020)+Y1026</f>
        <v>0</v>
      </c>
      <c r="Z1154" s="1015">
        <f>SUBTOTAL(9,Z1018:Z1020)+Z1026</f>
        <v>5</v>
      </c>
      <c r="AA1154" s="1014">
        <f>SUBTOTAL(9,AA1017:AA1027)</f>
        <v>16</v>
      </c>
      <c r="AB1154" s="1015">
        <f>SUBTOTAL(9,AB1017:AB1027)</f>
        <v>5</v>
      </c>
      <c r="AC1154" s="1014">
        <f>SUBTOTAL(9,AC1017:AC1027)</f>
        <v>24</v>
      </c>
      <c r="AD1154" s="1015">
        <f>SUBTOTAL(9,AD1017:AD1027)</f>
        <v>4</v>
      </c>
      <c r="AE1154" s="1014"/>
      <c r="AF1154" s="1015"/>
      <c r="AG1154" s="1014"/>
      <c r="AH1154" s="1015"/>
      <c r="AI1154" s="1014"/>
      <c r="AJ1154" s="1015"/>
      <c r="AL1154" s="1014">
        <f t="shared" ref="AL1154:AQ1154" si="911">SUBTOTAL(9,AL1017:AL1027)</f>
        <v>27</v>
      </c>
      <c r="AM1154" s="1015">
        <f t="shared" si="911"/>
        <v>0</v>
      </c>
      <c r="AN1154" s="1014">
        <f t="shared" si="911"/>
        <v>24</v>
      </c>
      <c r="AO1154" s="1015">
        <f t="shared" si="911"/>
        <v>0</v>
      </c>
      <c r="AP1154" s="1014">
        <f t="shared" si="911"/>
        <v>25</v>
      </c>
      <c r="AQ1154" s="1015">
        <f t="shared" si="911"/>
        <v>0</v>
      </c>
      <c r="AR1154" s="1014"/>
      <c r="AS1154" s="1015"/>
      <c r="AT1154" s="1014"/>
      <c r="AU1154" s="1015"/>
      <c r="AV1154" s="1014">
        <f t="shared" ref="AV1154:AW1154" si="912">SUBTOTAL(9,AV1017:AV1027)</f>
        <v>40</v>
      </c>
      <c r="AW1154" s="1015">
        <f t="shared" si="912"/>
        <v>0</v>
      </c>
      <c r="AX1154" s="1014">
        <f>SUBTOTAL(9,AX1021:AX1027)+AX1019</f>
        <v>35</v>
      </c>
      <c r="AY1154" s="1015">
        <f>SUBTOTAL(9,AY1021:AY1027)+AY1019</f>
        <v>0</v>
      </c>
      <c r="AZ1154" s="1014"/>
      <c r="BA1154" s="1015"/>
      <c r="BB1154" s="1014"/>
      <c r="BC1154" s="1015"/>
      <c r="BD1154" s="1014">
        <f t="shared" ref="BD1154:BE1154" si="913">SUBTOTAL(9,BD1017:BD1027)</f>
        <v>34</v>
      </c>
      <c r="BE1154" s="1015">
        <f t="shared" si="913"/>
        <v>0</v>
      </c>
      <c r="BF1154" s="1014"/>
      <c r="BG1154" s="1015"/>
      <c r="BH1154" s="1014"/>
      <c r="BI1154" s="1015"/>
      <c r="BJ1154" s="1014"/>
      <c r="BK1154" s="1015"/>
      <c r="BL1154" s="1014"/>
      <c r="BM1154" s="1015"/>
      <c r="BN1154" s="1014"/>
      <c r="BO1154" s="1015"/>
      <c r="BP1154" s="1091"/>
      <c r="BQ1154" s="1015"/>
      <c r="BR1154" s="1091"/>
      <c r="BS1154" s="1015"/>
    </row>
    <row r="1155" spans="1:89" s="849" customFormat="1" ht="12.75">
      <c r="A1155" s="849" t="s">
        <v>2549</v>
      </c>
      <c r="D1155" s="1003" t="s">
        <v>888</v>
      </c>
      <c r="H1155" s="1001"/>
      <c r="I1155" s="1005">
        <f>+I1021</f>
        <v>21</v>
      </c>
      <c r="J1155" s="1006">
        <v>0</v>
      </c>
      <c r="K1155" s="1005"/>
      <c r="L1155" s="1006"/>
      <c r="M1155" s="1005">
        <f>SUBTOTAL(9,M1017:M1027)</f>
        <v>27</v>
      </c>
      <c r="N1155" s="1006">
        <f>SUBTOTAL(9,N1017:N1027)</f>
        <v>6</v>
      </c>
      <c r="O1155" s="1005"/>
      <c r="P1155" s="1006"/>
      <c r="Q1155" s="1005">
        <f t="shared" ref="Q1155:T1155" si="914">SUBTOTAL(9,Q1017:Q1027)</f>
        <v>28</v>
      </c>
      <c r="R1155" s="1006">
        <f t="shared" si="914"/>
        <v>5</v>
      </c>
      <c r="S1155" s="1005">
        <f t="shared" si="914"/>
        <v>28</v>
      </c>
      <c r="T1155" s="1006">
        <f t="shared" si="914"/>
        <v>5</v>
      </c>
      <c r="U1155" s="1005"/>
      <c r="V1155" s="1006"/>
      <c r="W1155" s="1005">
        <f>SUBTOTAL(9,W1017:W1022)</f>
        <v>16</v>
      </c>
      <c r="X1155" s="1006">
        <f>SUBTOTAL(9,X1017:X1022)</f>
        <v>5</v>
      </c>
      <c r="Y1155" s="1005">
        <f>SUBTOTAL(9,Y1017:Y1027)-Y1154</f>
        <v>27</v>
      </c>
      <c r="Z1155" s="1006">
        <f>SUBTOTAL(9,Z1017:Z1027)-Z1154</f>
        <v>0</v>
      </c>
      <c r="AA1155" s="1005"/>
      <c r="AB1155" s="1006"/>
      <c r="AC1155" s="1005"/>
      <c r="AD1155" s="1006"/>
      <c r="AE1155" s="1005">
        <f t="shared" ref="AE1155:AJ1155" si="915">SUBTOTAL(9,AE1017:AE1027)</f>
        <v>24</v>
      </c>
      <c r="AF1155" s="1006">
        <f t="shared" si="915"/>
        <v>4</v>
      </c>
      <c r="AG1155" s="1005">
        <f t="shared" si="915"/>
        <v>24</v>
      </c>
      <c r="AH1155" s="1006">
        <f t="shared" si="915"/>
        <v>4</v>
      </c>
      <c r="AI1155" s="1005">
        <f t="shared" si="915"/>
        <v>24</v>
      </c>
      <c r="AJ1155" s="1006">
        <f t="shared" si="915"/>
        <v>4</v>
      </c>
      <c r="AK1155" s="1002"/>
      <c r="AL1155" s="1005"/>
      <c r="AM1155" s="1006"/>
      <c r="AN1155" s="1005"/>
      <c r="AO1155" s="1006"/>
      <c r="AP1155" s="1005"/>
      <c r="AQ1155" s="1006"/>
      <c r="AR1155" s="1005">
        <f t="shared" ref="AR1155:AU1155" si="916">SUBTOTAL(9,AR1017:AR1027)</f>
        <v>39</v>
      </c>
      <c r="AS1155" s="1006">
        <f t="shared" si="916"/>
        <v>0</v>
      </c>
      <c r="AT1155" s="1005">
        <f t="shared" si="916"/>
        <v>39</v>
      </c>
      <c r="AU1155" s="1006">
        <f t="shared" si="916"/>
        <v>0</v>
      </c>
      <c r="AV1155" s="1005"/>
      <c r="AW1155" s="1006"/>
      <c r="AX1155" s="1005">
        <f>+AX1020+AX1018+AX1017</f>
        <v>5</v>
      </c>
      <c r="AY1155" s="1006">
        <v>0</v>
      </c>
      <c r="AZ1155" s="1005">
        <f t="shared" ref="AZ1155:BC1155" si="917">SUBTOTAL(9,AZ1017:AZ1027)</f>
        <v>39</v>
      </c>
      <c r="BA1155" s="1006">
        <f t="shared" si="917"/>
        <v>0</v>
      </c>
      <c r="BB1155" s="1005">
        <f t="shared" si="917"/>
        <v>40</v>
      </c>
      <c r="BC1155" s="1006">
        <f t="shared" si="917"/>
        <v>0</v>
      </c>
      <c r="BD1155" s="1005"/>
      <c r="BE1155" s="1006"/>
      <c r="BF1155" s="1005">
        <f t="shared" ref="BF1155:BO1155" si="918">SUBTOTAL(9,BF1017:BF1027)</f>
        <v>34</v>
      </c>
      <c r="BG1155" s="1006">
        <f t="shared" si="918"/>
        <v>0</v>
      </c>
      <c r="BH1155" s="1005">
        <f t="shared" si="918"/>
        <v>34</v>
      </c>
      <c r="BI1155" s="1006">
        <f t="shared" si="918"/>
        <v>0</v>
      </c>
      <c r="BJ1155" s="1005">
        <f t="shared" si="918"/>
        <v>34</v>
      </c>
      <c r="BK1155" s="1006">
        <f t="shared" si="918"/>
        <v>0</v>
      </c>
      <c r="BL1155" s="1005">
        <f t="shared" si="918"/>
        <v>34</v>
      </c>
      <c r="BM1155" s="1006">
        <f t="shared" si="918"/>
        <v>0</v>
      </c>
      <c r="BN1155" s="1005">
        <f t="shared" si="918"/>
        <v>34</v>
      </c>
      <c r="BO1155" s="1006">
        <f t="shared" si="918"/>
        <v>0</v>
      </c>
      <c r="BP1155" s="1088"/>
      <c r="BQ1155" s="1006"/>
      <c r="BR1155" s="1088"/>
      <c r="BS1155" s="1006"/>
      <c r="BT1155" s="851"/>
      <c r="BU1155" s="852"/>
      <c r="BV1155" s="852"/>
      <c r="BW1155" s="852"/>
      <c r="BX1155" s="852"/>
      <c r="BY1155" s="852"/>
      <c r="BZ1155" s="852"/>
      <c r="CA1155" s="852"/>
      <c r="CB1155" s="853"/>
      <c r="CC1155" s="852"/>
      <c r="CD1155" s="852"/>
      <c r="CE1155" s="852"/>
      <c r="CF1155" s="852"/>
      <c r="CG1155" s="852"/>
      <c r="CH1155" s="852"/>
      <c r="CI1155" s="854"/>
      <c r="CJ1155" s="850"/>
      <c r="CK1155" s="850"/>
    </row>
    <row r="1156" spans="1:89">
      <c r="A1156" t="s">
        <v>2623</v>
      </c>
      <c r="D1156" s="71" t="s">
        <v>2639</v>
      </c>
      <c r="I1156" s="1009">
        <f>+I1028</f>
        <v>2</v>
      </c>
      <c r="J1156" s="1010">
        <f>+J1028</f>
        <v>4</v>
      </c>
      <c r="K1156" s="1009">
        <f>SUBTOTAL(9,K1028:K1031)</f>
        <v>5</v>
      </c>
      <c r="L1156" s="1010">
        <f>SUBTOTAL(9,L1028:L1031)</f>
        <v>4</v>
      </c>
      <c r="M1156" s="1009"/>
      <c r="N1156" s="1010"/>
      <c r="O1156" s="1009">
        <f>+O1030+O1028</f>
        <v>2</v>
      </c>
      <c r="P1156" s="1010">
        <f>+P1028+P1030</f>
        <v>4</v>
      </c>
      <c r="Q1156" s="1009"/>
      <c r="R1156" s="1010"/>
      <c r="S1156" s="1009"/>
      <c r="T1156" s="1010"/>
      <c r="U1156" s="1009">
        <f>SUBTOTAL(9,U1028:U1031)</f>
        <v>1</v>
      </c>
      <c r="V1156" s="1010">
        <f>SUBTOTAL(9,V1028:V1031)</f>
        <v>6</v>
      </c>
      <c r="W1156" s="1009">
        <f>+W1031+W1028</f>
        <v>1</v>
      </c>
      <c r="X1156" s="1010">
        <f>+X1031+X1028</f>
        <v>4</v>
      </c>
      <c r="Y1156" s="1009"/>
      <c r="Z1156" s="1010"/>
      <c r="AA1156" s="1009">
        <f>+AA1028</f>
        <v>1</v>
      </c>
      <c r="AB1156" s="1010">
        <f>+AB1028</f>
        <v>4</v>
      </c>
      <c r="AC1156" s="1009">
        <f>SUBTOTAL(9,AC1028:AC1031)</f>
        <v>5</v>
      </c>
      <c r="AD1156" s="1010">
        <f>SUBTOTAL(9,AD1028:AD1031)</f>
        <v>10</v>
      </c>
      <c r="AE1156" s="1009"/>
      <c r="AF1156" s="1010"/>
      <c r="AG1156" s="1009"/>
      <c r="AH1156" s="1010"/>
      <c r="AI1156" s="1009"/>
      <c r="AJ1156" s="1010"/>
      <c r="AL1156" s="1009">
        <f t="shared" ref="AL1156:AQ1156" si="919">SUBTOTAL(9,AL1028:AL1031)</f>
        <v>2</v>
      </c>
      <c r="AM1156" s="1010">
        <f t="shared" si="919"/>
        <v>11</v>
      </c>
      <c r="AN1156" s="1009">
        <f t="shared" si="919"/>
        <v>4</v>
      </c>
      <c r="AO1156" s="1010">
        <f t="shared" si="919"/>
        <v>11</v>
      </c>
      <c r="AP1156" s="1009">
        <f t="shared" si="919"/>
        <v>17</v>
      </c>
      <c r="AQ1156" s="1010">
        <f t="shared" si="919"/>
        <v>12</v>
      </c>
      <c r="AR1156" s="1009"/>
      <c r="AS1156" s="1010"/>
      <c r="AT1156" s="1009"/>
      <c r="AU1156" s="1010"/>
      <c r="AV1156" s="1009">
        <f t="shared" ref="AV1156:AY1156" si="920">SUBTOTAL(9,AV1028:AV1031)</f>
        <v>1</v>
      </c>
      <c r="AW1156" s="1010">
        <f t="shared" si="920"/>
        <v>8</v>
      </c>
      <c r="AX1156" s="1009">
        <f t="shared" si="920"/>
        <v>1</v>
      </c>
      <c r="AY1156" s="1010">
        <f t="shared" si="920"/>
        <v>8</v>
      </c>
      <c r="AZ1156" s="1009"/>
      <c r="BA1156" s="1010"/>
      <c r="BB1156" s="1009"/>
      <c r="BC1156" s="1010"/>
      <c r="BD1156" s="1009">
        <f>+BD1031+BD1030</f>
        <v>0</v>
      </c>
      <c r="BE1156" s="1010">
        <f>+BE1031+BE1030</f>
        <v>3</v>
      </c>
      <c r="BF1156" s="1009"/>
      <c r="BG1156" s="1010"/>
      <c r="BH1156" s="1009"/>
      <c r="BI1156" s="1010"/>
      <c r="BJ1156" s="1009"/>
      <c r="BK1156" s="1010"/>
      <c r="BL1156" s="1009"/>
      <c r="BM1156" s="1010"/>
      <c r="BN1156" s="1009"/>
      <c r="BO1156" s="1010"/>
      <c r="BP1156" s="1089"/>
      <c r="BQ1156" s="1010"/>
      <c r="BR1156" s="1089"/>
      <c r="BS1156" s="1010"/>
    </row>
    <row r="1157" spans="1:89" s="849" customFormat="1" ht="12.75">
      <c r="A1157" s="849" t="s">
        <v>2623</v>
      </c>
      <c r="D1157" s="1003" t="s">
        <v>2639</v>
      </c>
      <c r="H1157" s="1001"/>
      <c r="I1157" s="1005">
        <f>SUBTOTAL(9,I1029:I1031)</f>
        <v>0</v>
      </c>
      <c r="J1157" s="1006">
        <f>SUBTOTAL(9,J1029:J1031)</f>
        <v>0</v>
      </c>
      <c r="K1157" s="1005"/>
      <c r="L1157" s="1006"/>
      <c r="M1157" s="1005">
        <f>SUBTOTAL(9,M1028:M1031)</f>
        <v>2</v>
      </c>
      <c r="N1157" s="1006">
        <f>SUBTOTAL(9,N1028:N1031)</f>
        <v>4</v>
      </c>
      <c r="O1157" s="1005">
        <f>+O1031+O1029</f>
        <v>0</v>
      </c>
      <c r="P1157" s="1006"/>
      <c r="Q1157" s="1005">
        <f t="shared" ref="Q1157:T1157" si="921">SUBTOTAL(9,Q1028:Q1031)</f>
        <v>2</v>
      </c>
      <c r="R1157" s="1006">
        <f t="shared" si="921"/>
        <v>4</v>
      </c>
      <c r="S1157" s="1005">
        <f t="shared" si="921"/>
        <v>2</v>
      </c>
      <c r="T1157" s="1006">
        <f t="shared" si="921"/>
        <v>4</v>
      </c>
      <c r="U1157" s="1005"/>
      <c r="V1157" s="1006"/>
      <c r="W1157" s="1005">
        <f>+W1030+W1029</f>
        <v>1</v>
      </c>
      <c r="X1157" s="1006">
        <f>+X1030</f>
        <v>6</v>
      </c>
      <c r="Y1157" s="1005">
        <f t="shared" ref="Y1157:Z1157" si="922">SUBTOTAL(9,Y1028:Y1031)</f>
        <v>2</v>
      </c>
      <c r="Z1157" s="1006">
        <f t="shared" si="922"/>
        <v>10</v>
      </c>
      <c r="AA1157" s="1005">
        <f>SUBTOTAL(9,AA1029:AA1031)</f>
        <v>1</v>
      </c>
      <c r="AB1157" s="1006">
        <f>SUBTOTAL(9,AB1029:AB1031)</f>
        <v>6</v>
      </c>
      <c r="AC1157" s="1005"/>
      <c r="AD1157" s="1006"/>
      <c r="AE1157" s="1005">
        <f t="shared" ref="AE1157:AJ1157" si="923">SUBTOTAL(9,AE1028:AE1031)</f>
        <v>5</v>
      </c>
      <c r="AF1157" s="1006">
        <f t="shared" si="923"/>
        <v>10</v>
      </c>
      <c r="AG1157" s="1005">
        <f t="shared" si="923"/>
        <v>5</v>
      </c>
      <c r="AH1157" s="1006">
        <f t="shared" si="923"/>
        <v>10</v>
      </c>
      <c r="AI1157" s="1005">
        <f t="shared" si="923"/>
        <v>5</v>
      </c>
      <c r="AJ1157" s="1006">
        <f t="shared" si="923"/>
        <v>10</v>
      </c>
      <c r="AK1157" s="1002"/>
      <c r="AL1157" s="1005">
        <f>+AL1031</f>
        <v>0</v>
      </c>
      <c r="AM1157" s="1006">
        <v>0</v>
      </c>
      <c r="AN1157" s="1005"/>
      <c r="AO1157" s="1006"/>
      <c r="AP1157" s="1005"/>
      <c r="AQ1157" s="1006"/>
      <c r="AR1157" s="1005">
        <f t="shared" ref="AR1157:AU1157" si="924">SUBTOTAL(9,AR1028:AR1031)</f>
        <v>1</v>
      </c>
      <c r="AS1157" s="1006">
        <f t="shared" si="924"/>
        <v>8</v>
      </c>
      <c r="AT1157" s="1005">
        <f t="shared" si="924"/>
        <v>1</v>
      </c>
      <c r="AU1157" s="1006">
        <f t="shared" si="924"/>
        <v>8</v>
      </c>
      <c r="AV1157" s="1005"/>
      <c r="AW1157" s="1006"/>
      <c r="AX1157" s="1005"/>
      <c r="AY1157" s="1006"/>
      <c r="AZ1157" s="1005">
        <f t="shared" ref="AZ1157:BC1157" si="925">SUBTOTAL(9,AZ1028:AZ1031)</f>
        <v>1</v>
      </c>
      <c r="BA1157" s="1006">
        <f t="shared" si="925"/>
        <v>8</v>
      </c>
      <c r="BB1157" s="1005">
        <f t="shared" si="925"/>
        <v>1</v>
      </c>
      <c r="BC1157" s="1006">
        <f t="shared" si="925"/>
        <v>8</v>
      </c>
      <c r="BD1157" s="1005">
        <f>SUBTOTAL(9,BD1028:BD1029)</f>
        <v>1</v>
      </c>
      <c r="BE1157" s="1006">
        <f>SUBTOTAL(9,BE1028:BE1029)</f>
        <v>5</v>
      </c>
      <c r="BF1157" s="1005">
        <f t="shared" ref="BF1157:BO1157" si="926">SUBTOTAL(9,BF1028:BF1031)</f>
        <v>1</v>
      </c>
      <c r="BG1157" s="1006">
        <f t="shared" si="926"/>
        <v>8</v>
      </c>
      <c r="BH1157" s="1005">
        <f t="shared" si="926"/>
        <v>1</v>
      </c>
      <c r="BI1157" s="1006">
        <f t="shared" si="926"/>
        <v>8</v>
      </c>
      <c r="BJ1157" s="1005">
        <f t="shared" si="926"/>
        <v>1</v>
      </c>
      <c r="BK1157" s="1006">
        <f t="shared" si="926"/>
        <v>8</v>
      </c>
      <c r="BL1157" s="1005">
        <f t="shared" si="926"/>
        <v>1</v>
      </c>
      <c r="BM1157" s="1006">
        <f t="shared" si="926"/>
        <v>8</v>
      </c>
      <c r="BN1157" s="1005">
        <f t="shared" si="926"/>
        <v>1</v>
      </c>
      <c r="BO1157" s="1006">
        <f t="shared" si="926"/>
        <v>8</v>
      </c>
      <c r="BP1157" s="1088"/>
      <c r="BQ1157" s="1006"/>
      <c r="BR1157" s="1088"/>
      <c r="BS1157" s="1006"/>
      <c r="BT1157" s="851"/>
      <c r="BU1157" s="852"/>
      <c r="BV1157" s="852"/>
      <c r="BW1157" s="852"/>
      <c r="BX1157" s="852"/>
      <c r="BY1157" s="852"/>
      <c r="BZ1157" s="852"/>
      <c r="CA1157" s="852"/>
      <c r="CB1157" s="853"/>
      <c r="CC1157" s="852"/>
      <c r="CD1157" s="852"/>
      <c r="CE1157" s="852"/>
      <c r="CF1157" s="852"/>
      <c r="CG1157" s="852"/>
      <c r="CH1157" s="852"/>
      <c r="CI1157" s="854"/>
      <c r="CJ1157" s="850"/>
      <c r="CK1157" s="850"/>
    </row>
  </sheetData>
  <sortState ref="A25:CN251">
    <sortCondition ref="G25:G251"/>
  </sortState>
  <mergeCells count="73">
    <mergeCell ref="BR1041:BS1041"/>
    <mergeCell ref="BH1041:BI1041"/>
    <mergeCell ref="BJ1041:BK1041"/>
    <mergeCell ref="BL1041:BM1041"/>
    <mergeCell ref="BN1041:BO1041"/>
    <mergeCell ref="BP1041:BQ1041"/>
    <mergeCell ref="AX1041:AY1041"/>
    <mergeCell ref="AZ1041:BA1041"/>
    <mergeCell ref="BB1041:BC1041"/>
    <mergeCell ref="BD1041:BE1041"/>
    <mergeCell ref="BF1041:BG1041"/>
    <mergeCell ref="AN1041:AO1041"/>
    <mergeCell ref="AP1041:AQ1041"/>
    <mergeCell ref="AR1041:AS1041"/>
    <mergeCell ref="AT1041:AU1041"/>
    <mergeCell ref="AV1041:AW1041"/>
    <mergeCell ref="I1041:J1041"/>
    <mergeCell ref="K1041:L1041"/>
    <mergeCell ref="M1041:N1041"/>
    <mergeCell ref="O1041:P1041"/>
    <mergeCell ref="Q1041:R1041"/>
    <mergeCell ref="S1041:T1041"/>
    <mergeCell ref="U1041:V1041"/>
    <mergeCell ref="W1041:X1041"/>
    <mergeCell ref="Y1041:Z1041"/>
    <mergeCell ref="AA1041:AB1041"/>
    <mergeCell ref="AC1041:AD1041"/>
    <mergeCell ref="AE1041:AF1041"/>
    <mergeCell ref="AG1041:AH1041"/>
    <mergeCell ref="AI1041:AJ1041"/>
    <mergeCell ref="AL1041:AM1041"/>
    <mergeCell ref="B1:B2"/>
    <mergeCell ref="A1:A2"/>
    <mergeCell ref="D1:D2"/>
    <mergeCell ref="G1:G2"/>
    <mergeCell ref="CG1:CH1"/>
    <mergeCell ref="BD1:BE1"/>
    <mergeCell ref="BH1:BI1"/>
    <mergeCell ref="BN1:BO1"/>
    <mergeCell ref="BF1:BG1"/>
    <mergeCell ref="BL1:BM1"/>
    <mergeCell ref="CE1:CF1"/>
    <mergeCell ref="BJ1:BK1"/>
    <mergeCell ref="AP1:AQ1"/>
    <mergeCell ref="BU1:BV1"/>
    <mergeCell ref="BY1:BZ1"/>
    <mergeCell ref="CA1:CB1"/>
    <mergeCell ref="CC1:CD1"/>
    <mergeCell ref="AR1:AS1"/>
    <mergeCell ref="AT1:AU1"/>
    <mergeCell ref="AV1:AW1"/>
    <mergeCell ref="BB1:BC1"/>
    <mergeCell ref="AX1:AY1"/>
    <mergeCell ref="AZ1:BA1"/>
    <mergeCell ref="BR1:BS1"/>
    <mergeCell ref="BP1:BQ1"/>
    <mergeCell ref="BW1:BX1"/>
    <mergeCell ref="AE1:AF1"/>
    <mergeCell ref="AG1:AH1"/>
    <mergeCell ref="AI1:AJ1"/>
    <mergeCell ref="AL1:AM1"/>
    <mergeCell ref="AN1:AO1"/>
    <mergeCell ref="I1:J1"/>
    <mergeCell ref="K1:L1"/>
    <mergeCell ref="M1:N1"/>
    <mergeCell ref="O1:P1"/>
    <mergeCell ref="AC1:AD1"/>
    <mergeCell ref="AA1:AB1"/>
    <mergeCell ref="W1:X1"/>
    <mergeCell ref="Q1:R1"/>
    <mergeCell ref="S1:T1"/>
    <mergeCell ref="U1:V1"/>
    <mergeCell ref="Y1:Z1"/>
  </mergeCells>
  <hyperlinks>
    <hyperlink ref="CJ606" r:id="rId1" display="https://www.google.com/maps/d/viewer?mid=14Q6WqozGQhpE4KgQr-5zIPNjYiU&amp;ll=48.338229248131036%2C38.403603115634155&amp;z=18"/>
    <hyperlink ref="CJ623" r:id="rId2"/>
  </hyperlinks>
  <printOptions horizontalCentered="1" verticalCentered="1"/>
  <pageMargins left="0.23622047244094491" right="0.19685039370078741" top="0.31496062992125984" bottom="0.19685039370078741" header="0.19685039370078741" footer="0.15748031496062992"/>
  <pageSetup paperSize="9" scale="29" fitToHeight="2" orientation="landscape" horizontalDpi="4294967293" r:id="rId3"/>
  <legacyDrawing r:id="rId4"/>
</worksheet>
</file>

<file path=xl/worksheets/sheet3.xml><?xml version="1.0" encoding="utf-8"?>
<worksheet xmlns="http://schemas.openxmlformats.org/spreadsheetml/2006/main" xmlns:r="http://schemas.openxmlformats.org/officeDocument/2006/relationships">
  <dimension ref="A1:Q35"/>
  <sheetViews>
    <sheetView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I9" sqref="I9"/>
    </sheetView>
  </sheetViews>
  <sheetFormatPr baseColWidth="10" defaultRowHeight="12.75"/>
  <cols>
    <col min="1" max="1" width="11.42578125" style="1068"/>
    <col min="2" max="2" width="13.7109375" style="1068" bestFit="1" customWidth="1"/>
    <col min="3" max="3" width="13" style="1068" customWidth="1"/>
    <col min="4" max="14" width="8.5703125" style="1068" customWidth="1"/>
    <col min="15" max="15" width="4" style="1068" bestFit="1" customWidth="1"/>
    <col min="16" max="16384" width="11.42578125" style="1068"/>
  </cols>
  <sheetData>
    <row r="1" spans="1:17" s="1067" customFormat="1" ht="59.25" customHeight="1">
      <c r="D1" s="1067" t="s">
        <v>2718</v>
      </c>
      <c r="E1" s="1067" t="s">
        <v>2804</v>
      </c>
      <c r="F1" s="1067" t="s">
        <v>2694</v>
      </c>
      <c r="G1" s="1067" t="s">
        <v>2716</v>
      </c>
      <c r="H1" s="1067" t="s">
        <v>2695</v>
      </c>
      <c r="I1" s="1067" t="s">
        <v>2719</v>
      </c>
      <c r="J1" s="1067" t="s">
        <v>2713</v>
      </c>
      <c r="K1" s="1067" t="s">
        <v>2715</v>
      </c>
      <c r="L1" s="1067" t="s">
        <v>2717</v>
      </c>
      <c r="M1" s="1067" t="s">
        <v>2712</v>
      </c>
      <c r="N1" s="1067" t="s">
        <v>2714</v>
      </c>
    </row>
    <row r="2" spans="1:17">
      <c r="A2" s="1068" t="s">
        <v>2683</v>
      </c>
      <c r="B2" s="1068" t="s">
        <v>2682</v>
      </c>
      <c r="C2" s="1068" t="s">
        <v>872</v>
      </c>
      <c r="D2" s="1068">
        <v>69</v>
      </c>
      <c r="E2" s="1068">
        <v>13</v>
      </c>
      <c r="F2" s="1068">
        <v>19</v>
      </c>
      <c r="G2" s="1068">
        <v>14</v>
      </c>
      <c r="H2" s="1068">
        <v>25</v>
      </c>
      <c r="N2" s="1069"/>
      <c r="O2" s="1069">
        <f t="shared" ref="O2:O11" si="0">SUM(D2:N2)</f>
        <v>140</v>
      </c>
    </row>
    <row r="3" spans="1:17">
      <c r="A3" s="1068" t="s">
        <v>2684</v>
      </c>
      <c r="B3" s="1068" t="s">
        <v>2682</v>
      </c>
      <c r="C3" s="1068" t="s">
        <v>866</v>
      </c>
      <c r="D3" s="1068">
        <v>54</v>
      </c>
      <c r="E3" s="1068">
        <v>6</v>
      </c>
      <c r="F3" s="1068">
        <v>12</v>
      </c>
      <c r="G3" s="1068">
        <v>13</v>
      </c>
      <c r="H3" s="1068">
        <v>35</v>
      </c>
      <c r="N3" s="1069"/>
      <c r="O3" s="1069">
        <f t="shared" si="0"/>
        <v>120</v>
      </c>
    </row>
    <row r="4" spans="1:17">
      <c r="A4" s="1068" t="s">
        <v>2685</v>
      </c>
      <c r="B4" s="1068" t="s">
        <v>2682</v>
      </c>
      <c r="C4" s="1068" t="s">
        <v>2709</v>
      </c>
      <c r="D4" s="1068">
        <v>73</v>
      </c>
      <c r="E4" s="1068">
        <v>11</v>
      </c>
      <c r="F4" s="1068">
        <v>6</v>
      </c>
      <c r="G4" s="1068">
        <v>19</v>
      </c>
      <c r="H4" s="1068">
        <v>36</v>
      </c>
      <c r="N4" s="1069"/>
      <c r="O4" s="1069">
        <f t="shared" si="0"/>
        <v>145</v>
      </c>
    </row>
    <row r="5" spans="1:17">
      <c r="A5" s="1068" t="s">
        <v>2687</v>
      </c>
      <c r="B5" s="1068" t="s">
        <v>2682</v>
      </c>
      <c r="C5" s="1068" t="s">
        <v>885</v>
      </c>
      <c r="D5" s="1068">
        <v>36</v>
      </c>
      <c r="E5" s="1068">
        <v>17</v>
      </c>
      <c r="F5" s="1068">
        <v>13</v>
      </c>
      <c r="G5" s="1068">
        <v>14</v>
      </c>
      <c r="H5" s="1068">
        <v>32</v>
      </c>
      <c r="N5" s="1069"/>
      <c r="O5" s="1069">
        <f t="shared" si="0"/>
        <v>112</v>
      </c>
    </row>
    <row r="6" spans="1:17">
      <c r="A6" s="1068" t="s">
        <v>2688</v>
      </c>
      <c r="B6" s="1068" t="s">
        <v>2682</v>
      </c>
      <c r="C6" s="1068" t="s">
        <v>2710</v>
      </c>
      <c r="D6" s="1068">
        <v>42</v>
      </c>
      <c r="E6" s="1068">
        <v>12</v>
      </c>
      <c r="F6" s="1068">
        <v>7</v>
      </c>
      <c r="G6" s="1068">
        <v>17</v>
      </c>
      <c r="H6" s="1068">
        <v>28</v>
      </c>
      <c r="N6" s="1069"/>
      <c r="O6" s="1069">
        <f t="shared" si="0"/>
        <v>106</v>
      </c>
    </row>
    <row r="7" spans="1:17">
      <c r="A7" s="1068" t="s">
        <v>2686</v>
      </c>
      <c r="B7" s="1068" t="s">
        <v>2682</v>
      </c>
      <c r="C7" s="1068" t="s">
        <v>52</v>
      </c>
      <c r="D7" s="1068">
        <v>14</v>
      </c>
      <c r="E7" s="1068">
        <v>2</v>
      </c>
      <c r="F7" s="1068">
        <v>8</v>
      </c>
      <c r="H7" s="1068">
        <v>27</v>
      </c>
      <c r="N7" s="1069"/>
      <c r="O7" s="1069">
        <f t="shared" si="0"/>
        <v>51</v>
      </c>
    </row>
    <row r="8" spans="1:17">
      <c r="A8" s="1068" t="s">
        <v>2689</v>
      </c>
      <c r="B8" s="1068" t="s">
        <v>2682</v>
      </c>
      <c r="C8" s="1068" t="s">
        <v>52</v>
      </c>
      <c r="D8" s="1068">
        <v>6</v>
      </c>
      <c r="G8" s="1068">
        <v>6</v>
      </c>
      <c r="H8" s="1068">
        <v>45</v>
      </c>
      <c r="K8" s="1068" t="s">
        <v>2777</v>
      </c>
      <c r="N8" s="1069"/>
      <c r="O8" s="1069">
        <f t="shared" si="0"/>
        <v>57</v>
      </c>
    </row>
    <row r="9" spans="1:17">
      <c r="A9" s="1068" t="s">
        <v>2690</v>
      </c>
      <c r="B9" s="1068" t="s">
        <v>2682</v>
      </c>
      <c r="C9" s="1068" t="s">
        <v>52</v>
      </c>
      <c r="D9" s="1068">
        <v>5</v>
      </c>
      <c r="E9" s="1068">
        <v>1</v>
      </c>
      <c r="H9" s="1068">
        <v>1</v>
      </c>
      <c r="N9" s="1069"/>
      <c r="O9" s="1069">
        <f t="shared" si="0"/>
        <v>7</v>
      </c>
    </row>
    <row r="10" spans="1:17">
      <c r="A10" s="1068" t="s">
        <v>2691</v>
      </c>
      <c r="B10" s="1068" t="s">
        <v>2682</v>
      </c>
      <c r="C10" s="1068" t="s">
        <v>52</v>
      </c>
      <c r="D10" s="1068">
        <v>12</v>
      </c>
      <c r="E10" s="1068">
        <v>3</v>
      </c>
      <c r="H10" s="1068">
        <v>13</v>
      </c>
      <c r="N10" s="1069"/>
      <c r="O10" s="1069">
        <f t="shared" si="0"/>
        <v>28</v>
      </c>
    </row>
    <row r="11" spans="1:17">
      <c r="A11" s="1068" t="s">
        <v>2692</v>
      </c>
      <c r="B11" s="1068" t="s">
        <v>2682</v>
      </c>
      <c r="C11" s="1068" t="s">
        <v>872</v>
      </c>
      <c r="D11" s="1068">
        <v>2</v>
      </c>
      <c r="E11" s="1068">
        <v>4</v>
      </c>
      <c r="N11" s="1069"/>
      <c r="O11" s="1069">
        <f t="shared" si="0"/>
        <v>6</v>
      </c>
      <c r="Q11" s="1068" t="s">
        <v>2720</v>
      </c>
    </row>
    <row r="12" spans="1:17">
      <c r="A12" s="1068" t="s">
        <v>2693</v>
      </c>
      <c r="B12" s="1068" t="s">
        <v>2682</v>
      </c>
      <c r="C12" s="1068" t="s">
        <v>52</v>
      </c>
      <c r="G12" s="1068">
        <v>18</v>
      </c>
      <c r="I12" s="1068">
        <v>18</v>
      </c>
      <c r="J12" s="1068">
        <v>18</v>
      </c>
      <c r="K12" s="1068">
        <v>6</v>
      </c>
      <c r="L12" s="1068">
        <v>12</v>
      </c>
      <c r="M12" s="1068">
        <v>18</v>
      </c>
      <c r="N12" s="1068">
        <v>6</v>
      </c>
      <c r="O12" s="1069"/>
      <c r="P12" s="1068">
        <f>SUM(O2:O12)</f>
        <v>772</v>
      </c>
    </row>
    <row r="13" spans="1:17">
      <c r="O13" s="1069"/>
    </row>
    <row r="14" spans="1:17">
      <c r="A14" s="1068" t="s">
        <v>2696</v>
      </c>
      <c r="B14" s="1068" t="s">
        <v>2706</v>
      </c>
      <c r="C14" s="1068" t="s">
        <v>818</v>
      </c>
      <c r="D14" s="1068">
        <v>76</v>
      </c>
      <c r="E14" s="1068">
        <v>7</v>
      </c>
      <c r="F14" s="1068">
        <v>16</v>
      </c>
      <c r="G14" s="1068">
        <v>18</v>
      </c>
      <c r="H14" s="1068">
        <v>33</v>
      </c>
      <c r="O14" s="1069">
        <f t="shared" ref="O14:O22" si="1">SUM(D14:N14)</f>
        <v>150</v>
      </c>
    </row>
    <row r="15" spans="1:17">
      <c r="A15" s="1068" t="s">
        <v>2697</v>
      </c>
      <c r="B15" s="1068" t="s">
        <v>2706</v>
      </c>
      <c r="C15" s="1068" t="s">
        <v>825</v>
      </c>
      <c r="D15" s="1068">
        <v>72</v>
      </c>
      <c r="E15" s="1068">
        <v>4</v>
      </c>
      <c r="F15" s="1068">
        <v>23</v>
      </c>
      <c r="G15" s="1068">
        <v>16</v>
      </c>
      <c r="H15" s="1068">
        <v>37</v>
      </c>
      <c r="O15" s="1069">
        <f t="shared" si="1"/>
        <v>152</v>
      </c>
    </row>
    <row r="16" spans="1:17">
      <c r="A16" s="1068" t="s">
        <v>2698</v>
      </c>
      <c r="B16" s="1068" t="s">
        <v>2706</v>
      </c>
      <c r="C16" s="1068" t="s">
        <v>2708</v>
      </c>
      <c r="D16" s="1068">
        <v>57</v>
      </c>
      <c r="E16" s="1068">
        <v>7</v>
      </c>
      <c r="F16" s="1068">
        <v>22</v>
      </c>
      <c r="G16" s="1068">
        <v>17</v>
      </c>
      <c r="H16" s="1068">
        <v>28</v>
      </c>
      <c r="O16" s="1069">
        <f t="shared" si="1"/>
        <v>131</v>
      </c>
    </row>
    <row r="17" spans="1:16">
      <c r="A17" s="1068" t="s">
        <v>2700</v>
      </c>
      <c r="B17" s="1068" t="s">
        <v>2706</v>
      </c>
      <c r="C17" s="1068" t="s">
        <v>2707</v>
      </c>
      <c r="D17" s="1068">
        <v>10</v>
      </c>
      <c r="E17" s="1068">
        <v>3</v>
      </c>
      <c r="F17" s="1068">
        <v>53</v>
      </c>
      <c r="H17" s="1068">
        <v>25</v>
      </c>
      <c r="O17" s="1069">
        <f t="shared" si="1"/>
        <v>91</v>
      </c>
    </row>
    <row r="18" spans="1:16">
      <c r="A18" s="1068" t="s">
        <v>2699</v>
      </c>
      <c r="B18" s="1068" t="s">
        <v>2706</v>
      </c>
      <c r="C18" s="1068" t="s">
        <v>52</v>
      </c>
      <c r="D18" s="1068">
        <v>6</v>
      </c>
      <c r="E18" s="1068">
        <v>3</v>
      </c>
      <c r="F18" s="1068">
        <v>0</v>
      </c>
      <c r="G18" s="1068">
        <v>6</v>
      </c>
      <c r="H18" s="1068">
        <v>40</v>
      </c>
      <c r="O18" s="1069">
        <f t="shared" si="1"/>
        <v>55</v>
      </c>
    </row>
    <row r="19" spans="1:16">
      <c r="A19" s="1068" t="s">
        <v>2702</v>
      </c>
      <c r="B19" s="1068" t="s">
        <v>2706</v>
      </c>
      <c r="C19" s="1068" t="s">
        <v>52</v>
      </c>
      <c r="D19" s="1068">
        <v>8</v>
      </c>
      <c r="E19" s="1068">
        <v>3</v>
      </c>
      <c r="F19" s="1068">
        <v>3</v>
      </c>
      <c r="H19" s="1068">
        <v>4</v>
      </c>
      <c r="O19" s="1069">
        <f t="shared" si="1"/>
        <v>18</v>
      </c>
    </row>
    <row r="20" spans="1:16">
      <c r="A20" s="1068" t="s">
        <v>2701</v>
      </c>
      <c r="B20" s="1068" t="s">
        <v>2706</v>
      </c>
      <c r="C20" s="1068" t="s">
        <v>52</v>
      </c>
      <c r="D20" s="1068">
        <v>1</v>
      </c>
      <c r="E20" s="1068">
        <v>1</v>
      </c>
      <c r="F20" s="1068">
        <v>2</v>
      </c>
      <c r="O20" s="1069">
        <f t="shared" si="1"/>
        <v>4</v>
      </c>
    </row>
    <row r="21" spans="1:16">
      <c r="A21" s="1068" t="s">
        <v>2703</v>
      </c>
      <c r="B21" s="1068" t="s">
        <v>2706</v>
      </c>
      <c r="C21" s="1068" t="s">
        <v>52</v>
      </c>
      <c r="D21" s="1068">
        <v>1</v>
      </c>
      <c r="E21" s="1068">
        <v>1</v>
      </c>
      <c r="F21" s="1068">
        <v>1</v>
      </c>
      <c r="H21" s="1068">
        <v>1</v>
      </c>
      <c r="O21" s="1069">
        <f t="shared" si="1"/>
        <v>4</v>
      </c>
    </row>
    <row r="22" spans="1:16">
      <c r="A22" s="1068" t="s">
        <v>2704</v>
      </c>
      <c r="B22" s="1068" t="s">
        <v>2706</v>
      </c>
      <c r="C22" s="1068" t="s">
        <v>52</v>
      </c>
      <c r="D22" s="1068">
        <v>1</v>
      </c>
      <c r="E22" s="1068">
        <v>1</v>
      </c>
      <c r="F22" s="1068">
        <v>1</v>
      </c>
      <c r="O22" s="1069">
        <f t="shared" si="1"/>
        <v>3</v>
      </c>
    </row>
    <row r="23" spans="1:16">
      <c r="A23" s="1068" t="s">
        <v>2705</v>
      </c>
      <c r="B23" s="1068" t="s">
        <v>2706</v>
      </c>
      <c r="C23" s="1068" t="s">
        <v>52</v>
      </c>
      <c r="D23" s="1068">
        <v>7</v>
      </c>
      <c r="G23" s="1068">
        <v>18</v>
      </c>
      <c r="I23" s="1068">
        <v>18</v>
      </c>
      <c r="J23" s="1068">
        <v>18</v>
      </c>
      <c r="K23" s="1068">
        <v>6</v>
      </c>
      <c r="L23" s="1068">
        <v>12</v>
      </c>
      <c r="M23" s="1068">
        <v>18</v>
      </c>
      <c r="N23" s="1068">
        <v>6</v>
      </c>
      <c r="O23" s="1069">
        <v>25</v>
      </c>
      <c r="P23" s="1068">
        <f>SUM(O14:O23)</f>
        <v>633</v>
      </c>
    </row>
    <row r="25" spans="1:16">
      <c r="D25" s="1070">
        <f t="shared" ref="D25:E25" si="2">SUM(D2:D23)-D23-D12</f>
        <v>545</v>
      </c>
      <c r="E25" s="1070">
        <f t="shared" si="2"/>
        <v>99</v>
      </c>
      <c r="F25" s="1068">
        <f t="shared" ref="F25:H25" si="3">SUM(F2:F23)</f>
        <v>186</v>
      </c>
      <c r="G25" s="1070">
        <f>SUM(G2:G23)-G23-G12</f>
        <v>140</v>
      </c>
      <c r="H25" s="1070">
        <f t="shared" si="3"/>
        <v>410</v>
      </c>
      <c r="I25" s="1070"/>
      <c r="J25" s="1070"/>
      <c r="K25" s="1070"/>
      <c r="L25" s="1070"/>
      <c r="M25" s="1070"/>
      <c r="P25" s="1068">
        <f>+P23+P12</f>
        <v>1405</v>
      </c>
    </row>
    <row r="29" spans="1:16">
      <c r="A29" s="1068" t="s">
        <v>4</v>
      </c>
      <c r="K29" s="1068">
        <v>155</v>
      </c>
    </row>
    <row r="30" spans="1:16">
      <c r="K30" s="1068">
        <v>300</v>
      </c>
    </row>
    <row r="31" spans="1:16">
      <c r="K31" s="1068">
        <v>110</v>
      </c>
    </row>
    <row r="32" spans="1:16">
      <c r="K32" s="1068">
        <v>40</v>
      </c>
    </row>
    <row r="33" spans="1:3">
      <c r="A33" s="1071">
        <v>42248</v>
      </c>
    </row>
    <row r="34" spans="1:3">
      <c r="A34" s="1068" t="s">
        <v>2705</v>
      </c>
      <c r="B34" s="1068" t="s">
        <v>2706</v>
      </c>
      <c r="C34" s="1068" t="s">
        <v>275</v>
      </c>
    </row>
    <row r="35" spans="1:3">
      <c r="C35" s="1068" t="s">
        <v>274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T44"/>
  <sheetViews>
    <sheetView zoomScale="70" zoomScaleNormal="70" workbookViewId="0">
      <selection activeCell="E39" sqref="E39"/>
    </sheetView>
  </sheetViews>
  <sheetFormatPr baseColWidth="10" defaultRowHeight="15"/>
  <cols>
    <col min="2" max="2" width="12" bestFit="1" customWidth="1"/>
    <col min="5" max="5" width="12.28515625" bestFit="1" customWidth="1"/>
    <col min="6" max="6" width="13.5703125" bestFit="1" customWidth="1"/>
    <col min="11" max="11" width="14" bestFit="1" customWidth="1"/>
    <col min="12" max="12" width="13.85546875" bestFit="1" customWidth="1"/>
    <col min="13" max="13" width="14" bestFit="1" customWidth="1"/>
    <col min="14" max="14" width="8.42578125" bestFit="1" customWidth="1"/>
    <col min="15" max="15" width="14" bestFit="1" customWidth="1"/>
    <col min="17" max="17" width="14" bestFit="1" customWidth="1"/>
    <col min="19" max="19" width="17.5703125" bestFit="1" customWidth="1"/>
  </cols>
  <sheetData>
    <row r="1" spans="1:20">
      <c r="A1" t="s">
        <v>1112</v>
      </c>
      <c r="B1" t="s">
        <v>1113</v>
      </c>
      <c r="C1" t="s">
        <v>134</v>
      </c>
      <c r="D1" t="s">
        <v>1114</v>
      </c>
      <c r="E1" t="s">
        <v>1115</v>
      </c>
      <c r="F1" t="s">
        <v>1116</v>
      </c>
      <c r="G1" t="s">
        <v>224</v>
      </c>
      <c r="H1" t="s">
        <v>1118</v>
      </c>
      <c r="I1" t="s">
        <v>1117</v>
      </c>
      <c r="J1" t="s">
        <v>1123</v>
      </c>
    </row>
    <row r="2" spans="1:20">
      <c r="A2" t="s">
        <v>31</v>
      </c>
      <c r="B2" s="124">
        <v>42088</v>
      </c>
      <c r="C2" s="35">
        <v>927</v>
      </c>
      <c r="D2" s="35">
        <f>+C2-E2-F2-G2-H2</f>
        <v>649</v>
      </c>
      <c r="E2" s="35">
        <v>40</v>
      </c>
      <c r="F2" s="35">
        <v>0</v>
      </c>
      <c r="G2" s="35">
        <v>98</v>
      </c>
      <c r="H2" s="35">
        <v>140</v>
      </c>
      <c r="I2" s="501">
        <f>+D2/(C2-H2)</f>
        <v>0.82465057179161372</v>
      </c>
      <c r="J2" s="501">
        <f>+(D2+E2+F2)/(C2-H2)</f>
        <v>0.87547649301143582</v>
      </c>
    </row>
    <row r="3" spans="1:20">
      <c r="A3" t="s">
        <v>31</v>
      </c>
      <c r="B3" s="124">
        <v>42104</v>
      </c>
      <c r="C3" s="35">
        <v>927</v>
      </c>
      <c r="D3" s="35">
        <f t="shared" ref="D3:D8" si="0">+C3-E3-F3-G3-H3</f>
        <v>673</v>
      </c>
      <c r="E3" s="35">
        <v>106</v>
      </c>
      <c r="F3" s="35">
        <v>8</v>
      </c>
      <c r="G3" s="35">
        <v>0</v>
      </c>
      <c r="H3" s="35">
        <v>140</v>
      </c>
      <c r="I3" s="501">
        <f t="shared" ref="I3:I17" si="1">+D3/(C3-H3)</f>
        <v>0.85514612452350702</v>
      </c>
      <c r="J3" s="501">
        <f t="shared" ref="J3:J17" si="2">+(D3+E3+F3)/(C3-H3)</f>
        <v>1</v>
      </c>
      <c r="L3" s="497" t="s">
        <v>1119</v>
      </c>
      <c r="M3" s="499" t="s">
        <v>164</v>
      </c>
      <c r="N3" s="498">
        <v>37</v>
      </c>
      <c r="O3" s="499" t="s">
        <v>55</v>
      </c>
      <c r="P3" s="500">
        <v>19</v>
      </c>
      <c r="Q3" s="499" t="s">
        <v>35</v>
      </c>
      <c r="R3" s="498">
        <v>15</v>
      </c>
    </row>
    <row r="4" spans="1:20">
      <c r="A4" t="s">
        <v>31</v>
      </c>
      <c r="B4" s="124">
        <v>42118</v>
      </c>
      <c r="C4" s="35">
        <v>927</v>
      </c>
      <c r="D4" s="35">
        <f t="shared" si="0"/>
        <v>457</v>
      </c>
      <c r="E4" s="35">
        <v>330</v>
      </c>
      <c r="F4" s="35">
        <v>0</v>
      </c>
      <c r="G4" s="35">
        <v>0</v>
      </c>
      <c r="H4" s="35">
        <v>140</v>
      </c>
      <c r="I4" s="501">
        <f t="shared" si="1"/>
        <v>0.58068614993646761</v>
      </c>
      <c r="J4" s="501">
        <f t="shared" si="2"/>
        <v>1</v>
      </c>
      <c r="O4" s="26"/>
    </row>
    <row r="5" spans="1:20">
      <c r="A5" t="s">
        <v>31</v>
      </c>
      <c r="B5" s="124">
        <v>42145</v>
      </c>
      <c r="C5" s="35">
        <v>927</v>
      </c>
      <c r="D5" s="35">
        <f t="shared" si="0"/>
        <v>425</v>
      </c>
      <c r="E5" s="35">
        <v>362</v>
      </c>
      <c r="F5" s="35">
        <v>0</v>
      </c>
      <c r="G5" s="35">
        <v>0</v>
      </c>
      <c r="H5" s="35">
        <v>140</v>
      </c>
      <c r="I5" s="501">
        <f t="shared" si="1"/>
        <v>0.54002541296060991</v>
      </c>
      <c r="J5" s="501">
        <f t="shared" si="2"/>
        <v>1</v>
      </c>
    </row>
    <row r="6" spans="1:20">
      <c r="A6" t="s">
        <v>31</v>
      </c>
      <c r="B6" s="502">
        <v>42165</v>
      </c>
      <c r="C6" s="35">
        <v>927</v>
      </c>
      <c r="D6" s="35">
        <f t="shared" si="0"/>
        <v>775</v>
      </c>
      <c r="E6" s="35">
        <v>8</v>
      </c>
      <c r="F6" s="35">
        <v>4</v>
      </c>
      <c r="G6" s="35">
        <v>0</v>
      </c>
      <c r="H6" s="35">
        <v>140</v>
      </c>
      <c r="I6" s="501">
        <f t="shared" si="1"/>
        <v>0.98475222363405335</v>
      </c>
      <c r="J6" s="501">
        <f t="shared" si="2"/>
        <v>1</v>
      </c>
    </row>
    <row r="7" spans="1:20">
      <c r="A7" t="s">
        <v>31</v>
      </c>
      <c r="B7" s="124">
        <v>42210</v>
      </c>
      <c r="C7" s="35">
        <v>927</v>
      </c>
      <c r="D7" s="35">
        <f t="shared" si="0"/>
        <v>388</v>
      </c>
      <c r="E7" s="35">
        <v>481</v>
      </c>
      <c r="F7" s="35">
        <v>8</v>
      </c>
      <c r="G7" s="35">
        <v>0</v>
      </c>
      <c r="H7" s="35">
        <v>50</v>
      </c>
      <c r="I7" s="501">
        <f t="shared" si="1"/>
        <v>0.44241733181299886</v>
      </c>
      <c r="J7" s="501">
        <f t="shared" si="2"/>
        <v>1</v>
      </c>
    </row>
    <row r="8" spans="1:20">
      <c r="A8" t="s">
        <v>31</v>
      </c>
      <c r="B8" s="502">
        <v>42226</v>
      </c>
      <c r="C8" s="35">
        <v>927</v>
      </c>
      <c r="D8" s="35">
        <f t="shared" si="0"/>
        <v>723</v>
      </c>
      <c r="E8" s="35">
        <v>28</v>
      </c>
      <c r="F8" s="35">
        <v>2</v>
      </c>
      <c r="G8" s="35">
        <v>124</v>
      </c>
      <c r="H8" s="35">
        <v>50</v>
      </c>
      <c r="I8" s="501">
        <f t="shared" si="1"/>
        <v>0.82440136830102617</v>
      </c>
      <c r="J8" s="501">
        <f t="shared" si="2"/>
        <v>0.8586088939566705</v>
      </c>
    </row>
    <row r="9" spans="1:20">
      <c r="A9" t="s">
        <v>31</v>
      </c>
      <c r="B9" s="124">
        <v>42238</v>
      </c>
      <c r="C9" s="35">
        <v>927</v>
      </c>
      <c r="D9" s="35">
        <v>183</v>
      </c>
      <c r="E9" s="35">
        <f>+C9-D9-F9</f>
        <v>730</v>
      </c>
      <c r="F9" s="35">
        <v>14</v>
      </c>
      <c r="G9" s="35">
        <v>0</v>
      </c>
      <c r="I9" s="501">
        <f t="shared" si="1"/>
        <v>0.19741100323624594</v>
      </c>
      <c r="J9" s="501">
        <f t="shared" si="2"/>
        <v>1</v>
      </c>
      <c r="L9" s="497" t="s">
        <v>1120</v>
      </c>
      <c r="M9" s="499" t="s">
        <v>45</v>
      </c>
      <c r="N9" s="498">
        <v>35</v>
      </c>
      <c r="O9" s="499" t="s">
        <v>48</v>
      </c>
      <c r="P9" s="500">
        <v>34</v>
      </c>
      <c r="Q9" s="499" t="s">
        <v>33</v>
      </c>
      <c r="R9" s="498">
        <v>51</v>
      </c>
      <c r="S9" s="499" t="s">
        <v>56</v>
      </c>
      <c r="T9" s="498">
        <v>45</v>
      </c>
    </row>
    <row r="10" spans="1:20">
      <c r="A10" t="s">
        <v>31</v>
      </c>
      <c r="B10" s="124">
        <v>42259</v>
      </c>
      <c r="C10" s="35">
        <v>927</v>
      </c>
      <c r="D10" s="35">
        <v>57</v>
      </c>
      <c r="E10" s="35">
        <f>+C10-D10-F10</f>
        <v>856</v>
      </c>
      <c r="F10" s="35">
        <v>14</v>
      </c>
      <c r="G10" s="35">
        <v>0</v>
      </c>
      <c r="I10" s="501">
        <f t="shared" si="1"/>
        <v>6.1488673139158574E-2</v>
      </c>
      <c r="J10" s="501">
        <f t="shared" si="2"/>
        <v>1</v>
      </c>
    </row>
    <row r="11" spans="1:20">
      <c r="A11" t="s">
        <v>31</v>
      </c>
      <c r="B11" s="502">
        <v>42267</v>
      </c>
      <c r="C11" s="35">
        <v>927</v>
      </c>
      <c r="D11" s="35">
        <f>+C11</f>
        <v>927</v>
      </c>
      <c r="E11" s="35">
        <v>0</v>
      </c>
      <c r="F11" s="35">
        <v>0</v>
      </c>
      <c r="G11" s="35">
        <v>0</v>
      </c>
      <c r="I11" s="501">
        <f t="shared" si="1"/>
        <v>1</v>
      </c>
      <c r="J11" s="501">
        <f t="shared" si="2"/>
        <v>1</v>
      </c>
      <c r="L11" s="497" t="s">
        <v>1122</v>
      </c>
      <c r="M11" s="499" t="s">
        <v>48</v>
      </c>
      <c r="N11" s="498">
        <v>35</v>
      </c>
      <c r="O11" s="499" t="s">
        <v>47</v>
      </c>
      <c r="P11" s="500">
        <v>145</v>
      </c>
      <c r="Q11" s="499" t="s">
        <v>158</v>
      </c>
      <c r="R11" s="498">
        <v>21</v>
      </c>
      <c r="S11" s="499" t="s">
        <v>159</v>
      </c>
      <c r="T11" s="498">
        <v>35</v>
      </c>
    </row>
    <row r="12" spans="1:20">
      <c r="A12" t="s">
        <v>31</v>
      </c>
      <c r="B12" s="124">
        <v>42294</v>
      </c>
      <c r="C12" s="35">
        <v>927</v>
      </c>
      <c r="D12" s="35">
        <v>671</v>
      </c>
      <c r="E12" s="35">
        <f>246-30</f>
        <v>216</v>
      </c>
      <c r="F12" s="35">
        <v>10</v>
      </c>
      <c r="G12" s="35">
        <v>30</v>
      </c>
      <c r="I12" s="501">
        <f t="shared" si="1"/>
        <v>0.72384034519956852</v>
      </c>
      <c r="J12" s="501">
        <f t="shared" si="2"/>
        <v>0.96763754045307449</v>
      </c>
      <c r="M12" s="499" t="s">
        <v>186</v>
      </c>
      <c r="N12" s="498">
        <v>38</v>
      </c>
      <c r="O12" s="499" t="s">
        <v>35</v>
      </c>
      <c r="P12" s="500">
        <v>29</v>
      </c>
      <c r="Q12" s="499" t="s">
        <v>34</v>
      </c>
      <c r="R12" s="498">
        <v>54</v>
      </c>
      <c r="S12" s="499" t="s">
        <v>131</v>
      </c>
      <c r="T12" s="498">
        <v>66</v>
      </c>
    </row>
    <row r="13" spans="1:20">
      <c r="A13" t="s">
        <v>31</v>
      </c>
      <c r="B13" s="124">
        <v>42314</v>
      </c>
      <c r="C13" s="35">
        <v>927</v>
      </c>
      <c r="D13" s="35">
        <f>+C13-E13</f>
        <v>613</v>
      </c>
      <c r="E13" s="35">
        <v>314</v>
      </c>
      <c r="F13" s="35">
        <v>0</v>
      </c>
      <c r="G13" s="35">
        <v>0</v>
      </c>
      <c r="I13" s="501">
        <f t="shared" si="1"/>
        <v>0.66127292340884569</v>
      </c>
      <c r="J13" s="501">
        <f t="shared" si="2"/>
        <v>1</v>
      </c>
      <c r="M13" s="499" t="s">
        <v>162</v>
      </c>
      <c r="N13" s="498">
        <v>38</v>
      </c>
      <c r="O13" s="499" t="s">
        <v>45</v>
      </c>
      <c r="P13" s="500">
        <v>45</v>
      </c>
      <c r="Q13" s="499" t="s">
        <v>32</v>
      </c>
      <c r="R13" s="498">
        <v>42</v>
      </c>
      <c r="S13" s="499" t="s">
        <v>1121</v>
      </c>
      <c r="T13" s="498">
        <v>28</v>
      </c>
    </row>
    <row r="14" spans="1:20">
      <c r="A14" t="s">
        <v>31</v>
      </c>
      <c r="B14" s="124">
        <v>42345</v>
      </c>
      <c r="C14" s="35">
        <v>927</v>
      </c>
      <c r="D14" s="35">
        <f>+C14-E14</f>
        <v>530</v>
      </c>
      <c r="E14" s="35">
        <v>397</v>
      </c>
      <c r="F14" s="35">
        <v>0</v>
      </c>
      <c r="G14" s="35">
        <v>0</v>
      </c>
      <c r="I14" s="501">
        <f t="shared" si="1"/>
        <v>0.57173678532901839</v>
      </c>
      <c r="J14" s="501">
        <f t="shared" si="2"/>
        <v>1</v>
      </c>
      <c r="M14" s="499" t="s">
        <v>56</v>
      </c>
      <c r="N14" s="498">
        <v>45</v>
      </c>
    </row>
    <row r="15" spans="1:20">
      <c r="A15" t="s">
        <v>31</v>
      </c>
      <c r="B15" s="124">
        <v>42418</v>
      </c>
      <c r="C15" s="35">
        <v>927</v>
      </c>
      <c r="D15" s="35">
        <f>+C15-E15</f>
        <v>702</v>
      </c>
      <c r="E15" s="35">
        <v>225</v>
      </c>
      <c r="F15" s="35">
        <v>0</v>
      </c>
      <c r="G15" s="35">
        <v>0</v>
      </c>
      <c r="I15" s="501">
        <f t="shared" si="1"/>
        <v>0.75728155339805825</v>
      </c>
      <c r="J15" s="501">
        <f t="shared" si="2"/>
        <v>1</v>
      </c>
    </row>
    <row r="16" spans="1:20">
      <c r="A16" t="s">
        <v>31</v>
      </c>
      <c r="B16" s="124">
        <v>42445</v>
      </c>
      <c r="C16" s="35">
        <v>927</v>
      </c>
      <c r="D16" s="35">
        <f>+C16-E16-F16</f>
        <v>677</v>
      </c>
      <c r="E16" s="35">
        <v>238</v>
      </c>
      <c r="F16" s="35">
        <v>12</v>
      </c>
      <c r="G16" s="35">
        <v>0</v>
      </c>
      <c r="I16" s="501">
        <f t="shared" si="1"/>
        <v>0.73031283710895356</v>
      </c>
      <c r="J16" s="501">
        <f t="shared" si="2"/>
        <v>1</v>
      </c>
    </row>
    <row r="17" spans="1:16">
      <c r="A17" t="s">
        <v>31</v>
      </c>
      <c r="B17" s="124">
        <v>42468</v>
      </c>
      <c r="C17" s="35">
        <v>927</v>
      </c>
      <c r="D17" s="35">
        <v>124</v>
      </c>
      <c r="E17" s="35">
        <f>+C17-D17-F17</f>
        <v>784</v>
      </c>
      <c r="F17" s="35">
        <v>19</v>
      </c>
      <c r="G17" s="35">
        <v>0</v>
      </c>
      <c r="I17" s="501">
        <f t="shared" si="1"/>
        <v>0.13376483279395901</v>
      </c>
      <c r="J17" s="501">
        <f t="shared" si="2"/>
        <v>1</v>
      </c>
    </row>
    <row r="19" spans="1:16" ht="16.5">
      <c r="P19" s="220"/>
    </row>
    <row r="26" spans="1:16">
      <c r="C26" s="503" t="s">
        <v>978</v>
      </c>
      <c r="D26" s="503" t="s">
        <v>1124</v>
      </c>
    </row>
    <row r="27" spans="1:16">
      <c r="C27" s="504"/>
      <c r="D27" s="504"/>
    </row>
    <row r="28" spans="1:16">
      <c r="A28" t="s">
        <v>31</v>
      </c>
      <c r="B28" s="124">
        <v>42058</v>
      </c>
      <c r="C28" s="504">
        <f>SUM(Donetsk!I3:I334)</f>
        <v>663</v>
      </c>
      <c r="D28" s="504">
        <f>SUM(Donetsk!J3:J334)</f>
        <v>140</v>
      </c>
      <c r="E28" s="26">
        <f t="shared" ref="E28:E38" si="3">+D28-158</f>
        <v>-18</v>
      </c>
      <c r="F28" s="26">
        <v>238</v>
      </c>
      <c r="G28" s="26">
        <f t="shared" ref="G28:G43" si="4">+F28+D28+C28</f>
        <v>1041</v>
      </c>
    </row>
    <row r="29" spans="1:16">
      <c r="A29" t="s">
        <v>31</v>
      </c>
      <c r="B29" s="124">
        <v>42088</v>
      </c>
      <c r="C29" s="504">
        <f>SUM(Donetsk!K3:K334)</f>
        <v>712</v>
      </c>
      <c r="D29" s="504">
        <f>SUM(Donetsk!L3:L334)</f>
        <v>164</v>
      </c>
      <c r="E29" s="26">
        <f t="shared" si="3"/>
        <v>6</v>
      </c>
      <c r="F29" s="26">
        <f t="shared" ref="F29:F44" si="5">+H2</f>
        <v>140</v>
      </c>
      <c r="G29" s="26">
        <f t="shared" si="4"/>
        <v>1016</v>
      </c>
    </row>
    <row r="30" spans="1:16">
      <c r="A30" t="s">
        <v>31</v>
      </c>
      <c r="B30" s="124">
        <v>42104</v>
      </c>
      <c r="C30" s="504">
        <f>SUM(Donetsk!M3:M334)</f>
        <v>724</v>
      </c>
      <c r="D30" s="504">
        <f>SUM(Donetsk!N3:N334)</f>
        <v>163</v>
      </c>
      <c r="E30" s="26">
        <f t="shared" si="3"/>
        <v>5</v>
      </c>
      <c r="F30" s="26">
        <f t="shared" si="5"/>
        <v>140</v>
      </c>
      <c r="G30" s="26">
        <f t="shared" si="4"/>
        <v>1027</v>
      </c>
    </row>
    <row r="31" spans="1:16">
      <c r="A31" t="s">
        <v>31</v>
      </c>
      <c r="B31" s="124">
        <v>42118</v>
      </c>
      <c r="C31" s="504">
        <f>SUM(Donetsk!O3:O334)</f>
        <v>732</v>
      </c>
      <c r="D31" s="504">
        <f>SUM(Donetsk!P3:P334)</f>
        <v>159</v>
      </c>
      <c r="E31" s="26">
        <f t="shared" si="3"/>
        <v>1</v>
      </c>
      <c r="F31" s="26">
        <f t="shared" si="5"/>
        <v>140</v>
      </c>
      <c r="G31" s="26">
        <f t="shared" si="4"/>
        <v>1031</v>
      </c>
    </row>
    <row r="32" spans="1:16">
      <c r="A32" t="s">
        <v>31</v>
      </c>
      <c r="B32" s="124">
        <v>42145</v>
      </c>
      <c r="C32" s="504">
        <f>SUM(Donetsk!Q3:Q334)</f>
        <v>707</v>
      </c>
      <c r="D32" s="504">
        <f>SUM(Donetsk!R3:R334)</f>
        <v>162</v>
      </c>
      <c r="E32" s="26">
        <f t="shared" si="3"/>
        <v>4</v>
      </c>
      <c r="F32" s="26">
        <f t="shared" si="5"/>
        <v>140</v>
      </c>
      <c r="G32" s="26">
        <f t="shared" si="4"/>
        <v>1009</v>
      </c>
    </row>
    <row r="33" spans="1:7">
      <c r="A33" t="s">
        <v>31</v>
      </c>
      <c r="B33" s="502">
        <v>42165</v>
      </c>
      <c r="C33" s="504">
        <f>SUM(Donetsk!S3:S334)</f>
        <v>742</v>
      </c>
      <c r="D33" s="504">
        <f>SUM(Donetsk!T3:T334)</f>
        <v>134</v>
      </c>
      <c r="E33" s="26">
        <f t="shared" si="3"/>
        <v>-24</v>
      </c>
      <c r="F33" s="26">
        <f t="shared" si="5"/>
        <v>140</v>
      </c>
      <c r="G33" s="26">
        <f t="shared" si="4"/>
        <v>1016</v>
      </c>
    </row>
    <row r="34" spans="1:7">
      <c r="A34" t="s">
        <v>31</v>
      </c>
      <c r="B34" s="124">
        <v>42210</v>
      </c>
      <c r="C34" s="504">
        <f>SUM(Donetsk!U3:U334)</f>
        <v>784</v>
      </c>
      <c r="D34" s="504">
        <f>SUM(Donetsk!V3:V334)</f>
        <v>180</v>
      </c>
      <c r="E34" s="26">
        <f t="shared" si="3"/>
        <v>22</v>
      </c>
      <c r="F34" s="26">
        <f t="shared" si="5"/>
        <v>50</v>
      </c>
      <c r="G34" s="26">
        <f>+F34+D34+C34+17</f>
        <v>1031</v>
      </c>
    </row>
    <row r="35" spans="1:7">
      <c r="A35" t="s">
        <v>31</v>
      </c>
      <c r="B35" s="502">
        <v>42226</v>
      </c>
      <c r="C35" s="504">
        <f>SUM(Donetsk!W3:W334)</f>
        <v>709</v>
      </c>
      <c r="D35" s="504">
        <f>SUM(Donetsk!X3:X334)</f>
        <v>143</v>
      </c>
      <c r="E35" s="26">
        <f t="shared" si="3"/>
        <v>-15</v>
      </c>
      <c r="F35" s="26">
        <f t="shared" si="5"/>
        <v>50</v>
      </c>
      <c r="G35" s="26">
        <f t="shared" si="4"/>
        <v>902</v>
      </c>
    </row>
    <row r="36" spans="1:7">
      <c r="A36" t="s">
        <v>31</v>
      </c>
      <c r="B36" s="124">
        <v>42238</v>
      </c>
      <c r="C36" s="504">
        <f>SUM(Donetsk!Y3:Y334)</f>
        <v>808</v>
      </c>
      <c r="D36" s="504">
        <f>SUM(Donetsk!Z3:Z334)</f>
        <v>159</v>
      </c>
      <c r="E36" s="26">
        <f t="shared" si="3"/>
        <v>1</v>
      </c>
      <c r="F36" s="26">
        <f t="shared" si="5"/>
        <v>0</v>
      </c>
      <c r="G36" s="26">
        <f t="shared" si="4"/>
        <v>967</v>
      </c>
    </row>
    <row r="37" spans="1:7">
      <c r="A37" t="s">
        <v>31</v>
      </c>
      <c r="B37" s="124">
        <v>42259</v>
      </c>
      <c r="C37" s="504">
        <f>SUM(Donetsk!AA3:AA334)</f>
        <v>883</v>
      </c>
      <c r="D37" s="504">
        <f>SUM(Donetsk!AB3:AB334)</f>
        <v>169</v>
      </c>
      <c r="E37" s="26">
        <f t="shared" si="3"/>
        <v>11</v>
      </c>
      <c r="F37" s="26">
        <f t="shared" si="5"/>
        <v>0</v>
      </c>
      <c r="G37" s="26">
        <f t="shared" si="4"/>
        <v>1052</v>
      </c>
    </row>
    <row r="38" spans="1:7">
      <c r="A38" t="s">
        <v>31</v>
      </c>
      <c r="B38" s="502">
        <v>42267</v>
      </c>
      <c r="C38" s="504">
        <f>SUM(Donetsk!AC3:AC334)</f>
        <v>879</v>
      </c>
      <c r="D38" s="504">
        <f>SUM(Donetsk!AD3:AD334)</f>
        <v>172</v>
      </c>
      <c r="E38" s="26">
        <f t="shared" si="3"/>
        <v>14</v>
      </c>
      <c r="F38" s="26">
        <f t="shared" si="5"/>
        <v>0</v>
      </c>
      <c r="G38" s="26">
        <f t="shared" si="4"/>
        <v>1051</v>
      </c>
    </row>
    <row r="39" spans="1:7">
      <c r="A39" t="s">
        <v>31</v>
      </c>
      <c r="B39" s="124">
        <v>42294</v>
      </c>
      <c r="C39" s="504">
        <f>SUM(Donetsk!AE3:AE334)</f>
        <v>828</v>
      </c>
      <c r="D39" s="504">
        <f>SUM(Donetsk!AF4:AF334)</f>
        <v>168</v>
      </c>
      <c r="E39" s="26">
        <f>+D39-158</f>
        <v>10</v>
      </c>
      <c r="F39" s="26">
        <f t="shared" si="5"/>
        <v>0</v>
      </c>
      <c r="G39" s="26">
        <f t="shared" si="4"/>
        <v>996</v>
      </c>
    </row>
    <row r="40" spans="1:7">
      <c r="A40" t="s">
        <v>31</v>
      </c>
      <c r="B40" s="124">
        <v>42314</v>
      </c>
      <c r="C40" s="504">
        <f>SUM(Donetsk!AG3:AG334)</f>
        <v>857</v>
      </c>
      <c r="D40" s="504">
        <f>SUM(Donetsk!AH4:AH334)</f>
        <v>148</v>
      </c>
      <c r="E40" s="26">
        <f t="shared" ref="E40:E44" si="6">+D40-158</f>
        <v>-10</v>
      </c>
      <c r="F40" s="26">
        <f t="shared" si="5"/>
        <v>0</v>
      </c>
      <c r="G40" s="26">
        <f t="shared" si="4"/>
        <v>1005</v>
      </c>
    </row>
    <row r="41" spans="1:7">
      <c r="A41" t="s">
        <v>31</v>
      </c>
      <c r="B41" s="124">
        <v>42345</v>
      </c>
      <c r="C41" s="504">
        <f>SUM(Donetsk!AI3:AI334)</f>
        <v>894</v>
      </c>
      <c r="D41" s="504">
        <f>SUM(Donetsk!AJ4:AJ334)</f>
        <v>166</v>
      </c>
      <c r="E41" s="26">
        <f t="shared" si="6"/>
        <v>8</v>
      </c>
      <c r="F41" s="26">
        <f t="shared" si="5"/>
        <v>0</v>
      </c>
      <c r="G41" s="26">
        <f t="shared" si="4"/>
        <v>1060</v>
      </c>
    </row>
    <row r="42" spans="1:7">
      <c r="A42" t="s">
        <v>31</v>
      </c>
      <c r="B42" s="124">
        <v>42418</v>
      </c>
      <c r="C42" s="504">
        <f>SUM(Donetsk!AL3:AL334)</f>
        <v>902</v>
      </c>
      <c r="D42" s="504">
        <f>SUM(Donetsk!AM4:AM334)</f>
        <v>168</v>
      </c>
      <c r="E42" s="26">
        <f t="shared" si="6"/>
        <v>10</v>
      </c>
      <c r="F42" s="26">
        <f t="shared" si="5"/>
        <v>0</v>
      </c>
      <c r="G42" s="26">
        <f t="shared" si="4"/>
        <v>1070</v>
      </c>
    </row>
    <row r="43" spans="1:7">
      <c r="A43" t="s">
        <v>31</v>
      </c>
      <c r="B43" s="124">
        <v>42445</v>
      </c>
      <c r="C43" s="504">
        <f>SUM(Donetsk!AN3:AN334)</f>
        <v>822</v>
      </c>
      <c r="D43" s="504">
        <f>SUM(Donetsk!AO4:AO334)</f>
        <v>131</v>
      </c>
      <c r="E43" s="26">
        <f t="shared" si="6"/>
        <v>-27</v>
      </c>
      <c r="F43" s="26">
        <f t="shared" si="5"/>
        <v>0</v>
      </c>
      <c r="G43" s="26">
        <f t="shared" si="4"/>
        <v>953</v>
      </c>
    </row>
    <row r="44" spans="1:7">
      <c r="A44" t="s">
        <v>31</v>
      </c>
      <c r="B44" s="124">
        <v>42468</v>
      </c>
      <c r="C44" s="504">
        <f>SUM(Donetsk!AP3:AP334)</f>
        <v>760</v>
      </c>
      <c r="D44" s="504">
        <f>SUM(Donetsk!AQ4:AQ334)</f>
        <v>125</v>
      </c>
      <c r="E44" s="26">
        <f t="shared" si="6"/>
        <v>-33</v>
      </c>
      <c r="F44" s="26">
        <f t="shared" si="5"/>
        <v>0</v>
      </c>
      <c r="G44" s="26">
        <f>+F44+D44+C44</f>
        <v>885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5"/>
  <sheetViews>
    <sheetView zoomScale="85" zoomScaleNormal="85" workbookViewId="0">
      <selection activeCell="E39" sqref="E39"/>
    </sheetView>
  </sheetViews>
  <sheetFormatPr baseColWidth="10" defaultRowHeight="15"/>
  <sheetData>
    <row r="1" spans="1:3">
      <c r="A1" s="263">
        <v>1</v>
      </c>
      <c r="B1" s="264">
        <v>1</v>
      </c>
      <c r="C1" t="s">
        <v>1127</v>
      </c>
    </row>
    <row r="2" spans="1:3">
      <c r="A2" s="266">
        <v>2</v>
      </c>
      <c r="B2" s="267">
        <v>1</v>
      </c>
      <c r="C2" t="s">
        <v>1127</v>
      </c>
    </row>
    <row r="3" spans="1:3">
      <c r="A3" s="283">
        <v>68</v>
      </c>
      <c r="B3" s="281">
        <v>27</v>
      </c>
      <c r="C3" t="s">
        <v>1127</v>
      </c>
    </row>
    <row r="5" spans="1:3">
      <c r="A5" s="272">
        <v>4</v>
      </c>
      <c r="B5" s="273">
        <v>2</v>
      </c>
      <c r="C5" t="s">
        <v>1128</v>
      </c>
    </row>
    <row r="7" spans="1:3">
      <c r="A7" s="238">
        <v>0</v>
      </c>
      <c r="B7" s="249" t="s">
        <v>54</v>
      </c>
      <c r="C7" t="s">
        <v>1129</v>
      </c>
    </row>
    <row r="11" spans="1:3">
      <c r="A11" t="s">
        <v>1130</v>
      </c>
      <c r="B11" t="s">
        <v>1133</v>
      </c>
    </row>
    <row r="12" spans="1:3">
      <c r="A12" t="s">
        <v>1131</v>
      </c>
      <c r="B12" t="s">
        <v>1139</v>
      </c>
    </row>
    <row r="13" spans="1:3">
      <c r="A13" t="s">
        <v>1134</v>
      </c>
      <c r="B13" t="s">
        <v>1137</v>
      </c>
    </row>
    <row r="14" spans="1:3">
      <c r="A14" t="s">
        <v>1136</v>
      </c>
      <c r="B14" t="s">
        <v>1138</v>
      </c>
    </row>
    <row r="15" spans="1:3">
      <c r="A15" t="s">
        <v>1132</v>
      </c>
      <c r="B15" t="s">
        <v>1135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L234"/>
  <sheetViews>
    <sheetView zoomScale="70" zoomScaleNormal="70" workbookViewId="0">
      <pane xSplit="1" ySplit="1" topLeftCell="AI54" activePane="bottomRight" state="frozen"/>
      <selection pane="topRight" activeCell="B1" sqref="B1"/>
      <selection pane="bottomLeft" activeCell="A2" sqref="A2"/>
      <selection pane="bottomRight" activeCell="AT54" sqref="AT54"/>
    </sheetView>
  </sheetViews>
  <sheetFormatPr baseColWidth="10" defaultRowHeight="15"/>
  <cols>
    <col min="1" max="1" width="68.85546875" bestFit="1" customWidth="1"/>
    <col min="2" max="16" width="6.28515625" style="65" customWidth="1"/>
    <col min="17" max="18" width="6.28515625" style="34" customWidth="1"/>
    <col min="19" max="22" width="6.28515625" style="65" customWidth="1"/>
    <col min="23" max="31" width="6.28515625" customWidth="1"/>
    <col min="32" max="32" width="7.7109375" customWidth="1"/>
    <col min="33" max="33" width="6.28515625" customWidth="1"/>
    <col min="34" max="34" width="8.140625" bestFit="1" customWidth="1"/>
    <col min="35" max="37" width="6.28515625" customWidth="1"/>
    <col min="38" max="38" width="6.28515625" style="71" customWidth="1"/>
    <col min="39" max="42" width="6.28515625" customWidth="1"/>
    <col min="43" max="43" width="6.42578125" style="71" customWidth="1"/>
    <col min="44" max="44" width="6.7109375" customWidth="1"/>
    <col min="45" max="46" width="6.28515625" customWidth="1"/>
    <col min="47" max="47" width="7" customWidth="1"/>
    <col min="48" max="48" width="9.5703125" bestFit="1" customWidth="1"/>
    <col min="49" max="49" width="7" customWidth="1"/>
    <col min="50" max="50" width="11.42578125" customWidth="1"/>
    <col min="52" max="52" width="9.42578125" bestFit="1" customWidth="1"/>
    <col min="57" max="57" width="3.42578125" style="145" customWidth="1"/>
  </cols>
  <sheetData>
    <row r="1" spans="1:90" ht="78" customHeight="1">
      <c r="B1" s="64">
        <v>42211</v>
      </c>
      <c r="C1" s="64"/>
      <c r="D1" s="64"/>
      <c r="E1" s="64">
        <v>42213</v>
      </c>
      <c r="F1" s="64">
        <v>42215</v>
      </c>
      <c r="G1" s="64">
        <v>42216</v>
      </c>
      <c r="H1" s="64">
        <v>42218</v>
      </c>
      <c r="I1" s="64">
        <v>42221</v>
      </c>
      <c r="J1" s="64">
        <v>42223</v>
      </c>
      <c r="K1" s="64">
        <v>42224</v>
      </c>
      <c r="L1" s="64">
        <v>42227</v>
      </c>
      <c r="M1" s="64">
        <v>42228</v>
      </c>
      <c r="N1" s="64">
        <v>42229</v>
      </c>
      <c r="O1" s="64">
        <v>42230</v>
      </c>
      <c r="P1" s="64">
        <v>42231</v>
      </c>
      <c r="Q1" s="64">
        <v>42234</v>
      </c>
      <c r="R1" s="64">
        <v>42235</v>
      </c>
      <c r="S1" s="64">
        <v>42237</v>
      </c>
      <c r="T1" s="64">
        <v>42239</v>
      </c>
      <c r="U1" s="64">
        <v>42243</v>
      </c>
      <c r="V1" s="64">
        <v>42242</v>
      </c>
      <c r="W1" s="76">
        <v>42243</v>
      </c>
      <c r="X1" s="64">
        <v>42244</v>
      </c>
      <c r="Y1" s="64">
        <v>42245</v>
      </c>
      <c r="Z1" s="64">
        <v>42246</v>
      </c>
      <c r="AA1" s="64">
        <v>42247</v>
      </c>
      <c r="AB1" s="64">
        <v>42248</v>
      </c>
      <c r="AC1" s="64">
        <v>42249</v>
      </c>
      <c r="AD1" s="64">
        <v>42250</v>
      </c>
      <c r="AE1" s="64">
        <v>42251</v>
      </c>
      <c r="AF1" s="64">
        <v>42618</v>
      </c>
      <c r="AG1" s="64">
        <v>42619</v>
      </c>
      <c r="AH1" s="64">
        <v>42620</v>
      </c>
      <c r="AI1" s="64">
        <v>42621</v>
      </c>
      <c r="AJ1" s="64">
        <v>42262</v>
      </c>
      <c r="AK1" s="64">
        <v>42263</v>
      </c>
      <c r="AL1" s="68">
        <v>42265</v>
      </c>
      <c r="AM1" s="64">
        <v>42266</v>
      </c>
      <c r="AN1" s="64">
        <v>42267</v>
      </c>
      <c r="AO1" s="64">
        <v>42268</v>
      </c>
      <c r="AP1" s="64">
        <v>42269</v>
      </c>
      <c r="AQ1" s="68">
        <v>42270</v>
      </c>
      <c r="AR1" s="64">
        <v>42271</v>
      </c>
      <c r="AS1" s="64">
        <v>42272</v>
      </c>
      <c r="AT1" s="64">
        <v>42273</v>
      </c>
      <c r="AU1" s="78" t="s">
        <v>364</v>
      </c>
      <c r="AV1" s="78" t="s">
        <v>367</v>
      </c>
      <c r="AW1" s="64"/>
      <c r="AY1" s="78" t="s">
        <v>352</v>
      </c>
      <c r="AZ1" t="s">
        <v>354</v>
      </c>
      <c r="BB1" s="78" t="s">
        <v>745</v>
      </c>
      <c r="BD1">
        <v>2016</v>
      </c>
      <c r="BE1" s="162"/>
      <c r="BK1" s="124">
        <v>42372</v>
      </c>
      <c r="BL1" s="124">
        <v>42373</v>
      </c>
      <c r="BM1" s="124">
        <v>42376</v>
      </c>
      <c r="BN1" s="124">
        <v>42377</v>
      </c>
      <c r="BO1" s="124">
        <v>42380</v>
      </c>
      <c r="BP1" s="124">
        <v>42384</v>
      </c>
      <c r="BQ1" s="124">
        <v>42397</v>
      </c>
      <c r="BR1" s="124">
        <v>42407</v>
      </c>
      <c r="BS1" s="124">
        <v>42409</v>
      </c>
      <c r="BT1" s="124">
        <v>42414</v>
      </c>
      <c r="BU1" s="124">
        <v>42415</v>
      </c>
      <c r="BV1" s="124">
        <v>42416</v>
      </c>
      <c r="BW1" s="124">
        <v>42423</v>
      </c>
      <c r="BX1" s="124">
        <v>42426</v>
      </c>
      <c r="BY1" s="124">
        <v>42431</v>
      </c>
      <c r="BZ1" s="124">
        <v>42432</v>
      </c>
      <c r="CA1" s="124">
        <v>42433</v>
      </c>
      <c r="CB1" s="124">
        <v>42436</v>
      </c>
      <c r="CC1" s="124">
        <v>42471</v>
      </c>
      <c r="CD1" s="124">
        <v>42477</v>
      </c>
      <c r="CE1" s="124">
        <v>42485</v>
      </c>
      <c r="CF1" s="124">
        <v>42486</v>
      </c>
      <c r="CG1" s="124">
        <v>42488</v>
      </c>
      <c r="CH1" s="124">
        <v>42495</v>
      </c>
      <c r="CI1" s="124">
        <v>42496</v>
      </c>
      <c r="CJ1" s="124">
        <v>42502</v>
      </c>
      <c r="CK1" s="124">
        <v>42505</v>
      </c>
      <c r="CL1" s="124">
        <v>42520</v>
      </c>
    </row>
    <row r="2" spans="1:90">
      <c r="A2" s="13" t="s">
        <v>275</v>
      </c>
      <c r="B2"/>
      <c r="C2"/>
      <c r="D2"/>
      <c r="E2"/>
      <c r="F2"/>
      <c r="G2"/>
      <c r="H2"/>
      <c r="I2"/>
      <c r="J2"/>
      <c r="K2"/>
      <c r="L2"/>
      <c r="M2"/>
      <c r="N2"/>
      <c r="O2" s="66"/>
      <c r="P2" s="66"/>
      <c r="S2" s="66"/>
      <c r="T2" s="66"/>
      <c r="U2" s="66"/>
      <c r="V2" s="66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69"/>
      <c r="AM2" s="35"/>
      <c r="AN2" s="35"/>
      <c r="AO2" s="35"/>
      <c r="AP2" s="35"/>
      <c r="AQ2" s="69"/>
      <c r="AR2" s="35"/>
      <c r="AS2" s="35"/>
      <c r="AT2" s="35"/>
      <c r="AU2" s="35"/>
      <c r="AV2" s="35"/>
      <c r="AW2" s="35"/>
      <c r="BX2" s="124"/>
    </row>
    <row r="3" spans="1:90">
      <c r="A3" s="63" t="s">
        <v>19</v>
      </c>
      <c r="B3"/>
      <c r="C3"/>
      <c r="D3"/>
      <c r="E3"/>
      <c r="F3"/>
      <c r="G3"/>
      <c r="H3"/>
      <c r="I3"/>
      <c r="J3"/>
      <c r="K3"/>
      <c r="L3"/>
      <c r="M3"/>
      <c r="N3"/>
      <c r="O3" s="66"/>
      <c r="P3" s="66"/>
      <c r="S3" s="66"/>
      <c r="T3" s="66"/>
      <c r="U3" s="66"/>
      <c r="V3" s="66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69"/>
      <c r="AM3" s="35"/>
      <c r="AN3" s="35"/>
      <c r="AO3" s="35"/>
      <c r="AP3" s="35"/>
      <c r="AQ3" s="69"/>
      <c r="AR3" s="35"/>
      <c r="AS3" s="35"/>
      <c r="AT3" s="35"/>
      <c r="AU3" s="35"/>
      <c r="AV3" s="35"/>
      <c r="AW3" s="35"/>
    </row>
    <row r="4" spans="1:90">
      <c r="A4" t="s">
        <v>321</v>
      </c>
      <c r="B4"/>
      <c r="C4"/>
      <c r="D4"/>
      <c r="E4"/>
      <c r="F4"/>
      <c r="G4"/>
      <c r="H4"/>
      <c r="I4"/>
      <c r="J4"/>
      <c r="K4">
        <v>8</v>
      </c>
      <c r="L4"/>
      <c r="M4"/>
      <c r="N4"/>
      <c r="O4" s="66"/>
      <c r="P4" s="66"/>
      <c r="S4" s="66"/>
      <c r="T4" s="66"/>
      <c r="U4" s="66"/>
      <c r="V4" s="66"/>
      <c r="W4" s="67"/>
      <c r="X4" s="67"/>
      <c r="Y4" s="67">
        <v>8</v>
      </c>
      <c r="Z4" s="67">
        <v>8</v>
      </c>
      <c r="AA4" s="67"/>
      <c r="AB4" s="67">
        <v>4</v>
      </c>
      <c r="AC4" s="67"/>
      <c r="AD4" s="67">
        <v>7</v>
      </c>
      <c r="AE4" s="35"/>
      <c r="AF4" s="67">
        <v>6</v>
      </c>
      <c r="AG4" s="67">
        <v>12</v>
      </c>
      <c r="AH4" s="72">
        <f t="shared" ref="AH4:AH5" si="0">+AG4</f>
        <v>12</v>
      </c>
      <c r="AI4" s="35"/>
      <c r="AJ4" s="35"/>
      <c r="AK4" s="35"/>
      <c r="AL4" s="69">
        <v>9</v>
      </c>
      <c r="AM4" s="35"/>
      <c r="AN4" s="35"/>
      <c r="AO4" s="35"/>
      <c r="AP4" s="67">
        <v>8</v>
      </c>
      <c r="AQ4" s="72">
        <f>+AP4</f>
        <v>8</v>
      </c>
      <c r="AR4" s="67">
        <v>8</v>
      </c>
      <c r="AS4" s="72">
        <f>+AR4</f>
        <v>8</v>
      </c>
      <c r="AT4" s="35"/>
      <c r="AU4" s="67">
        <v>13</v>
      </c>
      <c r="AV4" s="86">
        <v>42274</v>
      </c>
      <c r="AW4" s="67"/>
      <c r="AY4" s="89">
        <v>16</v>
      </c>
      <c r="AZ4" s="90"/>
      <c r="BA4" s="26"/>
      <c r="BB4" s="26">
        <f>+AY4-AU4</f>
        <v>3</v>
      </c>
      <c r="BU4">
        <v>5</v>
      </c>
    </row>
    <row r="5" spans="1:90">
      <c r="A5" t="s">
        <v>282</v>
      </c>
      <c r="B5"/>
      <c r="C5"/>
      <c r="D5"/>
      <c r="E5"/>
      <c r="F5"/>
      <c r="G5"/>
      <c r="H5"/>
      <c r="I5"/>
      <c r="J5"/>
      <c r="K5"/>
      <c r="L5"/>
      <c r="M5"/>
      <c r="N5"/>
      <c r="O5" s="66"/>
      <c r="P5" s="66"/>
      <c r="S5" s="66"/>
      <c r="T5" s="66"/>
      <c r="U5" s="66"/>
      <c r="V5" s="66"/>
      <c r="W5" s="67"/>
      <c r="X5" s="67"/>
      <c r="Y5" s="67"/>
      <c r="Z5" s="67"/>
      <c r="AA5" s="67"/>
      <c r="AB5" s="67"/>
      <c r="AC5" s="67"/>
      <c r="AD5" s="67"/>
      <c r="AE5" s="35"/>
      <c r="AF5" s="67">
        <v>0</v>
      </c>
      <c r="AG5" s="67">
        <v>11</v>
      </c>
      <c r="AH5" s="72">
        <f t="shared" si="0"/>
        <v>11</v>
      </c>
      <c r="AI5" s="35"/>
      <c r="AJ5" s="35"/>
      <c r="AK5" s="35"/>
      <c r="AL5" s="69"/>
      <c r="AM5" s="35"/>
      <c r="AN5" s="35"/>
      <c r="AO5" s="35"/>
      <c r="AP5" s="35"/>
      <c r="AQ5" s="69"/>
      <c r="AR5" s="35">
        <v>0</v>
      </c>
      <c r="AS5" s="35"/>
      <c r="AT5" s="35"/>
      <c r="AU5" s="67">
        <v>12</v>
      </c>
      <c r="AV5" s="86">
        <v>42274</v>
      </c>
      <c r="AW5" s="67"/>
      <c r="AY5" s="89">
        <v>20</v>
      </c>
      <c r="AZ5" s="90"/>
      <c r="BB5" s="26">
        <f t="shared" ref="BB5:BB9" si="1">+AY5-AU5</f>
        <v>8</v>
      </c>
    </row>
    <row r="6" spans="1:90">
      <c r="A6" t="s">
        <v>346</v>
      </c>
      <c r="B6"/>
      <c r="C6"/>
      <c r="D6"/>
      <c r="E6">
        <f>12+18</f>
        <v>30</v>
      </c>
      <c r="F6" t="s">
        <v>348</v>
      </c>
      <c r="G6"/>
      <c r="H6"/>
      <c r="I6"/>
      <c r="J6"/>
      <c r="K6">
        <v>22</v>
      </c>
      <c r="L6"/>
      <c r="M6"/>
      <c r="N6"/>
      <c r="O6" s="66"/>
      <c r="P6" s="66"/>
      <c r="S6" s="66"/>
      <c r="T6" s="66"/>
      <c r="U6" s="66"/>
      <c r="V6" s="66"/>
      <c r="W6" s="35"/>
      <c r="X6" s="67">
        <v>40</v>
      </c>
      <c r="Y6" s="67">
        <v>26</v>
      </c>
      <c r="Z6" s="67">
        <v>26</v>
      </c>
      <c r="AA6" s="35"/>
      <c r="AB6" s="67">
        <v>4</v>
      </c>
      <c r="AC6" s="67"/>
      <c r="AD6" s="67"/>
      <c r="AE6" s="35"/>
      <c r="AF6" s="35"/>
      <c r="AG6" s="35"/>
      <c r="AH6" s="35"/>
      <c r="AI6" s="67">
        <v>18</v>
      </c>
      <c r="AJ6" s="35"/>
      <c r="AK6" s="35"/>
      <c r="AL6" s="69"/>
      <c r="AM6" s="35"/>
      <c r="AN6" s="35"/>
      <c r="AO6" s="35"/>
      <c r="AP6" s="35"/>
      <c r="AQ6" s="69"/>
      <c r="AR6" s="35"/>
      <c r="AS6" s="35"/>
      <c r="AT6" s="35"/>
      <c r="AU6" s="72">
        <f>+AI6</f>
        <v>18</v>
      </c>
      <c r="AV6" s="86">
        <v>42255</v>
      </c>
      <c r="AW6" s="72"/>
      <c r="AY6" s="91">
        <v>18</v>
      </c>
      <c r="AZ6" s="90">
        <f t="shared" ref="AZ6:AZ9" si="2">+AU6-AY6</f>
        <v>0</v>
      </c>
      <c r="BB6" s="26">
        <f t="shared" si="1"/>
        <v>0</v>
      </c>
      <c r="CF6">
        <v>12</v>
      </c>
      <c r="CK6" s="61"/>
    </row>
    <row r="7" spans="1:90">
      <c r="A7" t="s">
        <v>319</v>
      </c>
      <c r="B7"/>
      <c r="C7"/>
      <c r="D7"/>
      <c r="E7" t="s">
        <v>348</v>
      </c>
      <c r="F7"/>
      <c r="G7"/>
      <c r="H7"/>
      <c r="I7"/>
      <c r="J7"/>
      <c r="K7">
        <v>2</v>
      </c>
      <c r="L7"/>
      <c r="M7"/>
      <c r="N7"/>
      <c r="O7" s="66"/>
      <c r="P7" s="66"/>
      <c r="S7" s="66"/>
      <c r="T7" s="66"/>
      <c r="U7" s="66"/>
      <c r="V7" s="66"/>
      <c r="W7" s="35"/>
      <c r="X7" s="67"/>
      <c r="Y7" s="67"/>
      <c r="Z7" s="67"/>
      <c r="AA7" s="35"/>
      <c r="AB7" s="67"/>
      <c r="AC7" s="67"/>
      <c r="AD7" s="67"/>
      <c r="AE7" s="35"/>
      <c r="AF7" s="35"/>
      <c r="AG7" s="35"/>
      <c r="AH7" s="35"/>
      <c r="AI7" s="67"/>
      <c r="AJ7" s="35"/>
      <c r="AK7" s="35"/>
      <c r="AL7" s="69"/>
      <c r="AM7" s="35"/>
      <c r="AN7" s="35"/>
      <c r="AO7" s="35"/>
      <c r="AP7" s="35"/>
      <c r="AQ7" s="69"/>
      <c r="AR7" s="35"/>
      <c r="AS7" s="35"/>
      <c r="AT7" s="35"/>
      <c r="AU7" s="72">
        <f>+K7</f>
        <v>2</v>
      </c>
      <c r="AV7" s="86">
        <v>42224</v>
      </c>
      <c r="AW7" s="72"/>
      <c r="AY7" s="91">
        <v>2</v>
      </c>
      <c r="AZ7" s="90">
        <f t="shared" si="2"/>
        <v>0</v>
      </c>
      <c r="BB7" s="26">
        <f t="shared" si="1"/>
        <v>0</v>
      </c>
    </row>
    <row r="8" spans="1:90">
      <c r="A8" t="s">
        <v>349</v>
      </c>
      <c r="B8"/>
      <c r="C8"/>
      <c r="D8"/>
      <c r="E8"/>
      <c r="F8" t="s">
        <v>348</v>
      </c>
      <c r="G8"/>
      <c r="H8"/>
      <c r="I8"/>
      <c r="J8"/>
      <c r="K8"/>
      <c r="L8"/>
      <c r="M8"/>
      <c r="N8"/>
      <c r="O8" s="66"/>
      <c r="P8" s="66"/>
      <c r="S8" s="66"/>
      <c r="T8" s="66"/>
      <c r="U8" s="66"/>
      <c r="V8" s="66"/>
      <c r="W8" s="35"/>
      <c r="X8" s="67"/>
      <c r="Y8" s="67"/>
      <c r="Z8" s="67"/>
      <c r="AA8" s="35"/>
      <c r="AB8" s="67"/>
      <c r="AC8" s="67"/>
      <c r="AD8" s="67"/>
      <c r="AE8" s="35"/>
      <c r="AF8" s="35"/>
      <c r="AG8" s="35"/>
      <c r="AH8" s="35"/>
      <c r="AI8" s="67"/>
      <c r="AJ8" s="35"/>
      <c r="AK8" s="35"/>
      <c r="AL8" s="69"/>
      <c r="AM8" s="35"/>
      <c r="AN8" s="35"/>
      <c r="AO8" s="35"/>
      <c r="AP8" s="35"/>
      <c r="AQ8" s="69"/>
      <c r="AR8" s="35"/>
      <c r="AS8" s="35"/>
      <c r="AT8" s="35"/>
      <c r="AU8" s="72">
        <f>+K8</f>
        <v>0</v>
      </c>
      <c r="AV8" s="86">
        <v>42215</v>
      </c>
      <c r="AW8" s="72"/>
      <c r="AY8" s="91"/>
      <c r="AZ8" s="90"/>
      <c r="BB8" s="26">
        <f t="shared" si="1"/>
        <v>0</v>
      </c>
    </row>
    <row r="9" spans="1:90">
      <c r="A9" t="s">
        <v>350</v>
      </c>
      <c r="B9"/>
      <c r="C9"/>
      <c r="D9"/>
      <c r="E9">
        <v>3</v>
      </c>
      <c r="F9"/>
      <c r="G9"/>
      <c r="H9"/>
      <c r="I9"/>
      <c r="J9"/>
      <c r="K9"/>
      <c r="L9"/>
      <c r="M9"/>
      <c r="N9"/>
      <c r="O9" s="66"/>
      <c r="P9" s="66"/>
      <c r="S9" s="66"/>
      <c r="T9" s="66"/>
      <c r="U9" s="66"/>
      <c r="V9" s="66"/>
      <c r="W9" s="35"/>
      <c r="X9" s="67"/>
      <c r="Y9" s="67"/>
      <c r="Z9" s="67"/>
      <c r="AA9" s="35"/>
      <c r="AB9" s="67"/>
      <c r="AC9" s="67"/>
      <c r="AD9" s="67"/>
      <c r="AE9" s="35"/>
      <c r="AF9" s="35"/>
      <c r="AG9" s="35"/>
      <c r="AH9" s="35"/>
      <c r="AI9" s="67"/>
      <c r="AJ9" s="35"/>
      <c r="AK9" s="35"/>
      <c r="AL9" s="69"/>
      <c r="AM9" s="35"/>
      <c r="AN9" s="35"/>
      <c r="AO9" s="35"/>
      <c r="AP9" s="35"/>
      <c r="AQ9" s="69"/>
      <c r="AR9" s="35"/>
      <c r="AS9" s="35"/>
      <c r="AT9" s="35"/>
      <c r="AU9" s="72">
        <f>+E9</f>
        <v>3</v>
      </c>
      <c r="AV9" s="86">
        <v>42213</v>
      </c>
      <c r="AW9" s="72"/>
      <c r="AY9" s="91">
        <v>3</v>
      </c>
      <c r="AZ9" s="90">
        <f t="shared" si="2"/>
        <v>0</v>
      </c>
      <c r="BB9" s="26">
        <f t="shared" si="1"/>
        <v>0</v>
      </c>
    </row>
    <row r="10" spans="1:90">
      <c r="A10" t="s">
        <v>342</v>
      </c>
      <c r="B10"/>
      <c r="C10"/>
      <c r="D10"/>
      <c r="E10">
        <v>4</v>
      </c>
      <c r="F10"/>
      <c r="G10"/>
      <c r="H10"/>
      <c r="I10"/>
      <c r="J10"/>
      <c r="K10"/>
      <c r="L10"/>
      <c r="M10"/>
      <c r="N10"/>
      <c r="O10" s="66"/>
      <c r="P10" s="66"/>
      <c r="S10" s="66"/>
      <c r="T10" s="66"/>
      <c r="U10" s="66"/>
      <c r="V10" s="66"/>
      <c r="W10" s="35"/>
      <c r="X10" s="67"/>
      <c r="Y10" s="67"/>
      <c r="Z10" s="67"/>
      <c r="AA10" s="35"/>
      <c r="AB10" s="67"/>
      <c r="AC10" s="67"/>
      <c r="AD10" s="67"/>
      <c r="AE10" s="35"/>
      <c r="AF10" s="35"/>
      <c r="AG10" s="35"/>
      <c r="AH10" s="35"/>
      <c r="AI10" s="67"/>
      <c r="AJ10" s="35"/>
      <c r="AK10" s="35"/>
      <c r="AL10" s="69"/>
      <c r="AM10" s="35"/>
      <c r="AN10" s="35"/>
      <c r="AO10" s="35"/>
      <c r="AP10" s="35"/>
      <c r="AQ10" s="69"/>
      <c r="AR10" s="35"/>
      <c r="AS10" s="35"/>
      <c r="AT10" s="35"/>
      <c r="AU10" s="72">
        <f>+E10</f>
        <v>4</v>
      </c>
      <c r="AV10" s="86">
        <v>42213</v>
      </c>
      <c r="AW10" s="72"/>
      <c r="AY10" s="89"/>
      <c r="AZ10" s="89">
        <v>27</v>
      </c>
      <c r="BB10" s="26"/>
    </row>
    <row r="11" spans="1:90">
      <c r="B11"/>
      <c r="C11"/>
      <c r="D11"/>
      <c r="E11"/>
      <c r="F11"/>
      <c r="G11"/>
      <c r="H11"/>
      <c r="I11"/>
      <c r="J11"/>
      <c r="K11"/>
      <c r="L11"/>
      <c r="M11"/>
      <c r="N11"/>
      <c r="O11" s="66"/>
      <c r="P11" s="66"/>
      <c r="S11" s="66"/>
      <c r="T11" s="66"/>
      <c r="U11" s="66"/>
      <c r="V11" s="66"/>
      <c r="W11" s="35"/>
      <c r="X11" s="35"/>
      <c r="Y11" s="35"/>
      <c r="Z11" s="35"/>
      <c r="AA11" s="35"/>
      <c r="AB11" s="67"/>
      <c r="AC11" s="67"/>
      <c r="AD11" s="67"/>
      <c r="AE11" s="35"/>
      <c r="AF11" s="35"/>
      <c r="AG11" s="35"/>
      <c r="AH11" s="35"/>
      <c r="AI11" s="67"/>
      <c r="AJ11" s="35"/>
      <c r="AK11" s="35"/>
      <c r="AL11" s="69"/>
      <c r="AM11" s="35"/>
      <c r="AN11" s="35"/>
      <c r="AO11" s="35"/>
      <c r="AP11" s="35"/>
      <c r="AQ11" s="69"/>
      <c r="AR11" s="35"/>
      <c r="AS11" s="35"/>
      <c r="AT11" s="35"/>
      <c r="AU11" s="35"/>
      <c r="AV11" s="35"/>
      <c r="AW11" s="35"/>
      <c r="AY11" s="91"/>
      <c r="AZ11" s="91"/>
    </row>
    <row r="12" spans="1:90">
      <c r="A12" s="13" t="s">
        <v>274</v>
      </c>
      <c r="B12"/>
      <c r="C12"/>
      <c r="D12"/>
      <c r="E12"/>
      <c r="F12"/>
      <c r="G12"/>
      <c r="H12"/>
      <c r="I12"/>
      <c r="J12"/>
      <c r="K12"/>
      <c r="L12"/>
      <c r="M12"/>
      <c r="N12"/>
      <c r="O12" s="66"/>
      <c r="P12" s="66"/>
      <c r="S12" s="66"/>
      <c r="T12" s="66"/>
      <c r="U12" s="66"/>
      <c r="V12" s="66"/>
      <c r="W12" s="35"/>
      <c r="X12" s="35"/>
      <c r="Y12" s="35"/>
      <c r="Z12" s="35"/>
      <c r="AA12" s="35"/>
      <c r="AB12" s="67"/>
      <c r="AC12" s="67"/>
      <c r="AD12" s="67"/>
      <c r="AE12" s="35"/>
      <c r="AF12" s="35"/>
      <c r="AG12" s="35"/>
      <c r="AH12" s="35"/>
      <c r="AI12" s="67"/>
      <c r="AJ12" s="35"/>
      <c r="AK12" s="35"/>
      <c r="AL12" s="69"/>
      <c r="AM12" s="35"/>
      <c r="AN12" s="35"/>
      <c r="AO12" s="35"/>
      <c r="AP12" s="35"/>
      <c r="AQ12" s="69"/>
      <c r="AR12" s="35"/>
      <c r="AS12" s="35"/>
      <c r="AT12" s="35"/>
      <c r="AU12" s="35"/>
      <c r="AV12" s="35"/>
      <c r="AW12" s="35"/>
      <c r="AY12" s="91"/>
      <c r="AZ12" s="91"/>
    </row>
    <row r="13" spans="1:90">
      <c r="A13" s="63" t="s">
        <v>20</v>
      </c>
      <c r="B13"/>
      <c r="C13"/>
      <c r="D13"/>
      <c r="E13"/>
      <c r="F13"/>
      <c r="G13"/>
      <c r="H13"/>
      <c r="I13"/>
      <c r="J13"/>
      <c r="K13"/>
      <c r="L13"/>
      <c r="M13"/>
      <c r="N13"/>
      <c r="O13" s="66"/>
      <c r="P13" s="66"/>
      <c r="S13" s="66"/>
      <c r="T13" s="66"/>
      <c r="U13" s="66"/>
      <c r="V13" s="66"/>
      <c r="W13" s="35"/>
      <c r="X13" s="35"/>
      <c r="Y13" s="35"/>
      <c r="Z13" s="35"/>
      <c r="AA13" s="35"/>
      <c r="AB13" s="67"/>
      <c r="AC13" s="67"/>
      <c r="AD13" s="67"/>
      <c r="AE13" s="35"/>
      <c r="AF13" s="35"/>
      <c r="AG13" s="35"/>
      <c r="AH13" s="35"/>
      <c r="AI13" s="67"/>
      <c r="AJ13" s="35"/>
      <c r="AK13" s="35"/>
      <c r="AL13" s="69"/>
      <c r="AM13" s="35"/>
      <c r="AN13" s="35"/>
      <c r="AO13" s="35"/>
      <c r="AP13" s="35"/>
      <c r="AQ13" s="69"/>
      <c r="AR13" s="35"/>
      <c r="AS13" s="35"/>
      <c r="AT13" s="35"/>
      <c r="AU13" s="35"/>
      <c r="AV13" s="35"/>
      <c r="AW13" s="35"/>
      <c r="AY13" s="91"/>
      <c r="AZ13" s="91"/>
    </row>
    <row r="14" spans="1:90">
      <c r="A14" t="s">
        <v>288</v>
      </c>
      <c r="B14"/>
      <c r="C14"/>
      <c r="D14"/>
      <c r="E14"/>
      <c r="F14"/>
      <c r="G14"/>
      <c r="H14"/>
      <c r="I14"/>
      <c r="J14"/>
      <c r="K14"/>
      <c r="L14"/>
      <c r="M14"/>
      <c r="N14"/>
      <c r="O14" s="66"/>
      <c r="P14" s="66"/>
      <c r="S14" s="66"/>
      <c r="T14" s="66"/>
      <c r="U14" s="66"/>
      <c r="V14" s="66"/>
      <c r="W14" s="35"/>
      <c r="X14" s="35"/>
      <c r="Y14" s="35"/>
      <c r="Z14" s="35"/>
      <c r="AA14" s="35"/>
      <c r="AB14" s="67"/>
      <c r="AC14" s="67"/>
      <c r="AD14" s="67"/>
      <c r="AE14" s="35"/>
      <c r="AF14" s="35"/>
      <c r="AG14" s="35"/>
      <c r="AH14" s="67">
        <v>6</v>
      </c>
      <c r="AI14" s="67"/>
      <c r="AJ14" s="35"/>
      <c r="AK14" s="35"/>
      <c r="AL14" s="69"/>
      <c r="AM14" s="35"/>
      <c r="AN14" s="35"/>
      <c r="AO14" s="35"/>
      <c r="AP14" s="35"/>
      <c r="AQ14" s="69"/>
      <c r="AR14" s="35"/>
      <c r="AS14" s="35"/>
      <c r="AT14" s="35"/>
      <c r="AU14" s="72">
        <f>+AH14</f>
        <v>6</v>
      </c>
      <c r="AV14" s="86">
        <v>42254</v>
      </c>
      <c r="AW14" s="72"/>
      <c r="AY14" s="91"/>
      <c r="AZ14" s="91"/>
      <c r="BB14" s="26"/>
    </row>
    <row r="15" spans="1:90">
      <c r="A15" t="s">
        <v>301</v>
      </c>
      <c r="B15"/>
      <c r="C15"/>
      <c r="D15"/>
      <c r="E15"/>
      <c r="F15"/>
      <c r="G15"/>
      <c r="H15"/>
      <c r="I15"/>
      <c r="J15"/>
      <c r="K15"/>
      <c r="L15"/>
      <c r="M15"/>
      <c r="N15"/>
      <c r="O15" s="66"/>
      <c r="P15" s="66"/>
      <c r="S15" s="66"/>
      <c r="T15" s="66"/>
      <c r="U15" s="66"/>
      <c r="V15" s="66"/>
      <c r="W15" s="35"/>
      <c r="X15" s="35"/>
      <c r="Y15" s="67">
        <v>22</v>
      </c>
      <c r="Z15" s="35"/>
      <c r="AA15" s="35"/>
      <c r="AB15" s="67"/>
      <c r="AC15" s="67"/>
      <c r="AD15" s="67">
        <v>-5</v>
      </c>
      <c r="AE15" s="67">
        <v>5</v>
      </c>
      <c r="AF15" s="35"/>
      <c r="AG15" s="35"/>
      <c r="AH15" s="67">
        <v>18</v>
      </c>
      <c r="AI15" s="67">
        <v>2</v>
      </c>
      <c r="AJ15" s="35"/>
      <c r="AK15" s="35"/>
      <c r="AL15" s="69"/>
      <c r="AM15" s="35"/>
      <c r="AN15" s="35"/>
      <c r="AO15" s="35"/>
      <c r="AP15" s="67">
        <v>19</v>
      </c>
      <c r="AQ15" s="72">
        <f>+AP15</f>
        <v>19</v>
      </c>
      <c r="AR15" s="67">
        <v>22</v>
      </c>
      <c r="AS15" s="72">
        <f>+AR15</f>
        <v>22</v>
      </c>
      <c r="AT15" s="72">
        <f t="shared" ref="AT15:AU15" si="3">+AS15</f>
        <v>22</v>
      </c>
      <c r="AU15" s="72">
        <f t="shared" si="3"/>
        <v>22</v>
      </c>
      <c r="AV15" s="86">
        <v>42271</v>
      </c>
      <c r="AW15" s="72"/>
      <c r="AY15" s="91">
        <f>13+9</f>
        <v>22</v>
      </c>
      <c r="AZ15" s="90">
        <f>+AU15-AY15</f>
        <v>0</v>
      </c>
      <c r="BB15" s="26">
        <f t="shared" ref="BB15:BB21" si="4">+AY15-AU15</f>
        <v>0</v>
      </c>
      <c r="BQ15">
        <v>31</v>
      </c>
      <c r="BT15">
        <v>24</v>
      </c>
      <c r="BU15">
        <v>14</v>
      </c>
      <c r="CK15">
        <v>27</v>
      </c>
    </row>
    <row r="16" spans="1:90">
      <c r="A16" t="s">
        <v>291</v>
      </c>
      <c r="B16"/>
      <c r="C16"/>
      <c r="D16"/>
      <c r="E16"/>
      <c r="F16"/>
      <c r="G16"/>
      <c r="H16"/>
      <c r="I16"/>
      <c r="J16"/>
      <c r="K16"/>
      <c r="L16"/>
      <c r="M16"/>
      <c r="N16"/>
      <c r="O16" s="66"/>
      <c r="P16" s="66"/>
      <c r="S16" s="66"/>
      <c r="T16" s="66"/>
      <c r="U16" s="66"/>
      <c r="V16" s="66"/>
      <c r="W16" s="35"/>
      <c r="X16" s="35"/>
      <c r="Y16" s="35"/>
      <c r="Z16" s="35"/>
      <c r="AA16" s="35"/>
      <c r="AB16" s="67"/>
      <c r="AC16" s="67"/>
      <c r="AD16" s="67"/>
      <c r="AE16" s="35"/>
      <c r="AF16" s="35"/>
      <c r="AG16" s="35"/>
      <c r="AH16" s="67">
        <v>2</v>
      </c>
      <c r="AI16" s="67"/>
      <c r="AJ16" s="35"/>
      <c r="AK16" s="35"/>
      <c r="AL16" s="69"/>
      <c r="AM16" s="35"/>
      <c r="AN16" s="35"/>
      <c r="AO16" s="35"/>
      <c r="AP16" s="35"/>
      <c r="AQ16" s="69"/>
      <c r="AR16" s="35"/>
      <c r="AS16" s="35"/>
      <c r="AT16" s="35"/>
      <c r="AU16" s="72">
        <f t="shared" ref="AU16:AU20" si="5">+AH16</f>
        <v>2</v>
      </c>
      <c r="AV16" s="86">
        <v>42254</v>
      </c>
      <c r="AW16" s="72"/>
      <c r="AY16" s="91">
        <v>2</v>
      </c>
      <c r="AZ16" s="90">
        <f>+AU16-AY16</f>
        <v>0</v>
      </c>
      <c r="BB16" s="26">
        <f t="shared" si="4"/>
        <v>0</v>
      </c>
    </row>
    <row r="17" spans="1:90">
      <c r="A17" t="s">
        <v>289</v>
      </c>
      <c r="B17"/>
      <c r="C17"/>
      <c r="D17"/>
      <c r="E17"/>
      <c r="F17"/>
      <c r="G17"/>
      <c r="H17"/>
      <c r="I17"/>
      <c r="J17"/>
      <c r="K17"/>
      <c r="L17"/>
      <c r="M17"/>
      <c r="N17"/>
      <c r="O17" s="66"/>
      <c r="P17" s="66"/>
      <c r="S17" s="66"/>
      <c r="T17" s="66"/>
      <c r="U17" s="66"/>
      <c r="V17" s="66"/>
      <c r="W17" s="35"/>
      <c r="X17" s="35"/>
      <c r="Y17" s="35"/>
      <c r="Z17" s="35"/>
      <c r="AA17" s="35"/>
      <c r="AB17" s="67"/>
      <c r="AC17" s="67"/>
      <c r="AD17" s="67"/>
      <c r="AE17" s="35"/>
      <c r="AF17" s="35"/>
      <c r="AG17" s="35"/>
      <c r="AH17" s="67">
        <v>33</v>
      </c>
      <c r="AI17" s="67"/>
      <c r="AJ17" s="35"/>
      <c r="AK17" s="35"/>
      <c r="AL17" s="69"/>
      <c r="AM17" s="35"/>
      <c r="AN17" s="35"/>
      <c r="AO17" s="35"/>
      <c r="AP17" s="35"/>
      <c r="AQ17" s="69"/>
      <c r="AR17" s="35"/>
      <c r="AS17" s="35"/>
      <c r="AT17" s="35"/>
      <c r="AU17" s="72">
        <f t="shared" si="5"/>
        <v>33</v>
      </c>
      <c r="AV17" s="86">
        <v>42254</v>
      </c>
      <c r="AW17" s="72"/>
      <c r="AY17" s="91">
        <f>29+4</f>
        <v>33</v>
      </c>
      <c r="AZ17" s="90">
        <f>+AU17-AY17</f>
        <v>0</v>
      </c>
      <c r="BB17" s="26">
        <f t="shared" si="4"/>
        <v>0</v>
      </c>
    </row>
    <row r="18" spans="1:90">
      <c r="A18" t="s">
        <v>309</v>
      </c>
      <c r="B18"/>
      <c r="C18"/>
      <c r="D18"/>
      <c r="E18"/>
      <c r="F18"/>
      <c r="G18"/>
      <c r="H18"/>
      <c r="I18"/>
      <c r="J18"/>
      <c r="K18"/>
      <c r="L18"/>
      <c r="M18"/>
      <c r="N18"/>
      <c r="O18" s="66"/>
      <c r="P18" s="66"/>
      <c r="S18" s="66"/>
      <c r="T18" s="66"/>
      <c r="U18" s="66"/>
      <c r="V18" s="66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67">
        <v>5</v>
      </c>
      <c r="AI18" s="67"/>
      <c r="AJ18" s="35"/>
      <c r="AK18" s="35"/>
      <c r="AL18" s="69"/>
      <c r="AM18" s="35"/>
      <c r="AN18" s="35"/>
      <c r="AO18" s="35"/>
      <c r="AP18" s="35"/>
      <c r="AQ18" s="69"/>
      <c r="AR18" s="35"/>
      <c r="AS18" s="35"/>
      <c r="AT18" s="35"/>
      <c r="AU18" s="72">
        <f t="shared" si="5"/>
        <v>5</v>
      </c>
      <c r="AV18" s="86">
        <v>42254</v>
      </c>
      <c r="AW18" s="72"/>
      <c r="AY18" s="90">
        <f>+AU18</f>
        <v>5</v>
      </c>
      <c r="AZ18" s="91"/>
      <c r="BB18" s="26">
        <f t="shared" si="4"/>
        <v>0</v>
      </c>
    </row>
    <row r="19" spans="1:90">
      <c r="A19" t="s">
        <v>310</v>
      </c>
      <c r="B19"/>
      <c r="C19"/>
      <c r="D19"/>
      <c r="E19"/>
      <c r="F19"/>
      <c r="G19"/>
      <c r="H19"/>
      <c r="I19"/>
      <c r="J19"/>
      <c r="K19"/>
      <c r="L19"/>
      <c r="M19"/>
      <c r="N19"/>
      <c r="O19" s="66"/>
      <c r="P19" s="66"/>
      <c r="S19" s="66"/>
      <c r="T19" s="66"/>
      <c r="U19" s="66"/>
      <c r="V19" s="66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67">
        <v>10</v>
      </c>
      <c r="AI19" s="67"/>
      <c r="AJ19" s="35"/>
      <c r="AK19" s="35"/>
      <c r="AL19" s="69"/>
      <c r="AM19" s="35"/>
      <c r="AN19" s="35"/>
      <c r="AO19" s="35"/>
      <c r="AP19" s="35"/>
      <c r="AQ19" s="69"/>
      <c r="AR19" s="35"/>
      <c r="AS19" s="35"/>
      <c r="AT19" s="35"/>
      <c r="AU19" s="72">
        <f t="shared" si="5"/>
        <v>10</v>
      </c>
      <c r="AV19" s="86">
        <v>42254</v>
      </c>
      <c r="AW19" s="72"/>
      <c r="AY19" s="89">
        <v>10</v>
      </c>
      <c r="AZ19" s="90"/>
      <c r="BB19" s="26">
        <f t="shared" si="4"/>
        <v>0</v>
      </c>
    </row>
    <row r="20" spans="1:90">
      <c r="A20" t="s">
        <v>290</v>
      </c>
      <c r="B20"/>
      <c r="C20"/>
      <c r="D20"/>
      <c r="E20"/>
      <c r="F20"/>
      <c r="G20"/>
      <c r="H20"/>
      <c r="I20"/>
      <c r="J20"/>
      <c r="K20"/>
      <c r="L20"/>
      <c r="M20"/>
      <c r="N20"/>
      <c r="O20" s="66"/>
      <c r="P20" s="66"/>
      <c r="S20" s="66"/>
      <c r="T20" s="66"/>
      <c r="U20" s="66"/>
      <c r="V20" s="66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67">
        <v>20</v>
      </c>
      <c r="AI20" s="67"/>
      <c r="AJ20" s="35"/>
      <c r="AK20" s="35"/>
      <c r="AL20" s="69"/>
      <c r="AM20" s="35"/>
      <c r="AN20" s="35"/>
      <c r="AO20" s="35"/>
      <c r="AP20" s="35"/>
      <c r="AQ20" s="69"/>
      <c r="AR20" s="35"/>
      <c r="AS20" s="35"/>
      <c r="AT20" s="35"/>
      <c r="AU20" s="72">
        <f t="shared" si="5"/>
        <v>20</v>
      </c>
      <c r="AV20" s="86">
        <v>42254</v>
      </c>
      <c r="AW20" s="72"/>
      <c r="AY20" s="89"/>
      <c r="AZ20" s="89">
        <v>49</v>
      </c>
    </row>
    <row r="21" spans="1:90">
      <c r="A21" t="s">
        <v>353</v>
      </c>
      <c r="B21"/>
      <c r="C21"/>
      <c r="D21"/>
      <c r="E21"/>
      <c r="F21"/>
      <c r="G21"/>
      <c r="H21"/>
      <c r="I21"/>
      <c r="J21"/>
      <c r="K21"/>
      <c r="L21"/>
      <c r="M21"/>
      <c r="N21"/>
      <c r="O21" s="66"/>
      <c r="P21" s="66"/>
      <c r="S21" s="66"/>
      <c r="T21" s="66"/>
      <c r="U21" s="66"/>
      <c r="V21" s="66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67"/>
      <c r="AI21" s="67"/>
      <c r="AJ21" s="35"/>
      <c r="AK21" s="35"/>
      <c r="AL21" s="69"/>
      <c r="AM21" s="35"/>
      <c r="AN21" s="35"/>
      <c r="AO21" s="35"/>
      <c r="AP21" s="35"/>
      <c r="AQ21" s="69"/>
      <c r="AR21" s="35"/>
      <c r="AS21" s="35"/>
      <c r="AT21" s="35"/>
      <c r="AU21" s="72"/>
      <c r="AV21" s="72"/>
      <c r="AW21" s="72"/>
      <c r="AY21" s="89">
        <f>37-4-AY16-9-AY7-AY6+5-AY9</f>
        <v>4</v>
      </c>
      <c r="AZ21" s="89"/>
      <c r="BB21" s="26">
        <f t="shared" si="4"/>
        <v>4</v>
      </c>
    </row>
    <row r="22" spans="1:90">
      <c r="B22"/>
      <c r="C22"/>
      <c r="D22"/>
      <c r="E22"/>
      <c r="F22"/>
      <c r="G22"/>
      <c r="H22"/>
      <c r="I22"/>
      <c r="J22"/>
      <c r="K22"/>
      <c r="L22"/>
      <c r="M22"/>
      <c r="N22"/>
      <c r="O22" s="66"/>
      <c r="P22" s="66"/>
      <c r="S22" s="66"/>
      <c r="T22" s="66"/>
      <c r="U22" s="66"/>
      <c r="V22" s="66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67"/>
      <c r="AI22" s="67"/>
      <c r="AJ22" s="35"/>
      <c r="AK22" s="35"/>
      <c r="AL22" s="69"/>
      <c r="AM22" s="35"/>
      <c r="AN22" s="35"/>
      <c r="AO22" s="35"/>
      <c r="AP22" s="35"/>
      <c r="AQ22" s="69"/>
      <c r="AR22" s="35"/>
      <c r="AS22" s="35"/>
      <c r="AT22" s="35"/>
      <c r="AU22" s="35"/>
      <c r="AV22" s="35"/>
      <c r="AW22" s="35"/>
      <c r="AY22" s="91"/>
      <c r="AZ22" s="91"/>
    </row>
    <row r="23" spans="1:90">
      <c r="A23" s="13" t="s">
        <v>129</v>
      </c>
      <c r="B23"/>
      <c r="C23"/>
      <c r="D23"/>
      <c r="E23"/>
      <c r="F23"/>
      <c r="G23"/>
      <c r="H23"/>
      <c r="I23"/>
      <c r="J23"/>
      <c r="K23"/>
      <c r="L23"/>
      <c r="M23"/>
      <c r="N23"/>
      <c r="O23" s="66"/>
      <c r="P23" s="66"/>
      <c r="S23" s="66"/>
      <c r="T23" s="66"/>
      <c r="U23" s="66"/>
      <c r="V23" s="66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67"/>
      <c r="AJ23" s="35"/>
      <c r="AK23" s="35"/>
      <c r="AL23" s="69"/>
      <c r="AM23" s="35"/>
      <c r="AN23" s="35"/>
      <c r="AO23" s="35"/>
      <c r="AP23" s="35"/>
      <c r="AQ23" s="69"/>
      <c r="AR23" s="35"/>
      <c r="AS23" s="35"/>
      <c r="AT23" s="35"/>
      <c r="AU23" s="35"/>
      <c r="AV23" s="35"/>
      <c r="AW23" s="35"/>
      <c r="AY23" s="91"/>
      <c r="AZ23" s="91"/>
    </row>
    <row r="24" spans="1:90">
      <c r="A24" s="63" t="s">
        <v>21</v>
      </c>
      <c r="B24"/>
      <c r="C24"/>
      <c r="D24"/>
      <c r="E24"/>
      <c r="F24"/>
      <c r="G24"/>
      <c r="H24"/>
      <c r="I24"/>
      <c r="J24"/>
      <c r="K24"/>
      <c r="L24"/>
      <c r="M24"/>
      <c r="N24"/>
      <c r="O24" s="66"/>
      <c r="P24" s="66"/>
      <c r="S24" s="66"/>
      <c r="T24" s="66"/>
      <c r="U24" s="66"/>
      <c r="V24" s="66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67"/>
      <c r="AJ24" s="35"/>
      <c r="AK24" s="35"/>
      <c r="AL24" s="69"/>
      <c r="AM24" s="35"/>
      <c r="AN24" s="35"/>
      <c r="AO24" s="35"/>
      <c r="AP24" s="35"/>
      <c r="AQ24" s="69"/>
      <c r="AR24" s="35"/>
      <c r="AS24" s="35"/>
      <c r="AT24" s="35"/>
      <c r="AU24" s="35"/>
      <c r="AV24" s="35"/>
      <c r="AW24" s="35"/>
      <c r="AY24" s="91"/>
      <c r="AZ24" s="91"/>
    </row>
    <row r="25" spans="1:90">
      <c r="A25" t="s">
        <v>283</v>
      </c>
      <c r="B25" s="67">
        <v>10</v>
      </c>
      <c r="C25" s="67"/>
      <c r="D25" s="67"/>
      <c r="E25" s="67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S25" s="67"/>
      <c r="T25" s="66"/>
      <c r="U25" s="66"/>
      <c r="V25" s="67">
        <v>20</v>
      </c>
      <c r="W25" s="35"/>
      <c r="X25" s="35"/>
      <c r="Y25" s="35"/>
      <c r="Z25" s="35"/>
      <c r="AA25" s="35"/>
      <c r="AB25" s="35"/>
      <c r="AC25" s="35"/>
      <c r="AD25" s="35"/>
      <c r="AE25" s="35"/>
      <c r="AF25" s="67">
        <v>30</v>
      </c>
      <c r="AG25" s="67">
        <v>28</v>
      </c>
      <c r="AH25" s="72">
        <f>+AG25</f>
        <v>28</v>
      </c>
      <c r="AI25" s="67"/>
      <c r="AJ25" s="35"/>
      <c r="AK25" s="35"/>
      <c r="AL25" s="70">
        <v>34</v>
      </c>
      <c r="AM25" s="67">
        <v>28</v>
      </c>
      <c r="AN25" s="67"/>
      <c r="AO25" s="67"/>
      <c r="AP25" s="67"/>
      <c r="AQ25" s="70">
        <v>28</v>
      </c>
      <c r="AR25" s="67">
        <v>24</v>
      </c>
      <c r="AS25" s="67">
        <v>40</v>
      </c>
      <c r="AT25" s="67">
        <v>36</v>
      </c>
      <c r="AU25" s="72">
        <f t="shared" ref="AU25" si="6">+AT25</f>
        <v>36</v>
      </c>
      <c r="AV25" s="86">
        <v>42273</v>
      </c>
      <c r="AW25" s="72"/>
      <c r="AY25" s="92">
        <f>41-5</f>
        <v>36</v>
      </c>
      <c r="AZ25" s="90">
        <f>+AU25-AY25</f>
        <v>0</v>
      </c>
      <c r="BB25" s="26">
        <f t="shared" ref="BB25:BB27" si="7">+AY25-AU25</f>
        <v>0</v>
      </c>
      <c r="BK25">
        <v>25</v>
      </c>
      <c r="BL25">
        <v>24</v>
      </c>
      <c r="BM25">
        <v>25</v>
      </c>
      <c r="BN25">
        <v>26</v>
      </c>
      <c r="BO25">
        <v>15</v>
      </c>
      <c r="BP25">
        <v>25</v>
      </c>
      <c r="BQ25">
        <v>0</v>
      </c>
      <c r="BR25">
        <v>25</v>
      </c>
      <c r="BS25">
        <v>22</v>
      </c>
      <c r="BT25">
        <v>24</v>
      </c>
      <c r="BU25">
        <v>28</v>
      </c>
      <c r="BV25">
        <v>37</v>
      </c>
      <c r="BW25" s="61" t="s">
        <v>932</v>
      </c>
      <c r="BY25">
        <v>27</v>
      </c>
      <c r="BZ25">
        <v>20</v>
      </c>
      <c r="CA25">
        <v>18</v>
      </c>
      <c r="CB25">
        <v>25</v>
      </c>
      <c r="CC25">
        <v>1</v>
      </c>
      <c r="CD25">
        <v>21</v>
      </c>
      <c r="CF25">
        <v>30</v>
      </c>
      <c r="CG25">
        <v>20</v>
      </c>
      <c r="CH25">
        <v>27</v>
      </c>
      <c r="CI25">
        <v>12</v>
      </c>
      <c r="CJ25">
        <v>15</v>
      </c>
      <c r="CK25" s="61" t="s">
        <v>931</v>
      </c>
      <c r="CL25">
        <v>20</v>
      </c>
    </row>
    <row r="26" spans="1:90">
      <c r="A26" t="s">
        <v>286</v>
      </c>
      <c r="B26" s="66"/>
      <c r="C26" s="66"/>
      <c r="D26" s="66"/>
      <c r="E26" s="66"/>
      <c r="F26" s="66"/>
      <c r="G26" s="66"/>
      <c r="H26" s="66"/>
      <c r="I26" s="66"/>
      <c r="J26" s="66"/>
      <c r="K26" s="66"/>
      <c r="L26" s="66"/>
      <c r="M26" s="66"/>
      <c r="N26" s="66"/>
      <c r="O26" s="66"/>
      <c r="P26" s="66"/>
      <c r="S26" s="66"/>
      <c r="T26" s="66"/>
      <c r="U26" s="66"/>
      <c r="V26" s="66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67"/>
      <c r="AJ26" s="35"/>
      <c r="AK26" s="35"/>
      <c r="AL26" s="69"/>
      <c r="AM26" s="35"/>
      <c r="AN26" s="35"/>
      <c r="AO26" s="35"/>
      <c r="AP26" s="35"/>
      <c r="AQ26" s="69"/>
      <c r="AR26" s="35"/>
      <c r="AS26" s="35">
        <v>1</v>
      </c>
      <c r="AT26" s="35"/>
      <c r="AU26" s="72">
        <f>+AS26</f>
        <v>1</v>
      </c>
      <c r="AV26" s="86">
        <v>42273</v>
      </c>
      <c r="AW26" s="72"/>
      <c r="AY26" s="91"/>
      <c r="AZ26" s="91"/>
      <c r="BB26" s="26">
        <f t="shared" si="7"/>
        <v>-1</v>
      </c>
    </row>
    <row r="27" spans="1:90">
      <c r="A27" t="s">
        <v>287</v>
      </c>
      <c r="B27" s="66"/>
      <c r="C27" s="66"/>
      <c r="D27" s="66"/>
      <c r="E27" s="66"/>
      <c r="F27" s="66"/>
      <c r="G27" s="66"/>
      <c r="H27" s="66"/>
      <c r="I27" s="66"/>
      <c r="J27" s="66"/>
      <c r="K27" s="66"/>
      <c r="L27" s="66"/>
      <c r="M27" s="66"/>
      <c r="N27" s="66"/>
      <c r="O27" s="66"/>
      <c r="P27" s="66"/>
      <c r="S27" s="66"/>
      <c r="T27" s="66"/>
      <c r="U27" s="66"/>
      <c r="V27" s="66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67">
        <v>8</v>
      </c>
      <c r="AJ27" s="35"/>
      <c r="AK27" s="35"/>
      <c r="AL27" s="69"/>
      <c r="AM27" s="35"/>
      <c r="AN27" s="35"/>
      <c r="AO27" s="35"/>
      <c r="AP27" s="35"/>
      <c r="AQ27" s="69"/>
      <c r="AR27" s="35"/>
      <c r="AS27" s="35"/>
      <c r="AT27" s="35"/>
      <c r="AU27" s="72">
        <f>+AI27</f>
        <v>8</v>
      </c>
      <c r="AV27" s="86">
        <v>42255</v>
      </c>
      <c r="AW27" s="72"/>
      <c r="AY27" s="89">
        <v>0</v>
      </c>
      <c r="AZ27" s="90"/>
      <c r="BA27" s="26"/>
      <c r="BB27" s="26">
        <f t="shared" si="7"/>
        <v>-8</v>
      </c>
    </row>
    <row r="28" spans="1:90">
      <c r="A28" t="s">
        <v>342</v>
      </c>
      <c r="B28" s="66"/>
      <c r="C28" s="66"/>
      <c r="D28" s="66"/>
      <c r="E28" s="66"/>
      <c r="F28" s="66"/>
      <c r="G28" s="66"/>
      <c r="H28" s="66"/>
      <c r="I28" s="66"/>
      <c r="J28" s="66"/>
      <c r="K28" s="66"/>
      <c r="L28" s="66"/>
      <c r="M28" s="66"/>
      <c r="N28" s="66"/>
      <c r="O28" s="66"/>
      <c r="P28" s="66"/>
      <c r="S28" s="66"/>
      <c r="T28" s="66"/>
      <c r="U28" s="66"/>
      <c r="V28" s="66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67"/>
      <c r="AJ28" s="35"/>
      <c r="AK28" s="35"/>
      <c r="AL28" s="69"/>
      <c r="AM28" s="35"/>
      <c r="AN28" s="35"/>
      <c r="AO28" s="35"/>
      <c r="AP28" s="35"/>
      <c r="AQ28" s="69"/>
      <c r="AR28" s="35"/>
      <c r="AS28" s="35"/>
      <c r="AT28" s="35"/>
      <c r="AU28" s="72"/>
      <c r="AV28" s="72"/>
      <c r="AW28" s="72"/>
      <c r="AY28" s="89"/>
      <c r="AZ28" s="89">
        <v>5</v>
      </c>
    </row>
    <row r="29" spans="1:90"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  <c r="O29" s="66"/>
      <c r="P29" s="66"/>
      <c r="S29" s="66"/>
      <c r="T29" s="66"/>
      <c r="U29" s="66"/>
      <c r="V29" s="66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67"/>
      <c r="AJ29" s="35"/>
      <c r="AK29" s="35"/>
      <c r="AL29" s="69"/>
      <c r="AM29" s="35"/>
      <c r="AN29" s="35"/>
      <c r="AO29" s="35"/>
      <c r="AP29" s="35"/>
      <c r="AQ29" s="69"/>
      <c r="AR29" s="35"/>
      <c r="AS29" s="35"/>
      <c r="AT29" s="35"/>
      <c r="AU29" s="72"/>
      <c r="AV29" s="72"/>
      <c r="AW29" s="72"/>
      <c r="AY29" s="91"/>
      <c r="AZ29" s="91"/>
    </row>
    <row r="30" spans="1:90">
      <c r="A30" s="13" t="s">
        <v>298</v>
      </c>
      <c r="B30"/>
      <c r="C30"/>
      <c r="D30"/>
      <c r="E30"/>
      <c r="F30"/>
      <c r="G30"/>
      <c r="H30"/>
      <c r="I30"/>
      <c r="J30"/>
      <c r="K30"/>
      <c r="L30"/>
      <c r="M30"/>
      <c r="N30"/>
      <c r="AY30" s="91"/>
      <c r="AZ30" s="91"/>
    </row>
    <row r="31" spans="1:90">
      <c r="A31" s="63" t="s">
        <v>109</v>
      </c>
      <c r="B31"/>
      <c r="C31"/>
      <c r="D31"/>
      <c r="E31"/>
      <c r="F31"/>
      <c r="G31"/>
      <c r="H31"/>
      <c r="I31"/>
      <c r="J31"/>
      <c r="K31"/>
      <c r="L31"/>
      <c r="M31"/>
      <c r="N31"/>
      <c r="AY31" s="91"/>
      <c r="AZ31" s="91"/>
    </row>
    <row r="32" spans="1:90">
      <c r="A32" t="s">
        <v>295</v>
      </c>
      <c r="B32"/>
      <c r="C32"/>
      <c r="D32"/>
      <c r="E32"/>
      <c r="F32"/>
      <c r="G32"/>
      <c r="H32"/>
      <c r="I32"/>
      <c r="J32"/>
      <c r="K32"/>
      <c r="L32"/>
      <c r="M32"/>
      <c r="N32"/>
      <c r="AR32">
        <v>3</v>
      </c>
      <c r="AS32">
        <v>3</v>
      </c>
      <c r="AU32" s="72">
        <f>+AR32</f>
        <v>3</v>
      </c>
      <c r="AV32" s="86">
        <v>42272</v>
      </c>
      <c r="AW32" s="72"/>
      <c r="AY32" s="89">
        <v>0</v>
      </c>
      <c r="AZ32" s="91"/>
      <c r="BB32" s="26">
        <f t="shared" ref="BB32" si="8">+AY32-AU32</f>
        <v>-3</v>
      </c>
    </row>
    <row r="33" spans="1:69">
      <c r="A33" t="s">
        <v>355</v>
      </c>
      <c r="B33" s="66"/>
      <c r="C33" s="66"/>
      <c r="D33" s="66"/>
      <c r="E33" s="66"/>
      <c r="F33" s="66"/>
      <c r="G33" s="66"/>
      <c r="H33" s="66"/>
      <c r="I33" s="66"/>
      <c r="J33" s="66"/>
      <c r="K33" s="66"/>
      <c r="L33" s="66"/>
      <c r="M33" s="66"/>
      <c r="N33" s="66"/>
      <c r="O33" s="66"/>
      <c r="P33" s="66"/>
      <c r="S33" s="66"/>
      <c r="T33" s="66"/>
      <c r="U33" s="66"/>
      <c r="V33" s="66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67"/>
      <c r="AJ33" s="35"/>
      <c r="AK33" s="35"/>
      <c r="AL33" s="69"/>
      <c r="AM33" s="35"/>
      <c r="AN33" s="35"/>
      <c r="AO33" s="35"/>
      <c r="AP33" s="35"/>
      <c r="AQ33" s="69"/>
      <c r="AR33" s="35"/>
      <c r="AS33" s="35"/>
      <c r="AT33" s="35"/>
      <c r="AU33" s="72"/>
      <c r="AV33" s="72"/>
      <c r="AW33" s="72"/>
      <c r="AY33" s="89">
        <v>20</v>
      </c>
      <c r="AZ33" s="91"/>
      <c r="BB33" s="26">
        <f t="shared" ref="BB33" si="9">+AY33-AU33</f>
        <v>20</v>
      </c>
      <c r="BN33">
        <v>6</v>
      </c>
      <c r="BQ33">
        <v>7</v>
      </c>
    </row>
    <row r="34" spans="1:69">
      <c r="A34" t="s">
        <v>342</v>
      </c>
      <c r="B34" s="66"/>
      <c r="C34" s="66"/>
      <c r="D34" s="66"/>
      <c r="E34" s="66"/>
      <c r="F34" s="66"/>
      <c r="G34" s="66"/>
      <c r="H34" s="66"/>
      <c r="I34" s="66"/>
      <c r="J34" s="66"/>
      <c r="K34" s="66"/>
      <c r="L34" s="66"/>
      <c r="M34" s="66"/>
      <c r="N34" s="66"/>
      <c r="O34" s="66"/>
      <c r="P34" s="66"/>
      <c r="S34" s="66"/>
      <c r="T34" s="66"/>
      <c r="U34" s="66"/>
      <c r="V34" s="66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67"/>
      <c r="AJ34" s="35"/>
      <c r="AK34" s="35"/>
      <c r="AL34" s="69"/>
      <c r="AM34" s="35"/>
      <c r="AN34" s="35"/>
      <c r="AO34" s="35"/>
      <c r="AP34" s="35"/>
      <c r="AQ34" s="69"/>
      <c r="AR34" s="35"/>
      <c r="AS34" s="35"/>
      <c r="AT34" s="35"/>
      <c r="AU34" s="72"/>
      <c r="AV34" s="72"/>
      <c r="AW34" s="72"/>
      <c r="AY34" s="89"/>
      <c r="AZ34" s="89">
        <v>17</v>
      </c>
    </row>
    <row r="35" spans="1:69">
      <c r="B35" s="66"/>
      <c r="C35" s="66"/>
      <c r="D35" s="66"/>
      <c r="E35" s="66"/>
      <c r="F35" s="66"/>
      <c r="G35" s="66"/>
      <c r="H35" s="66"/>
      <c r="I35" s="66"/>
      <c r="J35" s="66"/>
      <c r="K35" s="66"/>
      <c r="L35" s="66"/>
      <c r="M35" s="66"/>
      <c r="N35" s="66"/>
      <c r="O35" s="66"/>
      <c r="P35" s="66"/>
      <c r="S35" s="66"/>
      <c r="T35" s="66"/>
      <c r="U35" s="66"/>
      <c r="V35" s="66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67"/>
      <c r="AJ35" s="35"/>
      <c r="AK35" s="35"/>
      <c r="AL35" s="69"/>
      <c r="AM35" s="35"/>
      <c r="AN35" s="35"/>
      <c r="AO35" s="35"/>
      <c r="AP35" s="35"/>
      <c r="AQ35" s="69"/>
      <c r="AR35" s="35"/>
      <c r="AS35" s="35"/>
      <c r="AT35" s="35"/>
      <c r="AU35" s="35"/>
      <c r="AV35" s="35"/>
      <c r="AW35" s="35"/>
    </row>
    <row r="36" spans="1:69" s="8" customFormat="1">
      <c r="B36" s="73"/>
      <c r="C36" s="73"/>
      <c r="D36" s="73"/>
      <c r="E36" s="73"/>
      <c r="F36" s="73"/>
      <c r="G36" s="73"/>
      <c r="H36" s="73"/>
      <c r="I36" s="73"/>
      <c r="J36" s="73"/>
      <c r="K36" s="73"/>
      <c r="L36" s="73"/>
      <c r="M36" s="73"/>
      <c r="N36" s="73"/>
      <c r="O36" s="73"/>
      <c r="P36" s="73"/>
      <c r="Q36" s="73"/>
      <c r="R36" s="73"/>
      <c r="S36" s="73"/>
      <c r="T36" s="73"/>
      <c r="U36" s="73"/>
      <c r="V36" s="73"/>
      <c r="W36" s="74"/>
      <c r="X36" s="74"/>
      <c r="Y36" s="74"/>
      <c r="Z36" s="74"/>
      <c r="AA36" s="74"/>
      <c r="AB36" s="74"/>
      <c r="AC36" s="74"/>
      <c r="AD36" s="74"/>
      <c r="AE36" s="74"/>
      <c r="AF36" s="74"/>
      <c r="AG36" s="74"/>
      <c r="AH36" s="74">
        <f>SUM(AH4:AH27)</f>
        <v>145</v>
      </c>
      <c r="AI36" s="75"/>
      <c r="AJ36" s="74"/>
      <c r="AK36" s="74"/>
      <c r="AL36" s="74"/>
      <c r="AM36" s="74"/>
      <c r="AN36" s="74"/>
      <c r="AO36" s="74"/>
      <c r="AP36" s="74">
        <f t="shared" ref="AP36:AS36" si="10">SUM(AP4:AP27)</f>
        <v>27</v>
      </c>
      <c r="AQ36" s="74">
        <f t="shared" si="10"/>
        <v>55</v>
      </c>
      <c r="AR36" s="74">
        <f t="shared" si="10"/>
        <v>54</v>
      </c>
      <c r="AS36" s="74">
        <f t="shared" si="10"/>
        <v>71</v>
      </c>
      <c r="AT36" s="74"/>
      <c r="AU36" s="80"/>
      <c r="AV36" s="79"/>
      <c r="AW36" s="79"/>
      <c r="AY36" s="88">
        <f>SUM(AY4:AY35)-AY18-AY5</f>
        <v>166</v>
      </c>
      <c r="AZ36" s="88">
        <f>SUM(AZ4:AZ35)</f>
        <v>98</v>
      </c>
      <c r="BB36" s="88">
        <f>SUM(BB4:BB35)</f>
        <v>23</v>
      </c>
      <c r="BE36" s="145"/>
    </row>
    <row r="37" spans="1:69">
      <c r="B37"/>
      <c r="C37"/>
      <c r="D37"/>
      <c r="E37"/>
      <c r="F37"/>
      <c r="G37"/>
      <c r="H37"/>
      <c r="I37"/>
      <c r="J37"/>
      <c r="K37"/>
      <c r="L37"/>
      <c r="M37"/>
      <c r="N37"/>
      <c r="O37" s="66"/>
      <c r="P37" s="66"/>
      <c r="S37" s="66"/>
      <c r="T37" s="66"/>
      <c r="U37" s="66"/>
      <c r="V37" s="66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67"/>
      <c r="AJ37" s="35"/>
      <c r="AK37" s="35"/>
      <c r="AL37" s="69"/>
      <c r="AM37" s="35"/>
      <c r="AN37" s="35"/>
      <c r="AO37" s="35"/>
      <c r="AP37" s="35"/>
      <c r="AQ37" s="69"/>
      <c r="AR37" s="35"/>
      <c r="AS37" s="35"/>
      <c r="AT37" s="35"/>
      <c r="AU37" s="35"/>
      <c r="AV37" s="35"/>
      <c r="AW37" s="35"/>
      <c r="AY37" s="26"/>
      <c r="AZ37" s="26"/>
    </row>
    <row r="38" spans="1:69">
      <c r="A38" s="13" t="s">
        <v>269</v>
      </c>
      <c r="B38"/>
      <c r="C38"/>
      <c r="D38"/>
      <c r="E38"/>
      <c r="F38"/>
      <c r="G38"/>
      <c r="H38"/>
      <c r="I38"/>
      <c r="J38"/>
      <c r="K38"/>
      <c r="L38"/>
      <c r="M38"/>
      <c r="N38"/>
      <c r="O38" s="66"/>
      <c r="P38" s="66"/>
      <c r="S38" s="66"/>
      <c r="T38" s="66"/>
      <c r="U38" s="66"/>
      <c r="V38" s="66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67"/>
      <c r="AJ38" s="35"/>
      <c r="AK38" s="35"/>
      <c r="AL38" s="69"/>
      <c r="AM38" s="35"/>
      <c r="AN38" s="35"/>
      <c r="AO38" s="35"/>
      <c r="AP38" s="35"/>
      <c r="AQ38" s="69"/>
      <c r="AR38" s="35"/>
      <c r="AS38" s="35"/>
      <c r="AT38" s="35"/>
      <c r="AU38" s="35"/>
      <c r="AV38" s="35"/>
      <c r="AW38" s="35"/>
      <c r="AY38" s="26"/>
    </row>
    <row r="39" spans="1:69">
      <c r="A39" s="63" t="s">
        <v>26</v>
      </c>
      <c r="B39"/>
      <c r="C39"/>
      <c r="D39"/>
      <c r="E39"/>
      <c r="F39"/>
      <c r="G39"/>
      <c r="H39"/>
      <c r="I39"/>
      <c r="J39"/>
      <c r="K39"/>
      <c r="L39"/>
      <c r="M39"/>
      <c r="N39"/>
      <c r="O39" s="66"/>
      <c r="P39" s="66"/>
      <c r="S39" s="66"/>
      <c r="T39" s="66"/>
      <c r="U39" s="66"/>
      <c r="V39" s="66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67"/>
      <c r="AJ39" s="35"/>
      <c r="AK39" s="35"/>
      <c r="AL39" s="69"/>
      <c r="AM39" s="35"/>
      <c r="AN39" s="35"/>
      <c r="AO39" s="35"/>
      <c r="AP39" s="35"/>
      <c r="AQ39" s="69"/>
      <c r="AR39" s="35"/>
      <c r="AS39" s="35"/>
      <c r="AT39" s="35"/>
      <c r="AU39" s="35"/>
      <c r="AV39" s="35"/>
      <c r="AW39" s="35"/>
      <c r="AY39" s="26"/>
    </row>
    <row r="40" spans="1:69">
      <c r="A40" t="s">
        <v>355</v>
      </c>
      <c r="B40"/>
      <c r="C40"/>
      <c r="D40"/>
      <c r="E40"/>
      <c r="F40"/>
      <c r="G40"/>
      <c r="H40"/>
      <c r="I40"/>
      <c r="J40"/>
      <c r="K40"/>
      <c r="L40"/>
      <c r="M40"/>
      <c r="N40"/>
      <c r="O40" s="66"/>
      <c r="P40" s="66"/>
      <c r="S40" s="66"/>
      <c r="T40" s="66"/>
      <c r="U40" s="66"/>
      <c r="V40" s="66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67"/>
      <c r="AJ40" s="35"/>
      <c r="AK40" s="35"/>
      <c r="AL40" s="69"/>
      <c r="AM40" s="35"/>
      <c r="AN40" s="35"/>
      <c r="AO40" s="35"/>
      <c r="AP40" s="35"/>
      <c r="AQ40" s="69"/>
      <c r="AR40" s="35"/>
      <c r="AS40" s="35"/>
      <c r="AT40" s="35"/>
      <c r="AU40" s="35"/>
      <c r="AV40" s="35"/>
      <c r="AW40" s="35"/>
      <c r="AY40" s="93">
        <v>75</v>
      </c>
      <c r="AZ40" s="71"/>
      <c r="BB40" s="26">
        <f t="shared" ref="BB40" si="11">+AY40-AU40</f>
        <v>75</v>
      </c>
    </row>
    <row r="41" spans="1:69">
      <c r="A41" t="s">
        <v>342</v>
      </c>
      <c r="B41"/>
      <c r="C41"/>
      <c r="D41"/>
      <c r="E41"/>
      <c r="F41"/>
      <c r="G41"/>
      <c r="H41"/>
      <c r="I41"/>
      <c r="J41"/>
      <c r="K41"/>
      <c r="L41"/>
      <c r="M41"/>
      <c r="N41"/>
      <c r="O41" s="66"/>
      <c r="P41" s="66"/>
      <c r="S41" s="66"/>
      <c r="T41" s="66"/>
      <c r="U41" s="66"/>
      <c r="V41" s="66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67"/>
      <c r="AJ41" s="35"/>
      <c r="AK41" s="35"/>
      <c r="AL41" s="69"/>
      <c r="AM41" s="35"/>
      <c r="AN41" s="35"/>
      <c r="AO41" s="35"/>
      <c r="AP41" s="35"/>
      <c r="AQ41" s="69"/>
      <c r="AR41" s="35"/>
      <c r="AS41" s="35"/>
      <c r="AT41" s="35"/>
      <c r="AU41" s="35"/>
      <c r="AV41" s="35"/>
      <c r="AW41" s="35"/>
      <c r="AY41" s="93"/>
      <c r="AZ41" s="93">
        <v>11</v>
      </c>
    </row>
    <row r="42" spans="1:69">
      <c r="B42"/>
      <c r="C42"/>
      <c r="D42"/>
      <c r="E42"/>
      <c r="F42"/>
      <c r="G42"/>
      <c r="H42"/>
      <c r="I42"/>
      <c r="J42"/>
      <c r="K42"/>
      <c r="L42"/>
      <c r="M42"/>
      <c r="N42"/>
      <c r="O42" s="66"/>
      <c r="P42" s="66"/>
      <c r="S42" s="66"/>
      <c r="T42" s="66"/>
      <c r="U42" s="66"/>
      <c r="V42" s="66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67"/>
      <c r="AJ42" s="35"/>
      <c r="AK42" s="35"/>
      <c r="AL42" s="69"/>
      <c r="AM42" s="35"/>
      <c r="AN42" s="35"/>
      <c r="AO42" s="35"/>
      <c r="AP42" s="35"/>
      <c r="AQ42" s="69"/>
      <c r="AR42" s="35"/>
      <c r="AS42" s="35"/>
      <c r="AT42" s="35"/>
      <c r="AU42" s="35"/>
      <c r="AV42" s="35"/>
      <c r="AW42" s="35"/>
    </row>
    <row r="43" spans="1:69" s="8" customFormat="1">
      <c r="A43" s="83" t="s">
        <v>359</v>
      </c>
      <c r="O43" s="73"/>
      <c r="P43" s="73"/>
      <c r="Q43" s="13"/>
      <c r="R43" s="13"/>
      <c r="S43" s="73"/>
      <c r="T43" s="73"/>
      <c r="U43" s="73"/>
      <c r="V43" s="73"/>
      <c r="W43" s="74"/>
      <c r="X43" s="74"/>
      <c r="Y43" s="74"/>
      <c r="Z43" s="74"/>
      <c r="AA43" s="74"/>
      <c r="AB43" s="74"/>
      <c r="AC43" s="74"/>
      <c r="AD43" s="74"/>
      <c r="AE43" s="74"/>
      <c r="AF43" s="74"/>
      <c r="AG43" s="74"/>
      <c r="AH43" s="74"/>
      <c r="AI43" s="75"/>
      <c r="AJ43" s="74"/>
      <c r="AK43" s="74"/>
      <c r="AL43" s="74"/>
      <c r="AM43" s="74"/>
      <c r="AN43" s="74"/>
      <c r="AO43" s="74"/>
      <c r="AP43" s="74"/>
      <c r="AQ43" s="74"/>
      <c r="AR43" s="74"/>
      <c r="AS43" s="74"/>
      <c r="AT43" s="74"/>
      <c r="AU43" s="74"/>
      <c r="AV43" s="74"/>
      <c r="AW43" s="74"/>
      <c r="AY43" s="88">
        <f>SUM(AY36:AY41)</f>
        <v>241</v>
      </c>
      <c r="AZ43" s="88">
        <f>SUM(AZ36:AZ41)</f>
        <v>109</v>
      </c>
      <c r="BB43" s="88">
        <f>SUM(BB36:BB41)</f>
        <v>98</v>
      </c>
      <c r="BE43" s="145"/>
    </row>
    <row r="44" spans="1:69">
      <c r="B44"/>
      <c r="C44"/>
      <c r="D44"/>
      <c r="E44"/>
      <c r="F44"/>
      <c r="G44"/>
      <c r="H44"/>
      <c r="I44"/>
      <c r="J44"/>
      <c r="K44"/>
      <c r="L44"/>
      <c r="M44"/>
      <c r="N44"/>
      <c r="O44" s="66"/>
      <c r="P44" s="66"/>
      <c r="S44" s="66"/>
      <c r="T44" s="66"/>
      <c r="U44" s="66"/>
      <c r="V44" s="66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67"/>
      <c r="AJ44" s="35"/>
      <c r="AK44" s="35"/>
      <c r="AL44" s="69"/>
      <c r="AM44" s="35"/>
      <c r="AN44" s="35"/>
      <c r="AO44" s="35"/>
      <c r="AP44" s="35"/>
      <c r="AQ44" s="69"/>
      <c r="AR44" s="35"/>
      <c r="AS44" s="35"/>
      <c r="AT44" s="35"/>
      <c r="AU44" s="35"/>
      <c r="AV44" s="35"/>
      <c r="AW44" s="35"/>
      <c r="AY44" s="26"/>
    </row>
    <row r="45" spans="1:69">
      <c r="A45" s="13" t="s">
        <v>345</v>
      </c>
      <c r="B45"/>
      <c r="C45"/>
      <c r="D45"/>
      <c r="E45"/>
      <c r="F45"/>
      <c r="G45"/>
      <c r="H45"/>
      <c r="I45"/>
      <c r="J45"/>
      <c r="K45"/>
      <c r="L45"/>
      <c r="M45"/>
      <c r="N45"/>
      <c r="O45" s="66"/>
      <c r="P45" s="66"/>
      <c r="S45" s="66"/>
      <c r="T45" s="66"/>
      <c r="U45" s="66"/>
      <c r="V45" s="66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67"/>
      <c r="AJ45" s="35"/>
      <c r="AK45" s="35"/>
      <c r="AL45" s="69"/>
      <c r="AM45" s="35"/>
      <c r="AN45" s="35"/>
      <c r="AO45" s="35"/>
      <c r="AP45" s="35"/>
      <c r="AQ45" s="69"/>
      <c r="AR45" s="35"/>
      <c r="AS45" s="35"/>
      <c r="AT45" s="35"/>
      <c r="AU45" s="35"/>
      <c r="AV45" s="35"/>
      <c r="AW45" s="35"/>
    </row>
    <row r="46" spans="1:69">
      <c r="A46" t="s">
        <v>342</v>
      </c>
      <c r="B46"/>
      <c r="C46"/>
      <c r="D46"/>
      <c r="E46"/>
      <c r="F46"/>
      <c r="G46"/>
      <c r="H46"/>
      <c r="I46"/>
      <c r="J46"/>
      <c r="K46"/>
      <c r="L46">
        <v>8</v>
      </c>
      <c r="M46"/>
      <c r="N46"/>
      <c r="O46" s="66"/>
      <c r="P46" s="66"/>
      <c r="S46" s="66"/>
      <c r="T46" s="66"/>
      <c r="U46" s="66"/>
      <c r="V46" s="66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67"/>
      <c r="AJ46" s="35"/>
      <c r="AK46" s="35"/>
      <c r="AL46" s="69"/>
      <c r="AM46" s="35"/>
      <c r="AN46" s="35"/>
      <c r="AO46" s="35"/>
      <c r="AP46" s="35"/>
      <c r="AQ46" s="69"/>
      <c r="AR46" s="35"/>
      <c r="AS46" s="35"/>
      <c r="AT46" s="35"/>
      <c r="AU46" s="72">
        <f>+L46</f>
        <v>8</v>
      </c>
      <c r="AV46" s="86">
        <f>+L1</f>
        <v>42227</v>
      </c>
      <c r="AW46" s="35"/>
    </row>
    <row r="47" spans="1:69">
      <c r="A47" t="s">
        <v>344</v>
      </c>
      <c r="B47"/>
      <c r="C47"/>
      <c r="D47"/>
      <c r="E47"/>
      <c r="F47"/>
      <c r="G47"/>
      <c r="H47"/>
      <c r="I47"/>
      <c r="J47"/>
      <c r="K47"/>
      <c r="L47">
        <v>1</v>
      </c>
      <c r="M47"/>
      <c r="N47"/>
      <c r="O47" s="66"/>
      <c r="P47" s="66"/>
      <c r="S47" s="66"/>
      <c r="T47" s="66"/>
      <c r="U47" s="66"/>
      <c r="V47" s="66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67"/>
      <c r="AJ47" s="35"/>
      <c r="AK47" s="35"/>
      <c r="AL47" s="69"/>
      <c r="AM47" s="35"/>
      <c r="AN47" s="35"/>
      <c r="AO47" s="35"/>
      <c r="AP47" s="35"/>
      <c r="AQ47" s="69"/>
      <c r="AR47" s="35"/>
      <c r="AS47" s="35"/>
      <c r="AT47" s="35"/>
      <c r="AU47" s="72">
        <f>+L47</f>
        <v>1</v>
      </c>
      <c r="AV47" s="86">
        <f>+AV46</f>
        <v>42227</v>
      </c>
      <c r="AW47" s="35"/>
    </row>
    <row r="48" spans="1:69">
      <c r="B48"/>
      <c r="C48"/>
      <c r="D48"/>
      <c r="E48"/>
      <c r="F48"/>
      <c r="G48"/>
      <c r="H48"/>
      <c r="I48"/>
      <c r="J48"/>
      <c r="K48"/>
      <c r="L48"/>
      <c r="M48"/>
      <c r="N48"/>
      <c r="O48" s="66"/>
      <c r="P48" s="66"/>
      <c r="S48" s="66"/>
      <c r="T48" s="66"/>
      <c r="U48" s="66"/>
      <c r="V48" s="66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67"/>
      <c r="AJ48" s="35"/>
      <c r="AK48" s="35"/>
      <c r="AL48" s="69"/>
      <c r="AM48" s="35"/>
      <c r="AN48" s="35"/>
      <c r="AO48" s="35"/>
      <c r="AP48" s="35"/>
      <c r="AQ48" s="69"/>
      <c r="AR48" s="35"/>
      <c r="AS48" s="35"/>
      <c r="AT48" s="35"/>
      <c r="AU48" s="35"/>
      <c r="AV48" s="35"/>
      <c r="AW48" s="35"/>
    </row>
    <row r="49" spans="1:56">
      <c r="A49" s="13" t="s">
        <v>345</v>
      </c>
      <c r="B49"/>
      <c r="C49"/>
      <c r="D49"/>
      <c r="E49"/>
      <c r="F49"/>
      <c r="G49"/>
      <c r="H49"/>
      <c r="I49"/>
      <c r="J49"/>
      <c r="K49"/>
      <c r="L49"/>
      <c r="M49"/>
      <c r="N49"/>
      <c r="O49" s="66"/>
      <c r="P49" s="66"/>
      <c r="S49" s="66"/>
      <c r="T49" s="66"/>
      <c r="U49" s="66"/>
      <c r="V49" s="66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67"/>
      <c r="AJ49" s="35"/>
      <c r="AK49" s="35"/>
      <c r="AL49" s="69"/>
      <c r="AM49" s="35"/>
      <c r="AN49" s="35"/>
      <c r="AO49" s="35"/>
      <c r="AP49" s="35"/>
      <c r="AQ49" s="69"/>
      <c r="AR49" s="35"/>
      <c r="AS49" s="35"/>
      <c r="AT49" s="35"/>
      <c r="AU49" s="35"/>
      <c r="AV49" s="35"/>
      <c r="AW49" s="35"/>
    </row>
    <row r="50" spans="1:56">
      <c r="A50" t="s">
        <v>301</v>
      </c>
      <c r="B50"/>
      <c r="C50"/>
      <c r="D50"/>
      <c r="E50"/>
      <c r="F50"/>
      <c r="G50">
        <v>8</v>
      </c>
      <c r="H50"/>
      <c r="I50"/>
      <c r="J50"/>
      <c r="K50"/>
      <c r="L50"/>
      <c r="M50"/>
      <c r="N50"/>
      <c r="O50" s="66"/>
      <c r="P50" s="66"/>
      <c r="S50" s="66"/>
      <c r="T50" s="66"/>
      <c r="U50" s="66"/>
      <c r="V50" s="66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67"/>
      <c r="AJ50" s="35"/>
      <c r="AK50" s="35"/>
      <c r="AL50" s="69"/>
      <c r="AM50" s="35"/>
      <c r="AN50" s="35"/>
      <c r="AO50" s="35"/>
      <c r="AP50" s="35"/>
      <c r="AQ50" s="69"/>
      <c r="AR50" s="35"/>
      <c r="AS50" s="35"/>
      <c r="AT50" s="35"/>
      <c r="AU50" s="72">
        <f>+G50</f>
        <v>8</v>
      </c>
      <c r="AV50" s="86">
        <f>+G1</f>
        <v>42216</v>
      </c>
      <c r="AW50" s="35"/>
    </row>
    <row r="51" spans="1:56">
      <c r="A51" t="s">
        <v>291</v>
      </c>
      <c r="B51"/>
      <c r="C51"/>
      <c r="D51"/>
      <c r="E51"/>
      <c r="F51"/>
      <c r="G51">
        <v>1</v>
      </c>
      <c r="H51"/>
      <c r="I51"/>
      <c r="J51"/>
      <c r="K51"/>
      <c r="L51"/>
      <c r="M51"/>
      <c r="N51"/>
      <c r="O51" s="66"/>
      <c r="P51" s="66"/>
      <c r="S51" s="66"/>
      <c r="T51" s="66"/>
      <c r="U51" s="66"/>
      <c r="V51" s="66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67"/>
      <c r="AJ51" s="35"/>
      <c r="AK51" s="35"/>
      <c r="AL51" s="69"/>
      <c r="AM51" s="35"/>
      <c r="AN51" s="35"/>
      <c r="AO51" s="35"/>
      <c r="AP51" s="35"/>
      <c r="AQ51" s="69"/>
      <c r="AR51" s="35"/>
      <c r="AS51" s="35"/>
      <c r="AT51" s="35"/>
      <c r="AU51" s="72">
        <f>+G51</f>
        <v>1</v>
      </c>
      <c r="AV51" s="86">
        <f>+AV50</f>
        <v>42216</v>
      </c>
      <c r="AW51" s="35"/>
    </row>
    <row r="52" spans="1:56">
      <c r="B52"/>
      <c r="C52"/>
      <c r="D52"/>
      <c r="E52"/>
      <c r="F52"/>
      <c r="G52"/>
      <c r="H52"/>
      <c r="I52"/>
      <c r="J52"/>
      <c r="K52"/>
      <c r="L52"/>
      <c r="M52"/>
      <c r="N52"/>
      <c r="O52" s="66"/>
      <c r="P52" s="66"/>
      <c r="S52" s="66"/>
      <c r="T52" s="66"/>
      <c r="U52" s="66"/>
      <c r="V52" s="66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69"/>
      <c r="AM52" s="35"/>
      <c r="AN52" s="35"/>
      <c r="AO52" s="35"/>
      <c r="AP52" s="35"/>
      <c r="AQ52" s="69"/>
      <c r="AR52" s="35"/>
      <c r="AS52" s="35"/>
      <c r="AT52" s="35"/>
      <c r="AU52" s="35"/>
      <c r="AV52" s="35"/>
      <c r="AW52" s="35"/>
    </row>
    <row r="53" spans="1:56">
      <c r="A53" s="85" t="s">
        <v>284</v>
      </c>
      <c r="B53"/>
      <c r="C53"/>
      <c r="D53"/>
      <c r="E53"/>
      <c r="F53"/>
      <c r="G53"/>
      <c r="H53"/>
      <c r="I53"/>
      <c r="J53"/>
      <c r="K53"/>
      <c r="L53"/>
      <c r="M53"/>
      <c r="N53"/>
      <c r="O53" s="66"/>
      <c r="P53" s="66"/>
      <c r="S53" s="66"/>
      <c r="T53" s="66"/>
      <c r="U53" s="66"/>
      <c r="V53" s="66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69"/>
      <c r="AM53" s="35"/>
      <c r="AN53" s="35"/>
      <c r="AO53" s="35"/>
      <c r="AP53" s="35"/>
      <c r="AQ53" s="69"/>
      <c r="AR53" s="35"/>
      <c r="AS53" s="35"/>
      <c r="AT53" s="35"/>
      <c r="AU53" s="35"/>
      <c r="AV53" s="35"/>
      <c r="AW53" s="35"/>
      <c r="AY53" s="82"/>
    </row>
    <row r="54" spans="1:56">
      <c r="A54" s="63" t="s">
        <v>30</v>
      </c>
      <c r="B54"/>
      <c r="C54"/>
      <c r="D54"/>
      <c r="E54"/>
      <c r="F54"/>
      <c r="G54"/>
      <c r="H54"/>
      <c r="I54"/>
      <c r="J54"/>
      <c r="K54"/>
      <c r="L54"/>
      <c r="M54"/>
      <c r="N54"/>
      <c r="O54" s="66"/>
      <c r="P54" s="66"/>
      <c r="S54" s="66"/>
      <c r="T54" s="66"/>
      <c r="U54" s="66"/>
      <c r="V54" s="66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69"/>
      <c r="AM54" s="35"/>
      <c r="AN54" s="35"/>
      <c r="AO54" s="35"/>
      <c r="AP54" s="35"/>
      <c r="AQ54" s="69"/>
      <c r="AR54" s="35"/>
      <c r="AS54" s="35"/>
      <c r="AT54" s="35"/>
      <c r="AU54" s="35"/>
      <c r="AV54" s="35"/>
      <c r="AW54" s="35"/>
    </row>
    <row r="55" spans="1:56">
      <c r="A55" t="s">
        <v>305</v>
      </c>
      <c r="B55"/>
      <c r="C55"/>
      <c r="D55"/>
      <c r="E55"/>
      <c r="F55"/>
      <c r="G55"/>
      <c r="H55"/>
      <c r="I55"/>
      <c r="J55"/>
      <c r="K55"/>
      <c r="L55"/>
      <c r="M55"/>
      <c r="N55"/>
      <c r="O55" s="66"/>
      <c r="P55" s="66"/>
      <c r="S55" s="66"/>
      <c r="T55" s="66"/>
      <c r="U55" s="66"/>
      <c r="V55" s="66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67">
        <v>11</v>
      </c>
      <c r="AH55" s="35"/>
      <c r="AI55" s="35"/>
      <c r="AJ55" s="35"/>
      <c r="AK55" s="35">
        <v>43</v>
      </c>
      <c r="AL55" s="69">
        <v>5</v>
      </c>
      <c r="AM55" s="35"/>
      <c r="AN55" s="35"/>
      <c r="AO55" s="35"/>
      <c r="AP55" s="35"/>
      <c r="AQ55" s="69"/>
      <c r="AR55" s="35"/>
      <c r="AS55" s="35"/>
      <c r="AT55" s="35"/>
      <c r="AU55" s="72">
        <f>+AK55</f>
        <v>43</v>
      </c>
      <c r="AV55" s="86">
        <v>42263</v>
      </c>
      <c r="AW55" s="35"/>
      <c r="AY55" s="94">
        <f>30+13</f>
        <v>43</v>
      </c>
      <c r="AZ55" s="71"/>
      <c r="BB55" s="26">
        <f t="shared" ref="BB55:BB59" si="12">+AY55-AU55</f>
        <v>0</v>
      </c>
      <c r="BD55">
        <f>+AY55</f>
        <v>43</v>
      </c>
    </row>
    <row r="56" spans="1:56">
      <c r="A56" t="s">
        <v>307</v>
      </c>
      <c r="B56"/>
      <c r="C56"/>
      <c r="D56"/>
      <c r="E56"/>
      <c r="F56"/>
      <c r="G56"/>
      <c r="H56"/>
      <c r="I56"/>
      <c r="J56"/>
      <c r="K56"/>
      <c r="L56"/>
      <c r="M56"/>
      <c r="N56"/>
      <c r="O56" s="66"/>
      <c r="P56" s="66"/>
      <c r="S56" s="66"/>
      <c r="T56" s="66"/>
      <c r="U56" s="66"/>
      <c r="V56" s="66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67">
        <v>16</v>
      </c>
      <c r="AH56" s="35"/>
      <c r="AI56" s="35"/>
      <c r="AJ56" s="35"/>
      <c r="AK56" s="35">
        <v>16</v>
      </c>
      <c r="AL56" s="69"/>
      <c r="AM56" s="35"/>
      <c r="AN56" s="35"/>
      <c r="AO56" s="35"/>
      <c r="AP56" s="35"/>
      <c r="AQ56" s="69"/>
      <c r="AR56" s="35"/>
      <c r="AS56" s="35"/>
      <c r="AT56" s="35"/>
      <c r="AU56" s="72">
        <f>+AK56</f>
        <v>16</v>
      </c>
      <c r="AV56" s="86">
        <v>42263</v>
      </c>
      <c r="AW56" s="35"/>
      <c r="AY56" s="93">
        <v>16</v>
      </c>
      <c r="AZ56" s="71"/>
      <c r="BB56" s="26">
        <f t="shared" si="12"/>
        <v>0</v>
      </c>
      <c r="BD56">
        <f>+AY56</f>
        <v>16</v>
      </c>
    </row>
    <row r="57" spans="1:56">
      <c r="A57" t="s">
        <v>306</v>
      </c>
      <c r="B57"/>
      <c r="C57"/>
      <c r="D57"/>
      <c r="E57"/>
      <c r="F57"/>
      <c r="G57"/>
      <c r="H57"/>
      <c r="I57"/>
      <c r="J57"/>
      <c r="K57"/>
      <c r="L57"/>
      <c r="M57"/>
      <c r="N57"/>
      <c r="O57" s="66"/>
      <c r="P57" s="66"/>
      <c r="S57" s="66"/>
      <c r="T57" s="66"/>
      <c r="U57" s="66"/>
      <c r="V57" s="66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67">
        <v>4</v>
      </c>
      <c r="AH57" s="35"/>
      <c r="AI57" s="35"/>
      <c r="AJ57" s="35"/>
      <c r="AK57" s="35">
        <v>10</v>
      </c>
      <c r="AL57" s="69"/>
      <c r="AM57" s="35"/>
      <c r="AN57" s="35"/>
      <c r="AO57" s="35"/>
      <c r="AP57" s="35"/>
      <c r="AQ57" s="69"/>
      <c r="AR57" s="35"/>
      <c r="AS57" s="35"/>
      <c r="AT57" s="35"/>
      <c r="AU57" s="72">
        <f>+AK57</f>
        <v>10</v>
      </c>
      <c r="AV57" s="86">
        <v>42263</v>
      </c>
      <c r="AW57" s="35"/>
      <c r="AY57" s="93">
        <v>12</v>
      </c>
      <c r="AZ57" s="71"/>
      <c r="BB57" s="26">
        <f>+AY57-AU57</f>
        <v>2</v>
      </c>
    </row>
    <row r="58" spans="1:56">
      <c r="A58" t="s">
        <v>285</v>
      </c>
      <c r="B58"/>
      <c r="C58"/>
      <c r="D58"/>
      <c r="E58"/>
      <c r="F58"/>
      <c r="G58"/>
      <c r="H58"/>
      <c r="I58"/>
      <c r="J58"/>
      <c r="K58"/>
      <c r="L58"/>
      <c r="M58"/>
      <c r="N58"/>
      <c r="O58" s="66"/>
      <c r="P58" s="66"/>
      <c r="S58" s="66"/>
      <c r="T58" s="66"/>
      <c r="U58" s="66"/>
      <c r="V58" s="66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67">
        <v>11</v>
      </c>
      <c r="AH58" s="35"/>
      <c r="AI58" s="35"/>
      <c r="AJ58" s="35"/>
      <c r="AK58" s="35"/>
      <c r="AL58" s="69"/>
      <c r="AM58" s="35"/>
      <c r="AN58" s="35"/>
      <c r="AO58" s="35"/>
      <c r="AP58" s="35"/>
      <c r="AQ58" s="69"/>
      <c r="AR58" s="35"/>
      <c r="AS58" s="35"/>
      <c r="AT58" s="35"/>
      <c r="AU58" s="35"/>
      <c r="AV58" s="86">
        <v>42253</v>
      </c>
      <c r="AW58" s="35"/>
      <c r="AY58" s="71"/>
      <c r="AZ58" s="71"/>
      <c r="BB58" s="26">
        <f>+AY58-AU58</f>
        <v>0</v>
      </c>
    </row>
    <row r="59" spans="1:56">
      <c r="A59" t="s">
        <v>355</v>
      </c>
      <c r="B59"/>
      <c r="C59"/>
      <c r="D59"/>
      <c r="E59"/>
      <c r="F59"/>
      <c r="G59"/>
      <c r="H59"/>
      <c r="I59"/>
      <c r="J59"/>
      <c r="K59"/>
      <c r="L59"/>
      <c r="M59"/>
      <c r="N59"/>
      <c r="O59" s="66"/>
      <c r="P59" s="66"/>
      <c r="S59" s="66"/>
      <c r="T59" s="66"/>
      <c r="U59" s="66"/>
      <c r="V59" s="66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67"/>
      <c r="AH59" s="35"/>
      <c r="AI59" s="35"/>
      <c r="AJ59" s="35"/>
      <c r="AK59" s="35"/>
      <c r="AL59" s="69"/>
      <c r="AM59" s="35"/>
      <c r="AN59" s="35"/>
      <c r="AO59" s="35"/>
      <c r="AP59" s="35"/>
      <c r="AQ59" s="69"/>
      <c r="AR59" s="35"/>
      <c r="AS59" s="35"/>
      <c r="AT59" s="35"/>
      <c r="AU59" s="72"/>
      <c r="AV59" s="35"/>
      <c r="AW59" s="35"/>
      <c r="AY59" s="93">
        <v>23</v>
      </c>
      <c r="AZ59" s="71"/>
      <c r="BB59" s="26">
        <f t="shared" si="12"/>
        <v>23</v>
      </c>
    </row>
    <row r="60" spans="1:56">
      <c r="A60" t="s">
        <v>342</v>
      </c>
      <c r="B60"/>
      <c r="C60"/>
      <c r="D60"/>
      <c r="E60"/>
      <c r="F60"/>
      <c r="G60"/>
      <c r="H60"/>
      <c r="I60"/>
      <c r="J60"/>
      <c r="K60"/>
      <c r="L60"/>
      <c r="M60"/>
      <c r="N60"/>
      <c r="O60" s="66"/>
      <c r="P60" s="66"/>
      <c r="S60" s="66"/>
      <c r="T60" s="66"/>
      <c r="U60" s="66"/>
      <c r="V60" s="66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67"/>
      <c r="AH60" s="35"/>
      <c r="AI60" s="35"/>
      <c r="AJ60" s="35"/>
      <c r="AK60" s="35"/>
      <c r="AL60" s="69"/>
      <c r="AM60" s="35"/>
      <c r="AN60" s="35"/>
      <c r="AO60" s="35"/>
      <c r="AP60" s="35"/>
      <c r="AQ60" s="69"/>
      <c r="AR60" s="35"/>
      <c r="AS60" s="35"/>
      <c r="AT60" s="35"/>
      <c r="AU60" s="72"/>
      <c r="AV60" s="35"/>
      <c r="AW60" s="35"/>
      <c r="AY60" s="93"/>
      <c r="AZ60" s="93">
        <f>55-13-AY58+22</f>
        <v>64</v>
      </c>
    </row>
    <row r="61" spans="1:56">
      <c r="A61" s="63" t="s">
        <v>14</v>
      </c>
      <c r="B61"/>
      <c r="C61"/>
      <c r="D61"/>
      <c r="E61"/>
      <c r="F61"/>
      <c r="G61"/>
      <c r="H61"/>
      <c r="I61"/>
      <c r="J61"/>
      <c r="K61"/>
      <c r="L61"/>
      <c r="M61"/>
      <c r="N61"/>
      <c r="O61" s="66"/>
      <c r="P61" s="66"/>
      <c r="S61" s="66"/>
      <c r="T61" s="66"/>
      <c r="U61" s="66"/>
      <c r="V61" s="66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67"/>
      <c r="AH61" s="35"/>
      <c r="AI61" s="35"/>
      <c r="AJ61" s="35"/>
      <c r="AK61" s="35"/>
      <c r="AL61" s="69"/>
      <c r="AM61" s="35"/>
      <c r="AN61" s="35"/>
      <c r="AO61" s="35"/>
      <c r="AP61" s="35"/>
      <c r="AQ61" s="69"/>
      <c r="AR61" s="35"/>
      <c r="AS61" s="35"/>
      <c r="AT61" s="35"/>
      <c r="AU61" s="72"/>
      <c r="AV61" s="35"/>
      <c r="AW61" s="35"/>
      <c r="AX61" s="35"/>
      <c r="AY61" s="69"/>
      <c r="AZ61" s="71"/>
    </row>
    <row r="62" spans="1:56">
      <c r="A62" t="s">
        <v>355</v>
      </c>
      <c r="B62"/>
      <c r="C62"/>
      <c r="D62"/>
      <c r="E62"/>
      <c r="F62"/>
      <c r="G62"/>
      <c r="H62"/>
      <c r="I62"/>
      <c r="J62"/>
      <c r="K62"/>
      <c r="L62"/>
      <c r="M62"/>
      <c r="N62"/>
      <c r="O62" s="66"/>
      <c r="P62" s="66"/>
      <c r="S62" s="66"/>
      <c r="T62" s="66"/>
      <c r="U62" s="66"/>
      <c r="V62" s="66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67"/>
      <c r="AH62" s="35"/>
      <c r="AI62" s="35"/>
      <c r="AJ62" s="35"/>
      <c r="AK62" s="35"/>
      <c r="AL62" s="69"/>
      <c r="AM62" s="35"/>
      <c r="AN62" s="35"/>
      <c r="AO62" s="35"/>
      <c r="AP62" s="35"/>
      <c r="AQ62" s="69"/>
      <c r="AR62" s="35"/>
      <c r="AS62" s="35"/>
      <c r="AT62" s="35"/>
      <c r="AU62" s="72"/>
      <c r="AV62" s="35"/>
      <c r="AW62" s="35"/>
      <c r="AY62" s="93">
        <v>27</v>
      </c>
      <c r="AZ62" s="71"/>
    </row>
    <row r="63" spans="1:56">
      <c r="A63" t="s">
        <v>342</v>
      </c>
      <c r="B63"/>
      <c r="C63"/>
      <c r="D63"/>
      <c r="E63"/>
      <c r="F63"/>
      <c r="G63"/>
      <c r="H63"/>
      <c r="I63"/>
      <c r="J63"/>
      <c r="K63"/>
      <c r="L63"/>
      <c r="M63"/>
      <c r="N63"/>
      <c r="O63" s="66"/>
      <c r="P63" s="66"/>
      <c r="S63" s="66"/>
      <c r="T63" s="66"/>
      <c r="U63" s="66"/>
      <c r="V63" s="66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67"/>
      <c r="AH63" s="35"/>
      <c r="AI63" s="35"/>
      <c r="AJ63" s="35"/>
      <c r="AK63" s="35"/>
      <c r="AL63" s="69"/>
      <c r="AM63" s="35"/>
      <c r="AN63" s="35"/>
      <c r="AO63" s="35"/>
      <c r="AP63" s="35"/>
      <c r="AQ63" s="69"/>
      <c r="AR63" s="35"/>
      <c r="AS63" s="35"/>
      <c r="AT63" s="35"/>
      <c r="AU63" s="72"/>
      <c r="AV63" s="35"/>
      <c r="AW63" s="35"/>
      <c r="AY63" s="93"/>
      <c r="AZ63" s="93">
        <v>25</v>
      </c>
    </row>
    <row r="64" spans="1:56">
      <c r="A64" s="63" t="s">
        <v>169</v>
      </c>
      <c r="B64"/>
      <c r="C64"/>
      <c r="D64"/>
      <c r="E64"/>
      <c r="F64"/>
      <c r="G64"/>
      <c r="H64"/>
      <c r="I64"/>
      <c r="J64"/>
      <c r="K64"/>
      <c r="L64"/>
      <c r="M64"/>
      <c r="N64"/>
      <c r="O64" s="66"/>
      <c r="P64" s="66"/>
      <c r="S64" s="66"/>
      <c r="T64" s="66"/>
      <c r="U64" s="66"/>
      <c r="V64" s="66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67"/>
      <c r="AH64" s="35"/>
      <c r="AI64" s="35"/>
      <c r="AJ64" s="35"/>
      <c r="AK64" s="35"/>
      <c r="AL64" s="69"/>
      <c r="AM64" s="35"/>
      <c r="AN64" s="35"/>
      <c r="AO64" s="35"/>
      <c r="AP64" s="35"/>
      <c r="AQ64" s="69"/>
      <c r="AR64" s="35"/>
      <c r="AS64" s="35"/>
      <c r="AT64" s="35"/>
      <c r="AU64" s="72"/>
      <c r="AV64" s="35"/>
      <c r="AW64" s="35"/>
      <c r="AY64" s="71"/>
      <c r="AZ64" s="71"/>
    </row>
    <row r="65" spans="1:52">
      <c r="A65" t="s">
        <v>355</v>
      </c>
      <c r="B65"/>
      <c r="C65"/>
      <c r="D65"/>
      <c r="E65"/>
      <c r="F65"/>
      <c r="G65"/>
      <c r="H65"/>
      <c r="I65"/>
      <c r="J65"/>
      <c r="K65"/>
      <c r="L65"/>
      <c r="M65"/>
      <c r="N65"/>
      <c r="O65" s="66"/>
      <c r="P65" s="66"/>
      <c r="S65" s="66"/>
      <c r="T65" s="66"/>
      <c r="U65" s="66"/>
      <c r="V65" s="66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67"/>
      <c r="AH65" s="35"/>
      <c r="AI65" s="35"/>
      <c r="AJ65" s="35"/>
      <c r="AK65" s="35"/>
      <c r="AL65" s="69"/>
      <c r="AM65" s="35"/>
      <c r="AN65" s="35"/>
      <c r="AO65" s="35"/>
      <c r="AP65" s="35"/>
      <c r="AQ65" s="69"/>
      <c r="AR65" s="35"/>
      <c r="AS65" s="35"/>
      <c r="AT65" s="35"/>
      <c r="AU65" s="72"/>
      <c r="AV65" s="35"/>
      <c r="AW65" s="35"/>
      <c r="AY65" s="93">
        <v>3</v>
      </c>
      <c r="AZ65" s="71"/>
    </row>
    <row r="66" spans="1:52">
      <c r="A66" t="s">
        <v>342</v>
      </c>
      <c r="B66"/>
      <c r="C66"/>
      <c r="D66"/>
      <c r="E66"/>
      <c r="F66"/>
      <c r="G66"/>
      <c r="H66"/>
      <c r="I66"/>
      <c r="J66"/>
      <c r="K66"/>
      <c r="L66"/>
      <c r="M66"/>
      <c r="N66"/>
      <c r="O66" s="66"/>
      <c r="P66" s="66"/>
      <c r="S66" s="66"/>
      <c r="T66" s="66"/>
      <c r="U66" s="66"/>
      <c r="V66" s="66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67"/>
      <c r="AH66" s="35"/>
      <c r="AI66" s="35"/>
      <c r="AJ66" s="35"/>
      <c r="AK66" s="35"/>
      <c r="AL66" s="69"/>
      <c r="AM66" s="35"/>
      <c r="AN66" s="35"/>
      <c r="AO66" s="35"/>
      <c r="AP66" s="35"/>
      <c r="AQ66" s="69"/>
      <c r="AR66" s="35"/>
      <c r="AS66" s="35"/>
      <c r="AT66" s="35"/>
      <c r="AU66" s="72"/>
      <c r="AV66" s="35"/>
      <c r="AW66" s="35"/>
      <c r="AY66" s="93"/>
      <c r="AZ66" s="93">
        <v>16</v>
      </c>
    </row>
    <row r="67" spans="1:52">
      <c r="A67" s="63" t="s">
        <v>13</v>
      </c>
      <c r="B67"/>
      <c r="C67"/>
      <c r="D67"/>
      <c r="E67"/>
      <c r="F67"/>
      <c r="G67"/>
      <c r="H67"/>
      <c r="I67"/>
      <c r="J67"/>
      <c r="K67"/>
      <c r="L67"/>
      <c r="M67"/>
      <c r="N67"/>
      <c r="O67" s="66"/>
      <c r="P67" s="66"/>
      <c r="S67" s="66"/>
      <c r="T67" s="66"/>
      <c r="U67" s="66"/>
      <c r="V67" s="66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67"/>
      <c r="AH67" s="35"/>
      <c r="AI67" s="35"/>
      <c r="AJ67" s="35"/>
      <c r="AK67" s="35"/>
      <c r="AL67" s="69"/>
      <c r="AM67" s="35"/>
      <c r="AN67" s="35"/>
      <c r="AO67" s="35"/>
      <c r="AP67" s="35"/>
      <c r="AQ67" s="69"/>
      <c r="AR67" s="35"/>
      <c r="AS67" s="35"/>
      <c r="AT67" s="35"/>
      <c r="AU67" s="72"/>
      <c r="AV67" s="35"/>
      <c r="AW67" s="35"/>
      <c r="AY67" s="71"/>
      <c r="AZ67" s="71"/>
    </row>
    <row r="68" spans="1:52">
      <c r="A68" t="s">
        <v>355</v>
      </c>
      <c r="B68"/>
      <c r="C68"/>
      <c r="D68"/>
      <c r="E68"/>
      <c r="F68"/>
      <c r="G68"/>
      <c r="H68"/>
      <c r="I68"/>
      <c r="J68"/>
      <c r="K68"/>
      <c r="L68"/>
      <c r="M68"/>
      <c r="N68"/>
      <c r="AY68" s="93">
        <v>4</v>
      </c>
      <c r="AZ68" s="71"/>
    </row>
    <row r="69" spans="1:52">
      <c r="A69" t="s">
        <v>342</v>
      </c>
      <c r="B69"/>
      <c r="C69"/>
      <c r="D69"/>
      <c r="E69"/>
      <c r="F69"/>
      <c r="G69"/>
      <c r="H69"/>
      <c r="I69"/>
      <c r="J69"/>
      <c r="K69"/>
      <c r="L69"/>
      <c r="M69"/>
      <c r="N69"/>
      <c r="AY69" s="93"/>
      <c r="AZ69" s="93">
        <v>11</v>
      </c>
    </row>
    <row r="70" spans="1:52">
      <c r="A70" t="s">
        <v>357</v>
      </c>
      <c r="B70"/>
      <c r="C70"/>
      <c r="D70"/>
      <c r="E70"/>
      <c r="F70"/>
      <c r="G70"/>
      <c r="H70"/>
      <c r="I70"/>
      <c r="J70"/>
      <c r="K70"/>
      <c r="L70"/>
      <c r="M70"/>
      <c r="N70"/>
      <c r="AY70" s="93">
        <v>1</v>
      </c>
      <c r="AZ70" s="71"/>
    </row>
    <row r="71" spans="1:52">
      <c r="A71" s="63" t="s">
        <v>361</v>
      </c>
      <c r="AY71" s="71"/>
      <c r="AZ71" s="71"/>
    </row>
    <row r="72" spans="1:52">
      <c r="A72" t="s">
        <v>342</v>
      </c>
      <c r="B72"/>
      <c r="C72"/>
      <c r="D72"/>
      <c r="E72"/>
      <c r="F72"/>
      <c r="G72"/>
      <c r="H72"/>
      <c r="I72"/>
      <c r="J72"/>
      <c r="K72"/>
      <c r="L72"/>
      <c r="M72"/>
      <c r="N72"/>
      <c r="AY72" s="71"/>
      <c r="AZ72" s="93">
        <v>13</v>
      </c>
    </row>
    <row r="73" spans="1:52">
      <c r="B73"/>
      <c r="C73"/>
      <c r="D73"/>
      <c r="E73"/>
      <c r="F73"/>
      <c r="G73"/>
      <c r="H73"/>
      <c r="I73"/>
      <c r="J73"/>
      <c r="K73"/>
      <c r="L73"/>
      <c r="M73"/>
      <c r="N73"/>
      <c r="AY73" s="88">
        <f>SUM(AY55:AY72)-AY70-AY57</f>
        <v>116</v>
      </c>
      <c r="AZ73" s="88">
        <f>SUM(AZ55:AZ72)</f>
        <v>129</v>
      </c>
    </row>
    <row r="74" spans="1:52">
      <c r="A74" s="83" t="s">
        <v>359</v>
      </c>
      <c r="B74"/>
      <c r="C74"/>
      <c r="D74"/>
      <c r="E74"/>
      <c r="F74"/>
      <c r="G74"/>
      <c r="H74"/>
      <c r="I74"/>
      <c r="J74"/>
      <c r="K74"/>
      <c r="L74"/>
      <c r="M74"/>
      <c r="N74"/>
      <c r="AY74" s="26" t="e">
        <f>+AY73-Luhansk!#REF!</f>
        <v>#REF!</v>
      </c>
      <c r="AZ74" s="26" t="e">
        <f>+AZ73-Luhansk!#REF!</f>
        <v>#REF!</v>
      </c>
    </row>
    <row r="75" spans="1:52">
      <c r="A75" s="84" t="s">
        <v>6</v>
      </c>
      <c r="B75"/>
      <c r="C75"/>
      <c r="D75"/>
      <c r="E75"/>
      <c r="F75"/>
      <c r="G75"/>
      <c r="H75"/>
      <c r="I75"/>
      <c r="J75"/>
      <c r="K75"/>
      <c r="L75"/>
      <c r="M75"/>
      <c r="N75"/>
      <c r="AY75" s="88">
        <f>SUM(AY76:AY91)</f>
        <v>68</v>
      </c>
    </row>
    <row r="76" spans="1:52">
      <c r="A76" s="63" t="s">
        <v>9</v>
      </c>
      <c r="B76"/>
      <c r="C76"/>
      <c r="D76"/>
      <c r="E76"/>
      <c r="F76"/>
      <c r="G76"/>
      <c r="H76"/>
      <c r="I76"/>
      <c r="J76"/>
      <c r="K76"/>
      <c r="L76"/>
      <c r="M76"/>
      <c r="N76"/>
    </row>
    <row r="77" spans="1:52">
      <c r="A77" t="s">
        <v>360</v>
      </c>
      <c r="B77"/>
      <c r="C77"/>
      <c r="D77"/>
      <c r="E77"/>
      <c r="F77"/>
      <c r="G77"/>
      <c r="H77"/>
      <c r="I77"/>
      <c r="J77"/>
      <c r="K77"/>
      <c r="L77"/>
      <c r="M77"/>
      <c r="N77"/>
      <c r="AY77" s="93">
        <v>8</v>
      </c>
      <c r="AZ77" s="71"/>
    </row>
    <row r="78" spans="1:52">
      <c r="A78" s="63" t="s">
        <v>362</v>
      </c>
      <c r="B78"/>
      <c r="C78"/>
      <c r="D78"/>
      <c r="E78"/>
      <c r="F78"/>
      <c r="G78"/>
      <c r="H78"/>
      <c r="I78"/>
      <c r="J78"/>
      <c r="K78"/>
      <c r="L78"/>
      <c r="M78"/>
      <c r="N78"/>
      <c r="AY78" s="93"/>
      <c r="AZ78" s="71"/>
    </row>
    <row r="79" spans="1:52">
      <c r="A79" t="s">
        <v>332</v>
      </c>
      <c r="B79"/>
      <c r="C79"/>
      <c r="D79"/>
      <c r="E79"/>
      <c r="F79"/>
      <c r="G79"/>
      <c r="H79"/>
      <c r="I79"/>
      <c r="J79"/>
      <c r="K79"/>
      <c r="L79"/>
      <c r="M79"/>
      <c r="N79"/>
      <c r="AY79" s="93">
        <v>1</v>
      </c>
      <c r="AZ79" s="71"/>
    </row>
    <row r="80" spans="1:52">
      <c r="A80" s="63" t="s">
        <v>7</v>
      </c>
      <c r="B80"/>
      <c r="C80"/>
      <c r="D80"/>
      <c r="E80"/>
      <c r="F80"/>
      <c r="G80"/>
      <c r="H80"/>
      <c r="I80"/>
      <c r="J80"/>
      <c r="K80"/>
      <c r="L80"/>
      <c r="M80"/>
      <c r="N80"/>
      <c r="AY80" s="71"/>
      <c r="AZ80" s="71"/>
    </row>
    <row r="81" spans="1:52">
      <c r="A81" t="s">
        <v>355</v>
      </c>
      <c r="B81"/>
      <c r="C81"/>
      <c r="D81"/>
      <c r="E81"/>
      <c r="F81"/>
      <c r="G81"/>
      <c r="H81"/>
      <c r="I81"/>
      <c r="J81"/>
      <c r="K81"/>
      <c r="L81"/>
      <c r="M81"/>
      <c r="N81"/>
      <c r="AY81" s="93">
        <v>3</v>
      </c>
      <c r="AZ81" s="71"/>
    </row>
    <row r="82" spans="1:52">
      <c r="A82" t="s">
        <v>360</v>
      </c>
      <c r="B82"/>
      <c r="C82"/>
      <c r="D82"/>
      <c r="E82"/>
      <c r="F82"/>
      <c r="G82"/>
      <c r="H82"/>
      <c r="I82"/>
      <c r="J82"/>
      <c r="K82"/>
      <c r="L82"/>
      <c r="M82"/>
      <c r="N82"/>
      <c r="AY82" s="93">
        <f>18+3</f>
        <v>21</v>
      </c>
      <c r="AZ82" s="71"/>
    </row>
    <row r="83" spans="1:52">
      <c r="A83" s="63" t="s">
        <v>8</v>
      </c>
      <c r="B83"/>
      <c r="C83"/>
      <c r="D83"/>
      <c r="E83"/>
      <c r="F83"/>
      <c r="G83"/>
      <c r="H83"/>
      <c r="I83"/>
      <c r="J83"/>
      <c r="K83"/>
      <c r="L83"/>
      <c r="M83"/>
      <c r="N83"/>
      <c r="AY83" s="71"/>
      <c r="AZ83" s="71"/>
    </row>
    <row r="84" spans="1:52">
      <c r="A84" t="s">
        <v>360</v>
      </c>
      <c r="AY84" s="93">
        <v>9</v>
      </c>
      <c r="AZ84" s="71"/>
    </row>
    <row r="85" spans="1:52">
      <c r="A85" s="84" t="s">
        <v>25</v>
      </c>
      <c r="AY85" s="71"/>
      <c r="AZ85" s="71"/>
    </row>
    <row r="86" spans="1:52">
      <c r="A86" s="63" t="s">
        <v>12</v>
      </c>
      <c r="B86"/>
      <c r="C86"/>
      <c r="D86"/>
      <c r="E86"/>
      <c r="F86"/>
      <c r="G86"/>
      <c r="H86"/>
      <c r="I86"/>
      <c r="J86"/>
      <c r="K86"/>
      <c r="L86"/>
      <c r="M86"/>
      <c r="N86"/>
      <c r="AY86" s="71"/>
      <c r="AZ86" s="71"/>
    </row>
    <row r="87" spans="1:52">
      <c r="A87" t="s">
        <v>355</v>
      </c>
      <c r="B87"/>
      <c r="C87"/>
      <c r="D87"/>
      <c r="E87"/>
      <c r="F87"/>
      <c r="G87"/>
      <c r="H87"/>
      <c r="I87"/>
      <c r="J87"/>
      <c r="K87"/>
      <c r="L87"/>
      <c r="M87"/>
      <c r="N87"/>
      <c r="AY87" s="93">
        <v>22</v>
      </c>
      <c r="AZ87" s="71"/>
    </row>
    <row r="88" spans="1:52">
      <c r="A88" s="63" t="s">
        <v>11</v>
      </c>
      <c r="B88"/>
      <c r="C88"/>
      <c r="D88"/>
      <c r="E88"/>
      <c r="F88"/>
      <c r="G88"/>
      <c r="H88"/>
      <c r="I88"/>
      <c r="J88"/>
      <c r="K88"/>
      <c r="L88"/>
      <c r="M88"/>
      <c r="N88"/>
      <c r="AY88" s="71"/>
      <c r="AZ88" s="71"/>
    </row>
    <row r="89" spans="1:52">
      <c r="A89" t="s">
        <v>363</v>
      </c>
      <c r="B89"/>
      <c r="C89"/>
      <c r="D89"/>
      <c r="E89"/>
      <c r="F89"/>
      <c r="G89"/>
      <c r="H89"/>
      <c r="I89"/>
      <c r="J89"/>
      <c r="K89"/>
      <c r="L89"/>
      <c r="M89"/>
      <c r="N89"/>
      <c r="AY89" s="93">
        <v>3</v>
      </c>
      <c r="AZ89" s="71"/>
    </row>
    <row r="90" spans="1:52">
      <c r="A90" s="63" t="s">
        <v>173</v>
      </c>
      <c r="B90"/>
      <c r="C90"/>
      <c r="D90"/>
      <c r="E90"/>
      <c r="F90"/>
      <c r="G90"/>
      <c r="H90"/>
      <c r="I90"/>
      <c r="J90"/>
      <c r="K90"/>
      <c r="L90"/>
      <c r="M90"/>
      <c r="N90"/>
      <c r="AY90" s="71"/>
      <c r="AZ90" s="71"/>
    </row>
    <row r="91" spans="1:52">
      <c r="A91" t="s">
        <v>360</v>
      </c>
      <c r="AY91" s="93">
        <v>1</v>
      </c>
      <c r="AZ91" s="71"/>
    </row>
    <row r="93" spans="1:52">
      <c r="A93" s="8" t="s">
        <v>15</v>
      </c>
      <c r="B93"/>
      <c r="C93"/>
      <c r="D93"/>
      <c r="E93"/>
      <c r="F93"/>
      <c r="G93"/>
      <c r="H93"/>
      <c r="I93"/>
      <c r="J93"/>
      <c r="K93"/>
      <c r="L93"/>
      <c r="M93"/>
      <c r="N93"/>
      <c r="AY93" s="88">
        <f>SUM(AY94:AY98)</f>
        <v>28</v>
      </c>
    </row>
    <row r="94" spans="1:52">
      <c r="A94" s="63" t="s">
        <v>351</v>
      </c>
      <c r="B94"/>
      <c r="C94"/>
      <c r="D94"/>
      <c r="E94"/>
      <c r="F94"/>
      <c r="G94"/>
      <c r="H94"/>
      <c r="I94"/>
      <c r="J94"/>
      <c r="K94"/>
      <c r="L94"/>
      <c r="M94"/>
      <c r="N94"/>
    </row>
    <row r="95" spans="1:52">
      <c r="A95" t="s">
        <v>355</v>
      </c>
      <c r="B95"/>
      <c r="C95"/>
      <c r="D95"/>
      <c r="E95"/>
      <c r="F95"/>
      <c r="G95"/>
      <c r="H95"/>
      <c r="I95"/>
      <c r="J95"/>
      <c r="K95"/>
      <c r="L95"/>
      <c r="M95"/>
      <c r="N95"/>
      <c r="AY95" s="93">
        <v>28</v>
      </c>
      <c r="AZ95" s="71"/>
    </row>
    <row r="96" spans="1:52">
      <c r="A96" t="s">
        <v>358</v>
      </c>
      <c r="B96"/>
      <c r="C96"/>
      <c r="D96"/>
      <c r="E96"/>
      <c r="F96"/>
      <c r="G96"/>
      <c r="H96"/>
      <c r="I96"/>
      <c r="J96"/>
      <c r="K96"/>
      <c r="L96"/>
      <c r="M96"/>
      <c r="N96"/>
      <c r="AY96" s="95">
        <v>0</v>
      </c>
      <c r="AZ96" s="71"/>
    </row>
    <row r="97" spans="1:52">
      <c r="A97" t="s">
        <v>342</v>
      </c>
      <c r="B97"/>
      <c r="C97"/>
      <c r="D97"/>
      <c r="E97"/>
      <c r="F97"/>
      <c r="G97"/>
      <c r="H97"/>
      <c r="I97"/>
      <c r="J97"/>
      <c r="K97"/>
      <c r="L97"/>
      <c r="M97"/>
      <c r="N97"/>
      <c r="AY97" s="93"/>
      <c r="AZ97" s="93">
        <v>12</v>
      </c>
    </row>
    <row r="98" spans="1:52">
      <c r="B98"/>
      <c r="C98"/>
      <c r="D98"/>
      <c r="E98"/>
      <c r="F98"/>
      <c r="G98"/>
      <c r="H98"/>
      <c r="I98"/>
      <c r="J98"/>
      <c r="K98"/>
      <c r="L98"/>
      <c r="M98"/>
      <c r="N98"/>
      <c r="AY98" s="71"/>
      <c r="AZ98" s="71"/>
    </row>
    <row r="99" spans="1:52">
      <c r="A99" s="8" t="s">
        <v>22</v>
      </c>
      <c r="B99"/>
      <c r="C99"/>
      <c r="D99"/>
      <c r="E99"/>
      <c r="F99"/>
      <c r="G99"/>
      <c r="H99"/>
      <c r="I99"/>
      <c r="J99"/>
      <c r="K99"/>
      <c r="L99"/>
      <c r="M99"/>
      <c r="N99"/>
      <c r="AY99" s="71"/>
      <c r="AZ99" s="71"/>
    </row>
    <row r="100" spans="1:52">
      <c r="A100" s="63" t="s">
        <v>10</v>
      </c>
      <c r="B100"/>
      <c r="C100"/>
      <c r="D100"/>
      <c r="E100"/>
      <c r="F100"/>
      <c r="G100"/>
      <c r="H100"/>
      <c r="I100"/>
      <c r="J100"/>
      <c r="K100"/>
      <c r="L100"/>
      <c r="M100"/>
      <c r="N100"/>
      <c r="AY100" s="71"/>
      <c r="AZ100" s="71"/>
    </row>
    <row r="101" spans="1:52">
      <c r="A101" t="s">
        <v>355</v>
      </c>
      <c r="B101"/>
      <c r="C101"/>
      <c r="D101"/>
      <c r="E101"/>
      <c r="F101"/>
      <c r="G101"/>
      <c r="H101"/>
      <c r="I101"/>
      <c r="J101"/>
      <c r="K101"/>
      <c r="L101"/>
      <c r="M101"/>
      <c r="N101"/>
      <c r="AY101" s="93">
        <v>3</v>
      </c>
      <c r="AZ101" s="71"/>
    </row>
    <row r="102" spans="1:52">
      <c r="A102" s="8" t="s">
        <v>280</v>
      </c>
      <c r="B102"/>
      <c r="C102"/>
      <c r="D102"/>
      <c r="E102"/>
      <c r="F102"/>
      <c r="G102"/>
      <c r="H102"/>
      <c r="I102"/>
      <c r="J102"/>
      <c r="K102"/>
      <c r="L102"/>
      <c r="M102"/>
      <c r="N102"/>
      <c r="AY102" s="71"/>
      <c r="AZ102" s="71"/>
    </row>
    <row r="103" spans="1:52">
      <c r="A103" s="63" t="s">
        <v>279</v>
      </c>
      <c r="B103"/>
      <c r="C103"/>
      <c r="D103"/>
      <c r="E103"/>
      <c r="F103"/>
      <c r="G103"/>
      <c r="H103"/>
      <c r="I103"/>
      <c r="J103"/>
      <c r="K103"/>
      <c r="L103"/>
      <c r="M103"/>
      <c r="N103"/>
      <c r="AY103" s="71"/>
      <c r="AZ103" s="71"/>
    </row>
    <row r="104" spans="1:52">
      <c r="A104" t="s">
        <v>360</v>
      </c>
      <c r="B104"/>
      <c r="C104"/>
      <c r="D104"/>
      <c r="E104"/>
      <c r="F104"/>
      <c r="G104"/>
      <c r="H104"/>
      <c r="I104"/>
      <c r="J104"/>
      <c r="K104"/>
      <c r="L104"/>
      <c r="M104"/>
      <c r="N104"/>
      <c r="AY104" s="93">
        <v>4</v>
      </c>
      <c r="AZ104" s="71"/>
    </row>
    <row r="105" spans="1:52">
      <c r="B105"/>
      <c r="C105"/>
      <c r="D105"/>
      <c r="E105"/>
      <c r="F105"/>
      <c r="G105"/>
      <c r="H105"/>
      <c r="I105"/>
      <c r="J105"/>
      <c r="K105"/>
      <c r="L105"/>
      <c r="M105"/>
      <c r="N105"/>
    </row>
    <row r="106" spans="1:52">
      <c r="A106" s="84" t="s">
        <v>16</v>
      </c>
      <c r="B106"/>
      <c r="C106"/>
      <c r="D106"/>
      <c r="E106"/>
      <c r="F106"/>
      <c r="G106"/>
      <c r="H106"/>
      <c r="I106"/>
      <c r="J106"/>
      <c r="K106"/>
      <c r="L106"/>
      <c r="M106"/>
      <c r="N106"/>
      <c r="AY106" s="88">
        <f>SUM(AY107:AY111)</f>
        <v>8</v>
      </c>
    </row>
    <row r="107" spans="1:52">
      <c r="A107" s="63" t="s">
        <v>17</v>
      </c>
      <c r="B107"/>
      <c r="C107"/>
      <c r="D107"/>
      <c r="E107"/>
      <c r="F107"/>
      <c r="G107"/>
      <c r="H107"/>
      <c r="I107"/>
      <c r="J107"/>
      <c r="K107"/>
      <c r="L107"/>
      <c r="M107"/>
      <c r="N107"/>
    </row>
    <row r="108" spans="1:52">
      <c r="A108" t="s">
        <v>355</v>
      </c>
      <c r="AY108" s="93">
        <v>5</v>
      </c>
    </row>
    <row r="109" spans="1:52">
      <c r="A109" s="63" t="s">
        <v>147</v>
      </c>
      <c r="AY109" s="71"/>
    </row>
    <row r="110" spans="1:52">
      <c r="A110" t="s">
        <v>355</v>
      </c>
      <c r="AY110" s="93">
        <v>3</v>
      </c>
    </row>
    <row r="111" spans="1:52">
      <c r="B111"/>
      <c r="C111"/>
      <c r="D111"/>
      <c r="E111"/>
      <c r="F111"/>
      <c r="G111"/>
      <c r="H111"/>
      <c r="I111"/>
      <c r="J111"/>
      <c r="K111"/>
      <c r="L111"/>
      <c r="M111"/>
      <c r="N111"/>
    </row>
    <row r="112" spans="1:52">
      <c r="A112" s="84" t="s">
        <v>4</v>
      </c>
      <c r="B112"/>
      <c r="C112"/>
      <c r="D112"/>
      <c r="E112"/>
      <c r="F112"/>
      <c r="G112"/>
      <c r="H112"/>
      <c r="I112"/>
      <c r="J112"/>
      <c r="K112"/>
      <c r="L112"/>
      <c r="M112"/>
      <c r="N112"/>
      <c r="AY112" s="88">
        <f>SUM(AY113:AY123)</f>
        <v>69</v>
      </c>
    </row>
    <row r="113" spans="1:51">
      <c r="A113" s="8" t="s">
        <v>23</v>
      </c>
      <c r="B113"/>
      <c r="C113"/>
      <c r="D113"/>
      <c r="E113"/>
      <c r="F113"/>
      <c r="G113"/>
      <c r="H113"/>
      <c r="I113"/>
      <c r="J113"/>
      <c r="K113"/>
      <c r="L113"/>
      <c r="M113"/>
      <c r="N113"/>
    </row>
    <row r="114" spans="1:51">
      <c r="A114" s="63" t="s">
        <v>2</v>
      </c>
      <c r="B114"/>
      <c r="C114"/>
      <c r="D114"/>
      <c r="E114"/>
      <c r="F114"/>
      <c r="G114"/>
      <c r="H114"/>
      <c r="I114"/>
      <c r="J114"/>
      <c r="K114"/>
      <c r="L114"/>
      <c r="M114"/>
      <c r="N114"/>
    </row>
    <row r="115" spans="1:51">
      <c r="A115" t="s">
        <v>355</v>
      </c>
      <c r="B115"/>
      <c r="C115"/>
      <c r="D115"/>
      <c r="E115"/>
      <c r="F115"/>
      <c r="G115"/>
      <c r="H115"/>
      <c r="I115"/>
      <c r="J115"/>
      <c r="K115"/>
      <c r="L115"/>
      <c r="M115"/>
      <c r="N115"/>
      <c r="AY115" s="93">
        <v>32</v>
      </c>
    </row>
    <row r="116" spans="1:51">
      <c r="A116" s="63" t="s">
        <v>0</v>
      </c>
      <c r="B116"/>
      <c r="C116"/>
      <c r="D116"/>
      <c r="E116"/>
      <c r="F116"/>
      <c r="G116"/>
      <c r="H116"/>
      <c r="I116"/>
      <c r="J116"/>
      <c r="K116"/>
      <c r="L116"/>
      <c r="M116"/>
      <c r="N116"/>
      <c r="AY116" s="71"/>
    </row>
    <row r="117" spans="1:51">
      <c r="A117" t="s">
        <v>355</v>
      </c>
      <c r="B117"/>
      <c r="C117"/>
      <c r="D117"/>
      <c r="E117"/>
      <c r="F117"/>
      <c r="G117"/>
      <c r="H117"/>
      <c r="I117"/>
      <c r="J117"/>
      <c r="K117"/>
      <c r="L117"/>
      <c r="M117"/>
      <c r="N117"/>
      <c r="AY117" s="93">
        <v>16</v>
      </c>
    </row>
    <row r="118" spans="1:51">
      <c r="A118" s="63" t="s">
        <v>1</v>
      </c>
      <c r="B118"/>
      <c r="C118"/>
      <c r="D118"/>
      <c r="E118"/>
      <c r="F118"/>
      <c r="G118"/>
      <c r="H118"/>
      <c r="I118"/>
      <c r="J118"/>
      <c r="K118"/>
      <c r="L118"/>
      <c r="M118"/>
      <c r="N118"/>
      <c r="AY118" s="71"/>
    </row>
    <row r="119" spans="1:51">
      <c r="A119" t="s">
        <v>355</v>
      </c>
      <c r="B119"/>
      <c r="C119"/>
      <c r="D119"/>
      <c r="E119"/>
      <c r="F119"/>
      <c r="G119"/>
      <c r="H119"/>
      <c r="I119"/>
      <c r="J119"/>
      <c r="K119"/>
      <c r="L119"/>
      <c r="M119"/>
      <c r="N119"/>
      <c r="AY119" s="93">
        <v>15</v>
      </c>
    </row>
    <row r="120" spans="1:51">
      <c r="A120" s="63" t="s">
        <v>366</v>
      </c>
      <c r="B120"/>
      <c r="C120"/>
      <c r="D120"/>
      <c r="E120"/>
      <c r="F120"/>
      <c r="G120"/>
      <c r="H120"/>
      <c r="I120"/>
      <c r="J120"/>
      <c r="K120"/>
      <c r="L120"/>
      <c r="M120"/>
      <c r="N120"/>
      <c r="AY120" s="71"/>
    </row>
    <row r="121" spans="1:51">
      <c r="A121" t="s">
        <v>355</v>
      </c>
      <c r="B121"/>
      <c r="C121"/>
      <c r="D121"/>
      <c r="E121"/>
      <c r="F121"/>
      <c r="G121"/>
      <c r="H121"/>
      <c r="I121"/>
      <c r="J121"/>
      <c r="K121"/>
      <c r="L121"/>
      <c r="M121"/>
      <c r="N121"/>
      <c r="AY121" s="93">
        <v>4</v>
      </c>
    </row>
    <row r="122" spans="1:51">
      <c r="A122" s="63" t="s">
        <v>18</v>
      </c>
      <c r="B122"/>
      <c r="C122"/>
      <c r="D122"/>
      <c r="E122"/>
      <c r="F122"/>
      <c r="G122"/>
      <c r="H122"/>
      <c r="I122"/>
      <c r="J122"/>
      <c r="K122"/>
      <c r="L122"/>
      <c r="M122"/>
      <c r="N122"/>
      <c r="AY122" s="71"/>
    </row>
    <row r="123" spans="1:51">
      <c r="A123" t="s">
        <v>355</v>
      </c>
      <c r="B123"/>
      <c r="C123"/>
      <c r="D123"/>
      <c r="E123"/>
      <c r="F123"/>
      <c r="G123"/>
      <c r="H123"/>
      <c r="I123"/>
      <c r="J123"/>
      <c r="K123"/>
      <c r="L123"/>
      <c r="M123"/>
      <c r="N123"/>
      <c r="AY123" s="93">
        <v>2</v>
      </c>
    </row>
    <row r="124" spans="1:51">
      <c r="B124"/>
      <c r="C124"/>
      <c r="D124"/>
      <c r="E124"/>
      <c r="F124"/>
      <c r="G124"/>
      <c r="H124"/>
      <c r="I124"/>
      <c r="J124"/>
      <c r="K124"/>
      <c r="L124"/>
      <c r="M124"/>
      <c r="N124"/>
    </row>
    <row r="125" spans="1:51">
      <c r="A125" s="87" t="s">
        <v>194</v>
      </c>
      <c r="B125"/>
      <c r="C125"/>
      <c r="D125"/>
      <c r="E125"/>
      <c r="F125"/>
      <c r="G125"/>
      <c r="H125"/>
      <c r="I125"/>
      <c r="J125"/>
      <c r="K125"/>
      <c r="L125"/>
      <c r="M125"/>
      <c r="N125"/>
      <c r="AY125" s="26">
        <f>+AY112+AY75+AY73+AY43+AY104+AY101+AY93+AY106</f>
        <v>537</v>
      </c>
    </row>
    <row r="126" spans="1:51">
      <c r="B126"/>
      <c r="C126"/>
      <c r="D126"/>
      <c r="E126"/>
      <c r="F126"/>
      <c r="G126"/>
      <c r="H126"/>
      <c r="I126"/>
      <c r="J126"/>
      <c r="K126"/>
      <c r="L126"/>
      <c r="M126"/>
      <c r="N126"/>
      <c r="AY126" s="26">
        <f>+AY125-Luhansk!AH518</f>
        <v>-84.00013999999976</v>
      </c>
    </row>
    <row r="127" spans="1:51">
      <c r="B127"/>
      <c r="C127"/>
      <c r="D127"/>
      <c r="E127"/>
      <c r="F127"/>
      <c r="G127"/>
      <c r="H127"/>
      <c r="I127"/>
      <c r="J127"/>
      <c r="K127"/>
      <c r="L127"/>
      <c r="M127"/>
      <c r="N127"/>
    </row>
    <row r="128" spans="1:51">
      <c r="B128"/>
      <c r="C128"/>
      <c r="D128"/>
      <c r="E128"/>
      <c r="F128"/>
      <c r="G128"/>
      <c r="H128"/>
      <c r="I128"/>
      <c r="J128"/>
      <c r="K128"/>
      <c r="L128"/>
      <c r="M128"/>
      <c r="N128"/>
    </row>
    <row r="129" spans="1:89">
      <c r="B129"/>
      <c r="C129"/>
      <c r="D129"/>
      <c r="E129"/>
      <c r="F129"/>
      <c r="G129"/>
      <c r="H129"/>
      <c r="I129"/>
      <c r="J129"/>
      <c r="K129"/>
      <c r="L129"/>
      <c r="M129"/>
      <c r="N129"/>
    </row>
    <row r="130" spans="1:89">
      <c r="A130" s="13" t="s">
        <v>36</v>
      </c>
      <c r="B130"/>
      <c r="C130"/>
      <c r="D130"/>
      <c r="E130"/>
      <c r="F130"/>
      <c r="G130"/>
      <c r="H130"/>
      <c r="I130"/>
      <c r="J130"/>
      <c r="K130"/>
      <c r="L130"/>
      <c r="M130"/>
      <c r="N130"/>
    </row>
    <row r="131" spans="1:89">
      <c r="A131" s="63" t="s">
        <v>49</v>
      </c>
      <c r="B131"/>
      <c r="C131"/>
      <c r="D131"/>
      <c r="E131"/>
      <c r="F131"/>
      <c r="G131"/>
      <c r="H131"/>
      <c r="I131"/>
      <c r="J131"/>
      <c r="K131"/>
      <c r="L131"/>
      <c r="M131"/>
      <c r="N131"/>
    </row>
    <row r="132" spans="1:89">
      <c r="A132" t="s">
        <v>293</v>
      </c>
      <c r="B132"/>
      <c r="C132"/>
      <c r="D132"/>
      <c r="E132"/>
      <c r="F132"/>
      <c r="G132"/>
      <c r="H132"/>
      <c r="I132"/>
      <c r="J132"/>
      <c r="K132"/>
      <c r="L132"/>
      <c r="M132"/>
      <c r="N132"/>
      <c r="W132" s="34"/>
      <c r="X132" s="34"/>
      <c r="Y132" s="34"/>
      <c r="Z132" s="34"/>
      <c r="AA132" s="34"/>
      <c r="AB132" s="34"/>
      <c r="AC132" s="34"/>
      <c r="AD132" s="34"/>
      <c r="AR132" t="s">
        <v>294</v>
      </c>
      <c r="AS132">
        <v>43</v>
      </c>
      <c r="AT132" s="34" t="s">
        <v>297</v>
      </c>
      <c r="AU132" s="34" t="s">
        <v>297</v>
      </c>
      <c r="AV132" s="34"/>
      <c r="AW132" s="34"/>
      <c r="BP132">
        <v>35</v>
      </c>
      <c r="BT132">
        <v>40</v>
      </c>
      <c r="CK132">
        <v>27</v>
      </c>
    </row>
    <row r="133" spans="1:89">
      <c r="B133"/>
      <c r="C133"/>
      <c r="D133"/>
      <c r="E133"/>
      <c r="F133"/>
      <c r="G133"/>
      <c r="H133"/>
      <c r="I133"/>
      <c r="J133"/>
      <c r="K133"/>
      <c r="L133"/>
      <c r="M133"/>
      <c r="N133"/>
    </row>
    <row r="134" spans="1:89">
      <c r="A134" s="13" t="s">
        <v>43</v>
      </c>
      <c r="B134"/>
      <c r="C134"/>
      <c r="D134"/>
      <c r="E134"/>
      <c r="F134"/>
      <c r="G134"/>
      <c r="H134"/>
      <c r="I134"/>
      <c r="J134"/>
      <c r="K134"/>
      <c r="L134"/>
      <c r="M134"/>
      <c r="N134"/>
    </row>
    <row r="135" spans="1:89">
      <c r="A135" s="63" t="s">
        <v>71</v>
      </c>
      <c r="B135"/>
      <c r="C135"/>
      <c r="D135"/>
      <c r="E135"/>
      <c r="F135"/>
      <c r="G135"/>
      <c r="H135"/>
      <c r="I135"/>
      <c r="J135"/>
      <c r="K135"/>
      <c r="L135"/>
      <c r="M135"/>
      <c r="N135"/>
    </row>
    <row r="136" spans="1:89">
      <c r="A136" t="s">
        <v>293</v>
      </c>
      <c r="B136"/>
      <c r="C136"/>
      <c r="D136"/>
      <c r="E136"/>
      <c r="F136"/>
      <c r="G136"/>
      <c r="H136"/>
      <c r="I136"/>
      <c r="J136"/>
      <c r="K136"/>
      <c r="L136"/>
      <c r="M136"/>
      <c r="N136"/>
      <c r="W136" s="34">
        <v>1</v>
      </c>
      <c r="X136" s="34"/>
      <c r="Y136" s="34"/>
      <c r="Z136" s="34"/>
      <c r="AA136" s="34"/>
      <c r="AB136" s="34"/>
      <c r="AC136" s="34"/>
      <c r="AD136" s="34"/>
      <c r="AQ136" s="71">
        <v>23</v>
      </c>
      <c r="AR136">
        <v>18</v>
      </c>
      <c r="AU136" s="34">
        <v>11</v>
      </c>
      <c r="AV136" s="34"/>
      <c r="AW136" s="34"/>
    </row>
    <row r="137" spans="1:89">
      <c r="A137" t="s">
        <v>300</v>
      </c>
      <c r="B137"/>
      <c r="C137"/>
      <c r="D137"/>
      <c r="E137"/>
      <c r="F137"/>
      <c r="G137"/>
      <c r="H137"/>
      <c r="I137"/>
      <c r="J137"/>
      <c r="K137"/>
      <c r="L137"/>
      <c r="M137"/>
      <c r="N137"/>
      <c r="W137" s="34"/>
      <c r="X137" s="34"/>
      <c r="Y137" s="34"/>
      <c r="Z137" s="34"/>
      <c r="AA137" s="34"/>
      <c r="AB137" s="34"/>
      <c r="AC137" s="34"/>
      <c r="AD137" s="34"/>
      <c r="AQ137" s="71">
        <v>4</v>
      </c>
      <c r="AU137" s="34"/>
      <c r="AV137" s="34"/>
      <c r="AW137" s="34"/>
    </row>
    <row r="138" spans="1:89">
      <c r="A138" t="s">
        <v>299</v>
      </c>
      <c r="B138"/>
      <c r="C138"/>
      <c r="D138"/>
      <c r="E138"/>
      <c r="F138"/>
      <c r="G138"/>
      <c r="H138"/>
      <c r="I138"/>
      <c r="J138"/>
      <c r="K138"/>
      <c r="L138"/>
      <c r="M138"/>
      <c r="N138"/>
      <c r="W138" s="34"/>
      <c r="X138" s="34"/>
      <c r="Y138" s="34"/>
      <c r="Z138" s="34"/>
      <c r="AA138" s="34"/>
      <c r="AB138" s="34"/>
      <c r="AC138" s="34"/>
      <c r="AD138" s="34"/>
      <c r="AQ138" s="71">
        <v>4</v>
      </c>
      <c r="AU138" s="34"/>
      <c r="AV138" s="34"/>
      <c r="AW138" s="34"/>
    </row>
    <row r="139" spans="1:89">
      <c r="A139" t="s">
        <v>314</v>
      </c>
      <c r="B139"/>
      <c r="C139"/>
      <c r="D139"/>
      <c r="E139"/>
      <c r="F139"/>
      <c r="G139"/>
      <c r="H139"/>
      <c r="I139"/>
      <c r="J139"/>
      <c r="K139"/>
      <c r="L139"/>
      <c r="M139"/>
      <c r="N139"/>
      <c r="W139" s="34"/>
      <c r="X139" s="34"/>
      <c r="Y139" s="34">
        <v>1</v>
      </c>
      <c r="Z139" s="34"/>
      <c r="AA139" s="34"/>
      <c r="AB139" s="34"/>
      <c r="AC139" s="34">
        <v>1</v>
      </c>
      <c r="AD139" s="34"/>
      <c r="AU139" s="34"/>
      <c r="AV139" s="34"/>
      <c r="AW139" s="34"/>
    </row>
    <row r="140" spans="1:89">
      <c r="A140" t="s">
        <v>318</v>
      </c>
      <c r="B140"/>
      <c r="C140"/>
      <c r="D140"/>
      <c r="E140"/>
      <c r="F140"/>
      <c r="G140"/>
      <c r="H140"/>
      <c r="I140"/>
      <c r="J140"/>
      <c r="K140"/>
      <c r="L140"/>
      <c r="M140"/>
      <c r="N140"/>
      <c r="W140" s="34"/>
      <c r="X140" s="34"/>
      <c r="Y140" s="34"/>
      <c r="Z140" s="34"/>
      <c r="AA140" s="34">
        <v>1</v>
      </c>
      <c r="AB140" s="34"/>
      <c r="AC140" s="34"/>
      <c r="AD140" s="34"/>
      <c r="AU140" s="34"/>
      <c r="AV140" s="34"/>
      <c r="AW140" s="34"/>
    </row>
    <row r="141" spans="1:89">
      <c r="B141"/>
      <c r="C141"/>
      <c r="D141"/>
      <c r="E141"/>
      <c r="F141"/>
      <c r="G141"/>
      <c r="H141"/>
      <c r="I141"/>
      <c r="J141"/>
      <c r="K141"/>
      <c r="L141"/>
      <c r="M141"/>
      <c r="N141"/>
      <c r="W141" s="34"/>
      <c r="X141" s="34"/>
      <c r="Y141" s="34"/>
      <c r="Z141" s="34"/>
      <c r="AA141" s="34"/>
      <c r="AB141" s="34"/>
      <c r="AC141" s="34"/>
      <c r="AD141" s="34"/>
      <c r="AU141" s="34"/>
      <c r="AV141" s="34"/>
      <c r="AW141" s="34"/>
    </row>
    <row r="142" spans="1:89">
      <c r="A142" s="13" t="s">
        <v>42</v>
      </c>
      <c r="B142"/>
      <c r="C142"/>
      <c r="D142"/>
      <c r="E142"/>
      <c r="F142"/>
      <c r="G142"/>
      <c r="H142"/>
      <c r="I142"/>
      <c r="J142"/>
      <c r="K142"/>
      <c r="L142"/>
      <c r="M142"/>
      <c r="N142"/>
    </row>
    <row r="143" spans="1:89">
      <c r="A143" s="63" t="s">
        <v>68</v>
      </c>
      <c r="B143"/>
      <c r="C143"/>
      <c r="D143"/>
      <c r="E143"/>
      <c r="F143"/>
      <c r="G143"/>
      <c r="H143"/>
      <c r="I143"/>
      <c r="J143"/>
      <c r="K143"/>
      <c r="L143"/>
      <c r="M143"/>
      <c r="N143"/>
      <c r="T143" s="34"/>
    </row>
    <row r="144" spans="1:89">
      <c r="A144" t="s">
        <v>293</v>
      </c>
      <c r="B144"/>
      <c r="C144"/>
      <c r="D144"/>
      <c r="E144"/>
      <c r="F144"/>
      <c r="G144"/>
      <c r="H144"/>
      <c r="I144"/>
      <c r="J144"/>
      <c r="K144"/>
      <c r="L144"/>
      <c r="M144"/>
      <c r="N144"/>
      <c r="T144" s="34"/>
      <c r="W144" s="34">
        <v>7</v>
      </c>
      <c r="X144" s="34"/>
      <c r="Y144" s="34"/>
      <c r="Z144" s="34"/>
      <c r="AA144" s="34">
        <v>7</v>
      </c>
      <c r="AR144">
        <v>7</v>
      </c>
      <c r="AT144" s="34">
        <v>5</v>
      </c>
    </row>
    <row r="145" spans="1:49">
      <c r="A145" t="s">
        <v>319</v>
      </c>
      <c r="B145"/>
      <c r="C145"/>
      <c r="D145"/>
      <c r="E145"/>
      <c r="F145"/>
      <c r="G145"/>
      <c r="H145"/>
      <c r="I145"/>
      <c r="J145"/>
      <c r="K145"/>
      <c r="L145"/>
      <c r="M145"/>
      <c r="N145">
        <v>4</v>
      </c>
      <c r="T145" s="34">
        <v>1</v>
      </c>
      <c r="W145" s="34">
        <v>25</v>
      </c>
      <c r="X145" s="34"/>
      <c r="Y145" s="34"/>
      <c r="Z145" s="34"/>
      <c r="AA145" s="34">
        <v>25</v>
      </c>
      <c r="AB145" s="34"/>
      <c r="AC145" s="34"/>
      <c r="AD145" s="34"/>
      <c r="AU145" s="34"/>
      <c r="AV145" s="34"/>
      <c r="AW145" s="34"/>
    </row>
    <row r="146" spans="1:49">
      <c r="A146" t="s">
        <v>310</v>
      </c>
      <c r="B146"/>
      <c r="C146"/>
      <c r="D146"/>
      <c r="E146"/>
      <c r="F146"/>
      <c r="G146"/>
      <c r="H146"/>
      <c r="I146"/>
      <c r="J146"/>
      <c r="K146"/>
      <c r="L146"/>
      <c r="M146"/>
      <c r="N146"/>
      <c r="T146" s="34"/>
      <c r="W146" s="34"/>
      <c r="X146" s="34"/>
      <c r="Y146" s="34"/>
      <c r="Z146" s="34"/>
      <c r="AA146" s="34">
        <v>4</v>
      </c>
      <c r="AT146" s="34"/>
    </row>
    <row r="147" spans="1:49">
      <c r="A147" t="s">
        <v>330</v>
      </c>
      <c r="B147"/>
      <c r="C147"/>
      <c r="D147"/>
      <c r="E147"/>
      <c r="F147"/>
      <c r="G147"/>
      <c r="H147"/>
      <c r="I147"/>
      <c r="J147"/>
      <c r="K147"/>
      <c r="L147"/>
      <c r="M147"/>
      <c r="N147"/>
      <c r="T147" s="34">
        <v>5</v>
      </c>
      <c r="W147" s="34"/>
      <c r="X147" s="34"/>
      <c r="Y147" s="34"/>
      <c r="Z147" s="34"/>
      <c r="AA147" s="34"/>
      <c r="AT147" s="34"/>
    </row>
    <row r="148" spans="1:49">
      <c r="A148" t="s">
        <v>342</v>
      </c>
      <c r="B148"/>
      <c r="C148"/>
      <c r="D148"/>
      <c r="E148"/>
      <c r="F148"/>
      <c r="G148"/>
      <c r="H148"/>
      <c r="I148"/>
      <c r="J148"/>
      <c r="K148"/>
      <c r="L148"/>
      <c r="M148"/>
      <c r="N148">
        <v>7</v>
      </c>
      <c r="T148" s="34">
        <v>8</v>
      </c>
      <c r="W148" s="34"/>
      <c r="X148" s="34"/>
      <c r="Y148" s="34"/>
      <c r="Z148" s="34"/>
      <c r="AA148" s="34"/>
      <c r="AT148" s="34"/>
    </row>
    <row r="149" spans="1:49">
      <c r="A149" t="s">
        <v>331</v>
      </c>
      <c r="B149"/>
      <c r="C149"/>
      <c r="D149"/>
      <c r="E149"/>
      <c r="F149"/>
      <c r="G149"/>
      <c r="H149"/>
      <c r="I149"/>
      <c r="J149"/>
      <c r="K149"/>
      <c r="L149"/>
      <c r="M149"/>
      <c r="N149"/>
      <c r="T149" s="34">
        <v>2</v>
      </c>
      <c r="W149" s="34"/>
      <c r="X149" s="34"/>
      <c r="Y149" s="34"/>
      <c r="Z149" s="34"/>
      <c r="AA149" s="34"/>
      <c r="AT149" s="34"/>
    </row>
    <row r="150" spans="1:49">
      <c r="A150" t="s">
        <v>341</v>
      </c>
      <c r="B150"/>
      <c r="C150"/>
      <c r="D150"/>
      <c r="E150"/>
      <c r="F150"/>
      <c r="G150"/>
      <c r="H150"/>
      <c r="I150"/>
      <c r="J150"/>
      <c r="K150"/>
      <c r="L150"/>
      <c r="M150"/>
      <c r="N150"/>
      <c r="T150" s="34">
        <v>3</v>
      </c>
      <c r="W150" s="34"/>
      <c r="X150" s="34"/>
      <c r="Y150" s="34"/>
      <c r="Z150" s="34"/>
      <c r="AA150" s="34"/>
      <c r="AT150" s="34"/>
    </row>
    <row r="151" spans="1:49">
      <c r="A151" t="s">
        <v>340</v>
      </c>
      <c r="B151"/>
      <c r="C151"/>
      <c r="D151"/>
      <c r="E151"/>
      <c r="F151"/>
      <c r="G151"/>
      <c r="H151"/>
      <c r="I151"/>
      <c r="J151"/>
      <c r="K151"/>
      <c r="L151"/>
      <c r="M151"/>
      <c r="N151"/>
      <c r="T151" s="34">
        <v>1</v>
      </c>
      <c r="W151" s="34"/>
      <c r="X151" s="34"/>
      <c r="Y151" s="34"/>
      <c r="Z151" s="34"/>
      <c r="AA151" s="34"/>
      <c r="AT151" s="34"/>
    </row>
    <row r="152" spans="1:49">
      <c r="A152" t="s">
        <v>339</v>
      </c>
      <c r="B152"/>
      <c r="C152"/>
      <c r="D152"/>
      <c r="E152"/>
      <c r="F152"/>
      <c r="G152"/>
      <c r="H152"/>
      <c r="I152"/>
      <c r="J152"/>
      <c r="K152"/>
      <c r="L152"/>
      <c r="M152"/>
      <c r="N152"/>
      <c r="T152" s="34">
        <v>1</v>
      </c>
      <c r="W152" s="34"/>
      <c r="X152" s="34"/>
      <c r="Y152" s="34"/>
      <c r="Z152" s="34"/>
      <c r="AA152" s="34"/>
      <c r="AT152" s="34"/>
    </row>
    <row r="153" spans="1:49">
      <c r="B153"/>
      <c r="C153"/>
      <c r="D153"/>
      <c r="E153"/>
      <c r="F153"/>
      <c r="G153"/>
      <c r="H153"/>
      <c r="I153"/>
      <c r="J153"/>
      <c r="K153"/>
      <c r="L153"/>
      <c r="M153"/>
      <c r="N153"/>
      <c r="AT153" s="34"/>
    </row>
    <row r="154" spans="1:49">
      <c r="A154" s="13" t="s">
        <v>145</v>
      </c>
      <c r="B154"/>
      <c r="C154"/>
      <c r="D154"/>
      <c r="E154"/>
      <c r="F154"/>
      <c r="G154"/>
      <c r="H154"/>
      <c r="I154"/>
      <c r="J154"/>
      <c r="K154"/>
      <c r="L154"/>
      <c r="M154"/>
      <c r="N154"/>
      <c r="AT154" s="34"/>
    </row>
    <row r="155" spans="1:49">
      <c r="A155" s="63" t="s">
        <v>67</v>
      </c>
      <c r="B155"/>
      <c r="C155"/>
      <c r="D155"/>
      <c r="E155"/>
      <c r="F155"/>
      <c r="G155"/>
      <c r="H155"/>
      <c r="I155"/>
      <c r="J155"/>
      <c r="K155"/>
      <c r="L155"/>
      <c r="M155"/>
      <c r="N155"/>
      <c r="AT155" s="34"/>
    </row>
    <row r="156" spans="1:49">
      <c r="A156" t="s">
        <v>320</v>
      </c>
      <c r="B156"/>
      <c r="C156"/>
      <c r="D156"/>
      <c r="E156"/>
      <c r="F156"/>
      <c r="G156"/>
      <c r="H156"/>
      <c r="I156"/>
      <c r="J156"/>
      <c r="K156"/>
      <c r="L156"/>
      <c r="M156"/>
      <c r="N156"/>
      <c r="V156" s="34"/>
      <c r="W156" s="34">
        <v>5</v>
      </c>
      <c r="X156" s="34">
        <v>5</v>
      </c>
      <c r="Y156" s="34">
        <v>5</v>
      </c>
      <c r="Z156" s="34"/>
      <c r="AA156" s="34">
        <v>5</v>
      </c>
      <c r="AT156" s="34"/>
    </row>
    <row r="157" spans="1:49">
      <c r="A157" t="s">
        <v>319</v>
      </c>
      <c r="B157"/>
      <c r="C157"/>
      <c r="D157"/>
      <c r="E157"/>
      <c r="F157"/>
      <c r="G157"/>
      <c r="H157"/>
      <c r="I157"/>
      <c r="J157"/>
      <c r="K157"/>
      <c r="L157"/>
      <c r="M157"/>
      <c r="N157"/>
      <c r="V157" s="34"/>
      <c r="W157" s="34"/>
      <c r="X157" s="34"/>
      <c r="Y157" s="34"/>
      <c r="Z157" s="34"/>
      <c r="AA157" s="34">
        <v>7</v>
      </c>
      <c r="AT157" s="34"/>
    </row>
    <row r="158" spans="1:49">
      <c r="B158"/>
      <c r="C158"/>
      <c r="D158"/>
      <c r="E158"/>
      <c r="F158"/>
      <c r="G158"/>
      <c r="H158"/>
      <c r="I158"/>
      <c r="J158"/>
      <c r="K158"/>
      <c r="L158"/>
      <c r="M158"/>
      <c r="N158"/>
      <c r="V158" s="34"/>
      <c r="W158" s="34"/>
      <c r="X158" s="34"/>
      <c r="Y158" s="34"/>
      <c r="Z158" s="34"/>
      <c r="AA158" s="34"/>
      <c r="AT158" s="34"/>
    </row>
    <row r="159" spans="1:49">
      <c r="A159" s="13" t="s">
        <v>222</v>
      </c>
      <c r="B159"/>
      <c r="C159"/>
      <c r="D159"/>
      <c r="E159"/>
      <c r="F159"/>
      <c r="G159"/>
      <c r="H159"/>
      <c r="I159"/>
      <c r="J159"/>
      <c r="K159"/>
      <c r="L159"/>
      <c r="M159"/>
      <c r="N159"/>
    </row>
    <row r="160" spans="1:49">
      <c r="A160" s="63" t="s">
        <v>70</v>
      </c>
      <c r="B160"/>
      <c r="C160"/>
      <c r="D160"/>
      <c r="E160"/>
      <c r="F160"/>
      <c r="G160"/>
      <c r="H160"/>
      <c r="I160"/>
      <c r="J160"/>
      <c r="K160"/>
      <c r="L160"/>
      <c r="M160"/>
      <c r="N160"/>
    </row>
    <row r="161" spans="1:23">
      <c r="A161" t="s">
        <v>334</v>
      </c>
      <c r="B161"/>
      <c r="C161"/>
      <c r="D161"/>
      <c r="E161"/>
      <c r="F161"/>
      <c r="G161"/>
      <c r="H161"/>
      <c r="I161"/>
      <c r="J161"/>
      <c r="K161"/>
      <c r="L161"/>
      <c r="M161"/>
      <c r="N161"/>
      <c r="P161">
        <v>1</v>
      </c>
    </row>
    <row r="162" spans="1:23">
      <c r="A162" t="s">
        <v>335</v>
      </c>
      <c r="B162"/>
      <c r="C162"/>
      <c r="D162"/>
      <c r="E162"/>
      <c r="F162"/>
      <c r="G162"/>
      <c r="H162"/>
      <c r="I162"/>
      <c r="J162"/>
      <c r="K162"/>
      <c r="L162"/>
      <c r="M162"/>
      <c r="N162">
        <v>4</v>
      </c>
      <c r="P162">
        <v>1</v>
      </c>
    </row>
    <row r="163" spans="1:23">
      <c r="A163" t="s">
        <v>342</v>
      </c>
      <c r="B163"/>
      <c r="C163"/>
      <c r="D163"/>
      <c r="E163"/>
      <c r="F163"/>
      <c r="G163"/>
      <c r="H163"/>
      <c r="I163"/>
      <c r="J163"/>
      <c r="K163"/>
      <c r="L163"/>
      <c r="M163"/>
      <c r="N163">
        <v>1</v>
      </c>
      <c r="P163"/>
    </row>
    <row r="164" spans="1:23">
      <c r="B164"/>
      <c r="C164"/>
      <c r="D164"/>
      <c r="E164"/>
      <c r="F164"/>
      <c r="G164"/>
      <c r="H164"/>
      <c r="I164"/>
      <c r="J164"/>
      <c r="K164"/>
      <c r="L164"/>
      <c r="M164"/>
      <c r="N164"/>
    </row>
    <row r="165" spans="1:23">
      <c r="A165" s="13" t="s">
        <v>336</v>
      </c>
      <c r="B165"/>
      <c r="C165"/>
      <c r="D165"/>
      <c r="E165"/>
      <c r="F165"/>
      <c r="G165"/>
      <c r="H165"/>
      <c r="I165"/>
      <c r="J165"/>
      <c r="K165"/>
      <c r="L165"/>
      <c r="M165"/>
      <c r="N165"/>
    </row>
    <row r="166" spans="1:23">
      <c r="A166" s="63"/>
      <c r="B166"/>
      <c r="C166"/>
      <c r="D166"/>
      <c r="E166"/>
      <c r="F166"/>
      <c r="G166"/>
      <c r="H166"/>
      <c r="I166"/>
      <c r="J166"/>
      <c r="K166"/>
      <c r="L166"/>
      <c r="M166"/>
      <c r="N166"/>
    </row>
    <row r="167" spans="1:23">
      <c r="A167" t="s">
        <v>337</v>
      </c>
      <c r="B167"/>
      <c r="C167"/>
      <c r="D167"/>
      <c r="E167"/>
      <c r="F167"/>
      <c r="G167"/>
      <c r="H167"/>
      <c r="I167"/>
      <c r="J167"/>
      <c r="K167"/>
      <c r="L167"/>
      <c r="M167">
        <v>3</v>
      </c>
      <c r="N167">
        <v>7</v>
      </c>
    </row>
    <row r="168" spans="1:23">
      <c r="B168"/>
      <c r="C168"/>
      <c r="D168"/>
      <c r="E168"/>
      <c r="F168"/>
      <c r="G168"/>
      <c r="H168"/>
      <c r="I168"/>
      <c r="J168"/>
      <c r="K168"/>
      <c r="L168"/>
      <c r="M168"/>
      <c r="N168"/>
    </row>
    <row r="169" spans="1:23">
      <c r="A169" s="13" t="s">
        <v>329</v>
      </c>
      <c r="B169"/>
      <c r="C169"/>
      <c r="D169"/>
      <c r="E169"/>
      <c r="F169"/>
      <c r="G169"/>
      <c r="H169"/>
      <c r="I169"/>
      <c r="J169"/>
      <c r="K169"/>
      <c r="L169"/>
      <c r="M169"/>
      <c r="N169"/>
    </row>
    <row r="170" spans="1:23">
      <c r="A170" t="s">
        <v>301</v>
      </c>
      <c r="B170"/>
      <c r="C170"/>
      <c r="D170"/>
      <c r="E170"/>
      <c r="F170"/>
      <c r="G170"/>
      <c r="H170"/>
      <c r="I170"/>
      <c r="J170"/>
      <c r="K170"/>
      <c r="L170"/>
      <c r="M170"/>
      <c r="N170"/>
      <c r="P170">
        <v>1</v>
      </c>
      <c r="T170">
        <v>3</v>
      </c>
      <c r="W170">
        <v>5</v>
      </c>
    </row>
    <row r="171" spans="1:23">
      <c r="A171" t="s">
        <v>337</v>
      </c>
      <c r="B171"/>
      <c r="C171"/>
      <c r="D171"/>
      <c r="E171"/>
      <c r="F171"/>
      <c r="G171"/>
      <c r="H171"/>
      <c r="I171"/>
      <c r="J171"/>
      <c r="K171"/>
      <c r="L171"/>
      <c r="M171">
        <v>2</v>
      </c>
      <c r="N171"/>
      <c r="P171"/>
      <c r="T171"/>
    </row>
    <row r="172" spans="1:23">
      <c r="B172"/>
      <c r="C172"/>
      <c r="D172"/>
      <c r="E172"/>
      <c r="F172"/>
      <c r="G172"/>
      <c r="H172"/>
      <c r="I172"/>
      <c r="J172"/>
      <c r="K172"/>
      <c r="L172"/>
      <c r="M172"/>
      <c r="N172"/>
    </row>
    <row r="173" spans="1:23">
      <c r="A173" s="13" t="s">
        <v>343</v>
      </c>
      <c r="B173"/>
      <c r="C173"/>
      <c r="D173"/>
      <c r="E173"/>
      <c r="F173"/>
      <c r="G173"/>
      <c r="H173"/>
      <c r="I173"/>
      <c r="J173"/>
      <c r="K173"/>
      <c r="L173"/>
      <c r="M173"/>
      <c r="N173"/>
    </row>
    <row r="174" spans="1:23">
      <c r="A174" t="s">
        <v>337</v>
      </c>
      <c r="B174"/>
      <c r="C174"/>
      <c r="D174"/>
      <c r="E174"/>
      <c r="F174"/>
      <c r="G174"/>
      <c r="H174"/>
      <c r="I174"/>
      <c r="J174"/>
      <c r="K174"/>
      <c r="L174"/>
      <c r="M174">
        <v>1</v>
      </c>
      <c r="N174">
        <v>3</v>
      </c>
    </row>
    <row r="175" spans="1:23">
      <c r="A175" t="s">
        <v>338</v>
      </c>
      <c r="B175"/>
      <c r="C175"/>
      <c r="D175"/>
      <c r="E175"/>
      <c r="F175"/>
      <c r="G175"/>
      <c r="H175"/>
      <c r="I175"/>
      <c r="J175"/>
      <c r="K175"/>
      <c r="L175"/>
      <c r="M175"/>
      <c r="N175">
        <v>1</v>
      </c>
    </row>
    <row r="176" spans="1:23">
      <c r="B176"/>
      <c r="C176"/>
      <c r="D176"/>
      <c r="E176"/>
      <c r="F176"/>
      <c r="G176"/>
      <c r="H176"/>
      <c r="I176"/>
      <c r="J176"/>
      <c r="K176"/>
      <c r="L176"/>
      <c r="M176"/>
    </row>
    <row r="177" spans="1:45">
      <c r="A177" s="13" t="s">
        <v>315</v>
      </c>
      <c r="B177"/>
      <c r="C177"/>
      <c r="D177"/>
      <c r="E177"/>
      <c r="F177"/>
      <c r="G177"/>
      <c r="H177"/>
      <c r="I177"/>
      <c r="J177"/>
      <c r="K177"/>
      <c r="L177"/>
      <c r="M177"/>
    </row>
    <row r="178" spans="1:45">
      <c r="A178" t="s">
        <v>311</v>
      </c>
      <c r="B178"/>
      <c r="C178"/>
      <c r="D178"/>
      <c r="E178"/>
      <c r="F178">
        <v>-2</v>
      </c>
      <c r="G178"/>
      <c r="H178"/>
      <c r="I178"/>
      <c r="J178"/>
      <c r="K178"/>
      <c r="L178"/>
      <c r="M178"/>
      <c r="AG178">
        <v>-3</v>
      </c>
    </row>
    <row r="179" spans="1:45">
      <c r="A179" t="s">
        <v>313</v>
      </c>
      <c r="B179"/>
      <c r="C179"/>
      <c r="D179"/>
      <c r="E179"/>
      <c r="F179"/>
      <c r="G179"/>
      <c r="H179"/>
      <c r="I179"/>
      <c r="J179">
        <v>-2</v>
      </c>
      <c r="K179"/>
      <c r="L179"/>
      <c r="M179"/>
      <c r="V179" s="34"/>
      <c r="X179" s="34"/>
      <c r="AC179" s="34">
        <v>-4</v>
      </c>
      <c r="AE179" s="34">
        <v>-6</v>
      </c>
    </row>
    <row r="180" spans="1:45">
      <c r="A180" t="s">
        <v>333</v>
      </c>
      <c r="B180"/>
      <c r="C180"/>
      <c r="D180"/>
      <c r="E180"/>
      <c r="F180"/>
      <c r="G180"/>
      <c r="H180"/>
      <c r="I180"/>
      <c r="J180"/>
      <c r="K180"/>
      <c r="L180"/>
      <c r="M180">
        <v>-6</v>
      </c>
      <c r="V180" s="34">
        <v>-2</v>
      </c>
      <c r="X180" s="34">
        <v>-2</v>
      </c>
      <c r="AC180" s="34"/>
      <c r="AE180" s="34"/>
    </row>
    <row r="181" spans="1:45">
      <c r="A181" t="s">
        <v>304</v>
      </c>
      <c r="B181"/>
      <c r="C181"/>
      <c r="D181"/>
      <c r="E181"/>
      <c r="F181"/>
      <c r="G181"/>
      <c r="H181"/>
      <c r="I181"/>
      <c r="J181"/>
      <c r="K181"/>
      <c r="L181"/>
      <c r="M181"/>
      <c r="R181" s="34">
        <v>-4</v>
      </c>
      <c r="AK181">
        <v>-2</v>
      </c>
    </row>
    <row r="182" spans="1:45">
      <c r="A182" t="s">
        <v>356</v>
      </c>
      <c r="B182"/>
      <c r="C182"/>
      <c r="D182"/>
      <c r="E182"/>
      <c r="F182"/>
      <c r="G182"/>
      <c r="H182"/>
      <c r="I182">
        <v>-2</v>
      </c>
      <c r="J182"/>
      <c r="K182"/>
      <c r="L182"/>
      <c r="M182"/>
    </row>
    <row r="183" spans="1:45">
      <c r="A183" t="s">
        <v>296</v>
      </c>
      <c r="B183"/>
      <c r="C183"/>
      <c r="D183"/>
      <c r="E183"/>
      <c r="F183"/>
      <c r="G183"/>
      <c r="H183"/>
      <c r="I183"/>
      <c r="J183"/>
      <c r="K183"/>
      <c r="L183"/>
      <c r="M183"/>
      <c r="AR183">
        <v>-5</v>
      </c>
      <c r="AS183">
        <v>-5</v>
      </c>
    </row>
    <row r="184" spans="1:45">
      <c r="A184" t="s">
        <v>303</v>
      </c>
      <c r="B184"/>
      <c r="C184"/>
      <c r="D184"/>
      <c r="E184"/>
      <c r="F184"/>
      <c r="G184"/>
      <c r="H184"/>
      <c r="I184">
        <v>-3</v>
      </c>
      <c r="J184"/>
      <c r="K184"/>
      <c r="L184"/>
      <c r="M184"/>
      <c r="AO184">
        <v>-6</v>
      </c>
    </row>
    <row r="185" spans="1:45">
      <c r="A185" t="s">
        <v>312</v>
      </c>
      <c r="B185"/>
      <c r="C185"/>
      <c r="D185"/>
      <c r="E185"/>
      <c r="F185"/>
      <c r="G185"/>
      <c r="H185"/>
      <c r="I185"/>
      <c r="J185"/>
      <c r="K185"/>
      <c r="L185"/>
      <c r="M185"/>
      <c r="AA185">
        <v>-1</v>
      </c>
      <c r="AG185">
        <v>-1</v>
      </c>
    </row>
    <row r="186" spans="1:45">
      <c r="A186" t="s">
        <v>316</v>
      </c>
      <c r="B186"/>
      <c r="C186"/>
      <c r="D186"/>
      <c r="E186"/>
      <c r="F186"/>
      <c r="G186"/>
      <c r="H186"/>
      <c r="I186"/>
      <c r="J186"/>
      <c r="K186"/>
      <c r="L186"/>
      <c r="M186"/>
      <c r="R186" s="34">
        <v>-5</v>
      </c>
      <c r="AA186">
        <v>-5</v>
      </c>
    </row>
    <row r="187" spans="1:45">
      <c r="A187" t="s">
        <v>317</v>
      </c>
      <c r="B187"/>
      <c r="C187"/>
      <c r="D187"/>
      <c r="E187"/>
      <c r="F187"/>
      <c r="G187"/>
      <c r="H187"/>
      <c r="I187"/>
      <c r="J187">
        <v>-4</v>
      </c>
      <c r="K187"/>
      <c r="L187"/>
      <c r="M187"/>
      <c r="AA187">
        <v>0</v>
      </c>
    </row>
    <row r="188" spans="1:45">
      <c r="A188" t="s">
        <v>347</v>
      </c>
      <c r="B188"/>
      <c r="C188"/>
      <c r="D188"/>
      <c r="E188"/>
      <c r="F188"/>
      <c r="G188"/>
      <c r="H188"/>
      <c r="I188"/>
      <c r="J188"/>
      <c r="K188"/>
      <c r="L188"/>
      <c r="M188"/>
    </row>
    <row r="189" spans="1:45">
      <c r="B189"/>
      <c r="C189"/>
      <c r="D189"/>
      <c r="E189"/>
      <c r="F189"/>
      <c r="G189"/>
      <c r="H189"/>
      <c r="I189"/>
      <c r="J189"/>
      <c r="K189"/>
      <c r="L189"/>
      <c r="M189"/>
    </row>
    <row r="190" spans="1:45">
      <c r="A190" s="13" t="s">
        <v>322</v>
      </c>
      <c r="B190"/>
      <c r="C190"/>
      <c r="D190"/>
      <c r="E190"/>
      <c r="F190"/>
      <c r="G190"/>
      <c r="H190"/>
      <c r="I190"/>
      <c r="J190"/>
      <c r="K190"/>
      <c r="L190"/>
      <c r="M190"/>
    </row>
    <row r="191" spans="1:45">
      <c r="A191" t="s">
        <v>287</v>
      </c>
      <c r="B191"/>
      <c r="C191"/>
      <c r="D191"/>
      <c r="E191"/>
      <c r="F191"/>
      <c r="G191"/>
      <c r="H191"/>
      <c r="I191"/>
      <c r="J191"/>
      <c r="K191"/>
      <c r="L191"/>
      <c r="M191"/>
      <c r="Z191">
        <v>-6</v>
      </c>
    </row>
    <row r="192" spans="1:45">
      <c r="A192" t="s">
        <v>323</v>
      </c>
      <c r="B192"/>
      <c r="C192"/>
      <c r="D192"/>
      <c r="E192"/>
      <c r="F192"/>
      <c r="G192"/>
      <c r="H192"/>
      <c r="I192"/>
      <c r="J192"/>
      <c r="K192"/>
      <c r="L192"/>
      <c r="M192"/>
      <c r="Z192">
        <v>-2</v>
      </c>
    </row>
    <row r="193" spans="1:41">
      <c r="B193"/>
      <c r="C193"/>
      <c r="D193"/>
      <c r="E193"/>
      <c r="F193"/>
      <c r="G193"/>
      <c r="H193"/>
      <c r="I193"/>
      <c r="J193"/>
      <c r="K193"/>
      <c r="L193"/>
      <c r="M193"/>
    </row>
    <row r="194" spans="1:41">
      <c r="A194" s="13" t="s">
        <v>324</v>
      </c>
      <c r="B194"/>
      <c r="C194"/>
      <c r="D194"/>
      <c r="E194"/>
      <c r="F194"/>
      <c r="G194"/>
      <c r="H194"/>
      <c r="I194"/>
      <c r="J194"/>
      <c r="K194"/>
      <c r="L194"/>
      <c r="M194"/>
    </row>
    <row r="195" spans="1:41">
      <c r="A195" t="s">
        <v>323</v>
      </c>
      <c r="B195"/>
      <c r="C195"/>
      <c r="D195"/>
      <c r="E195"/>
      <c r="F195"/>
      <c r="G195"/>
      <c r="H195"/>
      <c r="I195"/>
      <c r="J195"/>
      <c r="K195"/>
      <c r="L195"/>
      <c r="M195"/>
      <c r="Z195">
        <v>-6</v>
      </c>
    </row>
    <row r="196" spans="1:41">
      <c r="B196"/>
      <c r="C196"/>
      <c r="D196"/>
      <c r="E196"/>
      <c r="F196"/>
      <c r="G196"/>
      <c r="H196"/>
      <c r="I196"/>
      <c r="J196"/>
      <c r="K196"/>
      <c r="L196"/>
      <c r="M196"/>
    </row>
    <row r="197" spans="1:41">
      <c r="A197" s="13" t="s">
        <v>37</v>
      </c>
      <c r="B197"/>
      <c r="C197"/>
      <c r="D197"/>
      <c r="E197"/>
      <c r="F197"/>
      <c r="G197"/>
      <c r="H197"/>
      <c r="I197"/>
      <c r="J197"/>
      <c r="K197"/>
      <c r="L197"/>
      <c r="M197"/>
    </row>
    <row r="198" spans="1:41">
      <c r="A198" s="63" t="s">
        <v>38</v>
      </c>
      <c r="B198"/>
      <c r="C198"/>
      <c r="D198"/>
      <c r="E198"/>
      <c r="F198"/>
      <c r="G198"/>
      <c r="H198"/>
      <c r="I198"/>
      <c r="J198"/>
      <c r="K198"/>
      <c r="L198"/>
      <c r="M198"/>
    </row>
    <row r="199" spans="1:41">
      <c r="A199" t="s">
        <v>301</v>
      </c>
      <c r="B199"/>
      <c r="C199"/>
      <c r="D199"/>
      <c r="E199"/>
      <c r="F199"/>
      <c r="G199"/>
      <c r="H199"/>
      <c r="I199"/>
      <c r="J199"/>
      <c r="K199"/>
      <c r="L199"/>
      <c r="M199"/>
      <c r="AO199">
        <v>10</v>
      </c>
    </row>
    <row r="200" spans="1:41">
      <c r="A200" t="s">
        <v>302</v>
      </c>
      <c r="B200"/>
      <c r="C200"/>
      <c r="D200"/>
      <c r="E200"/>
      <c r="F200"/>
      <c r="G200"/>
      <c r="H200"/>
      <c r="I200"/>
      <c r="J200"/>
      <c r="K200"/>
      <c r="L200"/>
      <c r="M200"/>
      <c r="AO200">
        <v>6</v>
      </c>
    </row>
    <row r="201" spans="1:41">
      <c r="B201"/>
      <c r="C201"/>
      <c r="D201"/>
      <c r="E201"/>
      <c r="F201"/>
      <c r="G201"/>
      <c r="H201"/>
      <c r="I201"/>
      <c r="J201"/>
      <c r="K201"/>
      <c r="L201"/>
      <c r="M201"/>
    </row>
    <row r="202" spans="1:41">
      <c r="A202" s="13" t="s">
        <v>278</v>
      </c>
      <c r="B202"/>
      <c r="C202"/>
      <c r="D202"/>
      <c r="E202"/>
      <c r="F202"/>
      <c r="G202"/>
      <c r="H202"/>
      <c r="I202"/>
      <c r="J202"/>
      <c r="K202"/>
      <c r="L202"/>
      <c r="M202"/>
    </row>
    <row r="203" spans="1:41">
      <c r="A203" s="63" t="s">
        <v>39</v>
      </c>
      <c r="B203"/>
      <c r="C203"/>
      <c r="D203"/>
      <c r="E203"/>
      <c r="F203"/>
      <c r="G203"/>
      <c r="H203"/>
      <c r="I203"/>
      <c r="J203"/>
      <c r="K203"/>
      <c r="L203"/>
      <c r="M203"/>
    </row>
    <row r="204" spans="1:41">
      <c r="A204" t="s">
        <v>301</v>
      </c>
      <c r="B204"/>
      <c r="C204"/>
      <c r="D204"/>
      <c r="E204"/>
      <c r="F204"/>
      <c r="G204"/>
      <c r="H204"/>
      <c r="I204"/>
      <c r="J204"/>
      <c r="K204"/>
      <c r="L204"/>
      <c r="M204"/>
      <c r="AN204">
        <v>12</v>
      </c>
    </row>
    <row r="205" spans="1:41">
      <c r="A205" t="s">
        <v>308</v>
      </c>
      <c r="B205"/>
      <c r="C205"/>
      <c r="D205"/>
      <c r="E205"/>
      <c r="F205"/>
      <c r="G205"/>
      <c r="H205"/>
      <c r="I205"/>
      <c r="J205"/>
      <c r="K205"/>
      <c r="L205"/>
      <c r="M205"/>
      <c r="AI205">
        <v>4</v>
      </c>
    </row>
    <row r="206" spans="1:41">
      <c r="B206"/>
      <c r="C206"/>
      <c r="D206"/>
      <c r="E206"/>
      <c r="F206"/>
      <c r="G206"/>
      <c r="H206"/>
      <c r="I206"/>
      <c r="J206"/>
      <c r="K206"/>
      <c r="L206"/>
      <c r="M206"/>
      <c r="N206"/>
    </row>
    <row r="207" spans="1:41">
      <c r="A207" s="13" t="s">
        <v>326</v>
      </c>
      <c r="B207"/>
      <c r="C207"/>
      <c r="D207"/>
      <c r="E207"/>
      <c r="F207"/>
      <c r="G207"/>
      <c r="H207"/>
      <c r="I207"/>
      <c r="J207"/>
      <c r="K207"/>
      <c r="L207"/>
      <c r="M207"/>
      <c r="N207"/>
    </row>
    <row r="208" spans="1:41">
      <c r="A208" t="s">
        <v>325</v>
      </c>
      <c r="B208"/>
      <c r="C208"/>
      <c r="D208"/>
      <c r="E208"/>
      <c r="F208"/>
      <c r="G208"/>
      <c r="H208"/>
      <c r="I208"/>
      <c r="J208"/>
      <c r="K208"/>
      <c r="L208"/>
      <c r="M208"/>
      <c r="N208"/>
      <c r="Z208">
        <v>1</v>
      </c>
    </row>
    <row r="209" spans="1:26">
      <c r="B209"/>
      <c r="C209"/>
      <c r="D209"/>
      <c r="E209"/>
      <c r="F209"/>
      <c r="G209"/>
      <c r="H209"/>
      <c r="I209"/>
      <c r="J209"/>
      <c r="K209"/>
      <c r="L209"/>
      <c r="M209"/>
      <c r="N209"/>
    </row>
    <row r="210" spans="1:26">
      <c r="A210" s="13" t="s">
        <v>327</v>
      </c>
      <c r="B210"/>
      <c r="C210"/>
      <c r="D210"/>
      <c r="E210"/>
      <c r="F210"/>
      <c r="G210"/>
      <c r="H210"/>
      <c r="I210"/>
      <c r="J210"/>
      <c r="K210"/>
      <c r="L210"/>
      <c r="M210"/>
      <c r="N210"/>
    </row>
    <row r="211" spans="1:26">
      <c r="A211" t="s">
        <v>328</v>
      </c>
      <c r="B211"/>
      <c r="C211"/>
      <c r="D211"/>
      <c r="E211"/>
      <c r="F211"/>
      <c r="G211"/>
      <c r="H211"/>
      <c r="I211"/>
      <c r="J211"/>
      <c r="K211"/>
      <c r="L211"/>
      <c r="M211"/>
      <c r="N211"/>
      <c r="Z211">
        <v>5</v>
      </c>
    </row>
    <row r="212" spans="1:26">
      <c r="B212"/>
      <c r="C212"/>
      <c r="D212"/>
      <c r="E212"/>
      <c r="F212"/>
      <c r="G212"/>
      <c r="H212"/>
      <c r="I212"/>
      <c r="J212"/>
      <c r="K212"/>
      <c r="L212"/>
      <c r="M212"/>
      <c r="N212"/>
    </row>
    <row r="213" spans="1:26">
      <c r="A213" s="13" t="s">
        <v>83</v>
      </c>
      <c r="B213"/>
      <c r="C213"/>
      <c r="D213"/>
      <c r="E213"/>
      <c r="F213"/>
      <c r="G213"/>
      <c r="H213"/>
      <c r="I213"/>
      <c r="J213"/>
      <c r="K213"/>
      <c r="L213"/>
      <c r="M213"/>
      <c r="N213"/>
    </row>
    <row r="214" spans="1:26">
      <c r="A214" s="63" t="s">
        <v>85</v>
      </c>
      <c r="B214"/>
      <c r="C214"/>
      <c r="D214"/>
      <c r="E214"/>
      <c r="F214"/>
      <c r="G214"/>
      <c r="H214"/>
      <c r="I214"/>
      <c r="J214"/>
      <c r="K214"/>
      <c r="L214"/>
      <c r="M214"/>
      <c r="N214"/>
    </row>
    <row r="215" spans="1:26">
      <c r="A215" t="s">
        <v>332</v>
      </c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S215">
        <v>2</v>
      </c>
      <c r="T215"/>
    </row>
    <row r="216" spans="1:26">
      <c r="A216" t="s">
        <v>319</v>
      </c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S216">
        <v>10</v>
      </c>
      <c r="T216"/>
    </row>
    <row r="217" spans="1:26">
      <c r="B217"/>
      <c r="C217"/>
      <c r="D217"/>
      <c r="E217"/>
      <c r="F217"/>
      <c r="G217"/>
      <c r="H217"/>
      <c r="I217"/>
      <c r="J217"/>
      <c r="K217"/>
      <c r="L217"/>
      <c r="M217"/>
      <c r="N217"/>
    </row>
    <row r="218" spans="1:26">
      <c r="B218"/>
      <c r="C218"/>
      <c r="D218"/>
      <c r="E218"/>
      <c r="F218"/>
      <c r="G218"/>
      <c r="H218"/>
      <c r="I218"/>
      <c r="J218"/>
      <c r="K218"/>
      <c r="L218"/>
      <c r="M218"/>
    </row>
    <row r="219" spans="1:26">
      <c r="B219"/>
      <c r="C219"/>
      <c r="D219"/>
      <c r="E219"/>
      <c r="F219"/>
      <c r="G219"/>
      <c r="H219"/>
      <c r="I219"/>
      <c r="J219"/>
      <c r="K219"/>
      <c r="L219"/>
      <c r="M219"/>
    </row>
    <row r="220" spans="1:26">
      <c r="B220"/>
      <c r="C220"/>
      <c r="D220"/>
      <c r="E220"/>
      <c r="F220"/>
      <c r="G220"/>
      <c r="H220"/>
      <c r="I220"/>
      <c r="J220"/>
      <c r="K220"/>
      <c r="L220"/>
      <c r="M220"/>
    </row>
    <row r="221" spans="1:26">
      <c r="B221"/>
      <c r="C221"/>
      <c r="D221"/>
      <c r="E221"/>
      <c r="F221"/>
      <c r="G221"/>
      <c r="H221"/>
      <c r="I221"/>
      <c r="J221"/>
      <c r="K221"/>
      <c r="L221"/>
      <c r="M221"/>
    </row>
    <row r="222" spans="1:26">
      <c r="B222"/>
      <c r="C222"/>
      <c r="D222"/>
      <c r="E222"/>
      <c r="F222"/>
      <c r="G222"/>
      <c r="H222"/>
      <c r="I222"/>
      <c r="J222"/>
      <c r="K222"/>
      <c r="L222"/>
      <c r="M222"/>
    </row>
    <row r="223" spans="1:26">
      <c r="B223"/>
      <c r="C223"/>
      <c r="D223"/>
      <c r="E223"/>
      <c r="F223"/>
      <c r="G223"/>
      <c r="H223"/>
      <c r="I223"/>
      <c r="J223"/>
      <c r="K223"/>
      <c r="L223"/>
      <c r="M223"/>
    </row>
    <row r="224" spans="1:26">
      <c r="B224"/>
      <c r="C224"/>
      <c r="D224"/>
      <c r="E224"/>
      <c r="F224"/>
      <c r="G224"/>
      <c r="H224"/>
      <c r="I224"/>
      <c r="J224"/>
      <c r="K224"/>
      <c r="L224"/>
      <c r="M224"/>
    </row>
    <row r="225" spans="2:14">
      <c r="B225"/>
      <c r="C225"/>
      <c r="D225"/>
      <c r="E225"/>
      <c r="F225"/>
      <c r="G225"/>
      <c r="H225"/>
      <c r="I225"/>
      <c r="J225"/>
      <c r="K225"/>
      <c r="L225"/>
      <c r="M225"/>
    </row>
    <row r="226" spans="2:14">
      <c r="B226"/>
      <c r="C226"/>
      <c r="D226"/>
      <c r="E226"/>
      <c r="F226"/>
      <c r="G226"/>
      <c r="H226"/>
      <c r="I226"/>
      <c r="J226"/>
      <c r="K226"/>
      <c r="L226"/>
      <c r="M226"/>
    </row>
    <row r="227" spans="2:14">
      <c r="B227"/>
      <c r="C227"/>
      <c r="D227"/>
      <c r="E227"/>
      <c r="F227"/>
      <c r="G227"/>
      <c r="H227"/>
      <c r="I227"/>
      <c r="J227"/>
      <c r="K227"/>
      <c r="L227"/>
      <c r="M227"/>
    </row>
    <row r="228" spans="2:14">
      <c r="B228"/>
      <c r="C228"/>
      <c r="D228"/>
      <c r="E228"/>
      <c r="F228"/>
      <c r="G228"/>
      <c r="H228"/>
      <c r="I228"/>
      <c r="J228"/>
      <c r="K228"/>
      <c r="L228"/>
      <c r="M228"/>
    </row>
    <row r="233" spans="2:14">
      <c r="B233"/>
      <c r="C233"/>
      <c r="D233"/>
      <c r="E233"/>
      <c r="F233"/>
      <c r="G233"/>
      <c r="H233"/>
      <c r="I233"/>
      <c r="J233"/>
      <c r="K233"/>
      <c r="L233"/>
      <c r="M233"/>
      <c r="N233"/>
    </row>
    <row r="234" spans="2:14">
      <c r="B234"/>
      <c r="C234"/>
      <c r="D234"/>
      <c r="E234"/>
      <c r="F234"/>
      <c r="G234"/>
      <c r="H234"/>
      <c r="I234"/>
      <c r="J234"/>
      <c r="K234"/>
      <c r="L234"/>
      <c r="M234"/>
      <c r="N234"/>
    </row>
  </sheetData>
  <pageMargins left="0.7" right="0.7" top="0.75" bottom="0.75" header="0.3" footer="0.3"/>
  <pageSetup paperSize="9" orientation="portrait" horizontalDpi="4294967293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Q55"/>
  <sheetViews>
    <sheetView workbookViewId="0">
      <pane xSplit="1" ySplit="2" topLeftCell="B32" activePane="bottomRight" state="frozen"/>
      <selection pane="topRight" activeCell="B1" sqref="B1"/>
      <selection pane="bottomLeft" activeCell="A3" sqref="A3"/>
      <selection pane="bottomRight" activeCell="I52" sqref="I52"/>
    </sheetView>
  </sheetViews>
  <sheetFormatPr baseColWidth="10" defaultRowHeight="15"/>
  <cols>
    <col min="1" max="1" width="38.42578125" customWidth="1"/>
    <col min="2" max="2" width="1.140625" customWidth="1"/>
    <col min="3" max="3" width="6.28515625" customWidth="1"/>
    <col min="4" max="4" width="6.5703125" customWidth="1"/>
    <col min="5" max="5" width="5.7109375" customWidth="1"/>
    <col min="6" max="6" width="6.5703125" bestFit="1" customWidth="1"/>
    <col min="7" max="7" width="6.85546875" bestFit="1" customWidth="1"/>
    <col min="8" max="8" width="8" customWidth="1"/>
    <col min="9" max="9" width="5.7109375" customWidth="1"/>
    <col min="10" max="10" width="5.5703125" customWidth="1"/>
    <col min="11" max="11" width="7.42578125" bestFit="1" customWidth="1"/>
    <col min="12" max="12" width="6" customWidth="1"/>
    <col min="13" max="13" width="5.7109375" customWidth="1"/>
    <col min="14" max="14" width="8.42578125" customWidth="1"/>
    <col min="15" max="15" width="6.5703125" bestFit="1" customWidth="1"/>
    <col min="16" max="16" width="39.7109375" customWidth="1"/>
  </cols>
  <sheetData>
    <row r="1" spans="1:17">
      <c r="C1" s="1138" t="s">
        <v>277</v>
      </c>
      <c r="D1" s="1138"/>
      <c r="E1" s="1138"/>
      <c r="F1" s="1138"/>
      <c r="H1" s="1137" t="s">
        <v>276</v>
      </c>
      <c r="I1" s="1137"/>
      <c r="J1" s="1137"/>
      <c r="K1" s="1137"/>
      <c r="L1" s="1137"/>
      <c r="M1" s="1137"/>
      <c r="N1" s="34" t="s">
        <v>194</v>
      </c>
    </row>
    <row r="2" spans="1:17" s="110" customFormat="1" ht="60.75" customHeight="1">
      <c r="A2" s="113"/>
      <c r="C2" s="114" t="s">
        <v>810</v>
      </c>
      <c r="D2" s="115" t="s">
        <v>274</v>
      </c>
      <c r="E2" s="115" t="s">
        <v>129</v>
      </c>
      <c r="F2" s="115" t="s">
        <v>273</v>
      </c>
      <c r="G2" s="112" t="s">
        <v>813</v>
      </c>
      <c r="H2" s="111" t="s">
        <v>810</v>
      </c>
      <c r="I2" s="110" t="s">
        <v>274</v>
      </c>
      <c r="J2" s="110" t="s">
        <v>129</v>
      </c>
      <c r="K2" s="110" t="s">
        <v>812</v>
      </c>
      <c r="L2" s="110" t="s">
        <v>273</v>
      </c>
      <c r="M2" s="110" t="s">
        <v>811</v>
      </c>
    </row>
    <row r="3" spans="1:17">
      <c r="C3" s="29"/>
      <c r="D3" s="29"/>
      <c r="E3" s="29"/>
      <c r="F3" s="29"/>
      <c r="G3" s="37"/>
      <c r="J3" s="16"/>
      <c r="M3" s="16"/>
    </row>
    <row r="4" spans="1:17">
      <c r="A4" t="s">
        <v>301</v>
      </c>
      <c r="C4" s="72">
        <v>18</v>
      </c>
      <c r="D4" s="72">
        <v>22</v>
      </c>
      <c r="E4" s="72">
        <v>36</v>
      </c>
      <c r="F4" s="72"/>
      <c r="G4" s="118">
        <f>SUM(C4:F4)</f>
        <v>76</v>
      </c>
      <c r="H4">
        <v>18</v>
      </c>
      <c r="I4">
        <v>22</v>
      </c>
      <c r="J4" s="16">
        <v>36</v>
      </c>
      <c r="K4" s="35">
        <f>14+10</f>
        <v>24</v>
      </c>
      <c r="L4" s="35">
        <v>13</v>
      </c>
      <c r="M4" s="5">
        <v>28</v>
      </c>
      <c r="N4" s="28">
        <f>SUM(H4:M4)</f>
        <v>141</v>
      </c>
      <c r="O4" s="121"/>
    </row>
    <row r="5" spans="1:17">
      <c r="A5" t="s">
        <v>291</v>
      </c>
      <c r="C5" s="72"/>
      <c r="D5" s="72">
        <v>2</v>
      </c>
      <c r="E5" s="72"/>
      <c r="F5" s="72"/>
      <c r="G5" s="118">
        <f t="shared" ref="G5:G12" si="0">SUM(C5:F5)</f>
        <v>2</v>
      </c>
      <c r="I5">
        <v>2</v>
      </c>
      <c r="J5" s="16"/>
      <c r="M5" s="16"/>
      <c r="N5" s="28">
        <f>SUM(H5:M5)</f>
        <v>2</v>
      </c>
      <c r="O5" s="122">
        <f>SUM(N4:N5)</f>
        <v>143</v>
      </c>
      <c r="P5" t="s">
        <v>809</v>
      </c>
    </row>
    <row r="6" spans="1:17">
      <c r="A6" t="s">
        <v>355</v>
      </c>
      <c r="C6" s="72"/>
      <c r="D6" s="72"/>
      <c r="E6" s="72"/>
      <c r="F6" s="72"/>
      <c r="G6" s="118">
        <f t="shared" si="0"/>
        <v>0</v>
      </c>
      <c r="I6" s="34"/>
      <c r="J6" s="16"/>
      <c r="K6" s="35"/>
      <c r="L6" s="35"/>
      <c r="M6" s="5"/>
      <c r="N6" s="28">
        <f t="shared" ref="N6:N12" si="1">SUM(H6:M6)</f>
        <v>0</v>
      </c>
      <c r="O6" s="121"/>
    </row>
    <row r="7" spans="1:17">
      <c r="A7" t="s">
        <v>815</v>
      </c>
      <c r="C7" s="72">
        <v>3</v>
      </c>
      <c r="D7" s="72">
        <v>33</v>
      </c>
      <c r="E7" s="72"/>
      <c r="F7" s="72"/>
      <c r="G7" s="118">
        <f t="shared" si="0"/>
        <v>36</v>
      </c>
      <c r="H7">
        <v>3</v>
      </c>
      <c r="I7">
        <v>33</v>
      </c>
      <c r="J7" s="16"/>
      <c r="K7" s="35">
        <f>73+18</f>
        <v>91</v>
      </c>
      <c r="L7" s="35">
        <f>3+9+10</f>
        <v>22</v>
      </c>
      <c r="M7" s="5"/>
      <c r="N7" s="28">
        <f t="shared" si="1"/>
        <v>149</v>
      </c>
      <c r="O7" s="122">
        <f>+N7+N6</f>
        <v>149</v>
      </c>
      <c r="P7" t="s">
        <v>814</v>
      </c>
    </row>
    <row r="8" spans="1:17">
      <c r="A8" t="s">
        <v>310</v>
      </c>
      <c r="C8" s="72"/>
      <c r="D8" s="72">
        <v>10</v>
      </c>
      <c r="E8" s="72"/>
      <c r="F8" s="72"/>
      <c r="G8" s="118">
        <f t="shared" si="0"/>
        <v>10</v>
      </c>
      <c r="I8">
        <v>10</v>
      </c>
      <c r="J8" s="16"/>
      <c r="M8" s="16"/>
      <c r="N8" s="28">
        <f t="shared" si="1"/>
        <v>10</v>
      </c>
      <c r="O8" s="121"/>
    </row>
    <row r="9" spans="1:17">
      <c r="A9" t="s">
        <v>344</v>
      </c>
      <c r="C9" s="72"/>
      <c r="D9" s="72"/>
      <c r="E9" s="72"/>
      <c r="F9" s="72"/>
      <c r="G9" s="118">
        <f t="shared" si="0"/>
        <v>0</v>
      </c>
      <c r="J9" s="16"/>
      <c r="K9" s="35"/>
      <c r="L9" s="35"/>
      <c r="M9" s="5"/>
      <c r="N9" s="28">
        <f t="shared" si="1"/>
        <v>0</v>
      </c>
      <c r="O9" s="121"/>
    </row>
    <row r="10" spans="1:17">
      <c r="A10" t="s">
        <v>307</v>
      </c>
      <c r="C10" s="72">
        <v>13</v>
      </c>
      <c r="D10" s="72"/>
      <c r="E10" s="72">
        <v>8</v>
      </c>
      <c r="F10" s="72"/>
      <c r="G10" s="118">
        <f t="shared" si="0"/>
        <v>21</v>
      </c>
      <c r="H10">
        <v>16</v>
      </c>
      <c r="I10" s="106">
        <v>4</v>
      </c>
      <c r="J10" s="16"/>
      <c r="K10" s="35">
        <f>7+7</f>
        <v>14</v>
      </c>
      <c r="L10" s="35"/>
      <c r="M10" s="5"/>
      <c r="N10" s="28">
        <f t="shared" si="1"/>
        <v>34</v>
      </c>
      <c r="O10" s="122">
        <f>+N10</f>
        <v>34</v>
      </c>
      <c r="P10" t="s">
        <v>808</v>
      </c>
    </row>
    <row r="11" spans="1:17">
      <c r="C11" s="72"/>
      <c r="D11" s="72"/>
      <c r="E11" s="72"/>
      <c r="F11" s="72"/>
      <c r="G11" s="118">
        <f t="shared" si="0"/>
        <v>0</v>
      </c>
      <c r="J11" s="16"/>
      <c r="K11" s="35"/>
      <c r="L11" s="35"/>
      <c r="M11" s="5"/>
      <c r="N11" s="28">
        <f t="shared" si="1"/>
        <v>0</v>
      </c>
      <c r="O11" s="121"/>
    </row>
    <row r="12" spans="1:17">
      <c r="A12" t="s">
        <v>319</v>
      </c>
      <c r="C12" s="72">
        <v>2</v>
      </c>
      <c r="D12" s="72"/>
      <c r="E12" s="72"/>
      <c r="F12" s="72"/>
      <c r="G12" s="118">
        <f t="shared" si="0"/>
        <v>2</v>
      </c>
      <c r="H12">
        <v>2</v>
      </c>
      <c r="J12" s="16"/>
      <c r="K12" s="35"/>
      <c r="L12" s="35"/>
      <c r="M12" s="5"/>
      <c r="N12" s="28">
        <f t="shared" si="1"/>
        <v>2</v>
      </c>
      <c r="O12" s="121"/>
    </row>
    <row r="13" spans="1:17">
      <c r="C13" s="116"/>
      <c r="D13" s="116"/>
      <c r="E13" s="116"/>
      <c r="F13" s="116"/>
      <c r="G13" s="108"/>
      <c r="J13" s="16"/>
      <c r="K13" s="35"/>
      <c r="L13" s="35"/>
      <c r="M13" s="5"/>
      <c r="O13" s="121"/>
    </row>
    <row r="14" spans="1:17">
      <c r="A14" s="46" t="s">
        <v>807</v>
      </c>
      <c r="B14" s="34"/>
      <c r="C14" s="117">
        <f>SUM(C3:C13)</f>
        <v>36</v>
      </c>
      <c r="D14" s="117">
        <f>SUM(D3:D13)</f>
        <v>67</v>
      </c>
      <c r="E14" s="117">
        <f>SUM(E3:E13)</f>
        <v>44</v>
      </c>
      <c r="F14" s="120">
        <v>0</v>
      </c>
      <c r="G14" s="109">
        <f>SUM(C14:F14)</f>
        <v>147</v>
      </c>
      <c r="J14" s="27"/>
      <c r="K14" s="6"/>
      <c r="L14" s="12"/>
      <c r="M14" s="7"/>
      <c r="O14" s="121"/>
    </row>
    <row r="15" spans="1:17">
      <c r="A15" t="s">
        <v>806</v>
      </c>
      <c r="C15" s="35">
        <v>16</v>
      </c>
      <c r="D15" s="35">
        <v>89</v>
      </c>
      <c r="E15" s="35">
        <v>41</v>
      </c>
      <c r="F15" s="35"/>
      <c r="G15" s="49">
        <f>SUM(C15:F15)</f>
        <v>146</v>
      </c>
      <c r="H15" s="36">
        <f t="shared" ref="H15:L15" si="2">SUM(H4:H14)</f>
        <v>39</v>
      </c>
      <c r="I15" s="36">
        <f t="shared" si="2"/>
        <v>71</v>
      </c>
      <c r="J15" s="17">
        <f t="shared" si="2"/>
        <v>36</v>
      </c>
      <c r="K15" s="67">
        <f t="shared" si="2"/>
        <v>129</v>
      </c>
      <c r="L15" s="67">
        <f t="shared" si="2"/>
        <v>35</v>
      </c>
      <c r="M15" s="67">
        <f>SUM(M4:M14)</f>
        <v>28</v>
      </c>
      <c r="N15" s="67">
        <f>SUM(H15:M15)</f>
        <v>338</v>
      </c>
      <c r="O15" s="121"/>
      <c r="Q15" s="45">
        <f>+G14/N15</f>
        <v>0.4349112426035503</v>
      </c>
    </row>
    <row r="16" spans="1:17">
      <c r="C16" s="35"/>
      <c r="D16" s="35"/>
      <c r="E16" s="35"/>
      <c r="F16" s="35"/>
      <c r="G16" s="37"/>
      <c r="K16" s="35"/>
      <c r="L16" s="35"/>
      <c r="M16" s="35"/>
      <c r="O16" s="121"/>
    </row>
    <row r="17" spans="1:16">
      <c r="C17" s="35"/>
      <c r="D17" s="35"/>
      <c r="E17" s="35"/>
      <c r="F17" s="35"/>
      <c r="G17" s="37"/>
      <c r="K17" s="35"/>
      <c r="L17" s="35"/>
      <c r="M17" s="35"/>
      <c r="O17" s="121"/>
    </row>
    <row r="18" spans="1:16">
      <c r="C18" s="72"/>
      <c r="D18" s="72"/>
      <c r="E18" s="72"/>
      <c r="F18" s="72"/>
      <c r="G18" s="119"/>
      <c r="K18" s="35"/>
      <c r="L18" s="35"/>
      <c r="M18" s="35"/>
      <c r="O18" s="121"/>
    </row>
    <row r="19" spans="1:16">
      <c r="A19" t="s">
        <v>306</v>
      </c>
      <c r="C19" s="72">
        <v>12</v>
      </c>
      <c r="D19" s="72"/>
      <c r="E19" s="72"/>
      <c r="F19" s="72"/>
      <c r="G19" s="118">
        <f>SUM(C19:F19)</f>
        <v>12</v>
      </c>
      <c r="H19">
        <v>20</v>
      </c>
      <c r="K19" s="35">
        <v>17</v>
      </c>
      <c r="L19" s="35"/>
      <c r="M19" s="35"/>
      <c r="N19" s="67">
        <f>SUM(H19:M19)</f>
        <v>37</v>
      </c>
      <c r="O19" s="122">
        <f>+N19</f>
        <v>37</v>
      </c>
      <c r="P19" t="s">
        <v>808</v>
      </c>
    </row>
    <row r="20" spans="1:16">
      <c r="A20" t="s">
        <v>305</v>
      </c>
      <c r="C20" s="116"/>
      <c r="D20" s="116"/>
      <c r="E20" s="116"/>
      <c r="F20" s="116"/>
      <c r="G20" s="118">
        <f>SUM(C20:F20)</f>
        <v>0</v>
      </c>
      <c r="K20" s="35"/>
      <c r="L20" s="35"/>
      <c r="M20" s="35"/>
    </row>
    <row r="21" spans="1:16">
      <c r="C21" s="72"/>
      <c r="D21" s="72"/>
      <c r="E21" s="72"/>
      <c r="F21" s="72"/>
      <c r="G21" s="119"/>
      <c r="K21" s="35"/>
      <c r="L21" s="35"/>
      <c r="M21" s="35"/>
    </row>
    <row r="22" spans="1:16">
      <c r="C22" s="72"/>
      <c r="D22" s="72"/>
      <c r="E22" s="72"/>
      <c r="F22" s="72"/>
      <c r="G22" s="119"/>
      <c r="K22" s="35"/>
      <c r="L22" s="35"/>
      <c r="M22" s="35"/>
    </row>
    <row r="23" spans="1:16">
      <c r="C23" s="72"/>
      <c r="D23" s="72"/>
      <c r="E23" s="72"/>
      <c r="F23" s="72"/>
      <c r="G23" s="119"/>
      <c r="K23" s="35"/>
      <c r="L23" s="35"/>
      <c r="M23" s="35"/>
    </row>
    <row r="24" spans="1:16" hidden="1">
      <c r="A24" t="s">
        <v>290</v>
      </c>
      <c r="C24" s="72"/>
      <c r="D24" s="72">
        <v>20</v>
      </c>
      <c r="E24" s="72"/>
      <c r="F24" s="72"/>
      <c r="G24" s="118">
        <f>SUM(C24:F24)</f>
        <v>20</v>
      </c>
      <c r="H24">
        <v>27</v>
      </c>
      <c r="I24">
        <v>49</v>
      </c>
    </row>
    <row r="25" spans="1:16" hidden="1">
      <c r="A25" t="s">
        <v>342</v>
      </c>
      <c r="C25" s="72">
        <v>4</v>
      </c>
      <c r="D25" s="72"/>
      <c r="E25" s="72"/>
      <c r="F25" s="72"/>
      <c r="G25" s="118">
        <f>SUM(C25:F25)</f>
        <v>4</v>
      </c>
      <c r="J25">
        <v>5</v>
      </c>
    </row>
    <row r="26" spans="1:16">
      <c r="C26" s="72"/>
      <c r="D26" s="72"/>
      <c r="E26" s="72"/>
      <c r="F26" s="72"/>
      <c r="G26" s="119"/>
    </row>
    <row r="27" spans="1:16">
      <c r="A27" t="s">
        <v>286</v>
      </c>
      <c r="C27" s="72"/>
      <c r="D27" s="72"/>
      <c r="E27" s="72">
        <v>1</v>
      </c>
      <c r="F27" s="72"/>
      <c r="G27" s="118">
        <f>SUM(C27:F27)</f>
        <v>1</v>
      </c>
    </row>
    <row r="28" spans="1:16">
      <c r="A28" t="s">
        <v>288</v>
      </c>
      <c r="C28" s="72"/>
      <c r="D28" s="72">
        <v>6</v>
      </c>
      <c r="E28" s="72"/>
      <c r="F28" s="72"/>
      <c r="G28" s="118">
        <f>SUM(C28:F28)</f>
        <v>6</v>
      </c>
    </row>
    <row r="29" spans="1:16">
      <c r="A29" t="s">
        <v>295</v>
      </c>
      <c r="C29" s="72"/>
      <c r="D29" s="72"/>
      <c r="E29" s="72"/>
      <c r="F29" s="72">
        <v>3</v>
      </c>
      <c r="G29" s="118">
        <f>SUM(C29:F29)</f>
        <v>3</v>
      </c>
      <c r="K29" s="67">
        <v>6</v>
      </c>
      <c r="L29" s="67"/>
      <c r="M29" s="67"/>
    </row>
    <row r="30" spans="1:16">
      <c r="A30" t="s">
        <v>309</v>
      </c>
      <c r="C30" s="72"/>
      <c r="D30" s="72">
        <v>5</v>
      </c>
      <c r="E30" s="72"/>
      <c r="F30" s="72"/>
      <c r="G30" s="118">
        <f>SUM(C30:F30)</f>
        <v>5</v>
      </c>
      <c r="I30">
        <v>5</v>
      </c>
    </row>
    <row r="31" spans="1:16">
      <c r="C31" s="29"/>
      <c r="D31" s="29"/>
      <c r="E31" s="29"/>
      <c r="F31" s="29"/>
      <c r="G31" s="119"/>
    </row>
    <row r="32" spans="1:16">
      <c r="G32" s="108"/>
    </row>
    <row r="34" spans="1:11">
      <c r="A34" t="s">
        <v>805</v>
      </c>
    </row>
    <row r="35" spans="1:11">
      <c r="A35" s="123" t="s">
        <v>804</v>
      </c>
    </row>
    <row r="40" spans="1:11">
      <c r="A40" s="34" t="s">
        <v>2711</v>
      </c>
    </row>
    <row r="41" spans="1:11">
      <c r="A41" t="s">
        <v>305</v>
      </c>
      <c r="G41" s="35">
        <v>43</v>
      </c>
    </row>
    <row r="42" spans="1:11">
      <c r="A42" t="s">
        <v>307</v>
      </c>
      <c r="G42" s="35">
        <v>16</v>
      </c>
    </row>
    <row r="43" spans="1:11">
      <c r="A43" t="s">
        <v>306</v>
      </c>
      <c r="G43" s="35">
        <v>10</v>
      </c>
    </row>
    <row r="44" spans="1:11">
      <c r="G44" s="28">
        <f>SUM(G41:G43)</f>
        <v>69</v>
      </c>
      <c r="I44">
        <v>80</v>
      </c>
    </row>
    <row r="47" spans="1:11" ht="47.25">
      <c r="A47" s="407" t="s">
        <v>23</v>
      </c>
      <c r="C47" s="1077">
        <v>42104</v>
      </c>
      <c r="D47" s="1077">
        <v>42121</v>
      </c>
      <c r="E47" s="1077">
        <v>42165</v>
      </c>
      <c r="F47" s="1078">
        <v>42161</v>
      </c>
      <c r="G47" s="1077">
        <v>42209</v>
      </c>
      <c r="H47" s="1077">
        <v>42217</v>
      </c>
      <c r="I47" s="1077">
        <v>42226</v>
      </c>
      <c r="J47" s="1077">
        <v>42264</v>
      </c>
      <c r="K47" s="1077">
        <v>42272</v>
      </c>
    </row>
    <row r="48" spans="1:11">
      <c r="A48" t="s">
        <v>332</v>
      </c>
      <c r="E48">
        <f>13+12</f>
        <v>25</v>
      </c>
      <c r="F48" s="1079">
        <v>24</v>
      </c>
      <c r="G48">
        <v>12</v>
      </c>
      <c r="H48">
        <v>12</v>
      </c>
      <c r="I48">
        <v>12</v>
      </c>
    </row>
    <row r="49" spans="1:11">
      <c r="A49" t="s">
        <v>2754</v>
      </c>
      <c r="E49">
        <f>14+6</f>
        <v>20</v>
      </c>
      <c r="F49" s="1079">
        <v>12</v>
      </c>
      <c r="G49">
        <f>3+17</f>
        <v>20</v>
      </c>
      <c r="H49">
        <v>20</v>
      </c>
      <c r="I49">
        <v>20</v>
      </c>
      <c r="K49">
        <v>20</v>
      </c>
    </row>
    <row r="50" spans="1:11">
      <c r="A50" t="s">
        <v>2753</v>
      </c>
      <c r="E50">
        <v>14</v>
      </c>
      <c r="F50" s="1079">
        <v>14</v>
      </c>
      <c r="G50">
        <v>13</v>
      </c>
      <c r="H50">
        <v>13</v>
      </c>
      <c r="I50">
        <v>9</v>
      </c>
      <c r="K50">
        <v>12</v>
      </c>
    </row>
    <row r="51" spans="1:11">
      <c r="A51" t="s">
        <v>1125</v>
      </c>
      <c r="E51">
        <f>12+1</f>
        <v>13</v>
      </c>
      <c r="F51" s="1079">
        <v>11</v>
      </c>
      <c r="G51">
        <v>13</v>
      </c>
    </row>
    <row r="52" spans="1:11">
      <c r="C52" s="1081"/>
      <c r="D52" s="1081"/>
      <c r="E52" s="639">
        <f>SUM(E48:E50)</f>
        <v>59</v>
      </c>
      <c r="F52" s="639"/>
      <c r="G52" s="639">
        <f>SUM(G48:G50)</f>
        <v>45</v>
      </c>
      <c r="H52" s="639">
        <f>SUM(H48:H50)</f>
        <v>45</v>
      </c>
      <c r="I52" s="639">
        <f>SUM(I48:I50)</f>
        <v>41</v>
      </c>
      <c r="J52" s="1082"/>
      <c r="K52" s="1082"/>
    </row>
    <row r="53" spans="1:11">
      <c r="C53" s="623">
        <f>+Luhansk!N530</f>
        <v>37</v>
      </c>
      <c r="D53" s="623">
        <f>+Luhansk!P530</f>
        <v>20</v>
      </c>
      <c r="E53" s="873">
        <f>+Luhansk!T530</f>
        <v>59</v>
      </c>
      <c r="F53" s="1080">
        <f>SUM(F48:F50)</f>
        <v>50</v>
      </c>
      <c r="G53" s="873">
        <f>+Luhansk!X530</f>
        <v>45</v>
      </c>
      <c r="H53" s="873"/>
      <c r="I53" s="873">
        <f>+Luhansk!Z530</f>
        <v>42</v>
      </c>
      <c r="J53" s="27">
        <f>+Luhansk!AF530</f>
        <v>16</v>
      </c>
      <c r="K53" s="27">
        <f>+Luhansk!AH530</f>
        <v>32</v>
      </c>
    </row>
    <row r="55" spans="1:11">
      <c r="G55">
        <f>+G52-2-17</f>
        <v>26</v>
      </c>
    </row>
  </sheetData>
  <mergeCells count="2">
    <mergeCell ref="H1:M1"/>
    <mergeCell ref="C1:F1"/>
  </mergeCells>
  <hyperlinks>
    <hyperlink ref="A35" r:id="rId1"/>
  </hyperlinks>
  <pageMargins left="0.21" right="0.2" top="0.75" bottom="0.75" header="0.3" footer="0.3"/>
  <pageSetup paperSize="9" orientation="landscape" horizontalDpi="4294967293"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BY1:BY2"/>
  <sheetViews>
    <sheetView workbookViewId="0">
      <selection sqref="A1:BX15"/>
    </sheetView>
  </sheetViews>
  <sheetFormatPr baseColWidth="10" defaultRowHeight="15"/>
  <sheetData>
    <row r="1" spans="77:77" s="213" customFormat="1">
      <c r="BY1" s="217"/>
    </row>
    <row r="2" spans="77:77" s="411" customFormat="1">
      <c r="BY2" s="736"/>
    </row>
  </sheetData>
  <pageMargins left="0.7" right="0.7" top="0.75" bottom="0.75" header="0.3" footer="0.3"/>
  <pageSetup paperSize="9" orientation="portrait" horizontalDpi="4294967293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BY25"/>
  <sheetViews>
    <sheetView zoomScale="85" zoomScaleNormal="85" workbookViewId="0">
      <selection activeCell="E24" sqref="E24"/>
    </sheetView>
  </sheetViews>
  <sheetFormatPr baseColWidth="10" defaultRowHeight="15"/>
  <cols>
    <col min="2" max="3" width="0" hidden="1" customWidth="1"/>
    <col min="4" max="7" width="8.7109375" customWidth="1"/>
    <col min="8" max="11" width="8.7109375" hidden="1" customWidth="1"/>
    <col min="12" max="13" width="8.7109375" customWidth="1"/>
    <col min="14" max="15" width="8.7109375" hidden="1" customWidth="1"/>
    <col min="16" max="17" width="8.7109375" customWidth="1"/>
    <col min="18" max="21" width="8.7109375" hidden="1" customWidth="1"/>
    <col min="22" max="23" width="8.7109375" customWidth="1"/>
    <col min="24" max="29" width="8.7109375" hidden="1" customWidth="1"/>
    <col min="30" max="30" width="1.5703125" customWidth="1"/>
    <col min="31" max="31" width="8.28515625" hidden="1" customWidth="1"/>
    <col min="32" max="32" width="8.85546875" hidden="1" customWidth="1"/>
    <col min="33" max="33" width="8.28515625" bestFit="1" customWidth="1"/>
    <col min="34" max="34" width="8.85546875" bestFit="1" customWidth="1"/>
    <col min="35" max="35" width="8.28515625" customWidth="1"/>
    <col min="36" max="36" width="11.85546875" customWidth="1"/>
    <col min="37" max="37" width="8.28515625" hidden="1" customWidth="1"/>
    <col min="38" max="38" width="8.85546875" hidden="1" customWidth="1"/>
    <col min="39" max="39" width="8.28515625" hidden="1" customWidth="1"/>
    <col min="40" max="40" width="8.85546875" hidden="1" customWidth="1"/>
    <col min="41" max="41" width="8.5703125" bestFit="1" customWidth="1"/>
    <col min="42" max="42" width="10" bestFit="1" customWidth="1"/>
    <col min="43" max="43" width="6.5703125" hidden="1" customWidth="1"/>
    <col min="44" max="44" width="8.85546875" hidden="1" customWidth="1"/>
    <col min="45" max="78" width="0" hidden="1" customWidth="1"/>
  </cols>
  <sheetData>
    <row r="1" spans="1:77">
      <c r="B1" s="1126" t="s">
        <v>59</v>
      </c>
      <c r="C1" s="1127"/>
      <c r="D1" s="1126">
        <v>42088</v>
      </c>
      <c r="E1" s="1127"/>
      <c r="F1" s="1126" t="s">
        <v>984</v>
      </c>
      <c r="G1" s="1127"/>
      <c r="H1" s="1126" t="s">
        <v>60</v>
      </c>
      <c r="I1" s="1127"/>
      <c r="J1" s="1126" t="s">
        <v>983</v>
      </c>
      <c r="K1" s="1128"/>
      <c r="L1" s="1126" t="s">
        <v>981</v>
      </c>
      <c r="M1" s="1128"/>
      <c r="N1" s="1126" t="s">
        <v>990</v>
      </c>
      <c r="O1" s="1128"/>
      <c r="P1" s="1126" t="s">
        <v>998</v>
      </c>
      <c r="Q1" s="1128"/>
      <c r="R1" s="1129" t="s">
        <v>1033</v>
      </c>
      <c r="S1" s="1128"/>
      <c r="T1" s="1129" t="s">
        <v>1343</v>
      </c>
      <c r="U1" s="1128"/>
      <c r="V1" s="1126" t="s">
        <v>185</v>
      </c>
      <c r="W1" s="1128"/>
      <c r="X1" s="1126" t="s">
        <v>1000</v>
      </c>
      <c r="Y1" s="1128"/>
      <c r="Z1" s="1126" t="s">
        <v>980</v>
      </c>
      <c r="AA1" s="1128"/>
      <c r="AB1" s="1129" t="s">
        <v>1036</v>
      </c>
      <c r="AC1" s="1128"/>
      <c r="AD1" s="215"/>
      <c r="AE1" s="1129" t="s">
        <v>1012</v>
      </c>
      <c r="AF1" s="1128"/>
      <c r="AG1" s="1126" t="s">
        <v>760</v>
      </c>
      <c r="AH1" s="1128"/>
      <c r="AI1" s="1129" t="s">
        <v>1344</v>
      </c>
      <c r="AJ1" s="1128"/>
      <c r="AK1" s="1132" t="s">
        <v>2560</v>
      </c>
      <c r="AL1" s="1133"/>
      <c r="AM1" s="1132" t="s">
        <v>2554</v>
      </c>
      <c r="AN1" s="1133"/>
      <c r="AO1" s="1132" t="s">
        <v>949</v>
      </c>
      <c r="AP1" s="1133"/>
      <c r="AQ1" s="1132" t="s">
        <v>1183</v>
      </c>
      <c r="AR1" s="1133"/>
      <c r="AS1" s="1132">
        <v>42605</v>
      </c>
      <c r="AT1" s="1133"/>
      <c r="AU1" s="1132">
        <v>42609</v>
      </c>
      <c r="AV1" s="1133"/>
      <c r="AW1" s="1132">
        <v>42614</v>
      </c>
      <c r="AX1" s="1133"/>
      <c r="AY1" s="1132" t="s">
        <v>1165</v>
      </c>
      <c r="AZ1" s="1133"/>
      <c r="BA1" s="1132">
        <v>42623</v>
      </c>
      <c r="BB1" s="1133"/>
      <c r="BC1" s="1132" t="s">
        <v>1164</v>
      </c>
      <c r="BD1" s="1133"/>
      <c r="BE1" s="1132">
        <v>42631</v>
      </c>
      <c r="BF1" s="1133"/>
      <c r="BG1" s="1132">
        <v>42644</v>
      </c>
      <c r="BH1" s="1133"/>
      <c r="BI1" s="1132" t="s">
        <v>2588</v>
      </c>
      <c r="BJ1" s="1133"/>
      <c r="BK1" s="1132">
        <v>42695</v>
      </c>
      <c r="BL1" s="1133"/>
      <c r="BM1" s="216"/>
      <c r="BN1" s="1130">
        <v>42799</v>
      </c>
      <c r="BO1" s="1131"/>
      <c r="BP1" s="1130">
        <v>42830</v>
      </c>
      <c r="BQ1" s="1131"/>
      <c r="BR1" s="1130">
        <v>42858</v>
      </c>
      <c r="BS1" s="1131"/>
      <c r="BT1" s="1130">
        <v>42912</v>
      </c>
      <c r="BU1" s="1131"/>
      <c r="BV1" s="1130">
        <v>42918</v>
      </c>
      <c r="BW1" s="1131"/>
      <c r="BX1" s="1130">
        <v>42958</v>
      </c>
      <c r="BY1" s="1131"/>
    </row>
    <row r="2" spans="1:77">
      <c r="B2" s="536" t="s">
        <v>1125</v>
      </c>
      <c r="C2" s="537" t="s">
        <v>1126</v>
      </c>
      <c r="D2" s="536" t="s">
        <v>1125</v>
      </c>
      <c r="E2" s="537" t="s">
        <v>1126</v>
      </c>
      <c r="F2" s="536" t="s">
        <v>1125</v>
      </c>
      <c r="G2" s="537" t="s">
        <v>1126</v>
      </c>
      <c r="H2" s="536" t="s">
        <v>1125</v>
      </c>
      <c r="I2" s="537" t="s">
        <v>1126</v>
      </c>
      <c r="J2" s="536" t="s">
        <v>1125</v>
      </c>
      <c r="K2" s="537" t="s">
        <v>1126</v>
      </c>
      <c r="L2" s="536" t="s">
        <v>1125</v>
      </c>
      <c r="M2" s="537" t="s">
        <v>1126</v>
      </c>
      <c r="N2" s="536" t="s">
        <v>1125</v>
      </c>
      <c r="O2" s="537" t="s">
        <v>1126</v>
      </c>
      <c r="P2" s="536" t="s">
        <v>1125</v>
      </c>
      <c r="Q2" s="537" t="s">
        <v>1126</v>
      </c>
      <c r="R2" s="536" t="s">
        <v>1125</v>
      </c>
      <c r="S2" s="537" t="s">
        <v>1126</v>
      </c>
      <c r="T2" s="536" t="s">
        <v>1125</v>
      </c>
      <c r="U2" s="537" t="s">
        <v>1126</v>
      </c>
      <c r="V2" s="536" t="s">
        <v>1125</v>
      </c>
      <c r="W2" s="537" t="s">
        <v>1126</v>
      </c>
      <c r="X2" s="536" t="s">
        <v>1125</v>
      </c>
      <c r="Y2" s="537" t="s">
        <v>1126</v>
      </c>
      <c r="Z2" s="536" t="s">
        <v>1125</v>
      </c>
      <c r="AA2" s="537" t="s">
        <v>1126</v>
      </c>
      <c r="AB2" s="536" t="s">
        <v>1125</v>
      </c>
      <c r="AC2" s="537" t="s">
        <v>1126</v>
      </c>
      <c r="AD2" s="732"/>
      <c r="AE2" s="536" t="s">
        <v>1125</v>
      </c>
      <c r="AF2" s="537" t="s">
        <v>1126</v>
      </c>
      <c r="AG2" s="536" t="s">
        <v>1125</v>
      </c>
      <c r="AH2" s="537" t="s">
        <v>1126</v>
      </c>
      <c r="AI2" s="536" t="s">
        <v>1125</v>
      </c>
      <c r="AJ2" s="537" t="s">
        <v>1126</v>
      </c>
      <c r="AK2" s="536" t="s">
        <v>1125</v>
      </c>
      <c r="AL2" s="537" t="s">
        <v>1126</v>
      </c>
      <c r="AM2" s="536" t="s">
        <v>1125</v>
      </c>
      <c r="AN2" s="537" t="s">
        <v>1126</v>
      </c>
      <c r="AO2" s="536" t="s">
        <v>1125</v>
      </c>
      <c r="AP2" s="537" t="s">
        <v>1126</v>
      </c>
      <c r="AQ2" s="536" t="s">
        <v>1125</v>
      </c>
      <c r="AR2" s="537" t="s">
        <v>1126</v>
      </c>
      <c r="AS2" s="536" t="s">
        <v>1125</v>
      </c>
      <c r="AT2" s="537" t="s">
        <v>1126</v>
      </c>
      <c r="AU2" s="536" t="s">
        <v>1125</v>
      </c>
      <c r="AV2" s="537" t="s">
        <v>1126</v>
      </c>
      <c r="AW2" s="536" t="s">
        <v>1125</v>
      </c>
      <c r="AX2" s="537" t="s">
        <v>1126</v>
      </c>
      <c r="AY2" s="536" t="s">
        <v>1125</v>
      </c>
      <c r="AZ2" s="537" t="s">
        <v>1126</v>
      </c>
      <c r="BA2" s="536" t="s">
        <v>1125</v>
      </c>
      <c r="BB2" s="537" t="s">
        <v>1126</v>
      </c>
      <c r="BC2" s="536" t="s">
        <v>1125</v>
      </c>
      <c r="BD2" s="537" t="s">
        <v>1126</v>
      </c>
      <c r="BE2" s="536" t="s">
        <v>1125</v>
      </c>
      <c r="BF2" s="537" t="s">
        <v>1126</v>
      </c>
      <c r="BG2" s="536" t="s">
        <v>1125</v>
      </c>
      <c r="BH2" s="537" t="s">
        <v>1126</v>
      </c>
      <c r="BI2" s="808"/>
      <c r="BJ2" s="808"/>
      <c r="BK2" s="536" t="s">
        <v>1125</v>
      </c>
      <c r="BL2" s="537" t="s">
        <v>1126</v>
      </c>
      <c r="BM2" s="733"/>
      <c r="BN2" s="734"/>
      <c r="BO2" s="735"/>
      <c r="BP2" s="734"/>
      <c r="BQ2" s="735"/>
      <c r="BR2" s="734"/>
      <c r="BS2" s="735"/>
      <c r="BT2" s="734"/>
      <c r="BU2" s="735"/>
      <c r="BV2" s="734"/>
      <c r="BW2" s="735"/>
      <c r="BX2" s="734"/>
      <c r="BY2" s="735"/>
    </row>
    <row r="3" spans="1:77">
      <c r="A3" t="s">
        <v>31</v>
      </c>
      <c r="B3">
        <f>+Donetsk!I1043</f>
        <v>1532</v>
      </c>
      <c r="C3">
        <f>+Donetsk!J1043</f>
        <v>393</v>
      </c>
      <c r="D3" s="35">
        <f>+Donetsk!K1043</f>
        <v>1634</v>
      </c>
      <c r="E3" s="35">
        <f>+Donetsk!L1043</f>
        <v>441</v>
      </c>
      <c r="F3" s="35">
        <f>+Donetsk!M1043</f>
        <v>1578</v>
      </c>
      <c r="G3" s="35">
        <f>+Donetsk!N1043</f>
        <v>465</v>
      </c>
      <c r="H3" s="35">
        <f>+Donetsk!O1043</f>
        <v>1593</v>
      </c>
      <c r="I3" s="35">
        <f>+Donetsk!P1043</f>
        <v>535</v>
      </c>
      <c r="J3" s="35">
        <f>+Donetsk!Q1043</f>
        <v>1565</v>
      </c>
      <c r="K3" s="35">
        <f>+Donetsk!R1043</f>
        <v>493</v>
      </c>
      <c r="L3" s="35">
        <f>+Donetsk!S1043</f>
        <v>1580</v>
      </c>
      <c r="M3" s="35">
        <f>+Donetsk!T1043</f>
        <v>441</v>
      </c>
      <c r="N3" s="35">
        <f>+Donetsk!U1043</f>
        <v>1540</v>
      </c>
      <c r="O3" s="35">
        <f>+Donetsk!V1043</f>
        <v>425</v>
      </c>
      <c r="P3" s="35">
        <f>+Donetsk!W1043</f>
        <v>1537</v>
      </c>
      <c r="Q3" s="35">
        <f>+Donetsk!X1043</f>
        <v>474</v>
      </c>
      <c r="R3" s="35">
        <f>+Donetsk!Y1043</f>
        <v>1566</v>
      </c>
      <c r="S3" s="35">
        <f>+Donetsk!Z1043</f>
        <v>409</v>
      </c>
      <c r="T3" s="35">
        <f>+Donetsk!AA1043</f>
        <v>1606</v>
      </c>
      <c r="U3" s="35">
        <f>+Donetsk!AB1043</f>
        <v>452</v>
      </c>
      <c r="V3" s="35">
        <f>+Donetsk!AC1043</f>
        <v>1623</v>
      </c>
      <c r="W3" s="35">
        <f>+Donetsk!AD1043</f>
        <v>464</v>
      </c>
      <c r="X3" s="35">
        <f>+Donetsk!AE1043</f>
        <v>1510</v>
      </c>
      <c r="Y3" s="35">
        <f>+Donetsk!AF1043</f>
        <v>494</v>
      </c>
      <c r="Z3" s="35">
        <f>+Donetsk!AG1043</f>
        <v>1556</v>
      </c>
      <c r="AA3" s="35">
        <f>+Donetsk!AH1043</f>
        <v>468</v>
      </c>
      <c r="AB3" s="35">
        <f>+Donetsk!AI1043</f>
        <v>1614</v>
      </c>
      <c r="AC3" s="35">
        <f>+Donetsk!AJ1043</f>
        <v>470</v>
      </c>
      <c r="AD3" s="35">
        <f>+Donetsk!AK1043</f>
        <v>0</v>
      </c>
      <c r="AE3" s="35">
        <f>+Donetsk!AL1043</f>
        <v>1610</v>
      </c>
      <c r="AF3" s="35">
        <f>+Donetsk!AM1043</f>
        <v>437</v>
      </c>
      <c r="AG3" s="35">
        <f>+Donetsk!AN1043</f>
        <v>1621</v>
      </c>
      <c r="AH3" s="35">
        <f>+Donetsk!AO1043</f>
        <v>517</v>
      </c>
      <c r="AI3" s="35">
        <f>+Donetsk!AP1043</f>
        <v>1654</v>
      </c>
      <c r="AJ3" s="35">
        <f>+Donetsk!AQ1043</f>
        <v>509</v>
      </c>
      <c r="AK3" s="35">
        <f>+Donetsk!AR1043</f>
        <v>1643</v>
      </c>
      <c r="AL3" s="35">
        <f>+Donetsk!AS1043</f>
        <v>503</v>
      </c>
      <c r="AM3" s="35">
        <f>+Donetsk!AT1043</f>
        <v>1392</v>
      </c>
      <c r="AN3" s="35">
        <f>+Donetsk!AU1043</f>
        <v>383</v>
      </c>
      <c r="AO3" s="35">
        <f>+Donetsk!AV1043</f>
        <v>1342</v>
      </c>
      <c r="AP3" s="35">
        <f>+Donetsk!AW1043</f>
        <v>406</v>
      </c>
      <c r="AQ3">
        <f>+Donetsk!AX1043</f>
        <v>984</v>
      </c>
      <c r="AR3">
        <f>+Donetsk!AY1043</f>
        <v>323</v>
      </c>
      <c r="AS3">
        <f>+Donetsk!AZ1043</f>
        <v>1060</v>
      </c>
      <c r="AT3">
        <f>+Donetsk!BA1043</f>
        <v>401</v>
      </c>
      <c r="AU3">
        <f>+Donetsk!BB1043</f>
        <v>1057</v>
      </c>
      <c r="AV3">
        <f>+Donetsk!BC1043</f>
        <v>392</v>
      </c>
      <c r="AW3">
        <f>+Donetsk!BD1043</f>
        <v>1028</v>
      </c>
      <c r="AX3">
        <f>+Donetsk!BE1043</f>
        <v>378</v>
      </c>
      <c r="AY3">
        <f>+Donetsk!BF1043</f>
        <v>1022</v>
      </c>
      <c r="AZ3">
        <f>+Donetsk!BG1043</f>
        <v>355</v>
      </c>
      <c r="BA3">
        <f>+Donetsk!BH1043</f>
        <v>1027</v>
      </c>
      <c r="BB3">
        <f>+Donetsk!BI1043</f>
        <v>355</v>
      </c>
      <c r="BC3">
        <f>+Donetsk!BJ1043</f>
        <v>1088</v>
      </c>
      <c r="BD3">
        <f>+Donetsk!BK1043</f>
        <v>382</v>
      </c>
      <c r="BE3">
        <f>+Donetsk!BL1043</f>
        <v>1030</v>
      </c>
      <c r="BF3">
        <f>+Donetsk!BM1043</f>
        <v>351</v>
      </c>
      <c r="BG3">
        <f>+Donetsk!BN1043</f>
        <v>1000</v>
      </c>
      <c r="BH3">
        <f>+Donetsk!BO1043</f>
        <v>366</v>
      </c>
      <c r="BI3">
        <f>+Donetsk!BP1043</f>
        <v>0</v>
      </c>
      <c r="BJ3">
        <f>+Donetsk!BQ1043</f>
        <v>0</v>
      </c>
      <c r="BK3">
        <f>+Donetsk!BR1043</f>
        <v>0</v>
      </c>
      <c r="BL3">
        <f>+Donetsk!BS1043</f>
        <v>0</v>
      </c>
      <c r="BM3">
        <f>+Donetsk!BT1043</f>
        <v>0</v>
      </c>
      <c r="BN3">
        <f>+Donetsk!BU1043</f>
        <v>23</v>
      </c>
      <c r="BO3">
        <f>+Donetsk!BV1043</f>
        <v>10</v>
      </c>
      <c r="BP3">
        <f>+Donetsk!BY1043</f>
        <v>33</v>
      </c>
      <c r="BQ3">
        <f>+Donetsk!BZ1043</f>
        <v>121</v>
      </c>
      <c r="BR3">
        <f>+Donetsk!CA1043</f>
        <v>35</v>
      </c>
      <c r="BS3">
        <f>+Donetsk!CB1043</f>
        <v>4</v>
      </c>
      <c r="BT3">
        <f>+Donetsk!CC1043</f>
        <v>206</v>
      </c>
      <c r="BU3">
        <f>+Donetsk!CD1043</f>
        <v>10</v>
      </c>
    </row>
    <row r="4" spans="1:77" hidden="1"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</row>
    <row r="5" spans="1:77" hidden="1">
      <c r="B5" s="1123">
        <v>42058</v>
      </c>
      <c r="C5" s="1122"/>
      <c r="D5" s="1141">
        <v>42088</v>
      </c>
      <c r="E5" s="1142"/>
      <c r="F5" s="1141">
        <v>42104</v>
      </c>
      <c r="G5" s="1142"/>
      <c r="H5" s="1141" t="s">
        <v>60</v>
      </c>
      <c r="I5" s="1142"/>
      <c r="J5" s="1141" t="s">
        <v>983</v>
      </c>
      <c r="K5" s="1145"/>
      <c r="L5" s="1141" t="s">
        <v>1503</v>
      </c>
      <c r="M5" s="1142"/>
      <c r="N5" s="1141" t="s">
        <v>1223</v>
      </c>
      <c r="O5" s="1142"/>
      <c r="P5" s="1141" t="s">
        <v>1400</v>
      </c>
      <c r="Q5" s="1142"/>
      <c r="R5" s="1141" t="s">
        <v>901</v>
      </c>
      <c r="S5" s="1142"/>
      <c r="T5" s="1141" t="s">
        <v>1225</v>
      </c>
      <c r="U5" s="1142"/>
      <c r="V5" s="1141" t="s">
        <v>1329</v>
      </c>
      <c r="W5" s="1142"/>
      <c r="X5" s="1141">
        <v>42294</v>
      </c>
      <c r="Y5" s="1142"/>
      <c r="Z5" s="1141" t="s">
        <v>924</v>
      </c>
      <c r="AA5" s="1142"/>
      <c r="AB5" s="1141">
        <v>42348</v>
      </c>
      <c r="AC5" s="1142"/>
      <c r="AD5" s="1044"/>
      <c r="AE5" s="1141" t="s">
        <v>754</v>
      </c>
      <c r="AF5" s="1142"/>
      <c r="AG5" s="1141">
        <v>42438</v>
      </c>
      <c r="AH5" s="1142"/>
      <c r="AI5" s="1141" t="s">
        <v>929</v>
      </c>
      <c r="AJ5" s="1142"/>
      <c r="AK5" s="1139" t="s">
        <v>2560</v>
      </c>
      <c r="AL5" s="1140"/>
      <c r="AM5" s="1141" t="s">
        <v>2524</v>
      </c>
      <c r="AN5" s="1142"/>
      <c r="AO5" s="1143" t="s">
        <v>949</v>
      </c>
      <c r="AP5" s="1144"/>
      <c r="AQ5" s="1119">
        <v>42601</v>
      </c>
      <c r="AR5" s="1120"/>
      <c r="AU5" s="1125" t="s">
        <v>1210</v>
      </c>
      <c r="AV5" s="1120"/>
      <c r="AW5" s="1119">
        <v>42614</v>
      </c>
      <c r="AX5" s="1120"/>
      <c r="AY5" s="1119">
        <v>42620</v>
      </c>
      <c r="AZ5" s="1120"/>
      <c r="BC5" s="1119">
        <v>42626</v>
      </c>
      <c r="BD5" s="1120"/>
      <c r="BG5" s="1119">
        <v>42645</v>
      </c>
      <c r="BH5" s="1120"/>
      <c r="BK5" s="1119">
        <v>42698</v>
      </c>
      <c r="BL5" s="1120"/>
      <c r="BM5" s="131"/>
      <c r="BN5" s="1117">
        <v>42799</v>
      </c>
      <c r="BO5" s="1118"/>
      <c r="BP5" s="1117">
        <v>42830</v>
      </c>
      <c r="BQ5" s="1118"/>
      <c r="BR5" s="1117">
        <v>42858</v>
      </c>
      <c r="BS5" s="1118"/>
      <c r="BT5" s="1117">
        <v>42894</v>
      </c>
      <c r="BU5" s="1118"/>
      <c r="BV5" s="1117">
        <v>42917</v>
      </c>
      <c r="BW5" s="1118"/>
      <c r="BX5" s="1117">
        <v>42948</v>
      </c>
      <c r="BY5" s="1118"/>
    </row>
    <row r="6" spans="1:77" hidden="1">
      <c r="B6" s="1035"/>
      <c r="C6" s="1034"/>
      <c r="D6" s="1045" t="s">
        <v>978</v>
      </c>
      <c r="E6" s="1046" t="s">
        <v>1198</v>
      </c>
      <c r="F6" s="1045" t="s">
        <v>978</v>
      </c>
      <c r="G6" s="1046" t="s">
        <v>979</v>
      </c>
      <c r="H6" s="1045" t="s">
        <v>978</v>
      </c>
      <c r="I6" s="1046" t="s">
        <v>979</v>
      </c>
      <c r="J6" s="1045" t="s">
        <v>978</v>
      </c>
      <c r="K6" s="1046" t="s">
        <v>979</v>
      </c>
      <c r="L6" s="1045" t="s">
        <v>978</v>
      </c>
      <c r="M6" s="1046" t="s">
        <v>979</v>
      </c>
      <c r="N6" s="1045" t="s">
        <v>978</v>
      </c>
      <c r="O6" s="1046" t="s">
        <v>979</v>
      </c>
      <c r="P6" s="1045" t="s">
        <v>978</v>
      </c>
      <c r="Q6" s="1046" t="s">
        <v>979</v>
      </c>
      <c r="R6" s="1047" t="s">
        <v>978</v>
      </c>
      <c r="S6" s="1046" t="s">
        <v>979</v>
      </c>
      <c r="T6" s="1047" t="s">
        <v>978</v>
      </c>
      <c r="U6" s="1046" t="s">
        <v>979</v>
      </c>
      <c r="V6" s="1045" t="s">
        <v>978</v>
      </c>
      <c r="W6" s="1046" t="s">
        <v>979</v>
      </c>
      <c r="X6" s="1047"/>
      <c r="Y6" s="1046"/>
      <c r="Z6" s="1047"/>
      <c r="AA6" s="1046"/>
      <c r="AB6" s="1047"/>
      <c r="AC6" s="1046"/>
      <c r="AD6" s="1044"/>
      <c r="AE6" s="1047"/>
      <c r="AF6" s="1046"/>
      <c r="AG6" s="1047"/>
      <c r="AH6" s="1046"/>
      <c r="AI6" s="1045" t="s">
        <v>978</v>
      </c>
      <c r="AJ6" s="1046" t="s">
        <v>979</v>
      </c>
      <c r="AK6" s="35"/>
      <c r="AL6" s="35"/>
      <c r="AM6" s="1047"/>
      <c r="AN6" s="1046"/>
      <c r="AO6" s="1045" t="s">
        <v>978</v>
      </c>
      <c r="AP6" s="1046" t="s">
        <v>1198</v>
      </c>
      <c r="AQ6" s="1035" t="s">
        <v>978</v>
      </c>
      <c r="AR6" s="1034" t="s">
        <v>1198</v>
      </c>
      <c r="AU6" s="1035" t="s">
        <v>978</v>
      </c>
      <c r="AV6" s="1034" t="s">
        <v>1198</v>
      </c>
      <c r="AW6" s="1035" t="s">
        <v>978</v>
      </c>
      <c r="AX6" s="1034" t="s">
        <v>1198</v>
      </c>
      <c r="AY6" s="1035" t="s">
        <v>978</v>
      </c>
      <c r="AZ6" s="1034" t="s">
        <v>1198</v>
      </c>
      <c r="BC6" s="1035" t="s">
        <v>978</v>
      </c>
      <c r="BD6" s="1034" t="s">
        <v>1198</v>
      </c>
      <c r="BG6" s="1035" t="s">
        <v>978</v>
      </c>
      <c r="BH6" s="1034" t="s">
        <v>1198</v>
      </c>
      <c r="BK6" s="1035" t="s">
        <v>978</v>
      </c>
      <c r="BL6" s="1034" t="s">
        <v>1198</v>
      </c>
      <c r="BM6" s="131"/>
      <c r="BN6" s="212"/>
      <c r="BO6" s="1032"/>
      <c r="BP6" s="212"/>
      <c r="BQ6" s="1032"/>
      <c r="BR6" s="212"/>
      <c r="BS6" s="1032"/>
      <c r="BT6" s="212"/>
      <c r="BU6" s="1032"/>
      <c r="BV6" s="212"/>
      <c r="BW6" s="1032"/>
      <c r="BX6" s="212"/>
      <c r="BY6" s="212"/>
    </row>
    <row r="7" spans="1:77">
      <c r="A7" t="s">
        <v>4</v>
      </c>
      <c r="B7">
        <f>+Luhansk!K518</f>
        <v>1506</v>
      </c>
      <c r="C7">
        <f>+Luhansk!L518</f>
        <v>462</v>
      </c>
      <c r="D7" s="35">
        <f>+Luhansk!M518</f>
        <v>1562</v>
      </c>
      <c r="E7" s="35">
        <f>+Luhansk!N518</f>
        <v>468</v>
      </c>
      <c r="F7" s="35">
        <f>+Luhansk!O518</f>
        <v>1562</v>
      </c>
      <c r="G7" s="35">
        <f>+Luhansk!P518</f>
        <v>505</v>
      </c>
      <c r="H7" s="35">
        <f>+Luhansk!Q518</f>
        <v>1503</v>
      </c>
      <c r="I7" s="35">
        <f>+Luhansk!R518</f>
        <v>555</v>
      </c>
      <c r="J7" s="35">
        <f>+Luhansk!S518</f>
        <v>1401</v>
      </c>
      <c r="K7" s="35">
        <f>+Luhansk!T518</f>
        <v>506</v>
      </c>
      <c r="L7" s="35">
        <f>+Luhansk!U518</f>
        <v>1434</v>
      </c>
      <c r="M7" s="35">
        <f>+Luhansk!V518</f>
        <v>596</v>
      </c>
      <c r="N7" s="35">
        <f>+Luhansk!W569</f>
        <v>1387</v>
      </c>
      <c r="O7" s="35">
        <f>+Luhansk!X569</f>
        <v>656</v>
      </c>
      <c r="P7" s="35">
        <f>+Luhansk!AA518</f>
        <v>1415</v>
      </c>
      <c r="Q7" s="35">
        <f>+Luhansk!AB518</f>
        <v>627</v>
      </c>
      <c r="R7" s="35">
        <f>+Luhansk!AC518</f>
        <v>1373</v>
      </c>
      <c r="S7" s="35">
        <f>+Luhansk!AD518</f>
        <v>614</v>
      </c>
      <c r="T7" s="35">
        <f>+Luhansk!AE518</f>
        <v>1347</v>
      </c>
      <c r="U7" s="35">
        <f>+Luhansk!AF518</f>
        <v>610</v>
      </c>
      <c r="V7" s="35">
        <f>+Luhansk!AG518</f>
        <v>1444</v>
      </c>
      <c r="W7" s="35">
        <f>+Luhansk!AH518</f>
        <v>621.00013999999976</v>
      </c>
      <c r="X7" s="35">
        <f>+Luhansk!AK518</f>
        <v>1431</v>
      </c>
      <c r="Y7" s="35">
        <f>+Luhansk!AL518</f>
        <v>564</v>
      </c>
      <c r="Z7" s="35">
        <f>+Luhansk!AM518</f>
        <v>1379</v>
      </c>
      <c r="AA7" s="35">
        <f>+Luhansk!AN518</f>
        <v>600</v>
      </c>
      <c r="AB7" s="35">
        <f>+Luhansk!AO518</f>
        <v>1270</v>
      </c>
      <c r="AC7" s="35">
        <f>+Luhansk!AP518</f>
        <v>593</v>
      </c>
      <c r="AD7" s="35"/>
      <c r="AE7" s="35">
        <f>+Luhansk!AR518</f>
        <v>1300</v>
      </c>
      <c r="AF7" s="35">
        <f>+Luhansk!AS518</f>
        <v>620</v>
      </c>
      <c r="AG7" s="35">
        <f>+Luhansk!AT518</f>
        <v>1345</v>
      </c>
      <c r="AH7" s="35">
        <f>+Luhansk!AU518</f>
        <v>605</v>
      </c>
      <c r="AI7" s="35">
        <f>+Luhansk!AV518</f>
        <v>1376</v>
      </c>
      <c r="AJ7" s="35">
        <f>+Luhansk!AW518</f>
        <v>607</v>
      </c>
      <c r="AK7" s="35">
        <f>+(AJ14+AL14)/2</f>
        <v>1218</v>
      </c>
      <c r="AL7" s="35">
        <f>+(AK14+AM14)/2</f>
        <v>596.5</v>
      </c>
      <c r="AM7" s="35">
        <f>+Luhansk!BB518</f>
        <v>1177</v>
      </c>
      <c r="AN7" s="35">
        <f>+Luhansk!BC518</f>
        <v>594</v>
      </c>
      <c r="AO7" s="35">
        <f>+Luhansk!BD518</f>
        <v>1105</v>
      </c>
      <c r="AP7" s="35">
        <f>+Luhansk!BE518</f>
        <v>634</v>
      </c>
      <c r="AQ7">
        <f>+Luhansk!BH518</f>
        <v>1203</v>
      </c>
      <c r="AR7">
        <f>+Luhansk!BI518</f>
        <v>591</v>
      </c>
      <c r="AU7">
        <f>+Luhansk!BJ569</f>
        <v>1174</v>
      </c>
      <c r="AV7">
        <f>+Luhansk!BK569</f>
        <v>572</v>
      </c>
      <c r="AW7">
        <f>+Luhansk!BL569</f>
        <v>1147</v>
      </c>
      <c r="AX7">
        <f>+Luhansk!BM569</f>
        <v>569</v>
      </c>
      <c r="AY7">
        <f>+Luhansk!BN569</f>
        <v>1146</v>
      </c>
      <c r="AZ7">
        <f>+Luhansk!BO569</f>
        <v>571</v>
      </c>
      <c r="BC7">
        <f>+Luhansk!BP569</f>
        <v>1146</v>
      </c>
      <c r="BD7">
        <f>+Luhansk!BQ569</f>
        <v>560</v>
      </c>
      <c r="BG7">
        <f>+Luhansk!BR569</f>
        <v>1139</v>
      </c>
      <c r="BH7">
        <f>+Luhansk!BS569</f>
        <v>559</v>
      </c>
      <c r="BK7">
        <f>+Luhansk!BT569</f>
        <v>0</v>
      </c>
      <c r="BL7">
        <f>+Luhansk!BU569</f>
        <v>955</v>
      </c>
      <c r="BM7">
        <f>+Luhansk!BV569</f>
        <v>513</v>
      </c>
      <c r="BN7">
        <f>+Luhansk!BY569</f>
        <v>974</v>
      </c>
      <c r="BO7">
        <f>+Luhansk!BZ569</f>
        <v>505</v>
      </c>
      <c r="BP7">
        <f>+Luhansk!CA569</f>
        <v>0</v>
      </c>
      <c r="BQ7">
        <f>+Luhansk!CB569</f>
        <v>0</v>
      </c>
      <c r="BR7">
        <f>+Luhansk!CC569</f>
        <v>0</v>
      </c>
      <c r="BS7">
        <f>+Luhansk!CD569</f>
        <v>0</v>
      </c>
      <c r="BT7">
        <f>+Luhansk!CE569</f>
        <v>0</v>
      </c>
      <c r="BU7">
        <f>+Luhansk!CF569</f>
        <v>0</v>
      </c>
      <c r="BV7">
        <f>+Luhansk!CG569</f>
        <v>0</v>
      </c>
      <c r="BW7">
        <f>+Luhansk!CH569</f>
        <v>0</v>
      </c>
      <c r="BX7">
        <f>+Luhansk!CI569</f>
        <v>0</v>
      </c>
      <c r="BY7">
        <f>+Luhansk!CJ569</f>
        <v>0</v>
      </c>
    </row>
    <row r="8" spans="1:77"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</row>
    <row r="9" spans="1:77">
      <c r="B9">
        <f t="shared" ref="B9:AC9" si="0">+B7+B3</f>
        <v>3038</v>
      </c>
      <c r="C9">
        <f t="shared" si="0"/>
        <v>855</v>
      </c>
      <c r="D9" s="1048">
        <f t="shared" si="0"/>
        <v>3196</v>
      </c>
      <c r="E9" s="1049">
        <f t="shared" si="0"/>
        <v>909</v>
      </c>
      <c r="F9" s="1048">
        <f t="shared" si="0"/>
        <v>3140</v>
      </c>
      <c r="G9" s="1051">
        <f t="shared" si="0"/>
        <v>970</v>
      </c>
      <c r="H9" s="1048">
        <f t="shared" si="0"/>
        <v>3096</v>
      </c>
      <c r="I9" s="1049">
        <f t="shared" si="0"/>
        <v>1090</v>
      </c>
      <c r="J9" s="1051">
        <f t="shared" si="0"/>
        <v>2966</v>
      </c>
      <c r="K9" s="1051">
        <f t="shared" si="0"/>
        <v>999</v>
      </c>
      <c r="L9" s="1048">
        <f t="shared" si="0"/>
        <v>3014</v>
      </c>
      <c r="M9" s="1049">
        <f t="shared" si="0"/>
        <v>1037</v>
      </c>
      <c r="N9" s="1051">
        <f t="shared" si="0"/>
        <v>2927</v>
      </c>
      <c r="O9" s="1051">
        <f t="shared" si="0"/>
        <v>1081</v>
      </c>
      <c r="P9" s="1048">
        <f t="shared" si="0"/>
        <v>2952</v>
      </c>
      <c r="Q9" s="1049">
        <f t="shared" si="0"/>
        <v>1101</v>
      </c>
      <c r="R9" s="1051">
        <f t="shared" si="0"/>
        <v>2939</v>
      </c>
      <c r="S9" s="1051">
        <f t="shared" si="0"/>
        <v>1023</v>
      </c>
      <c r="T9" s="1048">
        <f t="shared" si="0"/>
        <v>2953</v>
      </c>
      <c r="U9" s="1049">
        <f t="shared" si="0"/>
        <v>1062</v>
      </c>
      <c r="V9" s="1048">
        <f t="shared" si="0"/>
        <v>3067</v>
      </c>
      <c r="W9" s="1049">
        <f t="shared" si="0"/>
        <v>1085.0001399999996</v>
      </c>
      <c r="X9" s="1048">
        <f t="shared" si="0"/>
        <v>2941</v>
      </c>
      <c r="Y9" s="1049">
        <f t="shared" si="0"/>
        <v>1058</v>
      </c>
      <c r="Z9" s="1051">
        <f t="shared" si="0"/>
        <v>2935</v>
      </c>
      <c r="AA9" s="1051">
        <f t="shared" si="0"/>
        <v>1068</v>
      </c>
      <c r="AB9" s="1048">
        <f t="shared" si="0"/>
        <v>2884</v>
      </c>
      <c r="AC9" s="1049">
        <f t="shared" si="0"/>
        <v>1063</v>
      </c>
      <c r="AD9" s="35"/>
      <c r="AE9" s="1048">
        <f t="shared" ref="AE9:BH9" si="1">+AE7+AE3</f>
        <v>2910</v>
      </c>
      <c r="AF9" s="1049">
        <f t="shared" si="1"/>
        <v>1057</v>
      </c>
      <c r="AG9" s="1048">
        <f t="shared" si="1"/>
        <v>2966</v>
      </c>
      <c r="AH9" s="1049">
        <f t="shared" si="1"/>
        <v>1122</v>
      </c>
      <c r="AI9" s="1048">
        <f t="shared" si="1"/>
        <v>3030</v>
      </c>
      <c r="AJ9" s="1049">
        <f t="shared" si="1"/>
        <v>1116</v>
      </c>
      <c r="AK9" s="35">
        <f t="shared" si="1"/>
        <v>2861</v>
      </c>
      <c r="AL9" s="35">
        <f t="shared" si="1"/>
        <v>1099.5</v>
      </c>
      <c r="AM9" s="35">
        <f t="shared" si="1"/>
        <v>2569</v>
      </c>
      <c r="AN9" s="35">
        <f t="shared" si="1"/>
        <v>977</v>
      </c>
      <c r="AO9" s="1048">
        <f t="shared" si="1"/>
        <v>2447</v>
      </c>
      <c r="AP9" s="1049">
        <f t="shared" si="1"/>
        <v>1040</v>
      </c>
      <c r="AQ9">
        <f t="shared" si="1"/>
        <v>2187</v>
      </c>
      <c r="AR9">
        <f t="shared" si="1"/>
        <v>914</v>
      </c>
      <c r="AS9">
        <f t="shared" si="1"/>
        <v>1060</v>
      </c>
      <c r="AT9">
        <f t="shared" si="1"/>
        <v>401</v>
      </c>
      <c r="AU9">
        <f t="shared" si="1"/>
        <v>2231</v>
      </c>
      <c r="AV9">
        <f t="shared" si="1"/>
        <v>964</v>
      </c>
      <c r="AW9">
        <f t="shared" si="1"/>
        <v>2175</v>
      </c>
      <c r="AX9">
        <f t="shared" si="1"/>
        <v>947</v>
      </c>
      <c r="AY9">
        <f t="shared" si="1"/>
        <v>2168</v>
      </c>
      <c r="AZ9">
        <f t="shared" si="1"/>
        <v>926</v>
      </c>
      <c r="BA9">
        <f t="shared" si="1"/>
        <v>1027</v>
      </c>
      <c r="BB9">
        <f t="shared" si="1"/>
        <v>355</v>
      </c>
      <c r="BC9">
        <f t="shared" si="1"/>
        <v>2234</v>
      </c>
      <c r="BD9">
        <f t="shared" si="1"/>
        <v>942</v>
      </c>
      <c r="BE9">
        <f t="shared" si="1"/>
        <v>1030</v>
      </c>
      <c r="BF9">
        <f t="shared" si="1"/>
        <v>351</v>
      </c>
      <c r="BG9">
        <f t="shared" si="1"/>
        <v>2139</v>
      </c>
      <c r="BH9">
        <f t="shared" si="1"/>
        <v>925</v>
      </c>
    </row>
    <row r="10" spans="1:77">
      <c r="C10" s="34">
        <f>+C9+B9</f>
        <v>3893</v>
      </c>
      <c r="D10" s="623"/>
      <c r="E10" s="7">
        <f>+E9+D9</f>
        <v>4105</v>
      </c>
      <c r="F10" s="1050"/>
      <c r="G10" s="12">
        <f>+G9+F9</f>
        <v>4110</v>
      </c>
      <c r="H10" s="1050"/>
      <c r="I10" s="7">
        <f>+I9+H9</f>
        <v>4186</v>
      </c>
      <c r="J10" s="1052"/>
      <c r="K10" s="12">
        <f>+K9+J9</f>
        <v>3965</v>
      </c>
      <c r="L10" s="1050"/>
      <c r="M10" s="7">
        <f>+M9+L9</f>
        <v>4051</v>
      </c>
      <c r="N10" s="1052"/>
      <c r="O10" s="12">
        <f>+O9+N9</f>
        <v>4008</v>
      </c>
      <c r="P10" s="1050"/>
      <c r="Q10" s="7">
        <f>+Q9+P9</f>
        <v>4053</v>
      </c>
      <c r="R10" s="1052"/>
      <c r="S10" s="12">
        <f>+S9+R9</f>
        <v>3962</v>
      </c>
      <c r="T10" s="1050"/>
      <c r="U10" s="7">
        <f>+U9+T9</f>
        <v>4015</v>
      </c>
      <c r="V10" s="1050"/>
      <c r="W10" s="7">
        <f>+W9+V9</f>
        <v>4152.0001400000001</v>
      </c>
      <c r="X10" s="1050"/>
      <c r="Y10" s="7">
        <f>+Y9+X9</f>
        <v>3999</v>
      </c>
      <c r="Z10" s="1052"/>
      <c r="AA10" s="12">
        <f>+AA9+Z9</f>
        <v>4003</v>
      </c>
      <c r="AB10" s="1050"/>
      <c r="AC10" s="7">
        <f>+AC9+AB9</f>
        <v>3947</v>
      </c>
      <c r="AD10" s="35"/>
      <c r="AE10" s="1050"/>
      <c r="AF10" s="7">
        <f>+AF9+AE9</f>
        <v>3967</v>
      </c>
      <c r="AG10" s="1050"/>
      <c r="AH10" s="7">
        <f>+AH9+AG9</f>
        <v>4088</v>
      </c>
      <c r="AI10" s="1050"/>
      <c r="AJ10" s="7">
        <f>+AJ9+AI9</f>
        <v>4146</v>
      </c>
      <c r="AK10" s="35"/>
      <c r="AL10" s="67">
        <f>+AL9+AK9</f>
        <v>3960.5</v>
      </c>
      <c r="AM10" s="35"/>
      <c r="AN10" s="67">
        <f>+AN9+AM9</f>
        <v>3546</v>
      </c>
      <c r="AO10" s="1050"/>
      <c r="AP10" s="7">
        <f>+AP9+AO9</f>
        <v>3487</v>
      </c>
      <c r="AR10" s="34">
        <f>+AR9+AQ9</f>
        <v>3101</v>
      </c>
      <c r="AT10" s="34">
        <f>+AT9+AS9</f>
        <v>1461</v>
      </c>
      <c r="AV10" s="34">
        <f>+AV9+AU9</f>
        <v>3195</v>
      </c>
      <c r="AX10" s="34">
        <f>+AX9+AW9</f>
        <v>3122</v>
      </c>
      <c r="AZ10" s="34">
        <f>+AZ9+AY9</f>
        <v>3094</v>
      </c>
      <c r="BB10" s="34">
        <f>+BB9+BA9</f>
        <v>1382</v>
      </c>
      <c r="BD10" s="34">
        <f>+BD9+BC9</f>
        <v>3176</v>
      </c>
      <c r="BF10" s="34">
        <f>+BF9+BE9</f>
        <v>1381</v>
      </c>
      <c r="BH10" s="34">
        <f>+BH9+BG9</f>
        <v>3064</v>
      </c>
    </row>
    <row r="12" spans="1:77" hidden="1">
      <c r="M12" s="1121">
        <v>42181</v>
      </c>
      <c r="N12" s="1122"/>
      <c r="O12" s="1121" t="s">
        <v>1222</v>
      </c>
      <c r="P12" s="1122"/>
      <c r="W12" s="1121">
        <v>42281</v>
      </c>
      <c r="X12" s="1122"/>
      <c r="AJ12" s="1121">
        <v>42500</v>
      </c>
      <c r="AK12" s="1122"/>
      <c r="AL12" s="1121">
        <v>42525</v>
      </c>
      <c r="AM12" s="1123"/>
    </row>
    <row r="13" spans="1:77" hidden="1">
      <c r="M13" s="1035" t="s">
        <v>978</v>
      </c>
      <c r="N13" s="1034" t="s">
        <v>979</v>
      </c>
      <c r="O13" s="1035" t="s">
        <v>978</v>
      </c>
      <c r="P13" s="1034" t="s">
        <v>979</v>
      </c>
      <c r="W13" s="1035" t="s">
        <v>978</v>
      </c>
      <c r="X13" s="1034" t="s">
        <v>979</v>
      </c>
      <c r="AJ13" s="1035"/>
      <c r="AK13" s="1034"/>
      <c r="AL13" s="1033"/>
      <c r="AM13" s="1035"/>
    </row>
    <row r="14" spans="1:77" hidden="1">
      <c r="L14" t="s">
        <v>4</v>
      </c>
      <c r="M14">
        <f>+Luhansk!Y569</f>
        <v>1428</v>
      </c>
      <c r="N14">
        <f>+Luhansk!Z569</f>
        <v>632</v>
      </c>
      <c r="O14">
        <f>+Luhansk!AA569</f>
        <v>1415</v>
      </c>
      <c r="P14">
        <f>+Luhansk!AB569</f>
        <v>627</v>
      </c>
      <c r="W14">
        <f>+Luhansk!AI518</f>
        <v>1412</v>
      </c>
      <c r="X14">
        <f>+Luhansk!AJ518</f>
        <v>554</v>
      </c>
      <c r="AJ14">
        <f>+Luhansk!AZ518</f>
        <v>1259</v>
      </c>
      <c r="AK14">
        <f>+Luhansk!BA518</f>
        <v>599</v>
      </c>
      <c r="AL14">
        <f>+Luhansk!BB518</f>
        <v>1177</v>
      </c>
      <c r="AM14">
        <f>+Luhansk!BC518</f>
        <v>594</v>
      </c>
    </row>
    <row r="15" spans="1:77" hidden="1">
      <c r="L15" t="s">
        <v>31</v>
      </c>
    </row>
    <row r="16" spans="1:77">
      <c r="A16" t="s">
        <v>2775</v>
      </c>
      <c r="G16" t="s">
        <v>2776</v>
      </c>
    </row>
    <row r="17" spans="1:7">
      <c r="A17" t="s">
        <v>2656</v>
      </c>
      <c r="D17" s="67">
        <f>+(D9+F9+L9+P9+V9+AG9+AI9)/7</f>
        <v>3052.1428571428573</v>
      </c>
      <c r="G17" s="397">
        <f>+D9</f>
        <v>3196</v>
      </c>
    </row>
    <row r="18" spans="1:7">
      <c r="A18" t="s">
        <v>2657</v>
      </c>
      <c r="D18" s="67">
        <f>+(E9+G9+M9+Q9+W9+AH9+AJ9)/7</f>
        <v>1048.5714485714286</v>
      </c>
      <c r="G18" s="397">
        <f>+AH9</f>
        <v>1122</v>
      </c>
    </row>
    <row r="21" spans="1:7">
      <c r="D21" t="s">
        <v>2812</v>
      </c>
    </row>
    <row r="22" spans="1:7">
      <c r="A22" t="s">
        <v>2811</v>
      </c>
    </row>
    <row r="23" spans="1:7">
      <c r="A23" t="s">
        <v>37</v>
      </c>
      <c r="D23">
        <v>471</v>
      </c>
      <c r="E23">
        <f>+D23*2/3</f>
        <v>314</v>
      </c>
    </row>
    <row r="24" spans="1:7">
      <c r="A24" t="s">
        <v>2813</v>
      </c>
    </row>
    <row r="25" spans="1:7">
      <c r="A25" t="s">
        <v>2814</v>
      </c>
      <c r="E25">
        <v>150</v>
      </c>
    </row>
  </sheetData>
  <mergeCells count="75"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Z1:AA1"/>
    <mergeCell ref="AB1:AC1"/>
    <mergeCell ref="BA1:BB1"/>
    <mergeCell ref="AE1:AF1"/>
    <mergeCell ref="AG1:AH1"/>
    <mergeCell ref="AI1:AJ1"/>
    <mergeCell ref="AK1:AL1"/>
    <mergeCell ref="AM1:AN1"/>
    <mergeCell ref="AO1:AP1"/>
    <mergeCell ref="AQ1:AR1"/>
    <mergeCell ref="AS1:AT1"/>
    <mergeCell ref="AU1:AV1"/>
    <mergeCell ref="AW1:AX1"/>
    <mergeCell ref="AY1:AZ1"/>
    <mergeCell ref="BE1:BF1"/>
    <mergeCell ref="BG1:BH1"/>
    <mergeCell ref="BI1:BJ1"/>
    <mergeCell ref="BK1:BL1"/>
    <mergeCell ref="BN1:BO1"/>
    <mergeCell ref="BP1:BQ1"/>
    <mergeCell ref="BR1:BS1"/>
    <mergeCell ref="BT1:BU1"/>
    <mergeCell ref="BV1:BW1"/>
    <mergeCell ref="BX1:BY1"/>
    <mergeCell ref="B5:C5"/>
    <mergeCell ref="D5:E5"/>
    <mergeCell ref="F5:G5"/>
    <mergeCell ref="H5:I5"/>
    <mergeCell ref="BC1:BD1"/>
    <mergeCell ref="J5:K5"/>
    <mergeCell ref="L5:M5"/>
    <mergeCell ref="T5:U5"/>
    <mergeCell ref="V5:W5"/>
    <mergeCell ref="AG5:AH5"/>
    <mergeCell ref="AI5:AJ5"/>
    <mergeCell ref="AU5:AV5"/>
    <mergeCell ref="AW5:AX5"/>
    <mergeCell ref="AY5:AZ5"/>
    <mergeCell ref="V1:W1"/>
    <mergeCell ref="X1:Y1"/>
    <mergeCell ref="M12:N12"/>
    <mergeCell ref="N5:O5"/>
    <mergeCell ref="O12:P12"/>
    <mergeCell ref="P5:Q5"/>
    <mergeCell ref="R5:S5"/>
    <mergeCell ref="W12:X12"/>
    <mergeCell ref="X5:Y5"/>
    <mergeCell ref="Z5:AA5"/>
    <mergeCell ref="AB5:AC5"/>
    <mergeCell ref="AE5:AF5"/>
    <mergeCell ref="AJ12:AK12"/>
    <mergeCell ref="AL12:AM12"/>
    <mergeCell ref="AM5:AN5"/>
    <mergeCell ref="AO5:AP5"/>
    <mergeCell ref="AQ5:AR5"/>
    <mergeCell ref="BT5:BU5"/>
    <mergeCell ref="BV5:BW5"/>
    <mergeCell ref="BX5:BY5"/>
    <mergeCell ref="AK5:AL5"/>
    <mergeCell ref="BC5:BD5"/>
    <mergeCell ref="BG5:BH5"/>
    <mergeCell ref="BK5:BL5"/>
    <mergeCell ref="BN5:BO5"/>
    <mergeCell ref="BP5:BQ5"/>
    <mergeCell ref="BR5:BS5"/>
  </mergeCells>
  <pageMargins left="0.35" right="0.24" top="1.1499999999999999" bottom="0.74803149606299213" header="0.31496062992125984" footer="0.31496062992125984"/>
  <pageSetup paperSize="9" orientation="landscape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6"/>
  <sheetViews>
    <sheetView topLeftCell="D1" workbookViewId="0">
      <selection activeCell="L4" sqref="L4"/>
    </sheetView>
  </sheetViews>
  <sheetFormatPr baseColWidth="10" defaultRowHeight="15"/>
  <sheetData>
    <row r="1" spans="1:9">
      <c r="A1" t="s">
        <v>972</v>
      </c>
    </row>
    <row r="3" spans="1:9">
      <c r="B3" s="1146">
        <v>42205</v>
      </c>
      <c r="C3" s="1146"/>
      <c r="E3" s="1146">
        <v>42264</v>
      </c>
      <c r="F3" s="1137"/>
      <c r="H3" s="1146">
        <v>42267</v>
      </c>
      <c r="I3" s="1137"/>
    </row>
    <row r="4" spans="1:9">
      <c r="A4" t="s">
        <v>973</v>
      </c>
      <c r="B4">
        <v>10</v>
      </c>
      <c r="C4">
        <v>75</v>
      </c>
      <c r="E4">
        <v>7</v>
      </c>
      <c r="F4">
        <v>84</v>
      </c>
      <c r="H4">
        <v>10</v>
      </c>
      <c r="I4">
        <v>76</v>
      </c>
    </row>
    <row r="5" spans="1:9">
      <c r="A5" t="s">
        <v>974</v>
      </c>
      <c r="B5">
        <v>10</v>
      </c>
      <c r="C5">
        <v>29</v>
      </c>
      <c r="E5">
        <v>15</v>
      </c>
      <c r="F5">
        <v>19</v>
      </c>
      <c r="H5">
        <v>17</v>
      </c>
      <c r="I5">
        <v>20</v>
      </c>
    </row>
    <row r="6" spans="1:9">
      <c r="B6" s="34">
        <f>SUM(B4:B5)</f>
        <v>20</v>
      </c>
      <c r="C6" s="34">
        <f>SUM(C4:C5)</f>
        <v>104</v>
      </c>
      <c r="E6" s="34">
        <f>SUM(E4:E5)</f>
        <v>22</v>
      </c>
      <c r="F6" s="34">
        <f>SUM(F4:F5)</f>
        <v>103</v>
      </c>
      <c r="H6" s="34">
        <f>SUM(H4:H5)</f>
        <v>27</v>
      </c>
      <c r="I6" s="34">
        <f>SUM(I4:I5)</f>
        <v>96</v>
      </c>
    </row>
  </sheetData>
  <mergeCells count="3">
    <mergeCell ref="B3:C3"/>
    <mergeCell ref="E3:F3"/>
    <mergeCell ref="H3:I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15"/>
  <sheetViews>
    <sheetView topLeftCell="A7" workbookViewId="0">
      <selection activeCell="A11" sqref="A11"/>
    </sheetView>
  </sheetViews>
  <sheetFormatPr baseColWidth="10" defaultRowHeight="15"/>
  <sheetData>
    <row r="1" spans="1:3">
      <c r="A1" t="s">
        <v>812</v>
      </c>
    </row>
    <row r="2" spans="1:3">
      <c r="B2" s="124">
        <v>42825</v>
      </c>
      <c r="C2" s="124">
        <v>42828</v>
      </c>
    </row>
    <row r="3" spans="1:3">
      <c r="A3" t="s">
        <v>2797</v>
      </c>
      <c r="B3">
        <f>19+8+6</f>
        <v>33</v>
      </c>
      <c r="C3">
        <f>18+11+6</f>
        <v>35</v>
      </c>
    </row>
    <row r="4" spans="1:3">
      <c r="A4" t="s">
        <v>2798</v>
      </c>
      <c r="B4">
        <f>5+6</f>
        <v>11</v>
      </c>
      <c r="C4">
        <v>13</v>
      </c>
    </row>
    <row r="5" spans="1:3">
      <c r="A5" t="s">
        <v>2799</v>
      </c>
      <c r="B5">
        <f>12+12+7+6+4+6+2+7+5</f>
        <v>61</v>
      </c>
      <c r="C5">
        <f>7+7+13+10+6+6+11</f>
        <v>60</v>
      </c>
    </row>
    <row r="6" spans="1:3">
      <c r="A6" t="s">
        <v>2800</v>
      </c>
      <c r="B6">
        <v>8</v>
      </c>
      <c r="C6">
        <v>6</v>
      </c>
    </row>
    <row r="7" spans="1:3">
      <c r="A7" t="s">
        <v>780</v>
      </c>
      <c r="B7">
        <v>3</v>
      </c>
      <c r="C7">
        <v>3</v>
      </c>
    </row>
    <row r="8" spans="1:3">
      <c r="B8" s="34">
        <f>SUM(B3:B7)</f>
        <v>116</v>
      </c>
      <c r="C8" s="34">
        <f>SUM(C3:C7)</f>
        <v>117</v>
      </c>
    </row>
    <row r="10" spans="1:3">
      <c r="A10" t="s">
        <v>2801</v>
      </c>
      <c r="B10">
        <v>6</v>
      </c>
      <c r="C10">
        <v>6</v>
      </c>
    </row>
    <row r="11" spans="1:3">
      <c r="A11" t="s">
        <v>2802</v>
      </c>
      <c r="B11">
        <v>14</v>
      </c>
      <c r="C11">
        <v>16</v>
      </c>
    </row>
    <row r="13" spans="1:3">
      <c r="A13" t="s">
        <v>2803</v>
      </c>
    </row>
    <row r="14" spans="1:3">
      <c r="A14" t="s">
        <v>2798</v>
      </c>
      <c r="B14">
        <v>5</v>
      </c>
    </row>
    <row r="15" spans="1:3">
      <c r="A15" t="s">
        <v>2797</v>
      </c>
      <c r="B15">
        <v>3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D19:I50"/>
  <sheetViews>
    <sheetView topLeftCell="B38" zoomScale="130" zoomScaleNormal="130" workbookViewId="0">
      <selection activeCell="L53" sqref="L53"/>
    </sheetView>
  </sheetViews>
  <sheetFormatPr baseColWidth="10" defaultRowHeight="15"/>
  <cols>
    <col min="1" max="1" width="18.42578125" bestFit="1" customWidth="1"/>
    <col min="6" max="6" width="15.140625" bestFit="1" customWidth="1"/>
  </cols>
  <sheetData>
    <row r="19" spans="4:8">
      <c r="G19" s="536" t="s">
        <v>1125</v>
      </c>
      <c r="H19" s="537" t="s">
        <v>1126</v>
      </c>
    </row>
    <row r="20" spans="4:8">
      <c r="D20" t="s">
        <v>2851</v>
      </c>
      <c r="F20" s="1097" t="s">
        <v>983</v>
      </c>
      <c r="G20" s="35">
        <v>133</v>
      </c>
      <c r="H20" s="35">
        <v>35</v>
      </c>
    </row>
    <row r="21" spans="4:8">
      <c r="F21" s="1097" t="s">
        <v>1503</v>
      </c>
      <c r="G21" s="35">
        <v>132</v>
      </c>
      <c r="H21" s="35">
        <v>41</v>
      </c>
    </row>
    <row r="22" spans="4:8">
      <c r="F22" s="1097" t="s">
        <v>1223</v>
      </c>
      <c r="G22" s="35">
        <v>124</v>
      </c>
      <c r="H22" s="35">
        <v>33</v>
      </c>
    </row>
    <row r="23" spans="4:8">
      <c r="F23" s="1097" t="s">
        <v>1400</v>
      </c>
      <c r="G23" s="35">
        <v>148</v>
      </c>
      <c r="H23" s="35">
        <v>36</v>
      </c>
    </row>
    <row r="24" spans="4:8">
      <c r="F24" s="1097" t="s">
        <v>901</v>
      </c>
      <c r="G24" s="35">
        <v>130</v>
      </c>
      <c r="H24" s="35">
        <v>31</v>
      </c>
    </row>
    <row r="25" spans="4:8">
      <c r="F25" s="1097" t="s">
        <v>1225</v>
      </c>
      <c r="G25" s="35">
        <v>108</v>
      </c>
      <c r="H25" s="35">
        <v>27</v>
      </c>
    </row>
    <row r="26" spans="4:8">
      <c r="F26" s="1097" t="s">
        <v>1329</v>
      </c>
      <c r="G26" s="35">
        <v>121</v>
      </c>
      <c r="H26" s="35">
        <v>27</v>
      </c>
    </row>
    <row r="27" spans="4:8">
      <c r="F27" s="1097" t="s">
        <v>924</v>
      </c>
      <c r="G27" s="35">
        <v>92</v>
      </c>
      <c r="H27" s="35">
        <v>22</v>
      </c>
    </row>
    <row r="28" spans="4:8">
      <c r="F28" s="1098" t="s">
        <v>2787</v>
      </c>
      <c r="G28" s="35">
        <v>62</v>
      </c>
      <c r="H28" s="35">
        <v>10</v>
      </c>
    </row>
    <row r="29" spans="4:8">
      <c r="F29" s="1097" t="s">
        <v>754</v>
      </c>
      <c r="G29" s="35">
        <v>98</v>
      </c>
      <c r="H29" s="35">
        <v>36</v>
      </c>
    </row>
    <row r="30" spans="4:8">
      <c r="F30" s="1098" t="s">
        <v>2786</v>
      </c>
      <c r="G30" s="35">
        <v>89</v>
      </c>
      <c r="H30" s="35">
        <v>13</v>
      </c>
    </row>
    <row r="31" spans="4:8">
      <c r="F31" s="1097" t="s">
        <v>929</v>
      </c>
      <c r="G31" s="35">
        <v>74</v>
      </c>
      <c r="H31" s="35">
        <v>8</v>
      </c>
    </row>
    <row r="32" spans="4:8">
      <c r="F32" s="1097" t="s">
        <v>2524</v>
      </c>
      <c r="G32" s="35">
        <v>79</v>
      </c>
      <c r="H32" s="35">
        <v>8</v>
      </c>
    </row>
    <row r="33" spans="4:9">
      <c r="F33" s="1097" t="s">
        <v>949</v>
      </c>
      <c r="G33" s="35">
        <v>56</v>
      </c>
      <c r="H33" s="35">
        <v>8</v>
      </c>
    </row>
    <row r="34" spans="4:9">
      <c r="F34" s="1097" t="s">
        <v>1210</v>
      </c>
      <c r="G34" s="35">
        <v>82</v>
      </c>
      <c r="H34" s="35">
        <v>15</v>
      </c>
    </row>
    <row r="35" spans="4:9">
      <c r="F35" s="1098" t="s">
        <v>2785</v>
      </c>
      <c r="G35" s="35">
        <v>59</v>
      </c>
      <c r="H35" s="35">
        <v>10</v>
      </c>
    </row>
    <row r="36" spans="4:9">
      <c r="F36" s="1097" t="s">
        <v>2778</v>
      </c>
      <c r="G36" s="35">
        <v>72</v>
      </c>
      <c r="H36" s="35">
        <v>14</v>
      </c>
    </row>
    <row r="39" spans="4:9">
      <c r="D39" s="47" t="s">
        <v>2855</v>
      </c>
      <c r="G39" s="536" t="s">
        <v>1125</v>
      </c>
      <c r="H39" s="537" t="s">
        <v>1126</v>
      </c>
      <c r="I39" s="1147" t="s">
        <v>134</v>
      </c>
    </row>
    <row r="40" spans="4:9">
      <c r="F40" s="1098" t="s">
        <v>2852</v>
      </c>
      <c r="G40" s="35">
        <f>+Luhansk!M558</f>
        <v>87</v>
      </c>
      <c r="H40" s="35">
        <f>+Luhansk!N558</f>
        <v>37</v>
      </c>
      <c r="I40" s="26">
        <f>SUM(G40:H40)</f>
        <v>124</v>
      </c>
    </row>
    <row r="41" spans="4:9" ht="16.5">
      <c r="D41" s="197" t="s">
        <v>1482</v>
      </c>
      <c r="F41" s="1098" t="s">
        <v>2853</v>
      </c>
      <c r="G41" s="35">
        <f>+Luhansk!O558</f>
        <v>53</v>
      </c>
      <c r="H41" s="35">
        <f>+Luhansk!P558</f>
        <v>45</v>
      </c>
      <c r="I41" s="26">
        <f t="shared" ref="I41:I50" si="0">SUM(G41:H41)</f>
        <v>98</v>
      </c>
    </row>
    <row r="42" spans="4:9" ht="16.5">
      <c r="D42" s="197" t="s">
        <v>1499</v>
      </c>
      <c r="F42" s="1097" t="s">
        <v>983</v>
      </c>
      <c r="G42" s="35">
        <f>+Luhansk!Q558</f>
        <v>36</v>
      </c>
      <c r="H42" s="35">
        <f>+Luhansk!R558</f>
        <v>46</v>
      </c>
      <c r="I42" s="26">
        <f t="shared" si="0"/>
        <v>82</v>
      </c>
    </row>
    <row r="43" spans="4:9" ht="16.5">
      <c r="D43" s="197" t="s">
        <v>1501</v>
      </c>
      <c r="F43" s="1097" t="s">
        <v>1223</v>
      </c>
      <c r="G43" s="35">
        <f>+Luhansk!W558</f>
        <v>16</v>
      </c>
      <c r="H43" s="35">
        <f>+Luhansk!X558</f>
        <v>36</v>
      </c>
      <c r="I43" s="26">
        <f t="shared" si="0"/>
        <v>52</v>
      </c>
    </row>
    <row r="44" spans="4:9" ht="16.5">
      <c r="D44" s="197" t="s">
        <v>1481</v>
      </c>
      <c r="F44" s="1098" t="s">
        <v>2857</v>
      </c>
      <c r="G44" s="35">
        <f>+Luhansk!Y558</f>
        <v>12</v>
      </c>
      <c r="H44" s="35">
        <f>+Luhansk!Z558</f>
        <v>44</v>
      </c>
      <c r="I44" s="26">
        <f t="shared" si="0"/>
        <v>56</v>
      </c>
    </row>
    <row r="45" spans="4:9" ht="16.5">
      <c r="D45" s="197" t="s">
        <v>1502</v>
      </c>
      <c r="F45" s="1097" t="s">
        <v>2856</v>
      </c>
      <c r="G45" s="35">
        <f>+Luhansk!AE558</f>
        <v>72</v>
      </c>
      <c r="H45" s="35">
        <f>+Luhansk!AF558</f>
        <v>81</v>
      </c>
      <c r="I45" s="26">
        <f t="shared" si="0"/>
        <v>153</v>
      </c>
    </row>
    <row r="46" spans="4:9" ht="16.5">
      <c r="D46" s="197" t="s">
        <v>1500</v>
      </c>
      <c r="F46" s="1097" t="s">
        <v>1329</v>
      </c>
      <c r="G46" s="35">
        <f>+Luhansk!AG558</f>
        <v>66</v>
      </c>
      <c r="H46" s="35">
        <f>+Luhansk!AH558</f>
        <v>80.000010000000003</v>
      </c>
      <c r="I46" s="26">
        <f t="shared" si="0"/>
        <v>146.00001</v>
      </c>
    </row>
    <row r="47" spans="4:9">
      <c r="F47" s="1097" t="s">
        <v>924</v>
      </c>
      <c r="G47" s="35">
        <f>+Luhansk!AM558</f>
        <v>110</v>
      </c>
      <c r="H47" s="35">
        <f>+Luhansk!AN558</f>
        <v>108</v>
      </c>
      <c r="I47" s="26">
        <f t="shared" si="0"/>
        <v>218</v>
      </c>
    </row>
    <row r="48" spans="4:9">
      <c r="F48" s="1097" t="s">
        <v>949</v>
      </c>
      <c r="G48" s="35">
        <f>+Luhansk!BD558</f>
        <v>132</v>
      </c>
      <c r="H48" s="35">
        <f>+Luhansk!BE558</f>
        <v>132</v>
      </c>
      <c r="I48" s="26">
        <f t="shared" si="0"/>
        <v>264</v>
      </c>
    </row>
    <row r="49" spans="6:9">
      <c r="F49" s="1098" t="s">
        <v>2854</v>
      </c>
      <c r="G49" s="35">
        <f>+Luhansk!BJ558</f>
        <v>147</v>
      </c>
      <c r="H49" s="35">
        <f>+Luhansk!BK558</f>
        <v>125</v>
      </c>
      <c r="I49" s="26">
        <f t="shared" si="0"/>
        <v>272</v>
      </c>
    </row>
    <row r="50" spans="6:9">
      <c r="F50" s="1097" t="s">
        <v>2778</v>
      </c>
      <c r="G50" s="35">
        <f>+Luhansk!BW558</f>
        <v>169</v>
      </c>
      <c r="H50" s="35">
        <f>+Luhansk!BX558</f>
        <v>145</v>
      </c>
      <c r="I50" s="26">
        <f t="shared" si="0"/>
        <v>314</v>
      </c>
    </row>
  </sheetData>
  <pageMargins left="0.70866141732283472" right="0.70866141732283472" top="0.35433070866141736" bottom="0.35433070866141736" header="0.31496062992125984" footer="0.31496062992125984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12</vt:i4>
      </vt:variant>
      <vt:variant>
        <vt:lpstr>Plages nommées</vt:lpstr>
      </vt:variant>
      <vt:variant>
        <vt:i4>7</vt:i4>
      </vt:variant>
    </vt:vector>
  </HeadingPairs>
  <TitlesOfParts>
    <vt:vector size="19" baseType="lpstr">
      <vt:lpstr>Luhansk</vt:lpstr>
      <vt:lpstr>Donetsk</vt:lpstr>
      <vt:lpstr>sources externes</vt:lpstr>
      <vt:lpstr>synth donetsk</vt:lpstr>
      <vt:lpstr>Lexique</vt:lpstr>
      <vt:lpstr>report osce</vt:lpstr>
      <vt:lpstr>RAP OSCE</vt:lpstr>
      <vt:lpstr>Feuil2</vt:lpstr>
      <vt:lpstr>synthese par date</vt:lpstr>
      <vt:lpstr>buhaivka 2015</vt:lpstr>
      <vt:lpstr>buhaivka 2017</vt:lpstr>
      <vt:lpstr>Feuil4</vt:lpstr>
      <vt:lpstr>Donetsk!Impression_des_titres</vt:lpstr>
      <vt:lpstr>Luhansk!Impression_des_titres</vt:lpstr>
      <vt:lpstr>Donetsk!Zone_d_impression</vt:lpstr>
      <vt:lpstr>Feuil4!Zone_d_impression</vt:lpstr>
      <vt:lpstr>Luhansk!Zone_d_impression</vt:lpstr>
      <vt:lpstr>'RAP OSCE'!Zone_d_impression</vt:lpstr>
      <vt:lpstr>'synthese par date'!Zone_d_impression</vt:lpstr>
    </vt:vector>
  </TitlesOfParts>
  <Company>Hewlett-Packard Company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Arthénon</dc:creator>
  <cp:lastModifiedBy>Arthénon</cp:lastModifiedBy>
  <cp:lastPrinted>2018-04-20T11:46:23Z</cp:lastPrinted>
  <dcterms:created xsi:type="dcterms:W3CDTF">2016-12-11T07:18:48Z</dcterms:created>
  <dcterms:modified xsi:type="dcterms:W3CDTF">2018-04-20T16:00:47Z</dcterms:modified>
</cp:coreProperties>
</file>